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2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3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4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5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0.xml" ContentType="application/vnd.openxmlformats-officedocument.drawing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1.xml" ContentType="application/vnd.openxmlformats-officedocument.drawing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charts/chart15.xml" ContentType="application/vnd.openxmlformats-officedocument.drawingml.chart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48.xml" ContentType="application/vnd.openxmlformats-officedocument.drawing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saveExternalLinkValues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Library/CloudStorage/GoogleDrive-davethemovie@gmail.com/My Drive/Columbia/Classes/QRM/Dev/tmp/"/>
    </mc:Choice>
  </mc:AlternateContent>
  <xr:revisionPtr revIDLastSave="0" documentId="13_ncr:1_{2570361C-585B-0846-92B1-EA55D4671C60}" xr6:coauthVersionLast="47" xr6:coauthVersionMax="47" xr10:uidLastSave="{00000000-0000-0000-0000-000000000000}"/>
  <bookViews>
    <workbookView xWindow="0" yWindow="0" windowWidth="28800" windowHeight="18000" xr2:uid="{2528C2F6-2D91-5941-BA0A-8E362C5A735B}"/>
  </bookViews>
  <sheets>
    <sheet name="QRM" sheetId="101" r:id="rId1"/>
    <sheet name="Regression" sheetId="105" r:id="rId2"/>
    <sheet name="R1_MLE" sheetId="82" state="veryHidden" r:id="rId3"/>
    <sheet name="MLE_Ex1" sheetId="83" state="veryHidden" r:id="rId4"/>
    <sheet name="MLE_Ex2" sheetId="84" state="veryHidden" r:id="rId5"/>
    <sheet name="MLE_Tools" sheetId="85" state="veryHidden" r:id="rId6"/>
    <sheet name="MLE_Demo" sheetId="86" state="veryHidden" r:id="rId7"/>
    <sheet name="MLE_Formalism" sheetId="87" state="veryHidden" r:id="rId8"/>
    <sheet name="MLE_Note" sheetId="88" state="veryHidden" r:id="rId9"/>
    <sheet name="R2_Test" sheetId="35" state="veryHidden" r:id="rId10"/>
    <sheet name="SetUp" sheetId="12" state="veryHidden" r:id="rId11"/>
    <sheet name="Linearity" sheetId="8" state="veryHidden" r:id="rId12"/>
    <sheet name="NormalErrors" sheetId="68" state="veryHidden" r:id="rId13"/>
    <sheet name="ConstantVariance" sheetId="9" state="veryHidden" r:id="rId14"/>
    <sheet name="Leverage" sheetId="10" state="veryHidden" r:id="rId15"/>
    <sheet name="CooksDistance" sheetId="69" state="veryHidden" r:id="rId16"/>
    <sheet name="IndependentErrors" sheetId="11" state="veryHidden" r:id="rId17"/>
    <sheet name="DurbinWatson" sheetId="16" state="veryHidden" r:id="rId18"/>
    <sheet name="R2_AIC" sheetId="64" state="veryHidden" r:id="rId19"/>
    <sheet name="MLR_Step" sheetId="51" state="veryHidden" r:id="rId20"/>
    <sheet name="Data" sheetId="53" state="veryHidden" r:id="rId21"/>
    <sheet name="AIC_0" sheetId="62" state="veryHidden" r:id="rId22"/>
    <sheet name="AIC_1" sheetId="63" state="veryHidden" r:id="rId23"/>
    <sheet name="R3_OOS" sheetId="36" state="veryHidden" r:id="rId24"/>
    <sheet name="Setup_" sheetId="39" state="veryHidden" r:id="rId25"/>
    <sheet name="Explore" sheetId="40" state="veryHidden" r:id="rId26"/>
    <sheet name="Tools" sheetId="41" state="veryHidden" r:id="rId27"/>
    <sheet name="LM_InAndOut" sheetId="42" state="veryHidden" r:id="rId28"/>
    <sheet name="Optim_InAndOut" sheetId="43" state="veryHidden" r:id="rId29"/>
    <sheet name="Optim_Shrinkage" sheetId="44" state="veryHidden" r:id="rId30"/>
    <sheet name="Optim_LSearch" sheetId="81" state="veryHidden" r:id="rId31"/>
    <sheet name="R4_Regularization" sheetId="264" state="veryHidden" r:id="rId32"/>
    <sheet name="R5_LogReg" sheetId="265" state="veryHidden" r:id="rId33"/>
    <sheet name="Concept" sheetId="266" state="veryHidden" r:id="rId34"/>
    <sheet name="Iris_Data" sheetId="267" state="veryHidden" r:id="rId35"/>
    <sheet name="Iris_Fit" sheetId="268" state="veryHidden" r:id="rId36"/>
    <sheet name="Iris_Forecast_OOS" sheetId="269" state="veryHidden" r:id="rId37"/>
    <sheet name="R_Code" sheetId="270" state="veryHidden" r:id="rId38"/>
    <sheet name="Classification" sheetId="120" r:id="rId39"/>
    <sheet name="Classification1" sheetId="34" state="veryHidden" r:id="rId40"/>
    <sheet name="KNN_Data" sheetId="45" state="veryHidden" r:id="rId41"/>
    <sheet name="KNN_XNew" sheetId="46" state="veryHidden" r:id="rId42"/>
    <sheet name="KNN_Distance" sheetId="47" state="veryHidden" r:id="rId43"/>
    <sheet name="KNN_Nearest" sheetId="48" state="veryHidden" r:id="rId44"/>
    <sheet name="KNN_K" sheetId="49" state="veryHidden" r:id="rId45"/>
    <sheet name="KNN_Vote" sheetId="50" state="veryHidden" r:id="rId46"/>
    <sheet name="KNN_RCode" sheetId="72" state="veryHidden" r:id="rId47"/>
    <sheet name="Classification2" sheetId="121" state="veryHidden" r:id="rId48"/>
    <sheet name="Diagnostics" sheetId="104" r:id="rId49"/>
    <sheet name="Diagnostics1" sheetId="103" state="veryHidden" r:id="rId50"/>
    <sheet name="Diagnostics2" sheetId="80" state="veryHidden" r:id="rId51"/>
    <sheet name="Diagnostics3" sheetId="116" state="veryHidden" r:id="rId52"/>
    <sheet name="PPF_0" sheetId="106" state="veryHidden" r:id="rId53"/>
    <sheet name="PPF_1" sheetId="107" state="veryHidden" r:id="rId54"/>
    <sheet name="ROC_Curve" sheetId="108" state="veryHidden" r:id="rId55"/>
    <sheet name="ROC_Generator" sheetId="109" state="veryHidden" r:id="rId56"/>
    <sheet name="Options" sheetId="113" r:id="rId57"/>
    <sheet name="Options1" sheetId="89" state="veryHidden" r:id="rId58"/>
    <sheet name="BS_Intuition" sheetId="90" state="veryHidden" r:id="rId59"/>
    <sheet name="O_Greeks" sheetId="91" state="veryHidden" r:id="rId60"/>
    <sheet name="O_GreeksBehavior" sheetId="92" state="veryHidden" r:id="rId61"/>
    <sheet name="TaylorCalc" sheetId="93" state="veryHidden" r:id="rId62"/>
    <sheet name="Options2" sheetId="119" state="veryHidden" r:id="rId63"/>
    <sheet name="GammaDeltaHedge" sheetId="140" state="veryHidden" r:id="rId64"/>
    <sheet name="Options3" sheetId="142" state="veryHidden" r:id="rId65"/>
    <sheet name="O_Intro" sheetId="143" state="veryHidden" r:id="rId66"/>
    <sheet name="O_Uses" sheetId="144" state="veryHidden" r:id="rId67"/>
    <sheet name="O_Greeks_" sheetId="145" state="veryHidden" r:id="rId68"/>
    <sheet name="O_RiskNeutrality1" sheetId="146" state="veryHidden" r:id="rId69"/>
    <sheet name="O_RiskNeutrality2" sheetId="147" state="veryHidden" r:id="rId70"/>
    <sheet name="Options4" sheetId="148" state="veryHidden" r:id="rId71"/>
    <sheet name="O_BOPM1" sheetId="149" state="veryHidden" r:id="rId72"/>
    <sheet name="O_BOPM2" sheetId="150" state="veryHidden" r:id="rId73"/>
    <sheet name="O_BOPM3" sheetId="151" state="veryHidden" r:id="rId74"/>
    <sheet name="O_BlackScholes" sheetId="152" state="veryHidden" r:id="rId75"/>
    <sheet name="O_BOPM4" sheetId="153" state="veryHidden" r:id="rId76"/>
    <sheet name="SpecialTopics" sheetId="115" r:id="rId77"/>
    <sheet name="SpecialTopics1" sheetId="94" state="veryHidden" r:id="rId78"/>
    <sheet name="CVA_1" sheetId="95" state="veryHidden" r:id="rId79"/>
    <sheet name="CVA_2" sheetId="96" state="veryHidden" r:id="rId80"/>
    <sheet name="DVA_1" sheetId="97" state="veryHidden" r:id="rId81"/>
    <sheet name="ELoss" sheetId="98" state="veryHidden" r:id="rId82"/>
    <sheet name="Spread2PD" sheetId="99" state="veryHidden" r:id="rId83"/>
    <sheet name="Backtest" sheetId="100" state="veryHidden" r:id="rId84"/>
    <sheet name="SpecialTopics2" sheetId="118" state="veryHidden" r:id="rId85"/>
    <sheet name="DistributionTesting" sheetId="137" state="veryHidden" r:id="rId86"/>
    <sheet name="QQPlots" sheetId="139" state="veryHidden" r:id="rId87"/>
    <sheet name="SpecialTopics3" sheetId="138" state="veryHidden" r:id="rId88"/>
    <sheet name="Backtesting" sheetId="162" state="veryHidden" r:id="rId89"/>
    <sheet name="Rates" sheetId="154" r:id="rId90"/>
    <sheet name="Forwards" sheetId="155" state="veryHidden" r:id="rId91"/>
    <sheet name="Forwards_Intro" sheetId="156" state="veryHidden" r:id="rId92"/>
    <sheet name="Forwards_Example" sheetId="157" state="veryHidden" r:id="rId93"/>
    <sheet name="Swaps" sheetId="158" state="veryHidden" r:id="rId94"/>
    <sheet name="Swaps_Intro" sheetId="159" state="veryHidden" r:id="rId95"/>
    <sheet name="Swaps_wNotionalExchange" sheetId="160" state="veryHidden" r:id="rId96"/>
    <sheet name="Swap2Forward_Example" sheetId="161" state="veryHidden" r:id="rId97"/>
    <sheet name="HW" sheetId="122" r:id="rId98"/>
    <sheet name="HW1" sheetId="123" state="veryHidden" r:id="rId99"/>
    <sheet name="Q_Regression1" sheetId="126" state="veryHidden" r:id="rId100"/>
    <sheet name="Q_Classification1" sheetId="127" state="veryHidden" r:id="rId101"/>
    <sheet name="Q_Diagnostics1" sheetId="131" state="veryHidden" r:id="rId102"/>
    <sheet name="Q_Options1" sheetId="128" state="veryHidden" r:id="rId103"/>
    <sheet name="Q_SpecialTopics1" sheetId="129" state="veryHidden" r:id="rId104"/>
    <sheet name="Q_TimeSeries1" sheetId="130" state="veryHidden" r:id="rId105"/>
    <sheet name="PreWork4NextClass1" sheetId="27" state="veryHidden" r:id="rId106"/>
    <sheet name="HW2" sheetId="124" state="veryHidden" r:id="rId107"/>
    <sheet name="Q_Regression2" sheetId="76" state="veryHidden" r:id="rId108"/>
    <sheet name="Q_Diagnostics2" sheetId="31" state="veryHidden" r:id="rId109"/>
    <sheet name="Q_Classification2" sheetId="25" state="veryHidden" r:id="rId110"/>
    <sheet name="Q_Options2" sheetId="133" state="veryHidden" r:id="rId111"/>
    <sheet name="Q_SpecialTopics2" sheetId="134" state="veryHidden" r:id="rId112"/>
    <sheet name="Q_TimeSeries2" sheetId="135" state="veryHidden" r:id="rId113"/>
    <sheet name="PreWork4NextClass2" sheetId="136" state="veryHidden" r:id="rId114"/>
    <sheet name="HW3" sheetId="125" state="veryHidden" r:id="rId115"/>
    <sheet name="Q_Regression3" sheetId="33" state="veryHidden" r:id="rId116"/>
    <sheet name="Q_Classification3" sheetId="260" state="veryHidden" r:id="rId117"/>
    <sheet name="Q_Diagnostics3" sheetId="112" state="veryHidden" r:id="rId118"/>
    <sheet name="Q_Options3" sheetId="263" state="veryHidden" r:id="rId119"/>
    <sheet name="Q_SpecialTopics3" sheetId="261" state="veryHidden" r:id="rId120"/>
    <sheet name="Q_TimeSeries3" sheetId="166" state="veryHidden" r:id="rId121"/>
    <sheet name="PreWork4NextClass3" sheetId="165" state="veryHidden" r:id="rId122"/>
    <sheet name="HW4" sheetId="164" state="veryHidden" r:id="rId123"/>
    <sheet name="Q_Regression4" sheetId="253" state="veryHidden" r:id="rId124"/>
    <sheet name="Q_Classification4" sheetId="254" state="veryHidden" r:id="rId125"/>
    <sheet name="Q_Diagnostics4" sheetId="255" state="veryHidden" r:id="rId126"/>
    <sheet name="Q_Options4" sheetId="256" state="veryHidden" r:id="rId127"/>
    <sheet name="Q_SpecialTopics4" sheetId="257" state="veryHidden" r:id="rId128"/>
    <sheet name="Q_TimeSeries4" sheetId="258" state="veryHidden" r:id="rId129"/>
    <sheet name="PreWork4NextClass4" sheetId="259" state="veryHidden" r:id="rId130"/>
    <sheet name="HW5" sheetId="172" state="veryHidden" r:id="rId131"/>
    <sheet name="Q_Regression5" sheetId="173" state="veryHidden" r:id="rId132"/>
    <sheet name="Q_Classification5" sheetId="167" state="veryHidden" r:id="rId133"/>
    <sheet name="Q_Diagnostics5" sheetId="169" state="veryHidden" r:id="rId134"/>
    <sheet name="Q_Options5" sheetId="170" state="veryHidden" r:id="rId135"/>
    <sheet name="Q_SpecialTopics5" sheetId="171" state="veryHidden" r:id="rId136"/>
    <sheet name="Q_TimeSeries5" sheetId="168" state="veryHidden" r:id="rId137"/>
    <sheet name="PreWork4NextClass5" sheetId="174" state="veryHidden" r:id="rId138"/>
    <sheet name="HW6" sheetId="175" state="veryHidden" r:id="rId139"/>
    <sheet name="Q_Regression6" sheetId="176" state="veryHidden" r:id="rId140"/>
    <sheet name="Q_TimeSeries6" sheetId="177" state="veryHidden" r:id="rId141"/>
    <sheet name="Q_Classification6" sheetId="178" state="veryHidden" r:id="rId142"/>
    <sheet name="Q_Diagnostics6" sheetId="179" state="veryHidden" r:id="rId143"/>
    <sheet name="Q_Options6" sheetId="180" state="veryHidden" r:id="rId144"/>
    <sheet name="Q_SpecialTopics6" sheetId="181" state="veryHidden" r:id="rId145"/>
    <sheet name="PreWork4NextClass6" sheetId="182" state="veryHidden" r:id="rId146"/>
    <sheet name="HW7" sheetId="183" state="veryHidden" r:id="rId147"/>
    <sheet name="Q_Regression7" sheetId="184" state="veryHidden" r:id="rId148"/>
    <sheet name="Q_TimeSeries7" sheetId="185" state="veryHidden" r:id="rId149"/>
    <sheet name="Q_Classification7" sheetId="186" state="veryHidden" r:id="rId150"/>
    <sheet name="Q_Diagnostics7" sheetId="187" state="veryHidden" r:id="rId151"/>
    <sheet name="Q_Options7" sheetId="188" state="veryHidden" r:id="rId152"/>
    <sheet name="Q_SpecialTopics7" sheetId="189" state="veryHidden" r:id="rId153"/>
    <sheet name="PreWork4NextClass7" sheetId="190" state="veryHidden" r:id="rId154"/>
    <sheet name="HW8" sheetId="192" state="veryHidden" r:id="rId155"/>
    <sheet name="Q_Regression8" sheetId="193" state="veryHidden" r:id="rId156"/>
    <sheet name="Q_TimeSeries8" sheetId="194" state="veryHidden" r:id="rId157"/>
    <sheet name="Q_Classification8" sheetId="195" state="veryHidden" r:id="rId158"/>
    <sheet name="Q_Diagnostics8" sheetId="196" state="veryHidden" r:id="rId159"/>
    <sheet name="Q_Options8" sheetId="197" state="veryHidden" r:id="rId160"/>
    <sheet name="Q_SpecialTopics8" sheetId="198" state="veryHidden" r:id="rId161"/>
    <sheet name="PreWork4NextClass8" sheetId="199" state="veryHidden" r:id="rId162"/>
    <sheet name="HW9" sheetId="200" state="veryHidden" r:id="rId163"/>
    <sheet name="Q_Regression9" sheetId="201" state="veryHidden" r:id="rId164"/>
    <sheet name="Q_TimeSeries9" sheetId="202" state="veryHidden" r:id="rId165"/>
    <sheet name="Q_Classification9" sheetId="203" state="veryHidden" r:id="rId166"/>
    <sheet name="Q_Diagnostics9" sheetId="204" state="veryHidden" r:id="rId167"/>
    <sheet name="Q_Options9" sheetId="205" state="veryHidden" r:id="rId168"/>
    <sheet name="Q_SpecialTopics9" sheetId="206" state="veryHidden" r:id="rId169"/>
    <sheet name="PreWork4NextClass9" sheetId="207" state="veryHidden" r:id="rId170"/>
    <sheet name="HW10" sheetId="209" state="veryHidden" r:id="rId171"/>
    <sheet name="Q_Regression10" sheetId="210" state="veryHidden" r:id="rId172"/>
    <sheet name="Q_TimeSeries10" sheetId="211" state="veryHidden" r:id="rId173"/>
    <sheet name="Q_Classification10" sheetId="212" state="veryHidden" r:id="rId174"/>
    <sheet name="Q_Diagnostics10" sheetId="213" state="veryHidden" r:id="rId175"/>
    <sheet name="Q_Options10" sheetId="214" state="veryHidden" r:id="rId176"/>
    <sheet name="Q_SpecialTopics10" sheetId="215" state="veryHidden" r:id="rId177"/>
    <sheet name="PreWork4NextClass10" sheetId="216" state="veryHidden" r:id="rId178"/>
    <sheet name="HW11" sheetId="217" state="veryHidden" r:id="rId179"/>
    <sheet name="Q_Regression11" sheetId="218" state="veryHidden" r:id="rId180"/>
    <sheet name="Q_TimeSeries11" sheetId="219" state="veryHidden" r:id="rId181"/>
    <sheet name="Q_Classification11" sheetId="220" state="veryHidden" r:id="rId182"/>
    <sheet name="Q_Diagnostics11" sheetId="221" state="veryHidden" r:id="rId183"/>
    <sheet name="Q_Options11" sheetId="222" state="veryHidden" r:id="rId184"/>
    <sheet name="Q_SpecialTopics11" sheetId="223" state="veryHidden" r:id="rId185"/>
    <sheet name="PreWork4NextClass11" sheetId="224" state="veryHidden" r:id="rId186"/>
    <sheet name="HW12" sheetId="225" state="veryHidden" r:id="rId187"/>
    <sheet name="Q_Regression12" sheetId="226" state="veryHidden" r:id="rId188"/>
    <sheet name="Q_TimeSeries12" sheetId="227" state="veryHidden" r:id="rId189"/>
    <sheet name="Q_Classification12" sheetId="228" state="veryHidden" r:id="rId190"/>
    <sheet name="Q_Diagnostics12" sheetId="229" state="veryHidden" r:id="rId191"/>
    <sheet name="Q_Options12" sheetId="230" state="veryHidden" r:id="rId192"/>
    <sheet name="Q_SpecialTopics12" sheetId="231" state="veryHidden" r:id="rId193"/>
    <sheet name="PreWork4NextClass12" sheetId="232" state="veryHidden" r:id="rId194"/>
    <sheet name="HW13" sheetId="234" state="veryHidden" r:id="rId195"/>
    <sheet name="Q_Regression13" sheetId="235" state="veryHidden" r:id="rId196"/>
    <sheet name="Q_TimeSeries13" sheetId="236" state="veryHidden" r:id="rId197"/>
    <sheet name="Q_Classification13" sheetId="237" state="veryHidden" r:id="rId198"/>
    <sheet name="Q_Diagnostics13" sheetId="238" state="veryHidden" r:id="rId199"/>
    <sheet name="Q_Options13" sheetId="239" state="veryHidden" r:id="rId200"/>
    <sheet name="Q_SpecialTopics13" sheetId="240" state="veryHidden" r:id="rId201"/>
    <sheet name="PreWork4NextClass13" sheetId="241" state="veryHidden" r:id="rId202"/>
  </sheets>
  <externalReferences>
    <externalReference r:id="rId203"/>
    <externalReference r:id="rId204"/>
    <externalReference r:id="rId205"/>
    <externalReference r:id="rId206"/>
    <externalReference r:id="rId207"/>
    <externalReference r:id="rId208"/>
    <externalReference r:id="rId209"/>
    <externalReference r:id="rId210"/>
    <externalReference r:id="rId211"/>
    <externalReference r:id="rId212"/>
    <externalReference r:id="rId213"/>
    <externalReference r:id="rId214"/>
    <externalReference r:id="rId215"/>
    <externalReference r:id="rId216"/>
    <externalReference r:id="rId217"/>
    <externalReference r:id="rId218"/>
    <externalReference r:id="rId219"/>
    <externalReference r:id="rId220"/>
    <externalReference r:id="rId221"/>
    <externalReference r:id="rId222"/>
  </externalReferences>
  <definedNames>
    <definedName name="_2_13_2017" localSheetId="83">#REF!</definedName>
    <definedName name="_2_15_2017" localSheetId="58">#REF!</definedName>
    <definedName name="_2_15_2017" localSheetId="61">#REF!</definedName>
    <definedName name="_2_7_2017" localSheetId="83">#REF!</definedName>
    <definedName name="_2_8_2017" localSheetId="83">#REF!</definedName>
    <definedName name="_2_9_2017" localSheetId="83">#REF!</definedName>
    <definedName name="_r2" localSheetId="49">#REF!</definedName>
    <definedName name="_r2">#REF!</definedName>
    <definedName name="_R2_orig">[1]RSquareAdj!$C$6</definedName>
    <definedName name="A" localSheetId="83">#REF!</definedName>
    <definedName name="a" localSheetId="58">#REF!</definedName>
    <definedName name="A" localSheetId="49">#REF!</definedName>
    <definedName name="a" localSheetId="61">#REF!</definedName>
    <definedName name="A">[2]NextClass1_MeanVar!#REF!</definedName>
    <definedName name="A_x">[3]ProductRule!$C$14</definedName>
    <definedName name="A_x_h">[3]ProductRule!$C$16</definedName>
    <definedName name="AccrualPMT" localSheetId="58">#REF!</definedName>
    <definedName name="AccrualPMT" localSheetId="81">#REF!</definedName>
    <definedName name="AccrualPMT" localSheetId="82">#REF!</definedName>
    <definedName name="AccrualPMT" localSheetId="61">#REF!</definedName>
    <definedName name="AccrualPMT">[4]CDS!$I$21:$I$25</definedName>
    <definedName name="ad" localSheetId="58">#REF!</definedName>
    <definedName name="ad" localSheetId="61">#REF!</definedName>
    <definedName name="alan" localSheetId="58">#REF!</definedName>
    <definedName name="alan" localSheetId="61">#REF!</definedName>
    <definedName name="alan">[5]Excel!$C$10</definedName>
    <definedName name="alpha" localSheetId="58">#REF!</definedName>
    <definedName name="alpha" localSheetId="61">#REF!</definedName>
    <definedName name="alpha">[6]Liquidity_VaR!$G$28</definedName>
    <definedName name="B" localSheetId="83">#REF!</definedName>
    <definedName name="b" localSheetId="58">#REF!</definedName>
    <definedName name="B" localSheetId="49">#REF!</definedName>
    <definedName name="b" localSheetId="8">#REF!</definedName>
    <definedName name="b" localSheetId="61">#REF!</definedName>
    <definedName name="B">[2]NextClass1_MeanVar!#REF!</definedName>
    <definedName name="b0" localSheetId="49">#REF!</definedName>
    <definedName name="b0">#REF!</definedName>
    <definedName name="b1_" localSheetId="83">#REF!</definedName>
    <definedName name="b1_" localSheetId="49">#REF!</definedName>
    <definedName name="b1_">#REF!</definedName>
    <definedName name="b2_">#REF!</definedName>
    <definedName name="beta" localSheetId="49">#REF!</definedName>
    <definedName name="beta">#REF!</definedName>
    <definedName name="beta_0">[1]QualityOfFit!$C$1</definedName>
    <definedName name="beta0">[1]ExcelOutput!$C$1</definedName>
    <definedName name="beta1" localSheetId="49">#REF!</definedName>
    <definedName name="beta1">#REF!</definedName>
    <definedName name="beta2" localSheetId="49">#REF!</definedName>
    <definedName name="beta2">#REF!</definedName>
    <definedName name="bid" localSheetId="58">#REF!</definedName>
    <definedName name="bid" localSheetId="61">#REF!</definedName>
    <definedName name="bid">[6]Liquidity_VaR!$C$7:$C$23</definedName>
    <definedName name="Bins" localSheetId="58">#REF!</definedName>
    <definedName name="Bins" localSheetId="49">#REF!</definedName>
    <definedName name="Bins" localSheetId="61">#REF!</definedName>
    <definedName name="Bins">#REF!</definedName>
    <definedName name="Bond_Value" localSheetId="83">#REF!</definedName>
    <definedName name="Bond_Value" localSheetId="58">#REF!</definedName>
    <definedName name="Bond_Value" localSheetId="49">#REF!</definedName>
    <definedName name="Bond_Value" localSheetId="81">#REF!</definedName>
    <definedName name="Bond_Value" localSheetId="82">Spread2PD!$G$10:$G$19</definedName>
    <definedName name="Bond_Value" localSheetId="61">#REF!</definedName>
    <definedName name="Bond_Value">#REF!</definedName>
    <definedName name="Bond_Value_" localSheetId="83">#REF!</definedName>
    <definedName name="Bond_Value_" localSheetId="58">#REF!</definedName>
    <definedName name="Bond_Value_" localSheetId="49">#REF!</definedName>
    <definedName name="Bond_Value_" localSheetId="81">#REF!</definedName>
    <definedName name="Bond_Value_" localSheetId="82">#REF!</definedName>
    <definedName name="Bond_Value_" localSheetId="61">#REF!</definedName>
    <definedName name="Bond_Value_">#REF!</definedName>
    <definedName name="C_" localSheetId="58">#REF!</definedName>
    <definedName name="C_" localSheetId="61">#REF!</definedName>
    <definedName name="C_">[7]OptionsHW!$C$20:$E$20</definedName>
    <definedName name="Cake">#REF!</definedName>
    <definedName name="Cd" localSheetId="83">#REF!</definedName>
    <definedName name="Cd" localSheetId="58">#REF!</definedName>
    <definedName name="Cd" localSheetId="49">#REF!</definedName>
    <definedName name="Cd" localSheetId="81">#REF!</definedName>
    <definedName name="Cd" localSheetId="73">O_BOPM3!#REF!</definedName>
    <definedName name="Cd" localSheetId="75">O_BOPM4!#REF!</definedName>
    <definedName name="Cd" localSheetId="82">#REF!</definedName>
    <definedName name="Cd" localSheetId="61">#REF!</definedName>
    <definedName name="Cd">[8]Options2!#REF!</definedName>
    <definedName name="Cd_" localSheetId="58">#REF!</definedName>
    <definedName name="Cd_" localSheetId="61">#REF!</definedName>
    <definedName name="Change" localSheetId="83">#REF!</definedName>
    <definedName name="Change" localSheetId="58">#REF!</definedName>
    <definedName name="Change" localSheetId="49">#REF!</definedName>
    <definedName name="Change" localSheetId="81">#REF!</definedName>
    <definedName name="Change" localSheetId="61">#REF!</definedName>
    <definedName name="Change">[5]VaR0!#REF!</definedName>
    <definedName name="change1" localSheetId="83">#REF!</definedName>
    <definedName name="change1" localSheetId="49">#REF!</definedName>
    <definedName name="change1">#REF!</definedName>
    <definedName name="change2" localSheetId="83">#REF!</definedName>
    <definedName name="change2" localSheetId="49">#REF!</definedName>
    <definedName name="change2">#REF!</definedName>
    <definedName name="change3" localSheetId="49">#REF!</definedName>
    <definedName name="change3">#REF!</definedName>
    <definedName name="change4">#REF!</definedName>
    <definedName name="change5">#REF!</definedName>
    <definedName name="CI" localSheetId="83">#REF!</definedName>
    <definedName name="CI" localSheetId="58">#REF!</definedName>
    <definedName name="CI" localSheetId="81">#REF!</definedName>
    <definedName name="CI" localSheetId="82">#REF!</definedName>
    <definedName name="CI" localSheetId="61">#REF!</definedName>
    <definedName name="CI">#REF!</definedName>
    <definedName name="CI_lo" localSheetId="83">#REF!</definedName>
    <definedName name="CI_lo" localSheetId="58">#REF!</definedName>
    <definedName name="CI_lo" localSheetId="81">#REF!</definedName>
    <definedName name="CI_lo" localSheetId="82">#REF!</definedName>
    <definedName name="CI_lo" localSheetId="61">#REF!</definedName>
    <definedName name="CI_lo">#REF!</definedName>
    <definedName name="class">Data!$K$2:$K$235</definedName>
    <definedName name="Coffee" localSheetId="83">#REF!</definedName>
    <definedName name="Coffee" localSheetId="49">#REF!</definedName>
    <definedName name="Coffee">#REF!</definedName>
    <definedName name="contracts" localSheetId="58">#REF!</definedName>
    <definedName name="contracts" localSheetId="61">#REF!</definedName>
    <definedName name="contracts">[7]OptionsHW!$C$26:$E$26</definedName>
    <definedName name="corrmat" localSheetId="58">#REF!</definedName>
    <definedName name="corrmat" localSheetId="49">#REF!</definedName>
    <definedName name="corrmat" localSheetId="61">#REF!</definedName>
    <definedName name="corrmat">[9]PortfolioVaRExample!$M$43:$Q$47</definedName>
    <definedName name="CouponPmt" localSheetId="58">#REF!</definedName>
    <definedName name="CouponPmt" localSheetId="49">#REF!</definedName>
    <definedName name="CouponPmt" localSheetId="81">#REF!</definedName>
    <definedName name="CouponPmt" localSheetId="82">Spread2PD!$C$15</definedName>
    <definedName name="CouponPmt" localSheetId="61">#REF!</definedName>
    <definedName name="CouponPmt">#REF!</definedName>
    <definedName name="couponrate" localSheetId="58">#REF!</definedName>
    <definedName name="couponRate" localSheetId="49">#REF!</definedName>
    <definedName name="CouponRate" localSheetId="81">#REF!</definedName>
    <definedName name="couponrate" localSheetId="92">Forwards_Example!$N$5</definedName>
    <definedName name="CouponRate" localSheetId="82">Spread2PD!$C$10</definedName>
    <definedName name="couponrate" localSheetId="61">#REF!</definedName>
    <definedName name="couponrate">Forwards_Intro!$N$5</definedName>
    <definedName name="couponrate_ctd" localSheetId="58">#REF!</definedName>
    <definedName name="couponrate_ctd" localSheetId="61">#REF!</definedName>
    <definedName name="covmat" localSheetId="58">#REF!</definedName>
    <definedName name="covmat" localSheetId="49">#REF!</definedName>
    <definedName name="covmat" localSheetId="61">#REF!</definedName>
    <definedName name="covmat">[10]VaR3!$D$43:$H$47</definedName>
    <definedName name="covmat_calc" localSheetId="58">#REF!</definedName>
    <definedName name="covmat_calc" localSheetId="49">#REF!</definedName>
    <definedName name="covmat_calc" localSheetId="61">#REF!</definedName>
    <definedName name="covmat_calc">[9]PortfolioVaRExample!$M$59:$Q$63</definedName>
    <definedName name="cty">Data!$H$2:$H$235</definedName>
    <definedName name="Cu" localSheetId="83">#REF!</definedName>
    <definedName name="Cu" localSheetId="58">#REF!</definedName>
    <definedName name="Cu" localSheetId="49">#REF!</definedName>
    <definedName name="Cu" localSheetId="81">#REF!</definedName>
    <definedName name="Cu" localSheetId="73">O_BOPM3!#REF!</definedName>
    <definedName name="Cu" localSheetId="75">O_BOPM4!#REF!</definedName>
    <definedName name="Cu" localSheetId="82">#REF!</definedName>
    <definedName name="Cu" localSheetId="61">#REF!</definedName>
    <definedName name="Cu">[8]Options2!#REF!</definedName>
    <definedName name="cyl">Data!$E$2:$E$235</definedName>
    <definedName name="cyl_Permute">#REF!</definedName>
    <definedName name="cyl_RandPermute">#REF!</definedName>
    <definedName name="d" localSheetId="58">#REF!</definedName>
    <definedName name="d" localSheetId="73">O_BOPM3!$C$7</definedName>
    <definedName name="d" localSheetId="75">O_BOPM4!$C$9</definedName>
    <definedName name="d" localSheetId="82">#REF!</definedName>
    <definedName name="d" localSheetId="61">#REF!</definedName>
    <definedName name="d">[8]Options2!$C$7</definedName>
    <definedName name="d1_" localSheetId="83">#REF!</definedName>
    <definedName name="d1_" localSheetId="58">#REF!</definedName>
    <definedName name="d1_" localSheetId="49">#REF!</definedName>
    <definedName name="d1_" localSheetId="81">#REF!</definedName>
    <definedName name="d1_" localSheetId="82">#REF!</definedName>
    <definedName name="d1_" localSheetId="61">#REF!</definedName>
    <definedName name="d1_">#REF!</definedName>
    <definedName name="d2_" localSheetId="83">#REF!</definedName>
    <definedName name="d2_" localSheetId="58">#REF!</definedName>
    <definedName name="d2_" localSheetId="49">#REF!</definedName>
    <definedName name="d2_" localSheetId="81">#REF!</definedName>
    <definedName name="d2_" localSheetId="82">#REF!</definedName>
    <definedName name="d2_" localSheetId="61">#REF!</definedName>
    <definedName name="d2_">#REF!</definedName>
    <definedName name="data" localSheetId="83">#REF!</definedName>
    <definedName name="Data" localSheetId="58">#REF!</definedName>
    <definedName name="data" localSheetId="49">#REF!</definedName>
    <definedName name="Data" localSheetId="61">#REF!</definedName>
    <definedName name="data">#REF!</definedName>
    <definedName name="Denomination_F" localSheetId="58">#REF!</definedName>
    <definedName name="Denomination_F" localSheetId="61">#REF!</definedName>
    <definedName name="df" localSheetId="58">#REF!</definedName>
    <definedName name="df" localSheetId="49">#REF!</definedName>
    <definedName name="df" localSheetId="61">#REF!</definedName>
    <definedName name="df">#REF!</definedName>
    <definedName name="displ">Data!$C$2:$C$235</definedName>
    <definedName name="displ_Permute">#REF!</definedName>
    <definedName name="displ_RandPermute">#REF!</definedName>
    <definedName name="dollar_rate" localSheetId="58">#REF!</definedName>
    <definedName name="dollar_rate" localSheetId="82">#REF!</definedName>
    <definedName name="dollar_rate" localSheetId="61">#REF!</definedName>
    <definedName name="dollar_rate">[11]FX_Intro!$C$67</definedName>
    <definedName name="drv">Data!$G$2:$G$235</definedName>
    <definedName name="Duration" localSheetId="58">#REF!</definedName>
    <definedName name="Duration" localSheetId="61">#REF!</definedName>
    <definedName name="Duration_ctd" localSheetId="58">#REF!</definedName>
    <definedName name="Duration_ctd" localSheetId="61">#REF!</definedName>
    <definedName name="e" localSheetId="83">#REF!</definedName>
    <definedName name="e" localSheetId="49">#REF!</definedName>
    <definedName name="e">#REF!</definedName>
    <definedName name="e_2" localSheetId="83">#REF!</definedName>
    <definedName name="e_2" localSheetId="49">#REF!</definedName>
    <definedName name="e_2">#REF!</definedName>
    <definedName name="Eloss" localSheetId="58">#REF!</definedName>
    <definedName name="Eloss" localSheetId="81">#REF!</definedName>
    <definedName name="Eloss" localSheetId="82">Spread2PD!$C$18</definedName>
    <definedName name="Eloss" localSheetId="61">#REF!</definedName>
    <definedName name="Eloss">[4]Spread2PD!$C$16</definedName>
    <definedName name="Epayoff" localSheetId="58">#REF!</definedName>
    <definedName name="Epayoff" localSheetId="81">#REF!</definedName>
    <definedName name="Epayoff" localSheetId="82">#REF!</definedName>
    <definedName name="Epayoff" localSheetId="61">#REF!</definedName>
    <definedName name="Epayoff">[4]CDS!$E$21:$E$25</definedName>
    <definedName name="ErrorFraction">[1]RSquareAdj!$C$7</definedName>
    <definedName name="F" localSheetId="58">#REF!</definedName>
    <definedName name="F" localSheetId="61">#REF!</definedName>
    <definedName name="F">[12]CentralLimitTheorem!$E$3</definedName>
    <definedName name="F_Draw" localSheetId="58">#REF!</definedName>
    <definedName name="F_Draw" localSheetId="61">#REF!</definedName>
    <definedName name="F_Draw">[12]FnS!$B$7:$B$106</definedName>
    <definedName name="F_Row" localSheetId="58">#REF!</definedName>
    <definedName name="F_Row" localSheetId="61">#REF!</definedName>
    <definedName name="F_Row">[12]CentralLimitTheorem!$E$5:$P$5</definedName>
    <definedName name="f_x">[3]ProductRule!$C$12</definedName>
    <definedName name="f_x_h">[3]ProductRule!$C$20</definedName>
    <definedName name="face" localSheetId="58">#REF!</definedName>
    <definedName name="face" localSheetId="49">#REF!</definedName>
    <definedName name="Face" localSheetId="81">#REF!</definedName>
    <definedName name="face" localSheetId="92">Forwards_Example!$N$4</definedName>
    <definedName name="Face" localSheetId="82">Spread2PD!$C$9</definedName>
    <definedName name="face" localSheetId="61">#REF!</definedName>
    <definedName name="face">Forwards_Intro!$N$4</definedName>
    <definedName name="fl">Data!$J$2:$J$235</definedName>
    <definedName name="forward_rate" localSheetId="58">#REF!</definedName>
    <definedName name="forward_rate" localSheetId="82">#REF!</definedName>
    <definedName name="forward_rate" localSheetId="61">#REF!</definedName>
    <definedName name="forward_rate">[11]FX_Intro!$C$68</definedName>
    <definedName name="Frequency" localSheetId="83">#REF!</definedName>
    <definedName name="Frequency" localSheetId="58">#REF!</definedName>
    <definedName name="Frequency" localSheetId="49">#REF!</definedName>
    <definedName name="Frequency" localSheetId="81">#REF!</definedName>
    <definedName name="Frequency" localSheetId="82">Spread2PD!$C$11</definedName>
    <definedName name="Frequency" localSheetId="61">#REF!</definedName>
    <definedName name="Frequency">#REF!</definedName>
    <definedName name="Futures" localSheetId="58">#REF!</definedName>
    <definedName name="Futures" localSheetId="61">#REF!</definedName>
    <definedName name="g_x">[3]ProductRule!$C$13</definedName>
    <definedName name="g_x_h">[3]ProductRule!$D$20</definedName>
    <definedName name="h">[3]ProductRule!$C$15</definedName>
    <definedName name="hazard" localSheetId="58">#REF!</definedName>
    <definedName name="hazard" localSheetId="81">#REF!</definedName>
    <definedName name="hazard" localSheetId="82">#REF!</definedName>
    <definedName name="hazard" localSheetId="61">#REF!</definedName>
    <definedName name="hazard">[4]CDS!$B$7:$B$7</definedName>
    <definedName name="Heights" localSheetId="49">#REF!</definedName>
    <definedName name="Heights">[13]Calcs_Mean2!$C$10:$C$109</definedName>
    <definedName name="Heights1" localSheetId="49">#REF!</definedName>
    <definedName name="Heights1">[13]Calcs_MeanDiff!$C$10:$C$109</definedName>
    <definedName name="Heights2" localSheetId="49">#REF!</definedName>
    <definedName name="Heights2">[13]Calcs_MeanDiff!$D$10:$D$109</definedName>
    <definedName name="hwy">Data!$I$2:$I$235</definedName>
    <definedName name="hwy_Permute">#REF!</definedName>
    <definedName name="hwy_RandPermute">#REF!</definedName>
    <definedName name="idx" localSheetId="83">#REF!</definedName>
    <definedName name="idx" localSheetId="58">#REF!</definedName>
    <definedName name="idx" localSheetId="49">#REF!</definedName>
    <definedName name="idx" localSheetId="82">Spread2PD!#REF!</definedName>
    <definedName name="idx" localSheetId="61">#REF!</definedName>
    <definedName name="idx">#REF!</definedName>
    <definedName name="Inflator">[1]RSquareAdj!$C$10</definedName>
    <definedName name="k" localSheetId="21">#REF!</definedName>
    <definedName name="k" localSheetId="22">#REF!</definedName>
    <definedName name="k" localSheetId="83">#REF!</definedName>
    <definedName name="K" localSheetId="58">#REF!</definedName>
    <definedName name="k" localSheetId="20">#REF!</definedName>
    <definedName name="k" localSheetId="49">#REF!</definedName>
    <definedName name="k" localSheetId="44">KNN_K!$AB$4</definedName>
    <definedName name="k" localSheetId="19">#REF!</definedName>
    <definedName name="K" localSheetId="61">#REF!</definedName>
    <definedName name="k">KNN_Vote!$AB$4</definedName>
    <definedName name="L">#REF!</definedName>
    <definedName name="LL">#REF!</definedName>
    <definedName name="LN_Sim" localSheetId="58">#REF!</definedName>
    <definedName name="LN_Sim" localSheetId="49">#REF!</definedName>
    <definedName name="LN_Sim" localSheetId="61">#REF!</definedName>
    <definedName name="LN_Sim">#REF!</definedName>
    <definedName name="loss" localSheetId="83">#REF!</definedName>
    <definedName name="loss" localSheetId="58">#REF!</definedName>
    <definedName name="loss" localSheetId="49">#REF!</definedName>
    <definedName name="Loss" localSheetId="81">#REF!</definedName>
    <definedName name="Loss" localSheetId="82">Spread2PD!$E$32:$E$36</definedName>
    <definedName name="loss" localSheetId="61">#REF!</definedName>
    <definedName name="loss">#REF!</definedName>
    <definedName name="loss_30" localSheetId="83">#REF!</definedName>
    <definedName name="loss_30" localSheetId="58">#REF!</definedName>
    <definedName name="loss_30" localSheetId="49">#REF!</definedName>
    <definedName name="loss_30" localSheetId="81">#REF!</definedName>
    <definedName name="loss_30" localSheetId="82">#REF!</definedName>
    <definedName name="loss_30" localSheetId="61">#REF!</definedName>
    <definedName name="loss_30">#REF!</definedName>
    <definedName name="loss_t" localSheetId="83">#REF!</definedName>
    <definedName name="loss_t" localSheetId="58">#REF!</definedName>
    <definedName name="loss_t" localSheetId="81">#REF!</definedName>
    <definedName name="loss_t" localSheetId="82">#REF!</definedName>
    <definedName name="loss_t" localSheetId="61">#REF!</definedName>
    <definedName name="loss_t">#REF!</definedName>
    <definedName name="lossAmount" localSheetId="58">#REF!</definedName>
    <definedName name="lossAmount" localSheetId="81">#REF!</definedName>
    <definedName name="lossAmount" localSheetId="82">Spread2PD!$G$37</definedName>
    <definedName name="lossAmount" localSheetId="61">#REF!</definedName>
    <definedName name="lossAmount">[4]Spread2PD!$G$45</definedName>
    <definedName name="m" localSheetId="92">Forwards_Example!$N$6</definedName>
    <definedName name="m">Forwards_Intro!$N$6</definedName>
    <definedName name="M1_" localSheetId="83">#REF!</definedName>
    <definedName name="M1_" localSheetId="49">#REF!</definedName>
    <definedName name="M1_">[9]MatrixMult_Credit!#REF!</definedName>
    <definedName name="M2_" localSheetId="83">#REF!</definedName>
    <definedName name="M2_" localSheetId="49">#REF!</definedName>
    <definedName name="M2_">[9]MatrixMult_Credit!#REF!</definedName>
    <definedName name="manufacturer">Data!$A$2:$A$235</definedName>
    <definedName name="maturityDate_ctd" localSheetId="58">#REF!</definedName>
    <definedName name="maturityDate_ctd" localSheetId="61">#REF!</definedName>
    <definedName name="max" localSheetId="83">#REF!</definedName>
    <definedName name="max" localSheetId="49">#REF!</definedName>
    <definedName name="max">[2]NextClass1_MeanVar!$E$25</definedName>
    <definedName name="Mean" localSheetId="83">#REF!</definedName>
    <definedName name="Mean" localSheetId="58">#REF!</definedName>
    <definedName name="Mean" localSheetId="49">#REF!</definedName>
    <definedName name="Mean" localSheetId="81">#REF!</definedName>
    <definedName name="Mean" localSheetId="82">#REF!</definedName>
    <definedName name="Mean" localSheetId="61">#REF!</definedName>
    <definedName name="Mean">#REF!</definedName>
    <definedName name="midprice" localSheetId="58">#REF!</definedName>
    <definedName name="midprice" localSheetId="61">#REF!</definedName>
    <definedName name="midprice">[6]Liquidity_VaR!$E$7:$E$23</definedName>
    <definedName name="min" localSheetId="83">#REF!</definedName>
    <definedName name="min" localSheetId="49">#REF!</definedName>
    <definedName name="min">[2]NextClass1_MeanVar!$E$24</definedName>
    <definedName name="model">Data!$B$2:$B$235</definedName>
    <definedName name="mu" localSheetId="58">#REF!</definedName>
    <definedName name="mu" localSheetId="49">#REF!</definedName>
    <definedName name="mu" localSheetId="61">#REF!</definedName>
    <definedName name="mu">[13]Calcs_Mean2!$O$23</definedName>
    <definedName name="MyBank" localSheetId="58">#REF!</definedName>
    <definedName name="MyBank" localSheetId="61">#REF!</definedName>
    <definedName name="MyBank">[14]Cor_N_Cov!$G$14:$G$35</definedName>
    <definedName name="MyBankDeposits" localSheetId="58">#REF!</definedName>
    <definedName name="MyBankDeposits" localSheetId="61">#REF!</definedName>
    <definedName name="MyBankDeposits">[14]Cor_N_Cov!$D$14:$D$35</definedName>
    <definedName name="MyFriendsBank" localSheetId="58">#REF!</definedName>
    <definedName name="MyFriendsBank" localSheetId="61">#REF!</definedName>
    <definedName name="MyFriendsBank">[14]Cor_N_Cov!$H$14:$H$35</definedName>
    <definedName name="MyFriendsDeposits" localSheetId="58">#REF!</definedName>
    <definedName name="MyFriendsDeposits" localSheetId="61">#REF!</definedName>
    <definedName name="MyFriendsDeposits">[14]Cor_N_Cov!$E$14:$E$35</definedName>
    <definedName name="n" localSheetId="83">#REF!</definedName>
    <definedName name="n" localSheetId="58">#REF!</definedName>
    <definedName name="n" localSheetId="49">#REF!</definedName>
    <definedName name="n" localSheetId="81">#REF!</definedName>
    <definedName name="n" localSheetId="8">#REF!</definedName>
    <definedName name="n" localSheetId="73">O_BOPM3!$C$12</definedName>
    <definedName name="n" localSheetId="75">O_BOPM4!$C$14</definedName>
    <definedName name="n" localSheetId="82">Spread2PD!$C$12</definedName>
    <definedName name="n" localSheetId="61">#REF!</definedName>
    <definedName name="n">[2]Binomial!$C$12</definedName>
    <definedName name="n_" localSheetId="58">#REF!</definedName>
    <definedName name="n_" localSheetId="49">#REF!</definedName>
    <definedName name="n_" localSheetId="61">#REF!</definedName>
    <definedName name="n_">#REF!</definedName>
    <definedName name="N__d1" localSheetId="58">#REF!</definedName>
    <definedName name="N__d1" localSheetId="61">#REF!</definedName>
    <definedName name="N__d1">[7]OptionsHW!$C$14:$E$14</definedName>
    <definedName name="N__d2" localSheetId="58">#REF!</definedName>
    <definedName name="N__d2" localSheetId="61">#REF!</definedName>
    <definedName name="N__d2">[7]OptionsHW!$C$15:$E$15</definedName>
    <definedName name="N_d1" localSheetId="58">#REF!</definedName>
    <definedName name="N_d1" localSheetId="61">#REF!</definedName>
    <definedName name="N_d1">[7]OptionsHW!$C$12:$E$12</definedName>
    <definedName name="N_d2" localSheetId="58">#REF!</definedName>
    <definedName name="N_d2" localSheetId="61">#REF!</definedName>
    <definedName name="N_d2">[7]OptionsHW!$C$13:$E$13</definedName>
    <definedName name="n1_" localSheetId="49">#REF!</definedName>
    <definedName name="n1_">[13]Calcs_MeanDiff!$R$19</definedName>
    <definedName name="n2_" localSheetId="49">#REF!</definedName>
    <definedName name="n2_">[13]Calcs_MeanDiff!$R$20</definedName>
    <definedName name="NewError">[1]RSquareAdj!$C$11</definedName>
    <definedName name="notional" localSheetId="58">#REF!</definedName>
    <definedName name="notional" localSheetId="81">#REF!</definedName>
    <definedName name="notional" localSheetId="82">#REF!</definedName>
    <definedName name="Notional" localSheetId="96">Swap2Forward_Example!#REF!</definedName>
    <definedName name="Notional" localSheetId="95">Swaps_wNotionalExchange!$E$5:$E$9</definedName>
    <definedName name="notional" localSheetId="61">#REF!</definedName>
    <definedName name="Notional">Swaps_Intro!$E$5:$E$9</definedName>
    <definedName name="offer" localSheetId="58">#REF!</definedName>
    <definedName name="offer" localSheetId="61">#REF!</definedName>
    <definedName name="offer">[6]Liquidity_VaR!$D$7:$D$23</definedName>
    <definedName name="p" localSheetId="21">#REF!</definedName>
    <definedName name="p" localSheetId="22">#REF!</definedName>
    <definedName name="p" localSheetId="83">#REF!</definedName>
    <definedName name="p" localSheetId="58">#REF!</definedName>
    <definedName name="p" localSheetId="20">#REF!</definedName>
    <definedName name="p" localSheetId="49">#REF!</definedName>
    <definedName name="p" localSheetId="8">#REF!</definedName>
    <definedName name="p" localSheetId="19">#REF!</definedName>
    <definedName name="p" localSheetId="73">O_BOPM3!$C$8</definedName>
    <definedName name="p" localSheetId="75">O_BOPM4!$C$10</definedName>
    <definedName name="p" localSheetId="61">#REF!</definedName>
    <definedName name="p">DurbinWatson!$B$3</definedName>
    <definedName name="PD" localSheetId="58">#REF!</definedName>
    <definedName name="PD" localSheetId="81">#REF!</definedName>
    <definedName name="PD" localSheetId="82">#REF!</definedName>
    <definedName name="PD" localSheetId="61">#REF!</definedName>
    <definedName name="PD">[4]CDS!$C$21:$C$25</definedName>
    <definedName name="PDF" localSheetId="49">#REF!</definedName>
    <definedName name="PDF">[13]Calcs_Mean2!$K$10:$K$30</definedName>
    <definedName name="Period" localSheetId="83">#REF!</definedName>
    <definedName name="Period" localSheetId="58">#REF!</definedName>
    <definedName name="Period" localSheetId="49">#REF!</definedName>
    <definedName name="Period" localSheetId="81">#REF!</definedName>
    <definedName name="Period" localSheetId="82">Spread2PD!$F$10:$F$19</definedName>
    <definedName name="Period" localSheetId="61">#REF!</definedName>
    <definedName name="Period">#REF!</definedName>
    <definedName name="peso_rate" localSheetId="58">#REF!</definedName>
    <definedName name="peso_rate" localSheetId="82">#REF!</definedName>
    <definedName name="peso_rate" localSheetId="61">#REF!</definedName>
    <definedName name="peso_rate">[11]FX_Intro!$C$66</definedName>
    <definedName name="Pij">#REF!</definedName>
    <definedName name="pmt" localSheetId="83">#REF!</definedName>
    <definedName name="pmt" localSheetId="58">#REF!</definedName>
    <definedName name="pmt" localSheetId="49">#REF!</definedName>
    <definedName name="pmt" localSheetId="81">#REF!</definedName>
    <definedName name="pmt" localSheetId="82">Spread2PD!$H$10:$H$19</definedName>
    <definedName name="pmt" localSheetId="61">#REF!</definedName>
    <definedName name="pmt">#REF!</definedName>
    <definedName name="pmt_" localSheetId="58">#REF!</definedName>
    <definedName name="pmt_" localSheetId="49">#REF!</definedName>
    <definedName name="pmt_" localSheetId="61">#REF!</definedName>
    <definedName name="pmt_">#REF!</definedName>
    <definedName name="pmtperyear" localSheetId="58">#REF!</definedName>
    <definedName name="pmtperyear" localSheetId="61">#REF!</definedName>
    <definedName name="pmtperyear">[15]Bond!$C$6</definedName>
    <definedName name="pmtperyear_ctd" localSheetId="58">#REF!</definedName>
    <definedName name="pmtperyear_ctd" localSheetId="61">#REF!</definedName>
    <definedName name="pmts" localSheetId="58">#REF!</definedName>
    <definedName name="pmts" localSheetId="61">#REF!</definedName>
    <definedName name="pmts">[15]Bond!$E$12:$E$25</definedName>
    <definedName name="Price" localSheetId="83">#REF!</definedName>
    <definedName name="Price" localSheetId="58">#REF!</definedName>
    <definedName name="Price" localSheetId="81">#REF!</definedName>
    <definedName name="Price" localSheetId="61">#REF!</definedName>
    <definedName name="Price_F" localSheetId="58">#REF!</definedName>
    <definedName name="Price_F" localSheetId="61">#REF!</definedName>
    <definedName name="price1" localSheetId="83">#REF!</definedName>
    <definedName name="price1" localSheetId="49">#REF!</definedName>
    <definedName name="price1">#REF!</definedName>
    <definedName name="price2" localSheetId="83">#REF!</definedName>
    <definedName name="price2" localSheetId="49">#REF!</definedName>
    <definedName name="price2">#REF!</definedName>
    <definedName name="price3" localSheetId="83">#REF!</definedName>
    <definedName name="price3" localSheetId="49">#REF!</definedName>
    <definedName name="price3">#REF!</definedName>
    <definedName name="price4">#REF!</definedName>
    <definedName name="price5">#REF!</definedName>
    <definedName name="Probability1">[14]Copula3!$E$13:$E$62</definedName>
    <definedName name="Probability2">[14]Copula3!$F$13:$F$62</definedName>
    <definedName name="PS" localSheetId="58">#REF!</definedName>
    <definedName name="PS" localSheetId="81">#REF!</definedName>
    <definedName name="PS" localSheetId="82">#REF!</definedName>
    <definedName name="PS" localSheetId="61">#REF!</definedName>
    <definedName name="PS">[4]CDS!$C$11:$C$15</definedName>
    <definedName name="PurchasePrice" localSheetId="58">#REF!</definedName>
    <definedName name="PurchasePrice" localSheetId="61">#REF!</definedName>
    <definedName name="pv" localSheetId="58">#REF!</definedName>
    <definedName name="pv" localSheetId="81">#REF!</definedName>
    <definedName name="pv" localSheetId="82">Spread2PD!$I$10:$I$19</definedName>
    <definedName name="pv" localSheetId="61">#REF!</definedName>
    <definedName name="PV">[4]CDS!$E$11:$E$15</definedName>
    <definedName name="PV_" localSheetId="58">#REF!</definedName>
    <definedName name="PV_" localSheetId="81">#REF!</definedName>
    <definedName name="PV_" localSheetId="82">#REF!</definedName>
    <definedName name="PV_" localSheetId="61">#REF!</definedName>
    <definedName name="PV_">[4]CDS!$F$21:$F$25</definedName>
    <definedName name="pv_rf" localSheetId="58">#REF!</definedName>
    <definedName name="pv_rf" localSheetId="81">#REF!</definedName>
    <definedName name="pv_rf" localSheetId="82">Spread2PD!$J$10:$J$19</definedName>
    <definedName name="pv_rf" localSheetId="61">#REF!</definedName>
    <definedName name="pv_rf">[4]Spread2PD!$F$20:$F$29</definedName>
    <definedName name="pv_rf_" localSheetId="58">#REF!</definedName>
    <definedName name="pv_rf_" localSheetId="81">#REF!</definedName>
    <definedName name="pv_rf_" localSheetId="82">Spread2PD!$F$32:$F$36</definedName>
    <definedName name="pv_rf_" localSheetId="61">#REF!</definedName>
    <definedName name="pv_rf_">[4]Spread2PD!$F$40:$F$44</definedName>
    <definedName name="pv_rf_pmt" localSheetId="58">#REF!</definedName>
    <definedName name="pv_rf_pmt" localSheetId="82">Spread2PD!$G$21:$G$21</definedName>
    <definedName name="pv_rf_pmt" localSheetId="61">#REF!</definedName>
    <definedName name="pv2_" localSheetId="58">#REF!</definedName>
    <definedName name="pv2_" localSheetId="61">#REF!</definedName>
    <definedName name="pv2_">[15]Dur2!$G$12:$G$25</definedName>
    <definedName name="PVA" localSheetId="58">#REF!</definedName>
    <definedName name="PVA" localSheetId="61">#REF!</definedName>
    <definedName name="PVA">[15]InstallmentLoan!$F$3</definedName>
    <definedName name="Pvalue" localSheetId="49">#REF!</definedName>
    <definedName name="Pvalue">[13]Calcs_VarianceDiff!$E$18</definedName>
    <definedName name="PVPayoff" localSheetId="58">#REF!</definedName>
    <definedName name="PVPayoff" localSheetId="61">#REF!</definedName>
    <definedName name="PVPMT" localSheetId="58">#REF!</definedName>
    <definedName name="PVPMT" localSheetId="61">#REF!</definedName>
    <definedName name="PVPMT_A" localSheetId="58">#REF!</definedName>
    <definedName name="PVPMT_A" localSheetId="81">#REF!</definedName>
    <definedName name="PVPMT_A" localSheetId="82">#REF!</definedName>
    <definedName name="PVPMT_A" localSheetId="61">#REF!</definedName>
    <definedName name="PVPMT_A">[4]CDS!$J$21:$J$25</definedName>
    <definedName name="q" localSheetId="83">#REF!</definedName>
    <definedName name="q" localSheetId="58">#REF!</definedName>
    <definedName name="q" localSheetId="49">#REF!</definedName>
    <definedName name="q" localSheetId="81">#REF!</definedName>
    <definedName name="q" localSheetId="82">#REF!</definedName>
    <definedName name="q" localSheetId="61">#REF!</definedName>
    <definedName name="q">#REF!</definedName>
    <definedName name="r_" localSheetId="83">#REF!</definedName>
    <definedName name="r_" localSheetId="58">#REF!</definedName>
    <definedName name="r_" localSheetId="49">#REF!</definedName>
    <definedName name="r_" localSheetId="81">#REF!</definedName>
    <definedName name="r_" localSheetId="73">O_BOPM3!$C$9</definedName>
    <definedName name="r_" localSheetId="75">O_BOPM4!$C$11</definedName>
    <definedName name="r_" localSheetId="82">#REF!</definedName>
    <definedName name="r_" localSheetId="61">#REF!</definedName>
    <definedName name="r_">#REF!</definedName>
    <definedName name="range" localSheetId="83">#REF!</definedName>
    <definedName name="range" localSheetId="49">#REF!</definedName>
    <definedName name="range">[2]NextClass1_MeanVar!$E$26</definedName>
    <definedName name="rate" localSheetId="58">#REF!</definedName>
    <definedName name="rate" localSheetId="61">#REF!</definedName>
    <definedName name="rate">[4]CDS!$C$7</definedName>
    <definedName name="rated" localSheetId="58">#REF!</definedName>
    <definedName name="rated" localSheetId="61">#REF!</definedName>
    <definedName name="rated">[7]fxHW!$F$4:$H$4</definedName>
    <definedName name="ratef" localSheetId="58">#REF!</definedName>
    <definedName name="ratef" localSheetId="61">#REF!</definedName>
    <definedName name="ratef">[7]fxHW!$F$5:$H$5</definedName>
    <definedName name="Rates" localSheetId="96">Swap2Forward_Example!#REF!</definedName>
    <definedName name="Rates" localSheetId="95">Swaps_wNotionalExchange!$D$5:$D$9</definedName>
    <definedName name="Rates">Swaps_Intro!$D$5:$D$9</definedName>
    <definedName name="RatingLast" localSheetId="58">#REF!</definedName>
    <definedName name="RatingLast" localSheetId="49">#REF!</definedName>
    <definedName name="RatingLast" localSheetId="81">#REF!</definedName>
    <definedName name="RatingLast" localSheetId="82">#REF!</definedName>
    <definedName name="RatingLast" localSheetId="61">#REF!</definedName>
    <definedName name="RatingLast">[16]CreditMatrix!$D$10:$D$109</definedName>
    <definedName name="RatingNow" localSheetId="58">#REF!</definedName>
    <definedName name="RatingNow" localSheetId="49">#REF!</definedName>
    <definedName name="RatingNow" localSheetId="81">#REF!</definedName>
    <definedName name="RatingNow" localSheetId="82">#REF!</definedName>
    <definedName name="RatingNow" localSheetId="61">#REF!</definedName>
    <definedName name="RatingNow">[16]CreditMatrix!$E$10:$E$109</definedName>
    <definedName name="ratingsTbl" localSheetId="58">#REF!</definedName>
    <definedName name="ratingsTbl" localSheetId="49">#REF!</definedName>
    <definedName name="ratingsTbl" localSheetId="81">#REF!</definedName>
    <definedName name="ratingsTbl" localSheetId="82">#REF!</definedName>
    <definedName name="ratingsTbl" localSheetId="61">#REF!</definedName>
    <definedName name="ratingsTbl">[16]CreditMatrix!$B$2:$C$7</definedName>
    <definedName name="Ratio" localSheetId="49">#REF!</definedName>
    <definedName name="Ratio">[13]Calcs_VarianceDiff!$E$17</definedName>
    <definedName name="Recovery" localSheetId="58">#REF!</definedName>
    <definedName name="Recovery" localSheetId="81">#REF!</definedName>
    <definedName name="Recovery" localSheetId="82">Spread2PD!$D$32:$D$36</definedName>
    <definedName name="Recovery" localSheetId="61">#REF!</definedName>
    <definedName name="Recovery">[4]Spread2PD!$D$40:$D$44</definedName>
    <definedName name="risk1" localSheetId="49">#REF!</definedName>
    <definedName name="risk1">#REF!</definedName>
    <definedName name="risk2" localSheetId="83">#REF!</definedName>
    <definedName name="risk2" localSheetId="49">#REF!</definedName>
    <definedName name="risk2">#REF!</definedName>
    <definedName name="risk3" localSheetId="83">#REF!</definedName>
    <definedName name="risk3" localSheetId="49">#REF!</definedName>
    <definedName name="risk3">#REF!</definedName>
    <definedName name="RSE" localSheetId="83">#REF!</definedName>
    <definedName name="RSE">#REF!</definedName>
    <definedName name="RSS" localSheetId="83">#REF!</definedName>
    <definedName name="RSS">[1]RSquareAdj!#REF!</definedName>
    <definedName name="s" localSheetId="83">#REF!</definedName>
    <definedName name="s" localSheetId="58">#REF!</definedName>
    <definedName name="s" localSheetId="49">#REF!</definedName>
    <definedName name="s" localSheetId="81">#REF!</definedName>
    <definedName name="s" localSheetId="75">O_BOPM4!$C$4</definedName>
    <definedName name="s" localSheetId="82">#REF!</definedName>
    <definedName name="s" localSheetId="61">#REF!</definedName>
    <definedName name="s">#REF!</definedName>
    <definedName name="S0" localSheetId="58">#REF!</definedName>
    <definedName name="S0" localSheetId="49">#REF!</definedName>
    <definedName name="S0" localSheetId="81">#REF!</definedName>
    <definedName name="S0" localSheetId="73">O_BOPM3!$C$4</definedName>
    <definedName name="S0" localSheetId="75">O_BOPM4!$C$6</definedName>
    <definedName name="S0" localSheetId="82">#REF!</definedName>
    <definedName name="S0" localSheetId="61">#REF!</definedName>
    <definedName name="S0">#REF!</definedName>
    <definedName name="S0_e_qt" localSheetId="58">#REF!</definedName>
    <definedName name="S0_e_qt" localSheetId="61">#REF!</definedName>
    <definedName name="S0_e_qt">[7]OptionsHW!$C$17:$E$17</definedName>
    <definedName name="Salad">#REF!</definedName>
    <definedName name="SampleVar1" localSheetId="49">#REF!</definedName>
    <definedName name="SampleVar1">[13]Calcs_VarianceDiff!$E$13</definedName>
    <definedName name="SampleVar2" localSheetId="49">#REF!</definedName>
    <definedName name="SampleVar2">[13]Calcs_VarianceDiff!$E$14</definedName>
    <definedName name="SD" localSheetId="83">#REF!</definedName>
    <definedName name="SD" localSheetId="58">#REF!</definedName>
    <definedName name="SD" localSheetId="49">#REF!</definedName>
    <definedName name="SD" localSheetId="81">#REF!</definedName>
    <definedName name="SD" localSheetId="82">#REF!</definedName>
    <definedName name="SD" localSheetId="61">#REF!</definedName>
    <definedName name="SD">#REF!</definedName>
    <definedName name="sd_x">[1]MaximumLikelihood!$C$3</definedName>
    <definedName name="SD_xbar" localSheetId="49">#REF!</definedName>
    <definedName name="SD_xbar">[13]Calcs_Mean2!$O$28</definedName>
    <definedName name="SE0" localSheetId="49">#REF!</definedName>
    <definedName name="SE0">#REF!</definedName>
    <definedName name="SE1_" localSheetId="83">#REF!</definedName>
    <definedName name="SE1_" localSheetId="49">#REF!</definedName>
    <definedName name="SE1_">#REF!</definedName>
    <definedName name="SE2_" localSheetId="49">#REF!</definedName>
    <definedName name="SE2_">#REF!</definedName>
    <definedName name="Sensitivity" localSheetId="58">#REF!</definedName>
    <definedName name="Sensitivity" localSheetId="61">#REF!</definedName>
    <definedName name="Sensitivity_F" localSheetId="58">#REF!</definedName>
    <definedName name="Sensitivity_F" localSheetId="61">#REF!</definedName>
    <definedName name="settlementDate_ctd" localSheetId="58">#REF!</definedName>
    <definedName name="settlementDate_ctd" localSheetId="61">#REF!</definedName>
    <definedName name="Shares" localSheetId="58">#REF!</definedName>
    <definedName name="Shares" localSheetId="49">#REF!</definedName>
    <definedName name="Shares" localSheetId="81">#REF!</definedName>
    <definedName name="Shares" localSheetId="61">#REF!</definedName>
    <definedName name="Shares">[10]VaR3!$D$6:$H$6</definedName>
    <definedName name="shocker" localSheetId="92">Forwards_Example!$D$20</definedName>
    <definedName name="shocker">Forwards_Intro!$D$20</definedName>
    <definedName name="Sick" localSheetId="83">#REF!</definedName>
    <definedName name="Sick" localSheetId="49">#REF!</definedName>
    <definedName name="Sick">#REF!</definedName>
    <definedName name="sigma" localSheetId="58">#REF!</definedName>
    <definedName name="sigma" localSheetId="49">#REF!</definedName>
    <definedName name="sigma" localSheetId="8">#REF!</definedName>
    <definedName name="sigma" localSheetId="61">#REF!</definedName>
    <definedName name="sigma">[13]Calcs_Mean1!$O$21</definedName>
    <definedName name="simS" localSheetId="58">#REF!</definedName>
    <definedName name="simS" localSheetId="61">#REF!</definedName>
    <definedName name="simS">[6]Liquidity_VaR!$G$29</definedName>
    <definedName name="sims_a" localSheetId="58">#REF!</definedName>
    <definedName name="sims_a" localSheetId="49">#REF!</definedName>
    <definedName name="sims_a" localSheetId="61">#REF!</definedName>
    <definedName name="sims_a">[10]VaR1!$I$19:$I$39</definedName>
    <definedName name="sims_h" localSheetId="58">#REF!</definedName>
    <definedName name="sims_h" localSheetId="49">#REF!</definedName>
    <definedName name="sims_h" localSheetId="61">#REF!</definedName>
    <definedName name="sims_h">[10]VaR1!$H$19:$H$39</definedName>
    <definedName name="simSpread" localSheetId="58">#REF!</definedName>
    <definedName name="simSpread" localSheetId="61">#REF!</definedName>
    <definedName name="simSpread">[6]Liquidity_VaR!$J$7:$J$23</definedName>
    <definedName name="simSpreadPerShare" localSheetId="58">#REF!</definedName>
    <definedName name="simSpreadPerShare" localSheetId="61">#REF!</definedName>
    <definedName name="simSpreadPerShare">[6]Liquidity_VaR!$H$7:$H$23</definedName>
    <definedName name="Smoking" localSheetId="83">#REF!</definedName>
    <definedName name="Smoking" localSheetId="49">#REF!</definedName>
    <definedName name="Smoking">#REF!</definedName>
    <definedName name="solver_adj" localSheetId="35" hidden="1">Iris_Fit!$H$4:$H$8</definedName>
    <definedName name="solver_adj" localSheetId="36" hidden="1">Iris_Forecast_OOS!$H$4:$H$8</definedName>
    <definedName name="solver_cvg" localSheetId="35" hidden="1">0.0001</definedName>
    <definedName name="solver_cvg" localSheetId="36" hidden="1">0.0001</definedName>
    <definedName name="solver_drv" localSheetId="35" hidden="1">1</definedName>
    <definedName name="solver_drv" localSheetId="36" hidden="1">1</definedName>
    <definedName name="solver_eng" localSheetId="35" hidden="1">1</definedName>
    <definedName name="solver_eng" localSheetId="36" hidden="1">1</definedName>
    <definedName name="solver_itr" localSheetId="35" hidden="1">2147483647</definedName>
    <definedName name="solver_itr" localSheetId="36" hidden="1">2147483647</definedName>
    <definedName name="solver_lin" localSheetId="35" hidden="1">2</definedName>
    <definedName name="solver_lin" localSheetId="36" hidden="1">2</definedName>
    <definedName name="solver_mip" localSheetId="35" hidden="1">2147483647</definedName>
    <definedName name="solver_mip" localSheetId="36" hidden="1">2147483647</definedName>
    <definedName name="solver_mni" localSheetId="35" hidden="1">30</definedName>
    <definedName name="solver_mni" localSheetId="36" hidden="1">30</definedName>
    <definedName name="solver_mrt" localSheetId="35" hidden="1">0.075</definedName>
    <definedName name="solver_mrt" localSheetId="36" hidden="1">0.075</definedName>
    <definedName name="solver_msl" localSheetId="35" hidden="1">2</definedName>
    <definedName name="solver_msl" localSheetId="36" hidden="1">2</definedName>
    <definedName name="solver_neg" localSheetId="35" hidden="1">1</definedName>
    <definedName name="solver_neg" localSheetId="36" hidden="1">1</definedName>
    <definedName name="solver_nod" localSheetId="35" hidden="1">2147483647</definedName>
    <definedName name="solver_nod" localSheetId="36" hidden="1">2147483647</definedName>
    <definedName name="solver_num" localSheetId="35" hidden="1">0</definedName>
    <definedName name="solver_num" localSheetId="36" hidden="1">0</definedName>
    <definedName name="solver_opt" localSheetId="35" hidden="1">Iris_Fit!$K$4</definedName>
    <definedName name="solver_opt" localSheetId="36" hidden="1">Iris_Forecast_OOS!$K$4</definedName>
    <definedName name="solver_pre" localSheetId="35" hidden="1">0.000001</definedName>
    <definedName name="solver_pre" localSheetId="36" hidden="1">0.000001</definedName>
    <definedName name="solver_rbv" localSheetId="35" hidden="1">1</definedName>
    <definedName name="solver_rbv" localSheetId="36" hidden="1">1</definedName>
    <definedName name="solver_rlx" localSheetId="35" hidden="1">2</definedName>
    <definedName name="solver_rlx" localSheetId="36" hidden="1">2</definedName>
    <definedName name="solver_rsd" localSheetId="35" hidden="1">0</definedName>
    <definedName name="solver_rsd" localSheetId="36" hidden="1">0</definedName>
    <definedName name="solver_scl" localSheetId="35" hidden="1">1</definedName>
    <definedName name="solver_scl" localSheetId="36" hidden="1">1</definedName>
    <definedName name="solver_sho" localSheetId="35" hidden="1">2</definedName>
    <definedName name="solver_sho" localSheetId="36" hidden="1">2</definedName>
    <definedName name="solver_ssz" localSheetId="35" hidden="1">100</definedName>
    <definedName name="solver_ssz" localSheetId="36" hidden="1">100</definedName>
    <definedName name="solver_tim" localSheetId="35" hidden="1">2147483647</definedName>
    <definedName name="solver_tim" localSheetId="36" hidden="1">2147483647</definedName>
    <definedName name="solver_tol" localSheetId="35" hidden="1">0.01</definedName>
    <definedName name="solver_tol" localSheetId="36" hidden="1">0.01</definedName>
    <definedName name="solver_typ" localSheetId="35" hidden="1">1</definedName>
    <definedName name="solver_typ" localSheetId="36" hidden="1">1</definedName>
    <definedName name="solver_val" localSheetId="35" hidden="1">0</definedName>
    <definedName name="solver_val" localSheetId="36" hidden="1">0</definedName>
    <definedName name="solver_ver" localSheetId="35" hidden="1">2</definedName>
    <definedName name="solver_ver" localSheetId="36" hidden="1">2</definedName>
    <definedName name="Spot" localSheetId="58">#REF!</definedName>
    <definedName name="Spot" localSheetId="61">#REF!</definedName>
    <definedName name="Spot">[7]fxHW!$F$3:$H$3</definedName>
    <definedName name="spread" localSheetId="58">#REF!</definedName>
    <definedName name="spread" localSheetId="61">#REF!</definedName>
    <definedName name="spread">[6]Liquidity_VaR!$F$7:$F$23</definedName>
    <definedName name="SpreadVaR" localSheetId="49">#REF!</definedName>
    <definedName name="SpreadVaR">#REF!</definedName>
    <definedName name="ssreg" localSheetId="83">#REF!</definedName>
    <definedName name="ssreg" localSheetId="49">#REF!</definedName>
    <definedName name="ssreg">#REF!</definedName>
    <definedName name="ssresid" localSheetId="83">#REF!</definedName>
    <definedName name="ssresid" localSheetId="49">#REF!</definedName>
    <definedName name="ssresid">#REF!</definedName>
    <definedName name="SST">#REF!</definedName>
    <definedName name="SSx">#REF!</definedName>
    <definedName name="StartingPortfolio" localSheetId="58">#REF!</definedName>
    <definedName name="StartingPortfolio" localSheetId="61">#REF!</definedName>
    <definedName name="StartingPortfolio">[4]ExporeInf!$C$29:$H$29</definedName>
    <definedName name="stdev" localSheetId="83">#REF!</definedName>
    <definedName name="stdev" localSheetId="58">#REF!</definedName>
    <definedName name="stdev" localSheetId="49">#REF!</definedName>
    <definedName name="stdev" localSheetId="61">#REF!</definedName>
    <definedName name="stdev">#REF!</definedName>
    <definedName name="Stock" localSheetId="58">#REF!</definedName>
    <definedName name="Stock" localSheetId="61">#REF!</definedName>
    <definedName name="Strike" localSheetId="58">#REF!</definedName>
    <definedName name="Strike" localSheetId="61">#REF!</definedName>
    <definedName name="Sum" localSheetId="58">#REF!</definedName>
    <definedName name="Sum" localSheetId="61">#REF!</definedName>
    <definedName name="Sum">[12]CentralLimitTheorem!$C$7:$C$106</definedName>
    <definedName name="Sw" localSheetId="58">#REF!</definedName>
    <definedName name="Sw" localSheetId="61">#REF!</definedName>
    <definedName name="Sx" localSheetId="58">#REF!</definedName>
    <definedName name="Sx" localSheetId="61">#REF!</definedName>
    <definedName name="t" localSheetId="83">#REF!</definedName>
    <definedName name="t" localSheetId="58">#REF!</definedName>
    <definedName name="t" localSheetId="49">#REF!</definedName>
    <definedName name="t" localSheetId="81">#REF!</definedName>
    <definedName name="T" localSheetId="73">O_BOPM3!$C$10</definedName>
    <definedName name="T" localSheetId="75">O_BOPM4!$C$12</definedName>
    <definedName name="t" localSheetId="82">#REF!</definedName>
    <definedName name="t" localSheetId="96">Swap2Forward_Example!#REF!</definedName>
    <definedName name="t" localSheetId="95">Swaps_wNotionalExchange!$H$4:$L$4</definedName>
    <definedName name="t" localSheetId="61">#REF!</definedName>
    <definedName name="t">Swaps_Intro!$H$4:$L$4</definedName>
    <definedName name="t_" localSheetId="58">#REF!</definedName>
    <definedName name="t_" localSheetId="81">#REF!</definedName>
    <definedName name="t_" localSheetId="82">#REF!</definedName>
    <definedName name="t_" localSheetId="61">#REF!</definedName>
    <definedName name="t_">[4]CDS!$B$21:$B$25</definedName>
    <definedName name="table_asf">[17]ASF!$C$31:$D$34</definedName>
    <definedName name="Tenors" localSheetId="96">Swap2Forward_Example!#REF!</definedName>
    <definedName name="Tenors" localSheetId="95">Swaps_wNotionalExchange!$C$5:$C$9</definedName>
    <definedName name="Tenors">Swaps_Intro!$C$5:$C$9</definedName>
    <definedName name="Time" localSheetId="83">#REF!</definedName>
    <definedName name="Time" localSheetId="58">#REF!</definedName>
    <definedName name="Time" localSheetId="49">#REF!</definedName>
    <definedName name="Time" localSheetId="81">#REF!</definedName>
    <definedName name="Time" localSheetId="82">#REF!</definedName>
    <definedName name="Time" localSheetId="61">#REF!</definedName>
    <definedName name="Time">#REF!</definedName>
    <definedName name="Time_" localSheetId="58">#REF!</definedName>
    <definedName name="Time_" localSheetId="81">#REF!</definedName>
    <definedName name="Time_" localSheetId="82">Spread2PD!$B$32:$B$36</definedName>
    <definedName name="Time_" localSheetId="61">#REF!</definedName>
    <definedName name="Time_">[4]Spread2PD!$B$40:$B$44</definedName>
    <definedName name="TimeR" localSheetId="58">#REF!</definedName>
    <definedName name="TimeR" localSheetId="82">Spread2PD!$C$25:$C$29</definedName>
    <definedName name="TimeR" localSheetId="61">#REF!</definedName>
    <definedName name="tmat" localSheetId="58">#REF!</definedName>
    <definedName name="tmat" localSheetId="61">#REF!</definedName>
    <definedName name="tmat">[4]ExporeInf!$C$3:$H$8</definedName>
    <definedName name="tmat12" localSheetId="83">#REF!</definedName>
    <definedName name="tmat12" localSheetId="58">#REF!</definedName>
    <definedName name="tmat12" localSheetId="49">#REF!</definedName>
    <definedName name="tmat12" localSheetId="81">#REF!</definedName>
    <definedName name="tmat12" localSheetId="82">#REF!</definedName>
    <definedName name="tmat12" localSheetId="61">#REF!</definedName>
    <definedName name="tmat12">#REF!</definedName>
    <definedName name="tmat5" localSheetId="58">#REF!</definedName>
    <definedName name="tmat5" localSheetId="61">#REF!</definedName>
    <definedName name="tmat5">[4]ExporeInf!$C$12:$H$17</definedName>
    <definedName name="tmatInf" localSheetId="58">#REF!</definedName>
    <definedName name="tmatInf" localSheetId="61">#REF!</definedName>
    <definedName name="tmatInf">[4]ExporeInf!$C$21:$H$26</definedName>
    <definedName name="TotalValue" localSheetId="58">#REF!</definedName>
    <definedName name="TotalValue" localSheetId="49">#REF!</definedName>
    <definedName name="TotalValue" localSheetId="61">#REF!</definedName>
    <definedName name="TotalValue">[10]VaR3!$D$52</definedName>
    <definedName name="trans">Data!$F$2:$F$235</definedName>
    <definedName name="TSS" localSheetId="83">#REF!</definedName>
    <definedName name="TSS" localSheetId="49">#REF!</definedName>
    <definedName name="TSS">[1]RSquareAdj!#REF!</definedName>
    <definedName name="u" localSheetId="83">#REF!</definedName>
    <definedName name="u" localSheetId="58">#REF!</definedName>
    <definedName name="u" localSheetId="49">#REF!</definedName>
    <definedName name="u" localSheetId="73">O_BOPM3!$C$6</definedName>
    <definedName name="u" localSheetId="75">O_BOPM4!$C$8</definedName>
    <definedName name="u" localSheetId="82">#REF!</definedName>
    <definedName name="u" localSheetId="61">#REF!</definedName>
    <definedName name="u">[9]MatrixMult_Credit!#REF!</definedName>
    <definedName name="usd_peso" localSheetId="58">#REF!</definedName>
    <definedName name="usd_peso" localSheetId="82">#REF!</definedName>
    <definedName name="usd_peso" localSheetId="61">#REF!</definedName>
    <definedName name="usd_peso">[11]FX_Intro!$C$65</definedName>
    <definedName name="v" localSheetId="58">#REF!</definedName>
    <definedName name="v" localSheetId="49">#REF!</definedName>
    <definedName name="v" localSheetId="61">#REF!</definedName>
    <definedName name="v">'[18]2_PMT'!$C$13</definedName>
    <definedName name="Value" localSheetId="58">#REF!</definedName>
    <definedName name="Value" localSheetId="49">#REF!</definedName>
    <definedName name="Value" localSheetId="61">#REF!</definedName>
    <definedName name="Value">[10]VaR3!$D$50:$H$50</definedName>
    <definedName name="Value_" localSheetId="58">#REF!</definedName>
    <definedName name="Value_" localSheetId="61">#REF!</definedName>
    <definedName name="value_01" localSheetId="58">#REF!</definedName>
    <definedName name="value_01" localSheetId="61">#REF!</definedName>
    <definedName name="value_01">[15]Dur2!$I$12</definedName>
    <definedName name="Value_F" localSheetId="58">#REF!</definedName>
    <definedName name="Value_F" localSheetId="61">#REF!</definedName>
    <definedName name="value_lo" localSheetId="83">#REF!</definedName>
    <definedName name="value_lo" localSheetId="58">#REF!</definedName>
    <definedName name="value_lo" localSheetId="49">#REF!</definedName>
    <definedName name="value_lo" localSheetId="81">#REF!</definedName>
    <definedName name="value_lo" localSheetId="82">#REF!</definedName>
    <definedName name="value_lo" localSheetId="61">#REF!</definedName>
    <definedName name="value_lo">#REF!</definedName>
    <definedName name="value_rf_" localSheetId="58">#REF!</definedName>
    <definedName name="value_rf_" localSheetId="81">#REF!</definedName>
    <definedName name="value_rf_" localSheetId="82">Spread2PD!$C$32:$C$36</definedName>
    <definedName name="value_rf_" localSheetId="61">#REF!</definedName>
    <definedName name="value_rf_">[4]Spread2PD!$C$40:$C$44</definedName>
    <definedName name="VaR" localSheetId="58">#REF!</definedName>
    <definedName name="VaR" localSheetId="61">#REF!</definedName>
    <definedName name="Variance" localSheetId="58">#REF!</definedName>
    <definedName name="Variance" localSheetId="49">#REF!</definedName>
    <definedName name="Variance" localSheetId="61">#REF!</definedName>
    <definedName name="Variance">[10]VaR3!$D$61</definedName>
    <definedName name="Variance_calc" localSheetId="58">#REF!</definedName>
    <definedName name="Variance_calc" localSheetId="49">#REF!</definedName>
    <definedName name="Variance_calc" localSheetId="61">#REF!</definedName>
    <definedName name="Variance_calc">[9]PortfolioVaRExample!$M$65</definedName>
    <definedName name="variancePct" localSheetId="58">#REF!</definedName>
    <definedName name="variancePct" localSheetId="61">#REF!</definedName>
    <definedName name="VaRPct" localSheetId="58">#REF!</definedName>
    <definedName name="VaRPct" localSheetId="61">#REF!</definedName>
    <definedName name="vol" localSheetId="58">#REF!</definedName>
    <definedName name="vol" localSheetId="61">#REF!</definedName>
    <definedName name="Volatility" localSheetId="49">#REF!</definedName>
    <definedName name="Volatility">#REF!</definedName>
    <definedName name="Volatility_calc" localSheetId="49">#REF!</definedName>
    <definedName name="Volatility_calc">#REF!</definedName>
    <definedName name="volmat" localSheetId="58">#REF!</definedName>
    <definedName name="volmat" localSheetId="49">#REF!</definedName>
    <definedName name="volmat" localSheetId="61">#REF!</definedName>
    <definedName name="volmat">[9]PortfolioVaRExample!$M$52:$Q$56</definedName>
    <definedName name="vols" localSheetId="58">#REF!</definedName>
    <definedName name="vols" localSheetId="49">#REF!</definedName>
    <definedName name="vols" localSheetId="61">#REF!</definedName>
    <definedName name="vols">[9]PortfolioVaRExample!$J$52:$J$56</definedName>
    <definedName name="vols_" localSheetId="58">#REF!</definedName>
    <definedName name="vols_" localSheetId="49">#REF!</definedName>
    <definedName name="vols_" localSheetId="61">#REF!</definedName>
    <definedName name="vols_">[9]PortfolioVaRExample!$M$49:$Q$49</definedName>
    <definedName name="w" localSheetId="58">#REF!</definedName>
    <definedName name="w" localSheetId="61">#REF!</definedName>
    <definedName name="w">[9]MatrixMult_CovCorr!$M$43:$M$45</definedName>
    <definedName name="weight" localSheetId="58">#REF!</definedName>
    <definedName name="weight" localSheetId="49">#REF!</definedName>
    <definedName name="weight" localSheetId="81">#REF!</definedName>
    <definedName name="weight" localSheetId="82">#REF!</definedName>
    <definedName name="weight" localSheetId="61">#REF!</definedName>
    <definedName name="weight">[16]CreditMatrix_Weighted!$F$10:$F$109</definedName>
    <definedName name="weights" localSheetId="58">#REF!</definedName>
    <definedName name="weights" localSheetId="49">#REF!</definedName>
    <definedName name="weights" localSheetId="61">#REF!</definedName>
    <definedName name="weights">[10]VaR3!$C$55:$C$59</definedName>
    <definedName name="Withdrawl">[19]InvestmentReturns!$B$12</definedName>
    <definedName name="X" localSheetId="83">#REF!</definedName>
    <definedName name="X" localSheetId="58">#REF!</definedName>
    <definedName name="X" localSheetId="49">#REF!</definedName>
    <definedName name="X" localSheetId="81">#REF!</definedName>
    <definedName name="x" localSheetId="8">#REF!</definedName>
    <definedName name="X" localSheetId="73">O_BOPM3!$C$5</definedName>
    <definedName name="X" localSheetId="75">O_BOPM4!$C$7</definedName>
    <definedName name="X" localSheetId="82">#REF!</definedName>
    <definedName name="X" localSheetId="61">#REF!</definedName>
    <definedName name="X">[2]NextClass1_MeanVar!$C$30:$C$129</definedName>
    <definedName name="x_draw" localSheetId="49">#REF!</definedName>
    <definedName name="x_draw">#REF!</definedName>
    <definedName name="X_e_rt" localSheetId="58">#REF!</definedName>
    <definedName name="X_e_rt" localSheetId="61">#REF!</definedName>
    <definedName name="X_e_rt">[7]OptionsHW!$C$18:$E$18</definedName>
    <definedName name="x1_" localSheetId="49">#REF!</definedName>
    <definedName name="x1_">#REF!</definedName>
    <definedName name="xbar" localSheetId="49">#REF!</definedName>
    <definedName name="xbar" localSheetId="8">#REF!</definedName>
    <definedName name="xbar">[13]Calcs_Mean2!$O$20</definedName>
    <definedName name="xbar_mu__sigma_average" localSheetId="49">#REF!</definedName>
    <definedName name="xbar_mu__sigma_average">[13]Calcs_Mean1!$O$29</definedName>
    <definedName name="xbar1" localSheetId="49">#REF!</definedName>
    <definedName name="xbar1">[13]Calcs_MeanDiff!$R$21</definedName>
    <definedName name="xbar2" localSheetId="49">#REF!</definedName>
    <definedName name="xbar2">[13]Calcs_MeanDiff!$R$22</definedName>
    <definedName name="y" localSheetId="58">#REF!</definedName>
    <definedName name="y" localSheetId="8">#REF!</definedName>
    <definedName name="y" localSheetId="61">#REF!</definedName>
    <definedName name="y">[15]Bond!$C$8</definedName>
    <definedName name="y_ctd" localSheetId="58">#REF!</definedName>
    <definedName name="y_ctd" localSheetId="61">#REF!</definedName>
    <definedName name="y_draw" localSheetId="83">#REF!</definedName>
    <definedName name="y_draw" localSheetId="49">#REF!</definedName>
    <definedName name="y_draw">#REF!</definedName>
    <definedName name="ybar" localSheetId="49">#REF!</definedName>
    <definedName name="ybar">#REF!</definedName>
    <definedName name="year">Data!$D$2:$D$235</definedName>
    <definedName name="year_Permute">#REF!</definedName>
    <definedName name="year_RandPermute">#REF!</definedName>
    <definedName name="years" localSheetId="58">#REF!</definedName>
    <definedName name="years" localSheetId="61">#REF!</definedName>
    <definedName name="years">[15]Bond!$C$7</definedName>
    <definedName name="Years_F" localSheetId="58">#REF!</definedName>
    <definedName name="Years_F" localSheetId="61">#REF!</definedName>
    <definedName name="yhat" localSheetId="83">#REF!</definedName>
    <definedName name="yhat" localSheetId="49">#REF!</definedName>
    <definedName name="yhat">#REF!</definedName>
    <definedName name="YTM" localSheetId="58">#REF!</definedName>
    <definedName name="ytm" localSheetId="49">#REF!</definedName>
    <definedName name="YTM" localSheetId="81">#REF!</definedName>
    <definedName name="YTM" localSheetId="82">Spread2PD!$C$13</definedName>
    <definedName name="YTM" localSheetId="61">#REF!</definedName>
    <definedName name="ytm">[20]qFunctions!$C$7</definedName>
    <definedName name="YTM_rf" localSheetId="58">#REF!</definedName>
    <definedName name="YTM_rf" localSheetId="49">#REF!</definedName>
    <definedName name="YTM_rf" localSheetId="81">#REF!</definedName>
    <definedName name="YTM_rf" localSheetId="82">Spread2PD!$C$14</definedName>
    <definedName name="YTM_rf" localSheetId="61">#REF!</definedName>
    <definedName name="YTM_rf">#REF!</definedName>
    <definedName name="z" localSheetId="58">#REF!</definedName>
    <definedName name="z" localSheetId="61">#REF!</definedName>
    <definedName name="σ" localSheetId="49">#REF!</definedName>
    <definedName name="σ">#REF!</definedName>
  </definedNames>
  <calcPr calcId="191029" calcMode="manual" iterateDelta="9.9999999999994451E-4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61" i="269" l="1"/>
  <c r="K61" i="269"/>
  <c r="J61" i="269"/>
  <c r="H61" i="269"/>
  <c r="L60" i="269"/>
  <c r="K60" i="269"/>
  <c r="J60" i="269"/>
  <c r="H60" i="269"/>
  <c r="L59" i="269"/>
  <c r="K59" i="269"/>
  <c r="J59" i="269"/>
  <c r="H59" i="269"/>
  <c r="L58" i="269"/>
  <c r="K58" i="269"/>
  <c r="J58" i="269"/>
  <c r="H58" i="269"/>
  <c r="L57" i="269"/>
  <c r="K57" i="269"/>
  <c r="J57" i="269"/>
  <c r="H57" i="269"/>
  <c r="L56" i="269"/>
  <c r="K56" i="269"/>
  <c r="J56" i="269"/>
  <c r="H56" i="269"/>
  <c r="L55" i="269"/>
  <c r="K55" i="269"/>
  <c r="J55" i="269"/>
  <c r="H55" i="269"/>
  <c r="L54" i="269"/>
  <c r="K54" i="269"/>
  <c r="J54" i="269"/>
  <c r="H54" i="269"/>
  <c r="L53" i="269"/>
  <c r="K53" i="269"/>
  <c r="J53" i="269"/>
  <c r="H53" i="269"/>
  <c r="L52" i="269"/>
  <c r="K52" i="269"/>
  <c r="J52" i="269"/>
  <c r="H52" i="269"/>
  <c r="L51" i="269"/>
  <c r="K51" i="269"/>
  <c r="J51" i="269"/>
  <c r="H51" i="269"/>
  <c r="L50" i="269"/>
  <c r="K50" i="269"/>
  <c r="J50" i="269"/>
  <c r="H50" i="269"/>
  <c r="L49" i="269"/>
  <c r="K49" i="269"/>
  <c r="J49" i="269"/>
  <c r="H49" i="269"/>
  <c r="L48" i="269"/>
  <c r="K48" i="269"/>
  <c r="J48" i="269"/>
  <c r="H48" i="269"/>
  <c r="L47" i="269"/>
  <c r="K47" i="269"/>
  <c r="J47" i="269"/>
  <c r="H47" i="269"/>
  <c r="L46" i="269"/>
  <c r="K46" i="269"/>
  <c r="J46" i="269"/>
  <c r="H46" i="269"/>
  <c r="L45" i="269"/>
  <c r="K45" i="269"/>
  <c r="J45" i="269"/>
  <c r="H45" i="269"/>
  <c r="L44" i="269"/>
  <c r="K44" i="269"/>
  <c r="J44" i="269"/>
  <c r="H44" i="269"/>
  <c r="L43" i="269"/>
  <c r="K43" i="269"/>
  <c r="J43" i="269"/>
  <c r="H43" i="269"/>
  <c r="L42" i="269"/>
  <c r="K42" i="269"/>
  <c r="J42" i="269"/>
  <c r="H42" i="269"/>
  <c r="L41" i="269"/>
  <c r="K41" i="269"/>
  <c r="J41" i="269"/>
  <c r="H41" i="269"/>
  <c r="L40" i="269"/>
  <c r="K40" i="269"/>
  <c r="J40" i="269"/>
  <c r="H40" i="269"/>
  <c r="L39" i="269"/>
  <c r="K39" i="269"/>
  <c r="J39" i="269"/>
  <c r="H39" i="269"/>
  <c r="L38" i="269"/>
  <c r="K38" i="269"/>
  <c r="J38" i="269"/>
  <c r="H38" i="269"/>
  <c r="L37" i="269"/>
  <c r="K37" i="269"/>
  <c r="J37" i="269"/>
  <c r="H37" i="269"/>
  <c r="L36" i="269"/>
  <c r="K36" i="269"/>
  <c r="J36" i="269"/>
  <c r="H36" i="269"/>
  <c r="L35" i="269"/>
  <c r="K35" i="269"/>
  <c r="J35" i="269"/>
  <c r="H35" i="269"/>
  <c r="L34" i="269"/>
  <c r="K34" i="269"/>
  <c r="J34" i="269"/>
  <c r="H34" i="269"/>
  <c r="L33" i="269"/>
  <c r="K33" i="269"/>
  <c r="J33" i="269"/>
  <c r="H33" i="269"/>
  <c r="L32" i="269"/>
  <c r="K32" i="269"/>
  <c r="J32" i="269"/>
  <c r="H32" i="269"/>
  <c r="L31" i="269"/>
  <c r="K31" i="269"/>
  <c r="J31" i="269"/>
  <c r="H31" i="269"/>
  <c r="L30" i="269"/>
  <c r="K30" i="269"/>
  <c r="J30" i="269"/>
  <c r="H30" i="269"/>
  <c r="L29" i="269"/>
  <c r="K29" i="269"/>
  <c r="J29" i="269"/>
  <c r="H29" i="269"/>
  <c r="L28" i="269"/>
  <c r="K28" i="269"/>
  <c r="J28" i="269"/>
  <c r="H28" i="269"/>
  <c r="L27" i="269"/>
  <c r="K27" i="269"/>
  <c r="J27" i="269"/>
  <c r="H27" i="269"/>
  <c r="L26" i="269"/>
  <c r="K26" i="269"/>
  <c r="J26" i="269"/>
  <c r="H26" i="269"/>
  <c r="L25" i="269"/>
  <c r="K25" i="269"/>
  <c r="J25" i="269"/>
  <c r="H25" i="269"/>
  <c r="L24" i="269"/>
  <c r="K24" i="269"/>
  <c r="J24" i="269"/>
  <c r="H24" i="269"/>
  <c r="L23" i="269"/>
  <c r="K23" i="269"/>
  <c r="J23" i="269"/>
  <c r="H23" i="269"/>
  <c r="L22" i="269"/>
  <c r="K22" i="269"/>
  <c r="J22" i="269"/>
  <c r="H22" i="269"/>
  <c r="L21" i="269"/>
  <c r="K21" i="269"/>
  <c r="J21" i="269"/>
  <c r="H21" i="269"/>
  <c r="L20" i="269"/>
  <c r="K20" i="269"/>
  <c r="J20" i="269"/>
  <c r="H20" i="269"/>
  <c r="L19" i="269"/>
  <c r="K19" i="269"/>
  <c r="J19" i="269"/>
  <c r="H19" i="269"/>
  <c r="L18" i="269"/>
  <c r="K18" i="269"/>
  <c r="J18" i="269"/>
  <c r="H18" i="269"/>
  <c r="L17" i="269"/>
  <c r="K17" i="269"/>
  <c r="J17" i="269"/>
  <c r="H17" i="269"/>
  <c r="L16" i="269"/>
  <c r="K16" i="269"/>
  <c r="J16" i="269"/>
  <c r="H16" i="269"/>
  <c r="L15" i="269"/>
  <c r="K15" i="269"/>
  <c r="J15" i="269"/>
  <c r="H15" i="269"/>
  <c r="L14" i="269"/>
  <c r="K14" i="269"/>
  <c r="J14" i="269"/>
  <c r="H14" i="269"/>
  <c r="L13" i="269"/>
  <c r="K13" i="269"/>
  <c r="J13" i="269"/>
  <c r="H13" i="269"/>
  <c r="L12" i="269"/>
  <c r="K12" i="269"/>
  <c r="J12" i="269"/>
  <c r="I61" i="269"/>
  <c r="I60" i="269"/>
  <c r="I59" i="269"/>
  <c r="I58" i="269"/>
  <c r="I57" i="269"/>
  <c r="I56" i="269"/>
  <c r="I55" i="269"/>
  <c r="I54" i="269"/>
  <c r="I53" i="269"/>
  <c r="I52" i="269"/>
  <c r="I51" i="269"/>
  <c r="I50" i="269"/>
  <c r="I49" i="269"/>
  <c r="I48" i="269"/>
  <c r="I47" i="269"/>
  <c r="I46" i="269"/>
  <c r="I45" i="269"/>
  <c r="I44" i="269"/>
  <c r="I43" i="269"/>
  <c r="I42" i="269"/>
  <c r="I41" i="269"/>
  <c r="I40" i="269"/>
  <c r="I39" i="269"/>
  <c r="I38" i="269"/>
  <c r="I37" i="269"/>
  <c r="I36" i="269"/>
  <c r="I35" i="269"/>
  <c r="I34" i="269"/>
  <c r="I33" i="269"/>
  <c r="I32" i="269"/>
  <c r="I31" i="269"/>
  <c r="I30" i="269"/>
  <c r="I29" i="269"/>
  <c r="I28" i="269"/>
  <c r="I27" i="269"/>
  <c r="I26" i="269"/>
  <c r="I25" i="269"/>
  <c r="I24" i="269"/>
  <c r="I23" i="269"/>
  <c r="I22" i="269"/>
  <c r="I21" i="269"/>
  <c r="I20" i="269"/>
  <c r="I19" i="269"/>
  <c r="I18" i="269"/>
  <c r="I17" i="269"/>
  <c r="I16" i="269"/>
  <c r="I15" i="269"/>
  <c r="I14" i="269"/>
  <c r="I13" i="269"/>
  <c r="I12" i="269"/>
  <c r="I12" i="269" a="1"/>
  <c r="H12" i="269"/>
  <c r="B12" i="269"/>
  <c r="B12" i="269" a="1"/>
  <c r="H4" i="269"/>
  <c r="H4" i="269" a="1"/>
  <c r="H61" i="268"/>
  <c r="H60" i="268"/>
  <c r="H59" i="268"/>
  <c r="H58" i="268"/>
  <c r="H57" i="268"/>
  <c r="H56" i="268"/>
  <c r="H55" i="268"/>
  <c r="H54" i="268"/>
  <c r="H53" i="268"/>
  <c r="H52" i="268"/>
  <c r="H51" i="268"/>
  <c r="H50" i="268"/>
  <c r="H49" i="268"/>
  <c r="H48" i="268"/>
  <c r="H47" i="268"/>
  <c r="H46" i="268"/>
  <c r="H45" i="268"/>
  <c r="H44" i="268"/>
  <c r="H43" i="268"/>
  <c r="H42" i="268"/>
  <c r="H41" i="268"/>
  <c r="H40" i="268"/>
  <c r="H39" i="268"/>
  <c r="H38" i="268"/>
  <c r="H37" i="268"/>
  <c r="B37" i="268"/>
  <c r="B37" i="268" a="1"/>
  <c r="H36" i="268"/>
  <c r="H35" i="268"/>
  <c r="H34" i="268"/>
  <c r="H33" i="268"/>
  <c r="H32" i="268"/>
  <c r="H31" i="268"/>
  <c r="H30" i="268"/>
  <c r="H29" i="268"/>
  <c r="H28" i="268"/>
  <c r="H27" i="268"/>
  <c r="H26" i="268"/>
  <c r="H25" i="268"/>
  <c r="H24" i="268"/>
  <c r="H23" i="268"/>
  <c r="H22" i="268"/>
  <c r="H21" i="268"/>
  <c r="H20" i="268"/>
  <c r="H19" i="268"/>
  <c r="H18" i="268"/>
  <c r="H17" i="268"/>
  <c r="H16" i="268"/>
  <c r="H15" i="268"/>
  <c r="H14" i="268"/>
  <c r="H13" i="268"/>
  <c r="H12" i="268"/>
  <c r="B12" i="268"/>
  <c r="B12" i="268" a="1"/>
  <c r="K4" i="268"/>
  <c r="K4" i="268" a="1"/>
  <c r="H5" i="160" a="1"/>
  <c r="H5" i="160" s="1"/>
  <c r="H5" i="159" a="1"/>
  <c r="H5" i="159" s="1"/>
  <c r="D4" i="157"/>
  <c r="D5" i="157" s="1"/>
  <c r="E4" i="157"/>
  <c r="F4" i="157"/>
  <c r="G4" i="157"/>
  <c r="H4" i="157"/>
  <c r="P10" i="157"/>
  <c r="W10" i="157" a="1"/>
  <c r="X12" i="157" s="1"/>
  <c r="W10" i="157"/>
  <c r="X10" i="157"/>
  <c r="P11" i="157"/>
  <c r="X11" i="157"/>
  <c r="P12" i="157"/>
  <c r="P13" i="157"/>
  <c r="X13" i="157"/>
  <c r="P14" i="157"/>
  <c r="X14" i="157"/>
  <c r="E17" i="157"/>
  <c r="F17" i="157"/>
  <c r="G17" i="157"/>
  <c r="H17" i="157"/>
  <c r="I17" i="157"/>
  <c r="E19" i="157"/>
  <c r="F19" i="157"/>
  <c r="G19" i="157"/>
  <c r="H19" i="157"/>
  <c r="H5" i="157" s="1"/>
  <c r="I19" i="157"/>
  <c r="I5" i="157" s="1"/>
  <c r="P10" i="156"/>
  <c r="W10" i="156" a="1"/>
  <c r="W10" i="156"/>
  <c r="X10" i="156"/>
  <c r="P11" i="156"/>
  <c r="X11" i="156"/>
  <c r="P12" i="156"/>
  <c r="X12" i="156"/>
  <c r="P13" i="156"/>
  <c r="X13" i="156"/>
  <c r="P14" i="156"/>
  <c r="X14" i="156"/>
  <c r="E19" i="156"/>
  <c r="E5" i="156" s="1"/>
  <c r="F19" i="156"/>
  <c r="F5" i="156" s="1"/>
  <c r="G19" i="156"/>
  <c r="G5" i="156" s="1"/>
  <c r="H19" i="156"/>
  <c r="H5" i="156" s="1"/>
  <c r="I19" i="156"/>
  <c r="I5" i="156" s="1"/>
  <c r="C90" i="153"/>
  <c r="D90" i="153" s="1"/>
  <c r="C89" i="153"/>
  <c r="C88" i="153"/>
  <c r="D88" i="153" s="1"/>
  <c r="C87" i="153"/>
  <c r="C86" i="153"/>
  <c r="D86" i="153" s="1"/>
  <c r="C85" i="153"/>
  <c r="C84" i="153"/>
  <c r="C83" i="153"/>
  <c r="C82" i="153"/>
  <c r="D83" i="153" s="1"/>
  <c r="C81" i="153"/>
  <c r="D81" i="153" s="1"/>
  <c r="C80" i="153"/>
  <c r="C79" i="153"/>
  <c r="C78" i="153"/>
  <c r="C77" i="153"/>
  <c r="C76" i="153"/>
  <c r="C75" i="153"/>
  <c r="C74" i="153"/>
  <c r="C73" i="153"/>
  <c r="C72" i="153"/>
  <c r="C71" i="153"/>
  <c r="D72" i="153" s="1"/>
  <c r="C70" i="153"/>
  <c r="C69" i="153"/>
  <c r="D69" i="153" s="1"/>
  <c r="C68" i="153"/>
  <c r="C67" i="153"/>
  <c r="C66" i="153"/>
  <c r="C65" i="153"/>
  <c r="C64" i="153"/>
  <c r="C63" i="153"/>
  <c r="C62" i="153"/>
  <c r="C61" i="153"/>
  <c r="D61" i="153" s="1"/>
  <c r="C60" i="153"/>
  <c r="C59" i="153"/>
  <c r="C58" i="153"/>
  <c r="C57" i="153"/>
  <c r="C56" i="153"/>
  <c r="C55" i="153"/>
  <c r="C54" i="153"/>
  <c r="D55" i="153" s="1"/>
  <c r="C53" i="153"/>
  <c r="D53" i="153" s="1"/>
  <c r="C52" i="153"/>
  <c r="C51" i="153"/>
  <c r="C50" i="153"/>
  <c r="C49" i="153"/>
  <c r="C48" i="153"/>
  <c r="C47" i="153"/>
  <c r="C46" i="153"/>
  <c r="C45" i="153"/>
  <c r="C44" i="153"/>
  <c r="C43" i="153"/>
  <c r="C42" i="153"/>
  <c r="C41" i="153"/>
  <c r="C40" i="153"/>
  <c r="C39" i="153"/>
  <c r="C38" i="153"/>
  <c r="C37" i="153"/>
  <c r="C36" i="153"/>
  <c r="C35" i="153"/>
  <c r="C34" i="153"/>
  <c r="C33" i="153"/>
  <c r="D33" i="153" s="1"/>
  <c r="C32" i="153"/>
  <c r="D32" i="153" s="1"/>
  <c r="C31" i="153"/>
  <c r="C30" i="153"/>
  <c r="C29" i="153"/>
  <c r="C28" i="153"/>
  <c r="C27" i="153"/>
  <c r="C26" i="153"/>
  <c r="C25" i="153"/>
  <c r="C24" i="153"/>
  <c r="C23" i="153"/>
  <c r="B21" i="153"/>
  <c r="C9" i="153"/>
  <c r="C10" i="153" s="1"/>
  <c r="C8" i="153"/>
  <c r="F31" i="151"/>
  <c r="E30" i="151" s="1"/>
  <c r="D29" i="151" s="1"/>
  <c r="C28" i="151" s="1"/>
  <c r="E31" i="151"/>
  <c r="D30" i="151" s="1"/>
  <c r="C29" i="151" s="1"/>
  <c r="D31" i="151"/>
  <c r="C30" i="151" s="1"/>
  <c r="C31" i="151"/>
  <c r="C24" i="151"/>
  <c r="C23" i="151"/>
  <c r="C22" i="151"/>
  <c r="C21" i="151"/>
  <c r="D22" i="151" s="1"/>
  <c r="C20" i="151"/>
  <c r="C19" i="151"/>
  <c r="D19" i="151" s="1"/>
  <c r="C18" i="151"/>
  <c r="C17" i="151"/>
  <c r="B15" i="151"/>
  <c r="C7" i="151"/>
  <c r="C6" i="151"/>
  <c r="D60" i="147"/>
  <c r="E60" i="147" s="1"/>
  <c r="F60" i="147" s="1"/>
  <c r="D52" i="147"/>
  <c r="D61" i="147" s="1"/>
  <c r="E61" i="147" s="1"/>
  <c r="F61" i="147" s="1"/>
  <c r="D49" i="147"/>
  <c r="D50" i="147" s="1"/>
  <c r="D45" i="147"/>
  <c r="E45" i="147" s="1"/>
  <c r="F45" i="147" s="1"/>
  <c r="D37" i="147"/>
  <c r="D46" i="147" s="1"/>
  <c r="E46" i="147" s="1"/>
  <c r="F46" i="147" s="1"/>
  <c r="D26" i="147"/>
  <c r="D18" i="147"/>
  <c r="G20" i="143"/>
  <c r="E20" i="143"/>
  <c r="G19" i="143"/>
  <c r="E19" i="143"/>
  <c r="G18" i="143"/>
  <c r="E18" i="143"/>
  <c r="G17" i="143"/>
  <c r="E17" i="143"/>
  <c r="G16" i="143"/>
  <c r="E16" i="143"/>
  <c r="G15" i="143"/>
  <c r="E15" i="143"/>
  <c r="E5" i="157" l="1"/>
  <c r="D49" i="153"/>
  <c r="D23" i="151"/>
  <c r="E23" i="151" s="1"/>
  <c r="D62" i="153"/>
  <c r="D85" i="153"/>
  <c r="G5" i="157"/>
  <c r="I6" i="157" s="1" a="1"/>
  <c r="I6" i="157" s="1"/>
  <c r="D40" i="153"/>
  <c r="D48" i="153"/>
  <c r="D64" i="153"/>
  <c r="D70" i="153"/>
  <c r="E86" i="153"/>
  <c r="F5" i="157"/>
  <c r="E62" i="153"/>
  <c r="E6" i="157" a="1"/>
  <c r="E6" i="157" s="1"/>
  <c r="F6" i="157" a="1"/>
  <c r="F6" i="157" s="1"/>
  <c r="E7" i="157" a="1"/>
  <c r="E7" i="157" s="1"/>
  <c r="F7" i="157" a="1"/>
  <c r="F7" i="157" s="1"/>
  <c r="G6" i="156" a="1"/>
  <c r="G6" i="156" s="1"/>
  <c r="G7" i="156" s="1"/>
  <c r="E6" i="156" a="1"/>
  <c r="E6" i="156" s="1"/>
  <c r="E7" i="156" s="1"/>
  <c r="I6" i="156" a="1"/>
  <c r="I6" i="156" s="1"/>
  <c r="I7" i="156" s="1"/>
  <c r="F6" i="156" a="1"/>
  <c r="F6" i="156" s="1"/>
  <c r="F7" i="156" s="1"/>
  <c r="F17" i="156" s="1"/>
  <c r="H6" i="156" a="1"/>
  <c r="H6" i="156" s="1"/>
  <c r="H7" i="156" s="1"/>
  <c r="H17" i="156" s="1"/>
  <c r="D26" i="153"/>
  <c r="D47" i="153"/>
  <c r="E48" i="153" s="1"/>
  <c r="D67" i="153"/>
  <c r="D73" i="153"/>
  <c r="E73" i="153" s="1"/>
  <c r="D79" i="153"/>
  <c r="D27" i="153"/>
  <c r="D56" i="153"/>
  <c r="E57" i="153" s="1"/>
  <c r="D68" i="153"/>
  <c r="E68" i="153" s="1"/>
  <c r="D75" i="153"/>
  <c r="D84" i="153"/>
  <c r="E84" i="153" s="1"/>
  <c r="C22" i="153"/>
  <c r="D22" i="153" s="1"/>
  <c r="E22" i="153" s="1"/>
  <c r="F22" i="153" s="1"/>
  <c r="G22" i="153" s="1"/>
  <c r="H22" i="153" s="1"/>
  <c r="I22" i="153" s="1"/>
  <c r="J22" i="153" s="1"/>
  <c r="K22" i="153" s="1"/>
  <c r="L22" i="153" s="1"/>
  <c r="M22" i="153" s="1"/>
  <c r="N22" i="153" s="1"/>
  <c r="O22" i="153" s="1"/>
  <c r="P22" i="153" s="1"/>
  <c r="Q22" i="153" s="1"/>
  <c r="R22" i="153" s="1"/>
  <c r="S22" i="153" s="1"/>
  <c r="T22" i="153" s="1"/>
  <c r="U22" i="153" s="1"/>
  <c r="V22" i="153" s="1"/>
  <c r="W22" i="153" s="1"/>
  <c r="X22" i="153" s="1"/>
  <c r="Y22" i="153" s="1"/>
  <c r="Z22" i="153" s="1"/>
  <c r="AA22" i="153" s="1"/>
  <c r="AB22" i="153" s="1"/>
  <c r="AC22" i="153" s="1"/>
  <c r="AD22" i="153" s="1"/>
  <c r="AE22" i="153" s="1"/>
  <c r="AF22" i="153" s="1"/>
  <c r="AG22" i="153" s="1"/>
  <c r="AH22" i="153" s="1"/>
  <c r="AI22" i="153" s="1"/>
  <c r="AJ22" i="153" s="1"/>
  <c r="AK22" i="153" s="1"/>
  <c r="AL22" i="153" s="1"/>
  <c r="AM22" i="153" s="1"/>
  <c r="AN22" i="153" s="1"/>
  <c r="AO22" i="153" s="1"/>
  <c r="AP22" i="153" s="1"/>
  <c r="AQ22" i="153" s="1"/>
  <c r="AR22" i="153" s="1"/>
  <c r="AS22" i="153" s="1"/>
  <c r="AT22" i="153" s="1"/>
  <c r="AU22" i="153" s="1"/>
  <c r="AV22" i="153" s="1"/>
  <c r="AW22" i="153" s="1"/>
  <c r="AX22" i="153" s="1"/>
  <c r="AY22" i="153" s="1"/>
  <c r="AZ22" i="153" s="1"/>
  <c r="BA22" i="153" s="1"/>
  <c r="BB22" i="153" s="1"/>
  <c r="BC22" i="153" s="1"/>
  <c r="BD22" i="153" s="1"/>
  <c r="BE22" i="153" s="1"/>
  <c r="BF22" i="153" s="1"/>
  <c r="BG22" i="153" s="1"/>
  <c r="BH22" i="153" s="1"/>
  <c r="BI22" i="153" s="1"/>
  <c r="BJ22" i="153" s="1"/>
  <c r="BK22" i="153" s="1"/>
  <c r="BL22" i="153" s="1"/>
  <c r="BM22" i="153" s="1"/>
  <c r="BN22" i="153" s="1"/>
  <c r="BO22" i="153" s="1"/>
  <c r="BP22" i="153" s="1"/>
  <c r="BQ22" i="153" s="1"/>
  <c r="BR22" i="153" s="1"/>
  <c r="BS22" i="153" s="1"/>
  <c r="BS94" i="153" s="1"/>
  <c r="D57" i="153"/>
  <c r="D76" i="153"/>
  <c r="E81" i="153"/>
  <c r="D20" i="151"/>
  <c r="D31" i="153"/>
  <c r="E32" i="153" s="1"/>
  <c r="D45" i="153"/>
  <c r="D52" i="153"/>
  <c r="D58" i="153"/>
  <c r="E70" i="153"/>
  <c r="D77" i="153"/>
  <c r="D38" i="153"/>
  <c r="D59" i="153"/>
  <c r="E60" i="153" s="1"/>
  <c r="D65" i="153"/>
  <c r="E65" i="153" s="1"/>
  <c r="D78" i="153"/>
  <c r="E78" i="153" s="1"/>
  <c r="D82" i="153"/>
  <c r="E82" i="153" s="1"/>
  <c r="D87" i="153"/>
  <c r="E88" i="153" s="1"/>
  <c r="D60" i="153"/>
  <c r="E61" i="153" s="1"/>
  <c r="D66" i="153"/>
  <c r="D24" i="151"/>
  <c r="E24" i="151" s="1"/>
  <c r="F24" i="151" s="1"/>
  <c r="D34" i="153"/>
  <c r="E34" i="153" s="1"/>
  <c r="E49" i="153"/>
  <c r="D74" i="153"/>
  <c r="E74" i="153" s="1"/>
  <c r="F74" i="153" s="1"/>
  <c r="D80" i="153"/>
  <c r="D89" i="153"/>
  <c r="E89" i="153" s="1"/>
  <c r="G60" i="147"/>
  <c r="H60" i="147"/>
  <c r="E19" i="151"/>
  <c r="H45" i="147"/>
  <c r="G45" i="147"/>
  <c r="D43" i="153"/>
  <c r="D44" i="153"/>
  <c r="C21" i="153"/>
  <c r="D21" i="153" s="1"/>
  <c r="E21" i="153" s="1"/>
  <c r="F21" i="153" s="1"/>
  <c r="G21" i="153" s="1"/>
  <c r="H21" i="153" s="1"/>
  <c r="I21" i="153" s="1"/>
  <c r="J21" i="153" s="1"/>
  <c r="K21" i="153" s="1"/>
  <c r="L21" i="153" s="1"/>
  <c r="M21" i="153" s="1"/>
  <c r="N21" i="153" s="1"/>
  <c r="O21" i="153" s="1"/>
  <c r="P21" i="153" s="1"/>
  <c r="Q21" i="153" s="1"/>
  <c r="R21" i="153" s="1"/>
  <c r="S21" i="153" s="1"/>
  <c r="T21" i="153" s="1"/>
  <c r="U21" i="153" s="1"/>
  <c r="V21" i="153" s="1"/>
  <c r="W21" i="153" s="1"/>
  <c r="X21" i="153" s="1"/>
  <c r="Y21" i="153" s="1"/>
  <c r="Z21" i="153" s="1"/>
  <c r="AA21" i="153" s="1"/>
  <c r="AB21" i="153" s="1"/>
  <c r="AC21" i="153" s="1"/>
  <c r="AD21" i="153" s="1"/>
  <c r="AE21" i="153" s="1"/>
  <c r="AF21" i="153" s="1"/>
  <c r="AG21" i="153" s="1"/>
  <c r="AH21" i="153" s="1"/>
  <c r="AI21" i="153" s="1"/>
  <c r="AJ21" i="153" s="1"/>
  <c r="AK21" i="153" s="1"/>
  <c r="AL21" i="153" s="1"/>
  <c r="AM21" i="153" s="1"/>
  <c r="AN21" i="153" s="1"/>
  <c r="AO21" i="153" s="1"/>
  <c r="AP21" i="153" s="1"/>
  <c r="AQ21" i="153" s="1"/>
  <c r="AR21" i="153" s="1"/>
  <c r="AS21" i="153" s="1"/>
  <c r="AT21" i="153" s="1"/>
  <c r="AU21" i="153" s="1"/>
  <c r="AV21" i="153" s="1"/>
  <c r="AW21" i="153" s="1"/>
  <c r="AX21" i="153" s="1"/>
  <c r="AY21" i="153" s="1"/>
  <c r="AZ21" i="153" s="1"/>
  <c r="BA21" i="153" s="1"/>
  <c r="BB21" i="153" s="1"/>
  <c r="BC21" i="153" s="1"/>
  <c r="BD21" i="153" s="1"/>
  <c r="BE21" i="153" s="1"/>
  <c r="BF21" i="153" s="1"/>
  <c r="BG21" i="153" s="1"/>
  <c r="BH21" i="153" s="1"/>
  <c r="BI21" i="153" s="1"/>
  <c r="BJ21" i="153" s="1"/>
  <c r="BK21" i="153" s="1"/>
  <c r="BL21" i="153" s="1"/>
  <c r="BM21" i="153" s="1"/>
  <c r="BN21" i="153" s="1"/>
  <c r="BO21" i="153" s="1"/>
  <c r="BP21" i="153" s="1"/>
  <c r="BQ21" i="153" s="1"/>
  <c r="BR21" i="153" s="1"/>
  <c r="BS21" i="153" s="1"/>
  <c r="BS93" i="153" s="1"/>
  <c r="BR93" i="153" s="1"/>
  <c r="E20" i="151"/>
  <c r="D23" i="153"/>
  <c r="E23" i="153" s="1"/>
  <c r="F23" i="153" s="1"/>
  <c r="G23" i="153" s="1"/>
  <c r="H23" i="153" s="1"/>
  <c r="I23" i="153" s="1"/>
  <c r="J23" i="153" s="1"/>
  <c r="K23" i="153" s="1"/>
  <c r="L23" i="153" s="1"/>
  <c r="M23" i="153" s="1"/>
  <c r="N23" i="153" s="1"/>
  <c r="O23" i="153" s="1"/>
  <c r="P23" i="153" s="1"/>
  <c r="Q23" i="153" s="1"/>
  <c r="R23" i="153" s="1"/>
  <c r="S23" i="153" s="1"/>
  <c r="T23" i="153" s="1"/>
  <c r="U23" i="153" s="1"/>
  <c r="V23" i="153" s="1"/>
  <c r="W23" i="153" s="1"/>
  <c r="X23" i="153" s="1"/>
  <c r="Y23" i="153" s="1"/>
  <c r="Z23" i="153" s="1"/>
  <c r="AA23" i="153" s="1"/>
  <c r="AB23" i="153" s="1"/>
  <c r="AC23" i="153" s="1"/>
  <c r="AD23" i="153" s="1"/>
  <c r="AE23" i="153" s="1"/>
  <c r="AF23" i="153" s="1"/>
  <c r="AG23" i="153" s="1"/>
  <c r="AH23" i="153" s="1"/>
  <c r="AI23" i="153" s="1"/>
  <c r="AJ23" i="153" s="1"/>
  <c r="AK23" i="153" s="1"/>
  <c r="AL23" i="153" s="1"/>
  <c r="AM23" i="153" s="1"/>
  <c r="AN23" i="153" s="1"/>
  <c r="AO23" i="153" s="1"/>
  <c r="AP23" i="153" s="1"/>
  <c r="AQ23" i="153" s="1"/>
  <c r="AR23" i="153" s="1"/>
  <c r="AS23" i="153" s="1"/>
  <c r="AT23" i="153" s="1"/>
  <c r="AU23" i="153" s="1"/>
  <c r="AV23" i="153" s="1"/>
  <c r="AW23" i="153" s="1"/>
  <c r="AX23" i="153" s="1"/>
  <c r="AY23" i="153" s="1"/>
  <c r="AZ23" i="153" s="1"/>
  <c r="BA23" i="153" s="1"/>
  <c r="BB23" i="153" s="1"/>
  <c r="BC23" i="153" s="1"/>
  <c r="BD23" i="153" s="1"/>
  <c r="BE23" i="153" s="1"/>
  <c r="BF23" i="153" s="1"/>
  <c r="BG23" i="153" s="1"/>
  <c r="BH23" i="153" s="1"/>
  <c r="BI23" i="153" s="1"/>
  <c r="BJ23" i="153" s="1"/>
  <c r="BK23" i="153" s="1"/>
  <c r="BL23" i="153" s="1"/>
  <c r="BM23" i="153" s="1"/>
  <c r="BN23" i="153" s="1"/>
  <c r="BO23" i="153" s="1"/>
  <c r="BP23" i="153" s="1"/>
  <c r="BQ23" i="153" s="1"/>
  <c r="BR23" i="153" s="1"/>
  <c r="BS23" i="153" s="1"/>
  <c r="BS95" i="153" s="1"/>
  <c r="E22" i="151"/>
  <c r="D30" i="153"/>
  <c r="D29" i="153"/>
  <c r="D42" i="153"/>
  <c r="D41" i="153"/>
  <c r="E41" i="153" s="1"/>
  <c r="D25" i="153"/>
  <c r="D24" i="153"/>
  <c r="E24" i="153" s="1"/>
  <c r="F24" i="153" s="1"/>
  <c r="G24" i="153" s="1"/>
  <c r="H24" i="153" s="1"/>
  <c r="I24" i="153" s="1"/>
  <c r="J24" i="153" s="1"/>
  <c r="K24" i="153" s="1"/>
  <c r="L24" i="153" s="1"/>
  <c r="M24" i="153" s="1"/>
  <c r="N24" i="153" s="1"/>
  <c r="O24" i="153" s="1"/>
  <c r="P24" i="153" s="1"/>
  <c r="Q24" i="153" s="1"/>
  <c r="R24" i="153" s="1"/>
  <c r="S24" i="153" s="1"/>
  <c r="T24" i="153" s="1"/>
  <c r="U24" i="153" s="1"/>
  <c r="V24" i="153" s="1"/>
  <c r="W24" i="153" s="1"/>
  <c r="X24" i="153" s="1"/>
  <c r="Y24" i="153" s="1"/>
  <c r="Z24" i="153" s="1"/>
  <c r="AA24" i="153" s="1"/>
  <c r="AB24" i="153" s="1"/>
  <c r="AC24" i="153" s="1"/>
  <c r="AD24" i="153" s="1"/>
  <c r="AE24" i="153" s="1"/>
  <c r="AF24" i="153" s="1"/>
  <c r="AG24" i="153" s="1"/>
  <c r="AH24" i="153" s="1"/>
  <c r="AI24" i="153" s="1"/>
  <c r="AJ24" i="153" s="1"/>
  <c r="AK24" i="153" s="1"/>
  <c r="AL24" i="153" s="1"/>
  <c r="AM24" i="153" s="1"/>
  <c r="AN24" i="153" s="1"/>
  <c r="AO24" i="153" s="1"/>
  <c r="AP24" i="153" s="1"/>
  <c r="AQ24" i="153" s="1"/>
  <c r="AR24" i="153" s="1"/>
  <c r="AS24" i="153" s="1"/>
  <c r="AT24" i="153" s="1"/>
  <c r="AU24" i="153" s="1"/>
  <c r="AV24" i="153" s="1"/>
  <c r="AW24" i="153" s="1"/>
  <c r="AX24" i="153" s="1"/>
  <c r="AY24" i="153" s="1"/>
  <c r="AZ24" i="153" s="1"/>
  <c r="BA24" i="153" s="1"/>
  <c r="BB24" i="153" s="1"/>
  <c r="BC24" i="153" s="1"/>
  <c r="BD24" i="153" s="1"/>
  <c r="BE24" i="153" s="1"/>
  <c r="BF24" i="153" s="1"/>
  <c r="BG24" i="153" s="1"/>
  <c r="BH24" i="153" s="1"/>
  <c r="BI24" i="153" s="1"/>
  <c r="BJ24" i="153" s="1"/>
  <c r="BK24" i="153" s="1"/>
  <c r="BL24" i="153" s="1"/>
  <c r="BM24" i="153" s="1"/>
  <c r="BN24" i="153" s="1"/>
  <c r="BO24" i="153" s="1"/>
  <c r="BP24" i="153" s="1"/>
  <c r="BQ24" i="153" s="1"/>
  <c r="BR24" i="153" s="1"/>
  <c r="BS24" i="153" s="1"/>
  <c r="BS96" i="153" s="1"/>
  <c r="D36" i="153"/>
  <c r="D37" i="153"/>
  <c r="D21" i="151"/>
  <c r="C15" i="151"/>
  <c r="D15" i="151" s="1"/>
  <c r="E15" i="151" s="1"/>
  <c r="F15" i="151" s="1"/>
  <c r="G15" i="151" s="1"/>
  <c r="G26" i="151" s="1"/>
  <c r="C16" i="151"/>
  <c r="D16" i="151" s="1"/>
  <c r="E16" i="151" s="1"/>
  <c r="F16" i="151" s="1"/>
  <c r="G16" i="151" s="1"/>
  <c r="G27" i="151" s="1"/>
  <c r="E53" i="153"/>
  <c r="D28" i="153"/>
  <c r="E59" i="153"/>
  <c r="D18" i="151"/>
  <c r="E33" i="153"/>
  <c r="D39" i="153"/>
  <c r="D51" i="153"/>
  <c r="E40" i="153"/>
  <c r="D50" i="153"/>
  <c r="E50" i="153" s="1"/>
  <c r="D35" i="153"/>
  <c r="E67" i="153"/>
  <c r="D46" i="153"/>
  <c r="D54" i="153"/>
  <c r="E54" i="153" s="1"/>
  <c r="E77" i="153"/>
  <c r="E87" i="153"/>
  <c r="D63" i="153"/>
  <c r="D71" i="153"/>
  <c r="H6" i="157" l="1" a="1"/>
  <c r="H6" i="157" s="1"/>
  <c r="I7" i="157" a="1"/>
  <c r="I7" i="157" s="1"/>
  <c r="E28" i="153"/>
  <c r="E44" i="153"/>
  <c r="F82" i="153"/>
  <c r="G6" i="157" a="1"/>
  <c r="G6" i="157" s="1"/>
  <c r="E69" i="153"/>
  <c r="F69" i="153" s="1"/>
  <c r="E75" i="153"/>
  <c r="F75" i="153" s="1"/>
  <c r="G75" i="153" s="1"/>
  <c r="E90" i="153"/>
  <c r="F90" i="153" s="1"/>
  <c r="G90" i="153" s="1"/>
  <c r="E30" i="153"/>
  <c r="F60" i="153"/>
  <c r="H7" i="157" a="1"/>
  <c r="H7" i="157" s="1"/>
  <c r="G7" i="157" a="1"/>
  <c r="G7" i="157" s="1"/>
  <c r="E38" i="153"/>
  <c r="F62" i="153"/>
  <c r="E79" i="153"/>
  <c r="F79" i="153" s="1"/>
  <c r="F40" i="153"/>
  <c r="F49" i="153"/>
  <c r="F68" i="153"/>
  <c r="E26" i="153"/>
  <c r="F20" i="151"/>
  <c r="N10" i="157" a="1"/>
  <c r="E56" i="153"/>
  <c r="F57" i="153" s="1"/>
  <c r="E35" i="153"/>
  <c r="F35" i="153" s="1"/>
  <c r="E66" i="153"/>
  <c r="F66" i="153" s="1"/>
  <c r="E27" i="153"/>
  <c r="I17" i="156"/>
  <c r="E39" i="153"/>
  <c r="F39" i="153" s="1"/>
  <c r="F89" i="153"/>
  <c r="E76" i="153"/>
  <c r="F76" i="153" s="1"/>
  <c r="G76" i="153" s="1"/>
  <c r="H76" i="153" s="1"/>
  <c r="N10" i="156" a="1"/>
  <c r="E17" i="156"/>
  <c r="F54" i="153"/>
  <c r="E85" i="153"/>
  <c r="G17" i="156"/>
  <c r="E83" i="153"/>
  <c r="F84" i="153" s="1"/>
  <c r="E46" i="153"/>
  <c r="F50" i="153"/>
  <c r="G50" i="153" s="1"/>
  <c r="E21" i="151"/>
  <c r="F21" i="151" s="1"/>
  <c r="E43" i="153"/>
  <c r="E80" i="153"/>
  <c r="E58" i="153"/>
  <c r="F59" i="153" s="1"/>
  <c r="G60" i="153" s="1"/>
  <c r="E37" i="153"/>
  <c r="F37" i="153" s="1"/>
  <c r="E29" i="153"/>
  <c r="F29" i="153" s="1"/>
  <c r="G35" i="153"/>
  <c r="F26" i="151"/>
  <c r="E36" i="153"/>
  <c r="E72" i="153"/>
  <c r="E71" i="153"/>
  <c r="F71" i="153" s="1"/>
  <c r="BR95" i="153"/>
  <c r="F87" i="153"/>
  <c r="F88" i="153"/>
  <c r="E51" i="153"/>
  <c r="F51" i="153" s="1"/>
  <c r="G51" i="153" s="1"/>
  <c r="H51" i="153" s="1"/>
  <c r="E55" i="153"/>
  <c r="E47" i="153"/>
  <c r="F78" i="153"/>
  <c r="F23" i="151"/>
  <c r="E63" i="153"/>
  <c r="F63" i="153" s="1"/>
  <c r="G63" i="153" s="1"/>
  <c r="E64" i="153"/>
  <c r="F65" i="153" s="1"/>
  <c r="G66" i="153" s="1"/>
  <c r="G62" i="153"/>
  <c r="H62" i="153" s="1"/>
  <c r="E25" i="153"/>
  <c r="F25" i="153" s="1"/>
  <c r="G25" i="153" s="1"/>
  <c r="H25" i="153" s="1"/>
  <c r="I25" i="153" s="1"/>
  <c r="J25" i="153" s="1"/>
  <c r="K25" i="153" s="1"/>
  <c r="L25" i="153" s="1"/>
  <c r="M25" i="153" s="1"/>
  <c r="N25" i="153" s="1"/>
  <c r="O25" i="153" s="1"/>
  <c r="P25" i="153" s="1"/>
  <c r="Q25" i="153" s="1"/>
  <c r="R25" i="153" s="1"/>
  <c r="S25" i="153" s="1"/>
  <c r="T25" i="153" s="1"/>
  <c r="U25" i="153" s="1"/>
  <c r="V25" i="153" s="1"/>
  <c r="W25" i="153" s="1"/>
  <c r="X25" i="153" s="1"/>
  <c r="Y25" i="153" s="1"/>
  <c r="Z25" i="153" s="1"/>
  <c r="AA25" i="153" s="1"/>
  <c r="AB25" i="153" s="1"/>
  <c r="AC25" i="153" s="1"/>
  <c r="AD25" i="153" s="1"/>
  <c r="AE25" i="153" s="1"/>
  <c r="AF25" i="153" s="1"/>
  <c r="AG25" i="153" s="1"/>
  <c r="AH25" i="153" s="1"/>
  <c r="AI25" i="153" s="1"/>
  <c r="AJ25" i="153" s="1"/>
  <c r="AK25" i="153" s="1"/>
  <c r="AL25" i="153" s="1"/>
  <c r="AM25" i="153" s="1"/>
  <c r="AN25" i="153" s="1"/>
  <c r="AO25" i="153" s="1"/>
  <c r="AP25" i="153" s="1"/>
  <c r="AQ25" i="153" s="1"/>
  <c r="AR25" i="153" s="1"/>
  <c r="AS25" i="153" s="1"/>
  <c r="AT25" i="153" s="1"/>
  <c r="AU25" i="153" s="1"/>
  <c r="AV25" i="153" s="1"/>
  <c r="AW25" i="153" s="1"/>
  <c r="AX25" i="153" s="1"/>
  <c r="AY25" i="153" s="1"/>
  <c r="AZ25" i="153" s="1"/>
  <c r="BA25" i="153" s="1"/>
  <c r="BB25" i="153" s="1"/>
  <c r="BC25" i="153" s="1"/>
  <c r="BD25" i="153" s="1"/>
  <c r="BE25" i="153" s="1"/>
  <c r="BF25" i="153" s="1"/>
  <c r="BG25" i="153" s="1"/>
  <c r="BH25" i="153" s="1"/>
  <c r="BI25" i="153" s="1"/>
  <c r="BJ25" i="153" s="1"/>
  <c r="BK25" i="153" s="1"/>
  <c r="BL25" i="153" s="1"/>
  <c r="BM25" i="153" s="1"/>
  <c r="BN25" i="153" s="1"/>
  <c r="BO25" i="153" s="1"/>
  <c r="BP25" i="153" s="1"/>
  <c r="BQ25" i="153" s="1"/>
  <c r="BR25" i="153" s="1"/>
  <c r="BS25" i="153" s="1"/>
  <c r="BS97" i="153" s="1"/>
  <c r="BR96" i="153" s="1"/>
  <c r="F61" i="153"/>
  <c r="G61" i="153" s="1"/>
  <c r="D17" i="151"/>
  <c r="E17" i="151" s="1"/>
  <c r="F17" i="151" s="1"/>
  <c r="G17" i="151" s="1"/>
  <c r="G28" i="151" s="1"/>
  <c r="F27" i="151" s="1"/>
  <c r="E26" i="151" s="1"/>
  <c r="BR94" i="153"/>
  <c r="BQ94" i="153" s="1"/>
  <c r="E45" i="153"/>
  <c r="F45" i="153" s="1"/>
  <c r="F33" i="153"/>
  <c r="F58" i="153"/>
  <c r="F41" i="153"/>
  <c r="F34" i="153"/>
  <c r="E18" i="151"/>
  <c r="F18" i="151" s="1"/>
  <c r="G18" i="151" s="1"/>
  <c r="G29" i="151" s="1"/>
  <c r="F28" i="151" s="1"/>
  <c r="E27" i="151" s="1"/>
  <c r="E52" i="153"/>
  <c r="E42" i="153"/>
  <c r="F42" i="153" s="1"/>
  <c r="E31" i="153"/>
  <c r="F31" i="153" l="1"/>
  <c r="F52" i="153"/>
  <c r="G52" i="153" s="1"/>
  <c r="H52" i="153" s="1"/>
  <c r="I52" i="153" s="1"/>
  <c r="F32" i="153"/>
  <c r="G32" i="153" s="1"/>
  <c r="D26" i="151"/>
  <c r="F70" i="153"/>
  <c r="G70" i="153" s="1"/>
  <c r="F77" i="153"/>
  <c r="G34" i="153"/>
  <c r="H35" i="153" s="1"/>
  <c r="F83" i="153"/>
  <c r="G83" i="153" s="1"/>
  <c r="F43" i="153"/>
  <c r="G43" i="153" s="1"/>
  <c r="F27" i="153"/>
  <c r="G69" i="153"/>
  <c r="G21" i="151"/>
  <c r="F22" i="151"/>
  <c r="G22" i="151" s="1"/>
  <c r="F81" i="153"/>
  <c r="F80" i="153"/>
  <c r="G80" i="153" s="1"/>
  <c r="F85" i="153"/>
  <c r="G85" i="153" s="1"/>
  <c r="F86" i="153"/>
  <c r="F44" i="153"/>
  <c r="G44" i="153" s="1"/>
  <c r="H44" i="153" s="1"/>
  <c r="G77" i="153"/>
  <c r="H77" i="153" s="1"/>
  <c r="I77" i="153" s="1"/>
  <c r="H63" i="153"/>
  <c r="I63" i="153" s="1"/>
  <c r="F28" i="153"/>
  <c r="G28" i="153" s="1"/>
  <c r="G41" i="153"/>
  <c r="H61" i="153"/>
  <c r="I62" i="153" s="1"/>
  <c r="G68" i="153"/>
  <c r="G58" i="153"/>
  <c r="G78" i="153"/>
  <c r="O12" i="156"/>
  <c r="Q12" i="156" s="1"/>
  <c r="O14" i="156"/>
  <c r="Q14" i="156" s="1"/>
  <c r="O11" i="156"/>
  <c r="Q11" i="156" s="1"/>
  <c r="O13" i="156"/>
  <c r="Q13" i="156" s="1"/>
  <c r="N10" i="156"/>
  <c r="O10" i="156" s="1"/>
  <c r="Q10" i="156" s="1"/>
  <c r="F36" i="153"/>
  <c r="G36" i="153" s="1"/>
  <c r="O12" i="157"/>
  <c r="Q12" i="157" s="1"/>
  <c r="O14" i="157"/>
  <c r="Q14" i="157" s="1"/>
  <c r="O11" i="157"/>
  <c r="Q11" i="157" s="1"/>
  <c r="O13" i="157"/>
  <c r="Q13" i="157" s="1"/>
  <c r="N10" i="157"/>
  <c r="O10" i="157" s="1"/>
  <c r="Q10" i="157" s="1"/>
  <c r="F67" i="153"/>
  <c r="G67" i="153" s="1"/>
  <c r="F46" i="153"/>
  <c r="G46" i="153" s="1"/>
  <c r="H67" i="153"/>
  <c r="G79" i="153"/>
  <c r="G88" i="153"/>
  <c r="G89" i="153"/>
  <c r="F19" i="151"/>
  <c r="G84" i="153"/>
  <c r="G24" i="151"/>
  <c r="F55" i="153"/>
  <c r="G55" i="153" s="1"/>
  <c r="F56" i="153"/>
  <c r="H68" i="153"/>
  <c r="H36" i="153"/>
  <c r="G59" i="153"/>
  <c r="BQ95" i="153"/>
  <c r="BP94" i="153" s="1"/>
  <c r="F47" i="153"/>
  <c r="F48" i="153"/>
  <c r="H69" i="153"/>
  <c r="H70" i="153"/>
  <c r="I70" i="153" s="1"/>
  <c r="F53" i="153"/>
  <c r="F38" i="153"/>
  <c r="G38" i="153" s="1"/>
  <c r="G40" i="153"/>
  <c r="BQ93" i="153"/>
  <c r="BP93" i="153" s="1"/>
  <c r="F30" i="153"/>
  <c r="G30" i="153" s="1"/>
  <c r="G42" i="153"/>
  <c r="G33" i="153"/>
  <c r="H33" i="153" s="1"/>
  <c r="F64" i="153"/>
  <c r="G64" i="153" s="1"/>
  <c r="H64" i="153" s="1"/>
  <c r="F72" i="153"/>
  <c r="G72" i="153" s="1"/>
  <c r="F73" i="153"/>
  <c r="F26" i="153"/>
  <c r="G26" i="153" s="1"/>
  <c r="H26" i="153" s="1"/>
  <c r="I26" i="153" s="1"/>
  <c r="J26" i="153" s="1"/>
  <c r="K26" i="153" s="1"/>
  <c r="L26" i="153" s="1"/>
  <c r="M26" i="153" s="1"/>
  <c r="N26" i="153" s="1"/>
  <c r="O26" i="153" s="1"/>
  <c r="P26" i="153" s="1"/>
  <c r="Q26" i="153" s="1"/>
  <c r="R26" i="153" s="1"/>
  <c r="S26" i="153" s="1"/>
  <c r="T26" i="153" s="1"/>
  <c r="U26" i="153" s="1"/>
  <c r="V26" i="153" s="1"/>
  <c r="W26" i="153" s="1"/>
  <c r="X26" i="153" s="1"/>
  <c r="Y26" i="153" s="1"/>
  <c r="Z26" i="153" s="1"/>
  <c r="AA26" i="153" s="1"/>
  <c r="AB26" i="153" s="1"/>
  <c r="AC26" i="153" s="1"/>
  <c r="AD26" i="153" s="1"/>
  <c r="AE26" i="153" s="1"/>
  <c r="AF26" i="153" s="1"/>
  <c r="AG26" i="153" s="1"/>
  <c r="AH26" i="153" s="1"/>
  <c r="AI26" i="153" s="1"/>
  <c r="AJ26" i="153" s="1"/>
  <c r="AK26" i="153" s="1"/>
  <c r="AL26" i="153" s="1"/>
  <c r="AM26" i="153" s="1"/>
  <c r="AN26" i="153" s="1"/>
  <c r="AO26" i="153" s="1"/>
  <c r="AP26" i="153" s="1"/>
  <c r="AQ26" i="153" s="1"/>
  <c r="AR26" i="153" s="1"/>
  <c r="AS26" i="153" s="1"/>
  <c r="AT26" i="153" s="1"/>
  <c r="AU26" i="153" s="1"/>
  <c r="AV26" i="153" s="1"/>
  <c r="AW26" i="153" s="1"/>
  <c r="AX26" i="153" s="1"/>
  <c r="AY26" i="153" s="1"/>
  <c r="AZ26" i="153" s="1"/>
  <c r="BA26" i="153" s="1"/>
  <c r="BB26" i="153" s="1"/>
  <c r="BC26" i="153" s="1"/>
  <c r="BD26" i="153" s="1"/>
  <c r="BE26" i="153" s="1"/>
  <c r="BF26" i="153" s="1"/>
  <c r="BG26" i="153" s="1"/>
  <c r="BH26" i="153" s="1"/>
  <c r="BI26" i="153" s="1"/>
  <c r="BJ26" i="153" s="1"/>
  <c r="BK26" i="153" s="1"/>
  <c r="BL26" i="153" s="1"/>
  <c r="BM26" i="153" s="1"/>
  <c r="BN26" i="153" s="1"/>
  <c r="BO26" i="153" s="1"/>
  <c r="BP26" i="153" s="1"/>
  <c r="BQ26" i="153" s="1"/>
  <c r="BR26" i="153" s="1"/>
  <c r="BS26" i="153" s="1"/>
  <c r="BS98" i="153" s="1"/>
  <c r="I36" i="153" l="1"/>
  <c r="H78" i="153"/>
  <c r="I78" i="153" s="1"/>
  <c r="J78" i="153" s="1"/>
  <c r="J63" i="153"/>
  <c r="G45" i="153"/>
  <c r="H46" i="153"/>
  <c r="G23" i="151"/>
  <c r="G86" i="153"/>
  <c r="H86" i="153" s="1"/>
  <c r="G71" i="153"/>
  <c r="H71" i="153" s="1"/>
  <c r="I71" i="153" s="1"/>
  <c r="J71" i="153" s="1"/>
  <c r="H41" i="153"/>
  <c r="I64" i="153"/>
  <c r="J64" i="153" s="1"/>
  <c r="K64" i="153" s="1"/>
  <c r="G37" i="153"/>
  <c r="H37" i="153" s="1"/>
  <c r="I37" i="153" s="1"/>
  <c r="J37" i="153" s="1"/>
  <c r="H42" i="153"/>
  <c r="I42" i="153" s="1"/>
  <c r="G87" i="153"/>
  <c r="H87" i="153" s="1"/>
  <c r="I87" i="153" s="1"/>
  <c r="G82" i="153"/>
  <c r="G81" i="153"/>
  <c r="H81" i="153" s="1"/>
  <c r="Q16" i="156"/>
  <c r="V8" i="156" s="1"/>
  <c r="G47" i="153"/>
  <c r="H47" i="153" s="1"/>
  <c r="Q16" i="157"/>
  <c r="V8" i="157" s="1"/>
  <c r="G29" i="153"/>
  <c r="H29" i="153" s="1"/>
  <c r="H34" i="153"/>
  <c r="G39" i="153"/>
  <c r="H39" i="153" s="1"/>
  <c r="I68" i="153"/>
  <c r="I69" i="153"/>
  <c r="H45" i="153"/>
  <c r="I45" i="153" s="1"/>
  <c r="H89" i="153"/>
  <c r="H90" i="153"/>
  <c r="I90" i="153" s="1"/>
  <c r="J70" i="153"/>
  <c r="G65" i="153"/>
  <c r="G56" i="153"/>
  <c r="H56" i="153" s="1"/>
  <c r="G57" i="153"/>
  <c r="BR97" i="153"/>
  <c r="G53" i="153"/>
  <c r="H53" i="153" s="1"/>
  <c r="I53" i="153" s="1"/>
  <c r="J53" i="153" s="1"/>
  <c r="G54" i="153"/>
  <c r="H84" i="153"/>
  <c r="H85" i="153"/>
  <c r="H43" i="153"/>
  <c r="G19" i="151"/>
  <c r="G30" i="151" s="1"/>
  <c r="F29" i="151" s="1"/>
  <c r="E28" i="151" s="1"/>
  <c r="D27" i="151" s="1"/>
  <c r="C26" i="151" s="1"/>
  <c r="G20" i="151"/>
  <c r="G31" i="151" s="1"/>
  <c r="F30" i="151" s="1"/>
  <c r="E29" i="151" s="1"/>
  <c r="D28" i="151" s="1"/>
  <c r="C27" i="151" s="1"/>
  <c r="B26" i="151" s="1"/>
  <c r="G27" i="153"/>
  <c r="G73" i="153"/>
  <c r="H73" i="153" s="1"/>
  <c r="G74" i="153"/>
  <c r="BO93" i="153"/>
  <c r="G48" i="153"/>
  <c r="H48" i="153" s="1"/>
  <c r="I48" i="153" s="1"/>
  <c r="G49" i="153"/>
  <c r="H59" i="153"/>
  <c r="H60" i="153"/>
  <c r="G31" i="153"/>
  <c r="H79" i="153"/>
  <c r="I79" i="153" s="1"/>
  <c r="J79" i="153" s="1"/>
  <c r="K79" i="153" s="1"/>
  <c r="H80" i="153"/>
  <c r="I47" i="153" l="1"/>
  <c r="J48" i="153" s="1"/>
  <c r="H72" i="153"/>
  <c r="I72" i="153" s="1"/>
  <c r="J72" i="153" s="1"/>
  <c r="K72" i="153" s="1"/>
  <c r="H38" i="153"/>
  <c r="I38" i="153" s="1"/>
  <c r="J38" i="153" s="1"/>
  <c r="K38" i="153" s="1"/>
  <c r="I43" i="153"/>
  <c r="J43" i="153" s="1"/>
  <c r="H82" i="153"/>
  <c r="I82" i="153" s="1"/>
  <c r="H83" i="153"/>
  <c r="I83" i="153" s="1"/>
  <c r="J83" i="153" s="1"/>
  <c r="I44" i="153"/>
  <c r="H30" i="153"/>
  <c r="I30" i="153" s="1"/>
  <c r="H88" i="153"/>
  <c r="I88" i="153" s="1"/>
  <c r="J88" i="153" s="1"/>
  <c r="H31" i="153"/>
  <c r="I31" i="153" s="1"/>
  <c r="J31" i="153" s="1"/>
  <c r="H32" i="153"/>
  <c r="H54" i="153"/>
  <c r="I54" i="153" s="1"/>
  <c r="J54" i="153" s="1"/>
  <c r="K54" i="153" s="1"/>
  <c r="H27" i="153"/>
  <c r="I27" i="153" s="1"/>
  <c r="J27" i="153" s="1"/>
  <c r="K27" i="153" s="1"/>
  <c r="L27" i="153" s="1"/>
  <c r="M27" i="153" s="1"/>
  <c r="N27" i="153" s="1"/>
  <c r="O27" i="153" s="1"/>
  <c r="P27" i="153" s="1"/>
  <c r="Q27" i="153" s="1"/>
  <c r="R27" i="153" s="1"/>
  <c r="S27" i="153" s="1"/>
  <c r="T27" i="153" s="1"/>
  <c r="U27" i="153" s="1"/>
  <c r="V27" i="153" s="1"/>
  <c r="W27" i="153" s="1"/>
  <c r="X27" i="153" s="1"/>
  <c r="Y27" i="153" s="1"/>
  <c r="Z27" i="153" s="1"/>
  <c r="AA27" i="153" s="1"/>
  <c r="AB27" i="153" s="1"/>
  <c r="AC27" i="153" s="1"/>
  <c r="AD27" i="153" s="1"/>
  <c r="AE27" i="153" s="1"/>
  <c r="AF27" i="153" s="1"/>
  <c r="AG27" i="153" s="1"/>
  <c r="AH27" i="153" s="1"/>
  <c r="AI27" i="153" s="1"/>
  <c r="AJ27" i="153" s="1"/>
  <c r="AK27" i="153" s="1"/>
  <c r="AL27" i="153" s="1"/>
  <c r="AM27" i="153" s="1"/>
  <c r="AN27" i="153" s="1"/>
  <c r="AO27" i="153" s="1"/>
  <c r="AP27" i="153" s="1"/>
  <c r="AQ27" i="153" s="1"/>
  <c r="AR27" i="153" s="1"/>
  <c r="AS27" i="153" s="1"/>
  <c r="AT27" i="153" s="1"/>
  <c r="AU27" i="153" s="1"/>
  <c r="AV27" i="153" s="1"/>
  <c r="AW27" i="153" s="1"/>
  <c r="AX27" i="153" s="1"/>
  <c r="AY27" i="153" s="1"/>
  <c r="AZ27" i="153" s="1"/>
  <c r="BA27" i="153" s="1"/>
  <c r="BB27" i="153" s="1"/>
  <c r="BC27" i="153" s="1"/>
  <c r="BD27" i="153" s="1"/>
  <c r="BE27" i="153" s="1"/>
  <c r="BF27" i="153" s="1"/>
  <c r="BG27" i="153" s="1"/>
  <c r="BH27" i="153" s="1"/>
  <c r="BI27" i="153" s="1"/>
  <c r="BJ27" i="153" s="1"/>
  <c r="BK27" i="153" s="1"/>
  <c r="BL27" i="153" s="1"/>
  <c r="BM27" i="153" s="1"/>
  <c r="BN27" i="153" s="1"/>
  <c r="BO27" i="153" s="1"/>
  <c r="BP27" i="153" s="1"/>
  <c r="BQ27" i="153" s="1"/>
  <c r="BR27" i="153" s="1"/>
  <c r="BS27" i="153" s="1"/>
  <c r="BS99" i="153" s="1"/>
  <c r="H28" i="153"/>
  <c r="BQ96" i="153"/>
  <c r="I60" i="153"/>
  <c r="I61" i="153"/>
  <c r="I59" i="153"/>
  <c r="J59" i="153" s="1"/>
  <c r="K59" i="153" s="1"/>
  <c r="H65" i="153"/>
  <c r="I65" i="153" s="1"/>
  <c r="J65" i="153" s="1"/>
  <c r="K65" i="153" s="1"/>
  <c r="L65" i="153" s="1"/>
  <c r="H66" i="153"/>
  <c r="H49" i="153"/>
  <c r="I49" i="153" s="1"/>
  <c r="J49" i="153" s="1"/>
  <c r="H50" i="153"/>
  <c r="H57" i="153"/>
  <c r="I57" i="153" s="1"/>
  <c r="H58" i="153"/>
  <c r="I58" i="153" s="1"/>
  <c r="J58" i="153" s="1"/>
  <c r="H40" i="153"/>
  <c r="J69" i="153"/>
  <c r="I80" i="153"/>
  <c r="J80" i="153" s="1"/>
  <c r="K80" i="153" s="1"/>
  <c r="L80" i="153" s="1"/>
  <c r="I81" i="153"/>
  <c r="I85" i="153"/>
  <c r="I86" i="153"/>
  <c r="I46" i="153"/>
  <c r="I34" i="153"/>
  <c r="I35" i="153"/>
  <c r="H55" i="153"/>
  <c r="H74" i="153"/>
  <c r="I74" i="153" s="1"/>
  <c r="H75" i="153"/>
  <c r="K71" i="153"/>
  <c r="J44" i="153" l="1"/>
  <c r="K44" i="153" s="1"/>
  <c r="I73" i="153"/>
  <c r="J73" i="153" s="1"/>
  <c r="K73" i="153" s="1"/>
  <c r="L73" i="153" s="1"/>
  <c r="I39" i="153"/>
  <c r="J39" i="153" s="1"/>
  <c r="K39" i="153" s="1"/>
  <c r="L39" i="153" s="1"/>
  <c r="K49" i="153"/>
  <c r="I55" i="153"/>
  <c r="J55" i="153" s="1"/>
  <c r="K55" i="153" s="1"/>
  <c r="L55" i="153" s="1"/>
  <c r="J45" i="153"/>
  <c r="K45" i="153" s="1"/>
  <c r="L45" i="153" s="1"/>
  <c r="I84" i="153"/>
  <c r="J84" i="153" s="1"/>
  <c r="K84" i="153" s="1"/>
  <c r="I89" i="153"/>
  <c r="J86" i="153"/>
  <c r="J87" i="153"/>
  <c r="I66" i="153"/>
  <c r="J66" i="153" s="1"/>
  <c r="K66" i="153" s="1"/>
  <c r="L66" i="153" s="1"/>
  <c r="M66" i="153" s="1"/>
  <c r="I67" i="153"/>
  <c r="I56" i="153"/>
  <c r="I40" i="153"/>
  <c r="J40" i="153" s="1"/>
  <c r="K40" i="153" s="1"/>
  <c r="L40" i="153" s="1"/>
  <c r="M40" i="153" s="1"/>
  <c r="I41" i="153"/>
  <c r="J61" i="153"/>
  <c r="J62" i="153"/>
  <c r="J60" i="153"/>
  <c r="K60" i="153" s="1"/>
  <c r="L60" i="153" s="1"/>
  <c r="I75" i="153"/>
  <c r="J75" i="153" s="1"/>
  <c r="I76" i="153"/>
  <c r="I50" i="153"/>
  <c r="J50" i="153" s="1"/>
  <c r="K50" i="153" s="1"/>
  <c r="L50" i="153" s="1"/>
  <c r="I51" i="153"/>
  <c r="I32" i="153"/>
  <c r="J32" i="153" s="1"/>
  <c r="K32" i="153" s="1"/>
  <c r="I33" i="153"/>
  <c r="BR98" i="153"/>
  <c r="J46" i="153"/>
  <c r="J47" i="153"/>
  <c r="I28" i="153"/>
  <c r="J28" i="153" s="1"/>
  <c r="K28" i="153" s="1"/>
  <c r="L28" i="153" s="1"/>
  <c r="M28" i="153" s="1"/>
  <c r="N28" i="153" s="1"/>
  <c r="O28" i="153" s="1"/>
  <c r="P28" i="153" s="1"/>
  <c r="Q28" i="153" s="1"/>
  <c r="R28" i="153" s="1"/>
  <c r="S28" i="153" s="1"/>
  <c r="T28" i="153" s="1"/>
  <c r="U28" i="153" s="1"/>
  <c r="V28" i="153" s="1"/>
  <c r="W28" i="153" s="1"/>
  <c r="X28" i="153" s="1"/>
  <c r="Y28" i="153" s="1"/>
  <c r="Z28" i="153" s="1"/>
  <c r="AA28" i="153" s="1"/>
  <c r="AB28" i="153" s="1"/>
  <c r="AC28" i="153" s="1"/>
  <c r="AD28" i="153" s="1"/>
  <c r="AE28" i="153" s="1"/>
  <c r="AF28" i="153" s="1"/>
  <c r="AG28" i="153" s="1"/>
  <c r="AH28" i="153" s="1"/>
  <c r="AI28" i="153" s="1"/>
  <c r="AJ28" i="153" s="1"/>
  <c r="AK28" i="153" s="1"/>
  <c r="AL28" i="153" s="1"/>
  <c r="AM28" i="153" s="1"/>
  <c r="AN28" i="153" s="1"/>
  <c r="AO28" i="153" s="1"/>
  <c r="AP28" i="153" s="1"/>
  <c r="AQ28" i="153" s="1"/>
  <c r="AR28" i="153" s="1"/>
  <c r="AS28" i="153" s="1"/>
  <c r="AT28" i="153" s="1"/>
  <c r="AU28" i="153" s="1"/>
  <c r="AV28" i="153" s="1"/>
  <c r="AW28" i="153" s="1"/>
  <c r="AX28" i="153" s="1"/>
  <c r="AY28" i="153" s="1"/>
  <c r="AZ28" i="153" s="1"/>
  <c r="BA28" i="153" s="1"/>
  <c r="BB28" i="153" s="1"/>
  <c r="BC28" i="153" s="1"/>
  <c r="BD28" i="153" s="1"/>
  <c r="BE28" i="153" s="1"/>
  <c r="BF28" i="153" s="1"/>
  <c r="BG28" i="153" s="1"/>
  <c r="BH28" i="153" s="1"/>
  <c r="BI28" i="153" s="1"/>
  <c r="BJ28" i="153" s="1"/>
  <c r="BK28" i="153" s="1"/>
  <c r="BL28" i="153" s="1"/>
  <c r="BM28" i="153" s="1"/>
  <c r="BN28" i="153" s="1"/>
  <c r="BO28" i="153" s="1"/>
  <c r="BP28" i="153" s="1"/>
  <c r="BQ28" i="153" s="1"/>
  <c r="BR28" i="153" s="1"/>
  <c r="BS28" i="153" s="1"/>
  <c r="BS100" i="153" s="1"/>
  <c r="BR99" i="153" s="1"/>
  <c r="I29" i="153"/>
  <c r="L72" i="153"/>
  <c r="J35" i="153"/>
  <c r="J36" i="153"/>
  <c r="K70" i="153"/>
  <c r="J81" i="153"/>
  <c r="K81" i="153" s="1"/>
  <c r="L81" i="153" s="1"/>
  <c r="M81" i="153" s="1"/>
  <c r="J82" i="153"/>
  <c r="BP95" i="153"/>
  <c r="J33" i="153" l="1"/>
  <c r="K33" i="153" s="1"/>
  <c r="L33" i="153" s="1"/>
  <c r="K61" i="153"/>
  <c r="L61" i="153" s="1"/>
  <c r="M61" i="153" s="1"/>
  <c r="J74" i="153"/>
  <c r="K74" i="153" s="1"/>
  <c r="L74" i="153" s="1"/>
  <c r="M74" i="153" s="1"/>
  <c r="J89" i="153"/>
  <c r="K89" i="153" s="1"/>
  <c r="J90" i="153"/>
  <c r="K90" i="153" s="1"/>
  <c r="L90" i="153" s="1"/>
  <c r="J56" i="153"/>
  <c r="K56" i="153" s="1"/>
  <c r="L56" i="153" s="1"/>
  <c r="M56" i="153" s="1"/>
  <c r="K46" i="153"/>
  <c r="L46" i="153" s="1"/>
  <c r="M46" i="153" s="1"/>
  <c r="J85" i="153"/>
  <c r="K85" i="153" s="1"/>
  <c r="L85" i="153" s="1"/>
  <c r="J67" i="153"/>
  <c r="K67" i="153" s="1"/>
  <c r="L67" i="153" s="1"/>
  <c r="M67" i="153" s="1"/>
  <c r="N67" i="153" s="1"/>
  <c r="J68" i="153"/>
  <c r="BO94" i="153"/>
  <c r="K47" i="153"/>
  <c r="K48" i="153"/>
  <c r="M73" i="153"/>
  <c r="J76" i="153"/>
  <c r="K76" i="153" s="1"/>
  <c r="J77" i="153"/>
  <c r="J41" i="153"/>
  <c r="K41" i="153" s="1"/>
  <c r="L41" i="153" s="1"/>
  <c r="M41" i="153" s="1"/>
  <c r="N41" i="153" s="1"/>
  <c r="J42" i="153"/>
  <c r="J57" i="153"/>
  <c r="J34" i="153"/>
  <c r="K34" i="153" s="1"/>
  <c r="L34" i="153" s="1"/>
  <c r="M34" i="153" s="1"/>
  <c r="K62" i="153"/>
  <c r="L62" i="153" s="1"/>
  <c r="M62" i="153" s="1"/>
  <c r="N62" i="153" s="1"/>
  <c r="K63" i="153"/>
  <c r="K36" i="153"/>
  <c r="K37" i="153"/>
  <c r="J51" i="153"/>
  <c r="K51" i="153" s="1"/>
  <c r="L51" i="153" s="1"/>
  <c r="M51" i="153" s="1"/>
  <c r="J52" i="153"/>
  <c r="K87" i="153"/>
  <c r="K88" i="153"/>
  <c r="K82" i="153"/>
  <c r="L82" i="153" s="1"/>
  <c r="M82" i="153" s="1"/>
  <c r="N82" i="153" s="1"/>
  <c r="K83" i="153"/>
  <c r="L71" i="153"/>
  <c r="M72" i="153" s="1"/>
  <c r="J29" i="153"/>
  <c r="K29" i="153" s="1"/>
  <c r="L29" i="153" s="1"/>
  <c r="M29" i="153" s="1"/>
  <c r="N29" i="153" s="1"/>
  <c r="O29" i="153" s="1"/>
  <c r="P29" i="153" s="1"/>
  <c r="Q29" i="153" s="1"/>
  <c r="R29" i="153" s="1"/>
  <c r="S29" i="153" s="1"/>
  <c r="T29" i="153" s="1"/>
  <c r="U29" i="153" s="1"/>
  <c r="V29" i="153" s="1"/>
  <c r="W29" i="153" s="1"/>
  <c r="X29" i="153" s="1"/>
  <c r="Y29" i="153" s="1"/>
  <c r="Z29" i="153" s="1"/>
  <c r="AA29" i="153" s="1"/>
  <c r="AB29" i="153" s="1"/>
  <c r="AC29" i="153" s="1"/>
  <c r="AD29" i="153" s="1"/>
  <c r="AE29" i="153" s="1"/>
  <c r="AF29" i="153" s="1"/>
  <c r="AG29" i="153" s="1"/>
  <c r="AH29" i="153" s="1"/>
  <c r="AI29" i="153" s="1"/>
  <c r="AJ29" i="153" s="1"/>
  <c r="AK29" i="153" s="1"/>
  <c r="AL29" i="153" s="1"/>
  <c r="AM29" i="153" s="1"/>
  <c r="AN29" i="153" s="1"/>
  <c r="AO29" i="153" s="1"/>
  <c r="AP29" i="153" s="1"/>
  <c r="AQ29" i="153" s="1"/>
  <c r="AR29" i="153" s="1"/>
  <c r="AS29" i="153" s="1"/>
  <c r="AT29" i="153" s="1"/>
  <c r="AU29" i="153" s="1"/>
  <c r="AV29" i="153" s="1"/>
  <c r="AW29" i="153" s="1"/>
  <c r="AX29" i="153" s="1"/>
  <c r="AY29" i="153" s="1"/>
  <c r="AZ29" i="153" s="1"/>
  <c r="BA29" i="153" s="1"/>
  <c r="BB29" i="153" s="1"/>
  <c r="BC29" i="153" s="1"/>
  <c r="BD29" i="153" s="1"/>
  <c r="BE29" i="153" s="1"/>
  <c r="BF29" i="153" s="1"/>
  <c r="BG29" i="153" s="1"/>
  <c r="BH29" i="153" s="1"/>
  <c r="BI29" i="153" s="1"/>
  <c r="BJ29" i="153" s="1"/>
  <c r="BK29" i="153" s="1"/>
  <c r="BL29" i="153" s="1"/>
  <c r="BM29" i="153" s="1"/>
  <c r="BN29" i="153" s="1"/>
  <c r="BO29" i="153" s="1"/>
  <c r="BP29" i="153" s="1"/>
  <c r="BQ29" i="153" s="1"/>
  <c r="BR29" i="153" s="1"/>
  <c r="BS29" i="153" s="1"/>
  <c r="BS101" i="153" s="1"/>
  <c r="BR100" i="153" s="1"/>
  <c r="J30" i="153"/>
  <c r="BQ98" i="153"/>
  <c r="BQ97" i="153"/>
  <c r="K75" i="153" l="1"/>
  <c r="L75" i="153" s="1"/>
  <c r="M75" i="153" s="1"/>
  <c r="N75" i="153" s="1"/>
  <c r="L47" i="153"/>
  <c r="M47" i="153" s="1"/>
  <c r="N47" i="153" s="1"/>
  <c r="K35" i="153"/>
  <c r="L35" i="153" s="1"/>
  <c r="M35" i="153" s="1"/>
  <c r="N35" i="153" s="1"/>
  <c r="K86" i="153"/>
  <c r="L86" i="153" s="1"/>
  <c r="M86" i="153" s="1"/>
  <c r="BQ99" i="153"/>
  <c r="L63" i="153"/>
  <c r="M63" i="153" s="1"/>
  <c r="N63" i="153" s="1"/>
  <c r="O63" i="153" s="1"/>
  <c r="L64" i="153"/>
  <c r="L83" i="153"/>
  <c r="M83" i="153" s="1"/>
  <c r="N83" i="153" s="1"/>
  <c r="O83" i="153" s="1"/>
  <c r="L84" i="153"/>
  <c r="BN93" i="153"/>
  <c r="N73" i="153"/>
  <c r="N74" i="153"/>
  <c r="BP97" i="153"/>
  <c r="BP96" i="153"/>
  <c r="K52" i="153"/>
  <c r="L52" i="153" s="1"/>
  <c r="M52" i="153" s="1"/>
  <c r="N52" i="153" s="1"/>
  <c r="K53" i="153"/>
  <c r="K77" i="153"/>
  <c r="L77" i="153" s="1"/>
  <c r="K78" i="153"/>
  <c r="L88" i="153"/>
  <c r="L89" i="153"/>
  <c r="K57" i="153"/>
  <c r="L57" i="153" s="1"/>
  <c r="M57" i="153" s="1"/>
  <c r="N57" i="153" s="1"/>
  <c r="K58" i="153"/>
  <c r="K68" i="153"/>
  <c r="L68" i="153" s="1"/>
  <c r="M68" i="153" s="1"/>
  <c r="N68" i="153" s="1"/>
  <c r="O68" i="153" s="1"/>
  <c r="K69" i="153"/>
  <c r="K30" i="153"/>
  <c r="L30" i="153" s="1"/>
  <c r="M30" i="153" s="1"/>
  <c r="N30" i="153" s="1"/>
  <c r="O30" i="153" s="1"/>
  <c r="P30" i="153" s="1"/>
  <c r="Q30" i="153" s="1"/>
  <c r="R30" i="153" s="1"/>
  <c r="S30" i="153" s="1"/>
  <c r="T30" i="153" s="1"/>
  <c r="U30" i="153" s="1"/>
  <c r="V30" i="153" s="1"/>
  <c r="W30" i="153" s="1"/>
  <c r="X30" i="153" s="1"/>
  <c r="Y30" i="153" s="1"/>
  <c r="Z30" i="153" s="1"/>
  <c r="AA30" i="153" s="1"/>
  <c r="AB30" i="153" s="1"/>
  <c r="AC30" i="153" s="1"/>
  <c r="AD30" i="153" s="1"/>
  <c r="AE30" i="153" s="1"/>
  <c r="AF30" i="153" s="1"/>
  <c r="AG30" i="153" s="1"/>
  <c r="AH30" i="153" s="1"/>
  <c r="AI30" i="153" s="1"/>
  <c r="AJ30" i="153" s="1"/>
  <c r="AK30" i="153" s="1"/>
  <c r="AL30" i="153" s="1"/>
  <c r="AM30" i="153" s="1"/>
  <c r="AN30" i="153" s="1"/>
  <c r="AO30" i="153" s="1"/>
  <c r="AP30" i="153" s="1"/>
  <c r="AQ30" i="153" s="1"/>
  <c r="AR30" i="153" s="1"/>
  <c r="AS30" i="153" s="1"/>
  <c r="AT30" i="153" s="1"/>
  <c r="AU30" i="153" s="1"/>
  <c r="AV30" i="153" s="1"/>
  <c r="AW30" i="153" s="1"/>
  <c r="AX30" i="153" s="1"/>
  <c r="AY30" i="153" s="1"/>
  <c r="AZ30" i="153" s="1"/>
  <c r="BA30" i="153" s="1"/>
  <c r="BB30" i="153" s="1"/>
  <c r="BC30" i="153" s="1"/>
  <c r="BD30" i="153" s="1"/>
  <c r="BE30" i="153" s="1"/>
  <c r="BF30" i="153" s="1"/>
  <c r="BG30" i="153" s="1"/>
  <c r="BH30" i="153" s="1"/>
  <c r="BI30" i="153" s="1"/>
  <c r="BJ30" i="153" s="1"/>
  <c r="BK30" i="153" s="1"/>
  <c r="BL30" i="153" s="1"/>
  <c r="BM30" i="153" s="1"/>
  <c r="BN30" i="153" s="1"/>
  <c r="BO30" i="153" s="1"/>
  <c r="BP30" i="153" s="1"/>
  <c r="BQ30" i="153" s="1"/>
  <c r="BR30" i="153" s="1"/>
  <c r="BS30" i="153" s="1"/>
  <c r="BS102" i="153" s="1"/>
  <c r="BR101" i="153" s="1"/>
  <c r="K31" i="153"/>
  <c r="L37" i="153"/>
  <c r="L38" i="153"/>
  <c r="L36" i="153"/>
  <c r="M36" i="153" s="1"/>
  <c r="N36" i="153" s="1"/>
  <c r="O36" i="153" s="1"/>
  <c r="K42" i="153"/>
  <c r="L42" i="153" s="1"/>
  <c r="M42" i="153" s="1"/>
  <c r="N42" i="153" s="1"/>
  <c r="O42" i="153" s="1"/>
  <c r="K43" i="153"/>
  <c r="L48" i="153"/>
  <c r="L49" i="153"/>
  <c r="L76" i="153" l="1"/>
  <c r="M76" i="153" s="1"/>
  <c r="N76" i="153" s="1"/>
  <c r="O76" i="153" s="1"/>
  <c r="M37" i="153"/>
  <c r="N37" i="153" s="1"/>
  <c r="O37" i="153" s="1"/>
  <c r="P37" i="153" s="1"/>
  <c r="L87" i="153"/>
  <c r="M87" i="153" s="1"/>
  <c r="N87" i="153" s="1"/>
  <c r="M48" i="153"/>
  <c r="N48" i="153" s="1"/>
  <c r="O48" i="153" s="1"/>
  <c r="BQ100" i="153"/>
  <c r="BP99" i="153" s="1"/>
  <c r="M38" i="153"/>
  <c r="N38" i="153" s="1"/>
  <c r="O38" i="153" s="1"/>
  <c r="P38" i="153" s="1"/>
  <c r="Q38" i="153" s="1"/>
  <c r="M39" i="153"/>
  <c r="M49" i="153"/>
  <c r="M50" i="153"/>
  <c r="L69" i="153"/>
  <c r="M69" i="153" s="1"/>
  <c r="N69" i="153" s="1"/>
  <c r="O69" i="153" s="1"/>
  <c r="P69" i="153" s="1"/>
  <c r="L70" i="153"/>
  <c r="L78" i="153"/>
  <c r="M78" i="153" s="1"/>
  <c r="L79" i="153"/>
  <c r="M64" i="153"/>
  <c r="N64" i="153" s="1"/>
  <c r="O64" i="153" s="1"/>
  <c r="P64" i="153" s="1"/>
  <c r="M65" i="153"/>
  <c r="L31" i="153"/>
  <c r="M31" i="153" s="1"/>
  <c r="N31" i="153" s="1"/>
  <c r="O31" i="153" s="1"/>
  <c r="P31" i="153" s="1"/>
  <c r="Q31" i="153" s="1"/>
  <c r="R31" i="153" s="1"/>
  <c r="S31" i="153" s="1"/>
  <c r="T31" i="153" s="1"/>
  <c r="U31" i="153" s="1"/>
  <c r="V31" i="153" s="1"/>
  <c r="W31" i="153" s="1"/>
  <c r="X31" i="153" s="1"/>
  <c r="Y31" i="153" s="1"/>
  <c r="Z31" i="153" s="1"/>
  <c r="AA31" i="153" s="1"/>
  <c r="AB31" i="153" s="1"/>
  <c r="AC31" i="153" s="1"/>
  <c r="AD31" i="153" s="1"/>
  <c r="AE31" i="153" s="1"/>
  <c r="AF31" i="153" s="1"/>
  <c r="AG31" i="153" s="1"/>
  <c r="AH31" i="153" s="1"/>
  <c r="AI31" i="153" s="1"/>
  <c r="AJ31" i="153" s="1"/>
  <c r="AK31" i="153" s="1"/>
  <c r="AL31" i="153" s="1"/>
  <c r="AM31" i="153" s="1"/>
  <c r="AN31" i="153" s="1"/>
  <c r="AO31" i="153" s="1"/>
  <c r="AP31" i="153" s="1"/>
  <c r="AQ31" i="153" s="1"/>
  <c r="AR31" i="153" s="1"/>
  <c r="AS31" i="153" s="1"/>
  <c r="AT31" i="153" s="1"/>
  <c r="AU31" i="153" s="1"/>
  <c r="AV31" i="153" s="1"/>
  <c r="AW31" i="153" s="1"/>
  <c r="AX31" i="153" s="1"/>
  <c r="AY31" i="153" s="1"/>
  <c r="AZ31" i="153" s="1"/>
  <c r="BA31" i="153" s="1"/>
  <c r="BB31" i="153" s="1"/>
  <c r="BC31" i="153" s="1"/>
  <c r="BD31" i="153" s="1"/>
  <c r="BE31" i="153" s="1"/>
  <c r="BF31" i="153" s="1"/>
  <c r="BG31" i="153" s="1"/>
  <c r="BH31" i="153" s="1"/>
  <c r="BI31" i="153" s="1"/>
  <c r="BJ31" i="153" s="1"/>
  <c r="BK31" i="153" s="1"/>
  <c r="BL31" i="153" s="1"/>
  <c r="BM31" i="153" s="1"/>
  <c r="BN31" i="153" s="1"/>
  <c r="BO31" i="153" s="1"/>
  <c r="BP31" i="153" s="1"/>
  <c r="BQ31" i="153" s="1"/>
  <c r="BR31" i="153" s="1"/>
  <c r="BS31" i="153" s="1"/>
  <c r="BS103" i="153" s="1"/>
  <c r="BR102" i="153" s="1"/>
  <c r="L32" i="153"/>
  <c r="M89" i="153"/>
  <c r="M90" i="153"/>
  <c r="N90" i="153" s="1"/>
  <c r="L43" i="153"/>
  <c r="M43" i="153" s="1"/>
  <c r="N43" i="153" s="1"/>
  <c r="O43" i="153" s="1"/>
  <c r="P43" i="153" s="1"/>
  <c r="L44" i="153"/>
  <c r="L53" i="153"/>
  <c r="M53" i="153" s="1"/>
  <c r="N53" i="153" s="1"/>
  <c r="O53" i="153" s="1"/>
  <c r="L54" i="153"/>
  <c r="O74" i="153"/>
  <c r="O75" i="153"/>
  <c r="L58" i="153"/>
  <c r="M58" i="153" s="1"/>
  <c r="N58" i="153" s="1"/>
  <c r="O58" i="153" s="1"/>
  <c r="L59" i="153"/>
  <c r="M84" i="153"/>
  <c r="N84" i="153" s="1"/>
  <c r="O84" i="153" s="1"/>
  <c r="P84" i="153" s="1"/>
  <c r="M85" i="153"/>
  <c r="BP98" i="153"/>
  <c r="BO97" i="153" s="1"/>
  <c r="BO96" i="153"/>
  <c r="BO95" i="153"/>
  <c r="M77" i="153" l="1"/>
  <c r="N77" i="153" s="1"/>
  <c r="O77" i="153" s="1"/>
  <c r="P77" i="153" s="1"/>
  <c r="M88" i="153"/>
  <c r="N88" i="153" s="1"/>
  <c r="O88" i="153" s="1"/>
  <c r="N49" i="153"/>
  <c r="O49" i="153" s="1"/>
  <c r="P49" i="153" s="1"/>
  <c r="M59" i="153"/>
  <c r="N59" i="153" s="1"/>
  <c r="O59" i="153" s="1"/>
  <c r="P59" i="153" s="1"/>
  <c r="M60" i="153"/>
  <c r="M44" i="153"/>
  <c r="N44" i="153" s="1"/>
  <c r="O44" i="153" s="1"/>
  <c r="P44" i="153" s="1"/>
  <c r="Q44" i="153" s="1"/>
  <c r="M45" i="153"/>
  <c r="BN96" i="153"/>
  <c r="M54" i="153"/>
  <c r="N54" i="153" s="1"/>
  <c r="O54" i="153" s="1"/>
  <c r="P54" i="153" s="1"/>
  <c r="M55" i="153"/>
  <c r="M32" i="153"/>
  <c r="N32" i="153" s="1"/>
  <c r="O32" i="153" s="1"/>
  <c r="P32" i="153" s="1"/>
  <c r="Q32" i="153" s="1"/>
  <c r="R32" i="153" s="1"/>
  <c r="S32" i="153" s="1"/>
  <c r="T32" i="153" s="1"/>
  <c r="U32" i="153" s="1"/>
  <c r="V32" i="153" s="1"/>
  <c r="W32" i="153" s="1"/>
  <c r="X32" i="153" s="1"/>
  <c r="Y32" i="153" s="1"/>
  <c r="Z32" i="153" s="1"/>
  <c r="AA32" i="153" s="1"/>
  <c r="AB32" i="153" s="1"/>
  <c r="AC32" i="153" s="1"/>
  <c r="AD32" i="153" s="1"/>
  <c r="AE32" i="153" s="1"/>
  <c r="AF32" i="153" s="1"/>
  <c r="AG32" i="153" s="1"/>
  <c r="AH32" i="153" s="1"/>
  <c r="AI32" i="153" s="1"/>
  <c r="AJ32" i="153" s="1"/>
  <c r="AK32" i="153" s="1"/>
  <c r="AL32" i="153" s="1"/>
  <c r="AM32" i="153" s="1"/>
  <c r="AN32" i="153" s="1"/>
  <c r="AO32" i="153" s="1"/>
  <c r="AP32" i="153" s="1"/>
  <c r="AQ32" i="153" s="1"/>
  <c r="AR32" i="153" s="1"/>
  <c r="AS32" i="153" s="1"/>
  <c r="AT32" i="153" s="1"/>
  <c r="AU32" i="153" s="1"/>
  <c r="AV32" i="153" s="1"/>
  <c r="AW32" i="153" s="1"/>
  <c r="AX32" i="153" s="1"/>
  <c r="AY32" i="153" s="1"/>
  <c r="AZ32" i="153" s="1"/>
  <c r="BA32" i="153" s="1"/>
  <c r="BB32" i="153" s="1"/>
  <c r="BC32" i="153" s="1"/>
  <c r="BD32" i="153" s="1"/>
  <c r="BE32" i="153" s="1"/>
  <c r="BF32" i="153" s="1"/>
  <c r="BG32" i="153" s="1"/>
  <c r="BH32" i="153" s="1"/>
  <c r="BI32" i="153" s="1"/>
  <c r="BJ32" i="153" s="1"/>
  <c r="BK32" i="153" s="1"/>
  <c r="BL32" i="153" s="1"/>
  <c r="BM32" i="153" s="1"/>
  <c r="BN32" i="153" s="1"/>
  <c r="BO32" i="153" s="1"/>
  <c r="BP32" i="153" s="1"/>
  <c r="BQ32" i="153" s="1"/>
  <c r="BR32" i="153" s="1"/>
  <c r="BS32" i="153" s="1"/>
  <c r="BS104" i="153" s="1"/>
  <c r="M33" i="153"/>
  <c r="M79" i="153"/>
  <c r="N79" i="153" s="1"/>
  <c r="M80" i="153"/>
  <c r="N85" i="153"/>
  <c r="O85" i="153" s="1"/>
  <c r="P85" i="153" s="1"/>
  <c r="Q85" i="153" s="1"/>
  <c r="N86" i="153"/>
  <c r="N39" i="153"/>
  <c r="O39" i="153" s="1"/>
  <c r="P39" i="153" s="1"/>
  <c r="Q39" i="153" s="1"/>
  <c r="R39" i="153" s="1"/>
  <c r="N40" i="153"/>
  <c r="BN95" i="153"/>
  <c r="BN94" i="153"/>
  <c r="BO98" i="153"/>
  <c r="N50" i="153"/>
  <c r="N51" i="153"/>
  <c r="P75" i="153"/>
  <c r="P76" i="153"/>
  <c r="N65" i="153"/>
  <c r="O65" i="153" s="1"/>
  <c r="P65" i="153" s="1"/>
  <c r="Q65" i="153" s="1"/>
  <c r="N66" i="153"/>
  <c r="M70" i="153"/>
  <c r="N70" i="153" s="1"/>
  <c r="O70" i="153" s="1"/>
  <c r="P70" i="153" s="1"/>
  <c r="Q70" i="153" s="1"/>
  <c r="M71" i="153"/>
  <c r="BQ101" i="153"/>
  <c r="N78" i="153" l="1"/>
  <c r="O78" i="153" s="1"/>
  <c r="P78" i="153" s="1"/>
  <c r="Q78" i="153" s="1"/>
  <c r="O50" i="153"/>
  <c r="P50" i="153" s="1"/>
  <c r="Q50" i="153" s="1"/>
  <c r="N89" i="153"/>
  <c r="BR103" i="153"/>
  <c r="N55" i="153"/>
  <c r="O55" i="153" s="1"/>
  <c r="P55" i="153" s="1"/>
  <c r="Q55" i="153" s="1"/>
  <c r="N56" i="153"/>
  <c r="BN97" i="153"/>
  <c r="BM94" i="153"/>
  <c r="BM93" i="153"/>
  <c r="BL93" i="153" s="1"/>
  <c r="N80" i="153"/>
  <c r="O80" i="153" s="1"/>
  <c r="N81" i="153"/>
  <c r="N60" i="153"/>
  <c r="O60" i="153" s="1"/>
  <c r="P60" i="153" s="1"/>
  <c r="Q60" i="153" s="1"/>
  <c r="N61" i="153"/>
  <c r="O51" i="153"/>
  <c r="P51" i="153" s="1"/>
  <c r="Q51" i="153" s="1"/>
  <c r="R51" i="153" s="1"/>
  <c r="O52" i="153"/>
  <c r="Q76" i="153"/>
  <c r="Q77" i="153"/>
  <c r="O86" i="153"/>
  <c r="P86" i="153" s="1"/>
  <c r="Q86" i="153" s="1"/>
  <c r="R86" i="153" s="1"/>
  <c r="O87" i="153"/>
  <c r="N45" i="153"/>
  <c r="O45" i="153" s="1"/>
  <c r="P45" i="153" s="1"/>
  <c r="Q45" i="153" s="1"/>
  <c r="R45" i="153" s="1"/>
  <c r="N46" i="153"/>
  <c r="N71" i="153"/>
  <c r="O71" i="153" s="1"/>
  <c r="P71" i="153" s="1"/>
  <c r="Q71" i="153" s="1"/>
  <c r="R71" i="153" s="1"/>
  <c r="N72" i="153"/>
  <c r="BM95" i="153"/>
  <c r="O66" i="153"/>
  <c r="P66" i="153" s="1"/>
  <c r="Q66" i="153" s="1"/>
  <c r="R66" i="153" s="1"/>
  <c r="O67" i="153"/>
  <c r="BP100" i="153"/>
  <c r="O40" i="153"/>
  <c r="P40" i="153" s="1"/>
  <c r="Q40" i="153" s="1"/>
  <c r="R40" i="153" s="1"/>
  <c r="S40" i="153" s="1"/>
  <c r="O41" i="153"/>
  <c r="N33" i="153"/>
  <c r="O33" i="153" s="1"/>
  <c r="P33" i="153" s="1"/>
  <c r="Q33" i="153" s="1"/>
  <c r="R33" i="153" s="1"/>
  <c r="S33" i="153" s="1"/>
  <c r="T33" i="153" s="1"/>
  <c r="U33" i="153" s="1"/>
  <c r="V33" i="153" s="1"/>
  <c r="W33" i="153" s="1"/>
  <c r="X33" i="153" s="1"/>
  <c r="Y33" i="153" s="1"/>
  <c r="Z33" i="153" s="1"/>
  <c r="AA33" i="153" s="1"/>
  <c r="AB33" i="153" s="1"/>
  <c r="AC33" i="153" s="1"/>
  <c r="AD33" i="153" s="1"/>
  <c r="AE33" i="153" s="1"/>
  <c r="AF33" i="153" s="1"/>
  <c r="AG33" i="153" s="1"/>
  <c r="AH33" i="153" s="1"/>
  <c r="AI33" i="153" s="1"/>
  <c r="AJ33" i="153" s="1"/>
  <c r="AK33" i="153" s="1"/>
  <c r="AL33" i="153" s="1"/>
  <c r="AM33" i="153" s="1"/>
  <c r="AN33" i="153" s="1"/>
  <c r="AO33" i="153" s="1"/>
  <c r="AP33" i="153" s="1"/>
  <c r="AQ33" i="153" s="1"/>
  <c r="AR33" i="153" s="1"/>
  <c r="AS33" i="153" s="1"/>
  <c r="AT33" i="153" s="1"/>
  <c r="AU33" i="153" s="1"/>
  <c r="AV33" i="153" s="1"/>
  <c r="AW33" i="153" s="1"/>
  <c r="AX33" i="153" s="1"/>
  <c r="AY33" i="153" s="1"/>
  <c r="AZ33" i="153" s="1"/>
  <c r="BA33" i="153" s="1"/>
  <c r="BB33" i="153" s="1"/>
  <c r="BC33" i="153" s="1"/>
  <c r="BD33" i="153" s="1"/>
  <c r="BE33" i="153" s="1"/>
  <c r="BF33" i="153" s="1"/>
  <c r="BG33" i="153" s="1"/>
  <c r="BH33" i="153" s="1"/>
  <c r="BI33" i="153" s="1"/>
  <c r="BJ33" i="153" s="1"/>
  <c r="BK33" i="153" s="1"/>
  <c r="BL33" i="153" s="1"/>
  <c r="BM33" i="153" s="1"/>
  <c r="BN33" i="153" s="1"/>
  <c r="BO33" i="153" s="1"/>
  <c r="BP33" i="153" s="1"/>
  <c r="BQ33" i="153" s="1"/>
  <c r="BR33" i="153" s="1"/>
  <c r="BS33" i="153" s="1"/>
  <c r="BS105" i="153" s="1"/>
  <c r="N34" i="153"/>
  <c r="O79" i="153" l="1"/>
  <c r="P79" i="153" s="1"/>
  <c r="Q79" i="153" s="1"/>
  <c r="R79" i="153" s="1"/>
  <c r="O89" i="153"/>
  <c r="P89" i="153" s="1"/>
  <c r="O90" i="153"/>
  <c r="BO99" i="153"/>
  <c r="O61" i="153"/>
  <c r="P61" i="153" s="1"/>
  <c r="Q61" i="153" s="1"/>
  <c r="R61" i="153" s="1"/>
  <c r="O62" i="153"/>
  <c r="P52" i="153"/>
  <c r="Q52" i="153" s="1"/>
  <c r="R52" i="153" s="1"/>
  <c r="S52" i="153" s="1"/>
  <c r="P53" i="153"/>
  <c r="O56" i="153"/>
  <c r="P56" i="153" s="1"/>
  <c r="Q56" i="153" s="1"/>
  <c r="R56" i="153" s="1"/>
  <c r="O57" i="153"/>
  <c r="P67" i="153"/>
  <c r="Q67" i="153" s="1"/>
  <c r="R67" i="153" s="1"/>
  <c r="S67" i="153" s="1"/>
  <c r="P68" i="153"/>
  <c r="O46" i="153"/>
  <c r="P46" i="153" s="1"/>
  <c r="Q46" i="153" s="1"/>
  <c r="R46" i="153" s="1"/>
  <c r="S46" i="153" s="1"/>
  <c r="O47" i="153"/>
  <c r="P87" i="153"/>
  <c r="Q87" i="153" s="1"/>
  <c r="R87" i="153" s="1"/>
  <c r="S87" i="153" s="1"/>
  <c r="P88" i="153"/>
  <c r="O81" i="153"/>
  <c r="P81" i="153" s="1"/>
  <c r="O82" i="153"/>
  <c r="O34" i="153"/>
  <c r="P34" i="153" s="1"/>
  <c r="Q34" i="153" s="1"/>
  <c r="R34" i="153" s="1"/>
  <c r="S34" i="153" s="1"/>
  <c r="T34" i="153" s="1"/>
  <c r="U34" i="153" s="1"/>
  <c r="V34" i="153" s="1"/>
  <c r="W34" i="153" s="1"/>
  <c r="X34" i="153" s="1"/>
  <c r="Y34" i="153" s="1"/>
  <c r="Z34" i="153" s="1"/>
  <c r="AA34" i="153" s="1"/>
  <c r="AB34" i="153" s="1"/>
  <c r="AC34" i="153" s="1"/>
  <c r="AD34" i="153" s="1"/>
  <c r="AE34" i="153" s="1"/>
  <c r="AF34" i="153" s="1"/>
  <c r="AG34" i="153" s="1"/>
  <c r="AH34" i="153" s="1"/>
  <c r="AI34" i="153" s="1"/>
  <c r="AJ34" i="153" s="1"/>
  <c r="AK34" i="153" s="1"/>
  <c r="AL34" i="153" s="1"/>
  <c r="AM34" i="153" s="1"/>
  <c r="AN34" i="153" s="1"/>
  <c r="AO34" i="153" s="1"/>
  <c r="AP34" i="153" s="1"/>
  <c r="AQ34" i="153" s="1"/>
  <c r="AR34" i="153" s="1"/>
  <c r="AS34" i="153" s="1"/>
  <c r="AT34" i="153" s="1"/>
  <c r="AU34" i="153" s="1"/>
  <c r="AV34" i="153" s="1"/>
  <c r="AW34" i="153" s="1"/>
  <c r="AX34" i="153" s="1"/>
  <c r="AY34" i="153" s="1"/>
  <c r="AZ34" i="153" s="1"/>
  <c r="BA34" i="153" s="1"/>
  <c r="BB34" i="153" s="1"/>
  <c r="BC34" i="153" s="1"/>
  <c r="BD34" i="153" s="1"/>
  <c r="BE34" i="153" s="1"/>
  <c r="BF34" i="153" s="1"/>
  <c r="BG34" i="153" s="1"/>
  <c r="BH34" i="153" s="1"/>
  <c r="BI34" i="153" s="1"/>
  <c r="BJ34" i="153" s="1"/>
  <c r="BK34" i="153" s="1"/>
  <c r="BL34" i="153" s="1"/>
  <c r="BM34" i="153" s="1"/>
  <c r="BN34" i="153" s="1"/>
  <c r="BO34" i="153" s="1"/>
  <c r="BP34" i="153" s="1"/>
  <c r="BQ34" i="153" s="1"/>
  <c r="BR34" i="153" s="1"/>
  <c r="BS34" i="153" s="1"/>
  <c r="BS106" i="153" s="1"/>
  <c r="BR105" i="153" s="1"/>
  <c r="O35" i="153"/>
  <c r="BQ102" i="153"/>
  <c r="P41" i="153"/>
  <c r="Q41" i="153" s="1"/>
  <c r="R41" i="153" s="1"/>
  <c r="S41" i="153" s="1"/>
  <c r="T41" i="153" s="1"/>
  <c r="P42" i="153"/>
  <c r="O72" i="153"/>
  <c r="P72" i="153" s="1"/>
  <c r="Q72" i="153" s="1"/>
  <c r="R72" i="153" s="1"/>
  <c r="S72" i="153" s="1"/>
  <c r="O73" i="153"/>
  <c r="R77" i="153"/>
  <c r="R78" i="153"/>
  <c r="BM96" i="153"/>
  <c r="BL95" i="153" s="1"/>
  <c r="BL94" i="153"/>
  <c r="BK93" i="153" s="1"/>
  <c r="BR104" i="153"/>
  <c r="BQ103" i="153" s="1"/>
  <c r="P80" i="153" l="1"/>
  <c r="Q80" i="153" s="1"/>
  <c r="R80" i="153" s="1"/>
  <c r="S80" i="153" s="1"/>
  <c r="P90" i="153"/>
  <c r="Q90" i="153" s="1"/>
  <c r="S78" i="153"/>
  <c r="S79" i="153"/>
  <c r="Q88" i="153"/>
  <c r="R88" i="153" s="1"/>
  <c r="S88" i="153" s="1"/>
  <c r="T88" i="153" s="1"/>
  <c r="Q89" i="153"/>
  <c r="Q53" i="153"/>
  <c r="R53" i="153" s="1"/>
  <c r="S53" i="153" s="1"/>
  <c r="T53" i="153" s="1"/>
  <c r="Q54" i="153"/>
  <c r="P73" i="153"/>
  <c r="Q73" i="153" s="1"/>
  <c r="R73" i="153" s="1"/>
  <c r="S73" i="153" s="1"/>
  <c r="T73" i="153" s="1"/>
  <c r="P74" i="153"/>
  <c r="P35" i="153"/>
  <c r="Q35" i="153" s="1"/>
  <c r="R35" i="153" s="1"/>
  <c r="S35" i="153" s="1"/>
  <c r="T35" i="153" s="1"/>
  <c r="U35" i="153" s="1"/>
  <c r="V35" i="153" s="1"/>
  <c r="W35" i="153" s="1"/>
  <c r="X35" i="153" s="1"/>
  <c r="Y35" i="153" s="1"/>
  <c r="Z35" i="153" s="1"/>
  <c r="AA35" i="153" s="1"/>
  <c r="AB35" i="153" s="1"/>
  <c r="AC35" i="153" s="1"/>
  <c r="AD35" i="153" s="1"/>
  <c r="AE35" i="153" s="1"/>
  <c r="AF35" i="153" s="1"/>
  <c r="AG35" i="153" s="1"/>
  <c r="AH35" i="153" s="1"/>
  <c r="AI35" i="153" s="1"/>
  <c r="AJ35" i="153" s="1"/>
  <c r="AK35" i="153" s="1"/>
  <c r="AL35" i="153" s="1"/>
  <c r="AM35" i="153" s="1"/>
  <c r="AN35" i="153" s="1"/>
  <c r="AO35" i="153" s="1"/>
  <c r="AP35" i="153" s="1"/>
  <c r="AQ35" i="153" s="1"/>
  <c r="AR35" i="153" s="1"/>
  <c r="AS35" i="153" s="1"/>
  <c r="AT35" i="153" s="1"/>
  <c r="AU35" i="153" s="1"/>
  <c r="AV35" i="153" s="1"/>
  <c r="AW35" i="153" s="1"/>
  <c r="AX35" i="153" s="1"/>
  <c r="AY35" i="153" s="1"/>
  <c r="AZ35" i="153" s="1"/>
  <c r="BA35" i="153" s="1"/>
  <c r="BB35" i="153" s="1"/>
  <c r="BC35" i="153" s="1"/>
  <c r="BD35" i="153" s="1"/>
  <c r="BE35" i="153" s="1"/>
  <c r="BF35" i="153" s="1"/>
  <c r="BG35" i="153" s="1"/>
  <c r="BH35" i="153" s="1"/>
  <c r="BI35" i="153" s="1"/>
  <c r="BJ35" i="153" s="1"/>
  <c r="BK35" i="153" s="1"/>
  <c r="BL35" i="153" s="1"/>
  <c r="BM35" i="153" s="1"/>
  <c r="BN35" i="153" s="1"/>
  <c r="BO35" i="153" s="1"/>
  <c r="BP35" i="153" s="1"/>
  <c r="BQ35" i="153" s="1"/>
  <c r="BR35" i="153" s="1"/>
  <c r="BS35" i="153" s="1"/>
  <c r="BS107" i="153" s="1"/>
  <c r="BR106" i="153" s="1"/>
  <c r="P36" i="153"/>
  <c r="Q68" i="153"/>
  <c r="R68" i="153" s="1"/>
  <c r="S68" i="153" s="1"/>
  <c r="T68" i="153" s="1"/>
  <c r="Q69" i="153"/>
  <c r="P62" i="153"/>
  <c r="Q62" i="153" s="1"/>
  <c r="R62" i="153" s="1"/>
  <c r="S62" i="153" s="1"/>
  <c r="P63" i="153"/>
  <c r="BQ104" i="153"/>
  <c r="Q42" i="153"/>
  <c r="R42" i="153" s="1"/>
  <c r="S42" i="153" s="1"/>
  <c r="T42" i="153" s="1"/>
  <c r="U42" i="153" s="1"/>
  <c r="Q43" i="153"/>
  <c r="BN98" i="153"/>
  <c r="P47" i="153"/>
  <c r="Q47" i="153" s="1"/>
  <c r="R47" i="153" s="1"/>
  <c r="S47" i="153" s="1"/>
  <c r="T47" i="153" s="1"/>
  <c r="P48" i="153"/>
  <c r="BK94" i="153"/>
  <c r="P82" i="153"/>
  <c r="Q82" i="153" s="1"/>
  <c r="P83" i="153"/>
  <c r="P57" i="153"/>
  <c r="Q57" i="153" s="1"/>
  <c r="R57" i="153" s="1"/>
  <c r="S57" i="153" s="1"/>
  <c r="P58" i="153"/>
  <c r="BP102" i="153"/>
  <c r="BP101" i="153"/>
  <c r="Q81" i="153" l="1"/>
  <c r="R81" i="153" s="1"/>
  <c r="S81" i="153" s="1"/>
  <c r="T81" i="153" s="1"/>
  <c r="BQ105" i="153"/>
  <c r="R43" i="153"/>
  <c r="S43" i="153" s="1"/>
  <c r="T43" i="153" s="1"/>
  <c r="U43" i="153" s="1"/>
  <c r="V43" i="153" s="1"/>
  <c r="R44" i="153"/>
  <c r="Q36" i="153"/>
  <c r="R36" i="153" s="1"/>
  <c r="S36" i="153" s="1"/>
  <c r="T36" i="153" s="1"/>
  <c r="U36" i="153" s="1"/>
  <c r="V36" i="153" s="1"/>
  <c r="W36" i="153" s="1"/>
  <c r="X36" i="153" s="1"/>
  <c r="Y36" i="153" s="1"/>
  <c r="Z36" i="153" s="1"/>
  <c r="AA36" i="153" s="1"/>
  <c r="AB36" i="153" s="1"/>
  <c r="AC36" i="153" s="1"/>
  <c r="AD36" i="153" s="1"/>
  <c r="AE36" i="153" s="1"/>
  <c r="AF36" i="153" s="1"/>
  <c r="AG36" i="153" s="1"/>
  <c r="AH36" i="153" s="1"/>
  <c r="AI36" i="153" s="1"/>
  <c r="AJ36" i="153" s="1"/>
  <c r="AK36" i="153" s="1"/>
  <c r="AL36" i="153" s="1"/>
  <c r="AM36" i="153" s="1"/>
  <c r="AN36" i="153" s="1"/>
  <c r="AO36" i="153" s="1"/>
  <c r="AP36" i="153" s="1"/>
  <c r="AQ36" i="153" s="1"/>
  <c r="AR36" i="153" s="1"/>
  <c r="AS36" i="153" s="1"/>
  <c r="AT36" i="153" s="1"/>
  <c r="AU36" i="153" s="1"/>
  <c r="AV36" i="153" s="1"/>
  <c r="AW36" i="153" s="1"/>
  <c r="AX36" i="153" s="1"/>
  <c r="AY36" i="153" s="1"/>
  <c r="AZ36" i="153" s="1"/>
  <c r="BA36" i="153" s="1"/>
  <c r="BB36" i="153" s="1"/>
  <c r="BC36" i="153" s="1"/>
  <c r="BD36" i="153" s="1"/>
  <c r="BE36" i="153" s="1"/>
  <c r="BF36" i="153" s="1"/>
  <c r="BG36" i="153" s="1"/>
  <c r="BH36" i="153" s="1"/>
  <c r="BI36" i="153" s="1"/>
  <c r="BJ36" i="153" s="1"/>
  <c r="BK36" i="153" s="1"/>
  <c r="BL36" i="153" s="1"/>
  <c r="BM36" i="153" s="1"/>
  <c r="BN36" i="153" s="1"/>
  <c r="BO36" i="153" s="1"/>
  <c r="BP36" i="153" s="1"/>
  <c r="BQ36" i="153" s="1"/>
  <c r="BR36" i="153" s="1"/>
  <c r="BS36" i="153" s="1"/>
  <c r="BS108" i="153" s="1"/>
  <c r="Q37" i="153"/>
  <c r="R89" i="153"/>
  <c r="S89" i="153" s="1"/>
  <c r="T89" i="153" s="1"/>
  <c r="U89" i="153" s="1"/>
  <c r="R90" i="153"/>
  <c r="BP104" i="153"/>
  <c r="BP103" i="153"/>
  <c r="Q48" i="153"/>
  <c r="R48" i="153" s="1"/>
  <c r="S48" i="153" s="1"/>
  <c r="T48" i="153" s="1"/>
  <c r="U48" i="153" s="1"/>
  <c r="Q49" i="153"/>
  <c r="BJ93" i="153"/>
  <c r="Q74" i="153"/>
  <c r="R74" i="153" s="1"/>
  <c r="S74" i="153" s="1"/>
  <c r="T74" i="153" s="1"/>
  <c r="U74" i="153" s="1"/>
  <c r="Q75" i="153"/>
  <c r="Q63" i="153"/>
  <c r="R63" i="153" s="1"/>
  <c r="S63" i="153" s="1"/>
  <c r="T63" i="153" s="1"/>
  <c r="Q64" i="153"/>
  <c r="T79" i="153"/>
  <c r="T80" i="153"/>
  <c r="Q58" i="153"/>
  <c r="R58" i="153" s="1"/>
  <c r="S58" i="153" s="1"/>
  <c r="T58" i="153" s="1"/>
  <c r="Q59" i="153"/>
  <c r="BO101" i="153"/>
  <c r="BO100" i="153"/>
  <c r="Q83" i="153"/>
  <c r="R83" i="153" s="1"/>
  <c r="Q84" i="153"/>
  <c r="BM97" i="153"/>
  <c r="R69" i="153"/>
  <c r="S69" i="153" s="1"/>
  <c r="T69" i="153" s="1"/>
  <c r="U69" i="153" s="1"/>
  <c r="R70" i="153"/>
  <c r="R54" i="153"/>
  <c r="S54" i="153" s="1"/>
  <c r="T54" i="153" s="1"/>
  <c r="U54" i="153" s="1"/>
  <c r="R55" i="153"/>
  <c r="BO103" i="153" l="1"/>
  <c r="R82" i="153"/>
  <c r="S82" i="153" s="1"/>
  <c r="T82" i="153" s="1"/>
  <c r="U82" i="153" s="1"/>
  <c r="R84" i="153"/>
  <c r="S84" i="153" s="1"/>
  <c r="R85" i="153"/>
  <c r="S55" i="153"/>
  <c r="T55" i="153" s="1"/>
  <c r="U55" i="153" s="1"/>
  <c r="V55" i="153" s="1"/>
  <c r="S56" i="153"/>
  <c r="S70" i="153"/>
  <c r="T70" i="153" s="1"/>
  <c r="U70" i="153" s="1"/>
  <c r="V70" i="153" s="1"/>
  <c r="S71" i="153"/>
  <c r="R59" i="153"/>
  <c r="S59" i="153" s="1"/>
  <c r="T59" i="153" s="1"/>
  <c r="U59" i="153" s="1"/>
  <c r="R60" i="153"/>
  <c r="BR107" i="153"/>
  <c r="R49" i="153"/>
  <c r="S49" i="153" s="1"/>
  <c r="T49" i="153" s="1"/>
  <c r="U49" i="153" s="1"/>
  <c r="V49" i="153" s="1"/>
  <c r="R50" i="153"/>
  <c r="BN100" i="153"/>
  <c r="BN99" i="153"/>
  <c r="R75" i="153"/>
  <c r="S75" i="153" s="1"/>
  <c r="T75" i="153" s="1"/>
  <c r="U75" i="153" s="1"/>
  <c r="V75" i="153" s="1"/>
  <c r="R76" i="153"/>
  <c r="S44" i="153"/>
  <c r="T44" i="153" s="1"/>
  <c r="U44" i="153" s="1"/>
  <c r="V44" i="153" s="1"/>
  <c r="W44" i="153" s="1"/>
  <c r="S45" i="153"/>
  <c r="R64" i="153"/>
  <c r="S64" i="153" s="1"/>
  <c r="T64" i="153" s="1"/>
  <c r="U64" i="153" s="1"/>
  <c r="R65" i="153"/>
  <c r="R37" i="153"/>
  <c r="S37" i="153" s="1"/>
  <c r="T37" i="153" s="1"/>
  <c r="U37" i="153" s="1"/>
  <c r="V37" i="153" s="1"/>
  <c r="W37" i="153" s="1"/>
  <c r="X37" i="153" s="1"/>
  <c r="Y37" i="153" s="1"/>
  <c r="Z37" i="153" s="1"/>
  <c r="AA37" i="153" s="1"/>
  <c r="AB37" i="153" s="1"/>
  <c r="AC37" i="153" s="1"/>
  <c r="AD37" i="153" s="1"/>
  <c r="AE37" i="153" s="1"/>
  <c r="AF37" i="153" s="1"/>
  <c r="AG37" i="153" s="1"/>
  <c r="AH37" i="153" s="1"/>
  <c r="AI37" i="153" s="1"/>
  <c r="AJ37" i="153" s="1"/>
  <c r="AK37" i="153" s="1"/>
  <c r="AL37" i="153" s="1"/>
  <c r="AM37" i="153" s="1"/>
  <c r="AN37" i="153" s="1"/>
  <c r="AO37" i="153" s="1"/>
  <c r="AP37" i="153" s="1"/>
  <c r="AQ37" i="153" s="1"/>
  <c r="AR37" i="153" s="1"/>
  <c r="AS37" i="153" s="1"/>
  <c r="AT37" i="153" s="1"/>
  <c r="AU37" i="153" s="1"/>
  <c r="AV37" i="153" s="1"/>
  <c r="AW37" i="153" s="1"/>
  <c r="AX37" i="153" s="1"/>
  <c r="AY37" i="153" s="1"/>
  <c r="AZ37" i="153" s="1"/>
  <c r="BA37" i="153" s="1"/>
  <c r="BB37" i="153" s="1"/>
  <c r="BC37" i="153" s="1"/>
  <c r="BD37" i="153" s="1"/>
  <c r="BE37" i="153" s="1"/>
  <c r="BF37" i="153" s="1"/>
  <c r="BG37" i="153" s="1"/>
  <c r="BH37" i="153" s="1"/>
  <c r="BI37" i="153" s="1"/>
  <c r="BJ37" i="153" s="1"/>
  <c r="BK37" i="153" s="1"/>
  <c r="BL37" i="153" s="1"/>
  <c r="BM37" i="153" s="1"/>
  <c r="BN37" i="153" s="1"/>
  <c r="BO37" i="153" s="1"/>
  <c r="BP37" i="153" s="1"/>
  <c r="BQ37" i="153" s="1"/>
  <c r="BR37" i="153" s="1"/>
  <c r="BS37" i="153" s="1"/>
  <c r="BS109" i="153" s="1"/>
  <c r="R38" i="153"/>
  <c r="BO102" i="153"/>
  <c r="BN102" i="153" s="1"/>
  <c r="BL96" i="153"/>
  <c r="U80" i="153"/>
  <c r="U81" i="153"/>
  <c r="S90" i="153"/>
  <c r="T90" i="153" s="1"/>
  <c r="U90" i="153" s="1"/>
  <c r="V90" i="153" s="1"/>
  <c r="S83" i="153" l="1"/>
  <c r="T83" i="153" s="1"/>
  <c r="U83" i="153" s="1"/>
  <c r="V83" i="153" s="1"/>
  <c r="T45" i="153"/>
  <c r="U45" i="153" s="1"/>
  <c r="V45" i="153" s="1"/>
  <c r="W45" i="153" s="1"/>
  <c r="X45" i="153" s="1"/>
  <c r="T46" i="153"/>
  <c r="BK95" i="153"/>
  <c r="BR108" i="153"/>
  <c r="BM99" i="153"/>
  <c r="BM98" i="153"/>
  <c r="S60" i="153"/>
  <c r="T60" i="153" s="1"/>
  <c r="U60" i="153" s="1"/>
  <c r="V60" i="153" s="1"/>
  <c r="S61" i="153"/>
  <c r="BN101" i="153"/>
  <c r="BM101" i="153" s="1"/>
  <c r="S65" i="153"/>
  <c r="T65" i="153" s="1"/>
  <c r="U65" i="153" s="1"/>
  <c r="V65" i="153" s="1"/>
  <c r="S66" i="153"/>
  <c r="S76" i="153"/>
  <c r="T76" i="153" s="1"/>
  <c r="U76" i="153" s="1"/>
  <c r="V76" i="153" s="1"/>
  <c r="W76" i="153" s="1"/>
  <c r="S77" i="153"/>
  <c r="BQ107" i="153"/>
  <c r="BQ106" i="153"/>
  <c r="V81" i="153"/>
  <c r="V82" i="153"/>
  <c r="S50" i="153"/>
  <c r="T50" i="153" s="1"/>
  <c r="U50" i="153" s="1"/>
  <c r="V50" i="153" s="1"/>
  <c r="W50" i="153" s="1"/>
  <c r="S51" i="153"/>
  <c r="T71" i="153"/>
  <c r="U71" i="153" s="1"/>
  <c r="V71" i="153" s="1"/>
  <c r="W71" i="153" s="1"/>
  <c r="T72" i="153"/>
  <c r="S85" i="153"/>
  <c r="T85" i="153" s="1"/>
  <c r="S86" i="153"/>
  <c r="T56" i="153"/>
  <c r="U56" i="153" s="1"/>
  <c r="V56" i="153" s="1"/>
  <c r="W56" i="153" s="1"/>
  <c r="T57" i="153"/>
  <c r="S38" i="153"/>
  <c r="T38" i="153" s="1"/>
  <c r="U38" i="153" s="1"/>
  <c r="V38" i="153" s="1"/>
  <c r="W38" i="153" s="1"/>
  <c r="X38" i="153" s="1"/>
  <c r="Y38" i="153" s="1"/>
  <c r="Z38" i="153" s="1"/>
  <c r="AA38" i="153" s="1"/>
  <c r="AB38" i="153" s="1"/>
  <c r="AC38" i="153" s="1"/>
  <c r="AD38" i="153" s="1"/>
  <c r="AE38" i="153" s="1"/>
  <c r="AF38" i="153" s="1"/>
  <c r="AG38" i="153" s="1"/>
  <c r="AH38" i="153" s="1"/>
  <c r="AI38" i="153" s="1"/>
  <c r="AJ38" i="153" s="1"/>
  <c r="AK38" i="153" s="1"/>
  <c r="AL38" i="153" s="1"/>
  <c r="AM38" i="153" s="1"/>
  <c r="AN38" i="153" s="1"/>
  <c r="AO38" i="153" s="1"/>
  <c r="AP38" i="153" s="1"/>
  <c r="AQ38" i="153" s="1"/>
  <c r="AR38" i="153" s="1"/>
  <c r="AS38" i="153" s="1"/>
  <c r="AT38" i="153" s="1"/>
  <c r="AU38" i="153" s="1"/>
  <c r="AV38" i="153" s="1"/>
  <c r="AW38" i="153" s="1"/>
  <c r="AX38" i="153" s="1"/>
  <c r="AY38" i="153" s="1"/>
  <c r="AZ38" i="153" s="1"/>
  <c r="BA38" i="153" s="1"/>
  <c r="BB38" i="153" s="1"/>
  <c r="BC38" i="153" s="1"/>
  <c r="BD38" i="153" s="1"/>
  <c r="BE38" i="153" s="1"/>
  <c r="BF38" i="153" s="1"/>
  <c r="BG38" i="153" s="1"/>
  <c r="BH38" i="153" s="1"/>
  <c r="BI38" i="153" s="1"/>
  <c r="BJ38" i="153" s="1"/>
  <c r="BK38" i="153" s="1"/>
  <c r="BL38" i="153" s="1"/>
  <c r="BM38" i="153" s="1"/>
  <c r="BN38" i="153" s="1"/>
  <c r="BO38" i="153" s="1"/>
  <c r="BP38" i="153" s="1"/>
  <c r="BQ38" i="153" s="1"/>
  <c r="BR38" i="153" s="1"/>
  <c r="BS38" i="153" s="1"/>
  <c r="BS110" i="153" s="1"/>
  <c r="S39" i="153"/>
  <c r="T84" i="153" l="1"/>
  <c r="U84" i="153" s="1"/>
  <c r="V84" i="153" s="1"/>
  <c r="W84" i="153" s="1"/>
  <c r="BM100" i="153"/>
  <c r="BL100" i="153" s="1"/>
  <c r="T86" i="153"/>
  <c r="U86" i="153" s="1"/>
  <c r="T87" i="153"/>
  <c r="T66" i="153"/>
  <c r="U66" i="153" s="1"/>
  <c r="V66" i="153" s="1"/>
  <c r="W66" i="153" s="1"/>
  <c r="T67" i="153"/>
  <c r="T61" i="153"/>
  <c r="U61" i="153" s="1"/>
  <c r="V61" i="153" s="1"/>
  <c r="W61" i="153" s="1"/>
  <c r="T62" i="153"/>
  <c r="T51" i="153"/>
  <c r="U51" i="153" s="1"/>
  <c r="V51" i="153" s="1"/>
  <c r="W51" i="153" s="1"/>
  <c r="X51" i="153" s="1"/>
  <c r="T52" i="153"/>
  <c r="T77" i="153"/>
  <c r="U77" i="153" s="1"/>
  <c r="V77" i="153" s="1"/>
  <c r="W77" i="153" s="1"/>
  <c r="X77" i="153" s="1"/>
  <c r="T78" i="153"/>
  <c r="U46" i="153"/>
  <c r="V46" i="153" s="1"/>
  <c r="W46" i="153" s="1"/>
  <c r="X46" i="153" s="1"/>
  <c r="Y46" i="153" s="1"/>
  <c r="U47" i="153"/>
  <c r="U72" i="153"/>
  <c r="V72" i="153" s="1"/>
  <c r="W72" i="153" s="1"/>
  <c r="X72" i="153" s="1"/>
  <c r="U73" i="153"/>
  <c r="BP106" i="153"/>
  <c r="BP105" i="153"/>
  <c r="BJ94" i="153"/>
  <c r="U57" i="153"/>
  <c r="V57" i="153" s="1"/>
  <c r="W57" i="153" s="1"/>
  <c r="X57" i="153" s="1"/>
  <c r="U58" i="153"/>
  <c r="BL98" i="153"/>
  <c r="BL97" i="153"/>
  <c r="T39" i="153"/>
  <c r="U39" i="153" s="1"/>
  <c r="V39" i="153" s="1"/>
  <c r="W39" i="153" s="1"/>
  <c r="X39" i="153" s="1"/>
  <c r="Y39" i="153" s="1"/>
  <c r="Z39" i="153" s="1"/>
  <c r="AA39" i="153" s="1"/>
  <c r="AB39" i="153" s="1"/>
  <c r="AC39" i="153" s="1"/>
  <c r="AD39" i="153" s="1"/>
  <c r="AE39" i="153" s="1"/>
  <c r="AF39" i="153" s="1"/>
  <c r="AG39" i="153" s="1"/>
  <c r="AH39" i="153" s="1"/>
  <c r="AI39" i="153" s="1"/>
  <c r="AJ39" i="153" s="1"/>
  <c r="AK39" i="153" s="1"/>
  <c r="AL39" i="153" s="1"/>
  <c r="AM39" i="153" s="1"/>
  <c r="AN39" i="153" s="1"/>
  <c r="AO39" i="153" s="1"/>
  <c r="AP39" i="153" s="1"/>
  <c r="AQ39" i="153" s="1"/>
  <c r="AR39" i="153" s="1"/>
  <c r="AS39" i="153" s="1"/>
  <c r="AT39" i="153" s="1"/>
  <c r="AU39" i="153" s="1"/>
  <c r="AV39" i="153" s="1"/>
  <c r="AW39" i="153" s="1"/>
  <c r="AX39" i="153" s="1"/>
  <c r="AY39" i="153" s="1"/>
  <c r="AZ39" i="153" s="1"/>
  <c r="BA39" i="153" s="1"/>
  <c r="BB39" i="153" s="1"/>
  <c r="BC39" i="153" s="1"/>
  <c r="BD39" i="153" s="1"/>
  <c r="BE39" i="153" s="1"/>
  <c r="BF39" i="153" s="1"/>
  <c r="BG39" i="153" s="1"/>
  <c r="BH39" i="153" s="1"/>
  <c r="BI39" i="153" s="1"/>
  <c r="BJ39" i="153" s="1"/>
  <c r="BK39" i="153" s="1"/>
  <c r="BL39" i="153" s="1"/>
  <c r="BM39" i="153" s="1"/>
  <c r="BN39" i="153" s="1"/>
  <c r="BO39" i="153" s="1"/>
  <c r="BP39" i="153" s="1"/>
  <c r="BQ39" i="153" s="1"/>
  <c r="BR39" i="153" s="1"/>
  <c r="BS39" i="153" s="1"/>
  <c r="BS111" i="153" s="1"/>
  <c r="BR110" i="153" s="1"/>
  <c r="T40" i="153"/>
  <c r="W82" i="153"/>
  <c r="W83" i="153"/>
  <c r="BL99" i="153"/>
  <c r="BK99" i="153" s="1"/>
  <c r="BR109" i="153"/>
  <c r="BQ108" i="153" s="1"/>
  <c r="BK98" i="153" l="1"/>
  <c r="BJ98" i="153" s="1"/>
  <c r="U85" i="153"/>
  <c r="V85" i="153" s="1"/>
  <c r="W85" i="153" s="1"/>
  <c r="X85" i="153" s="1"/>
  <c r="V73" i="153"/>
  <c r="W73" i="153" s="1"/>
  <c r="X73" i="153" s="1"/>
  <c r="Y73" i="153" s="1"/>
  <c r="V74" i="153"/>
  <c r="BP108" i="153"/>
  <c r="U67" i="153"/>
  <c r="V67" i="153" s="1"/>
  <c r="W67" i="153" s="1"/>
  <c r="X67" i="153" s="1"/>
  <c r="U68" i="153"/>
  <c r="X83" i="153"/>
  <c r="X84" i="153"/>
  <c r="BK97" i="153"/>
  <c r="BJ97" i="153" s="1"/>
  <c r="BI97" i="153" s="1"/>
  <c r="BK96" i="153"/>
  <c r="U78" i="153"/>
  <c r="V78" i="153" s="1"/>
  <c r="W78" i="153" s="1"/>
  <c r="X78" i="153" s="1"/>
  <c r="Y78" i="153" s="1"/>
  <c r="U79" i="153"/>
  <c r="BI93" i="153"/>
  <c r="V47" i="153"/>
  <c r="W47" i="153" s="1"/>
  <c r="X47" i="153" s="1"/>
  <c r="Y47" i="153" s="1"/>
  <c r="Z47" i="153" s="1"/>
  <c r="V48" i="153"/>
  <c r="U62" i="153"/>
  <c r="V62" i="153" s="1"/>
  <c r="W62" i="153" s="1"/>
  <c r="X62" i="153" s="1"/>
  <c r="U63" i="153"/>
  <c r="BQ109" i="153"/>
  <c r="BP107" i="153"/>
  <c r="U87" i="153"/>
  <c r="V87" i="153" s="1"/>
  <c r="U88" i="153"/>
  <c r="U52" i="153"/>
  <c r="V52" i="153" s="1"/>
  <c r="W52" i="153" s="1"/>
  <c r="X52" i="153" s="1"/>
  <c r="Y52" i="153" s="1"/>
  <c r="U53" i="153"/>
  <c r="V58" i="153"/>
  <c r="W58" i="153" s="1"/>
  <c r="X58" i="153" s="1"/>
  <c r="Y58" i="153" s="1"/>
  <c r="V59" i="153"/>
  <c r="U40" i="153"/>
  <c r="V40" i="153" s="1"/>
  <c r="W40" i="153" s="1"/>
  <c r="X40" i="153" s="1"/>
  <c r="Y40" i="153" s="1"/>
  <c r="Z40" i="153" s="1"/>
  <c r="AA40" i="153" s="1"/>
  <c r="AB40" i="153" s="1"/>
  <c r="AC40" i="153" s="1"/>
  <c r="AD40" i="153" s="1"/>
  <c r="AE40" i="153" s="1"/>
  <c r="AF40" i="153" s="1"/>
  <c r="AG40" i="153" s="1"/>
  <c r="AH40" i="153" s="1"/>
  <c r="AI40" i="153" s="1"/>
  <c r="AJ40" i="153" s="1"/>
  <c r="AK40" i="153" s="1"/>
  <c r="AL40" i="153" s="1"/>
  <c r="AM40" i="153" s="1"/>
  <c r="AN40" i="153" s="1"/>
  <c r="AO40" i="153" s="1"/>
  <c r="AP40" i="153" s="1"/>
  <c r="AQ40" i="153" s="1"/>
  <c r="AR40" i="153" s="1"/>
  <c r="AS40" i="153" s="1"/>
  <c r="AT40" i="153" s="1"/>
  <c r="AU40" i="153" s="1"/>
  <c r="AV40" i="153" s="1"/>
  <c r="AW40" i="153" s="1"/>
  <c r="AX40" i="153" s="1"/>
  <c r="AY40" i="153" s="1"/>
  <c r="AZ40" i="153" s="1"/>
  <c r="BA40" i="153" s="1"/>
  <c r="BB40" i="153" s="1"/>
  <c r="BC40" i="153" s="1"/>
  <c r="BD40" i="153" s="1"/>
  <c r="BE40" i="153" s="1"/>
  <c r="BF40" i="153" s="1"/>
  <c r="BG40" i="153" s="1"/>
  <c r="BH40" i="153" s="1"/>
  <c r="BI40" i="153" s="1"/>
  <c r="BJ40" i="153" s="1"/>
  <c r="BK40" i="153" s="1"/>
  <c r="BL40" i="153" s="1"/>
  <c r="BM40" i="153" s="1"/>
  <c r="BN40" i="153" s="1"/>
  <c r="BO40" i="153" s="1"/>
  <c r="BP40" i="153" s="1"/>
  <c r="BQ40" i="153" s="1"/>
  <c r="BR40" i="153" s="1"/>
  <c r="BS40" i="153" s="1"/>
  <c r="BS112" i="153" s="1"/>
  <c r="BR111" i="153" s="1"/>
  <c r="U41" i="153"/>
  <c r="BO105" i="153"/>
  <c r="BO104" i="153"/>
  <c r="V86" i="153" l="1"/>
  <c r="W86" i="153" s="1"/>
  <c r="X86" i="153" s="1"/>
  <c r="Y86" i="153" s="1"/>
  <c r="BO107" i="153"/>
  <c r="BQ110" i="153"/>
  <c r="BP109" i="153" s="1"/>
  <c r="V88" i="153"/>
  <c r="W88" i="153" s="1"/>
  <c r="V89" i="153"/>
  <c r="V68" i="153"/>
  <c r="W68" i="153" s="1"/>
  <c r="X68" i="153" s="1"/>
  <c r="Y68" i="153" s="1"/>
  <c r="V69" i="153"/>
  <c r="V41" i="153"/>
  <c r="W41" i="153" s="1"/>
  <c r="X41" i="153" s="1"/>
  <c r="Y41" i="153" s="1"/>
  <c r="Z41" i="153" s="1"/>
  <c r="AA41" i="153" s="1"/>
  <c r="AB41" i="153" s="1"/>
  <c r="AC41" i="153" s="1"/>
  <c r="AD41" i="153" s="1"/>
  <c r="AE41" i="153" s="1"/>
  <c r="AF41" i="153" s="1"/>
  <c r="AG41" i="153" s="1"/>
  <c r="AH41" i="153" s="1"/>
  <c r="AI41" i="153" s="1"/>
  <c r="AJ41" i="153" s="1"/>
  <c r="AK41" i="153" s="1"/>
  <c r="AL41" i="153" s="1"/>
  <c r="AM41" i="153" s="1"/>
  <c r="AN41" i="153" s="1"/>
  <c r="AO41" i="153" s="1"/>
  <c r="AP41" i="153" s="1"/>
  <c r="AQ41" i="153" s="1"/>
  <c r="AR41" i="153" s="1"/>
  <c r="AS41" i="153" s="1"/>
  <c r="AT41" i="153" s="1"/>
  <c r="AU41" i="153" s="1"/>
  <c r="AV41" i="153" s="1"/>
  <c r="AW41" i="153" s="1"/>
  <c r="AX41" i="153" s="1"/>
  <c r="AY41" i="153" s="1"/>
  <c r="AZ41" i="153" s="1"/>
  <c r="BA41" i="153" s="1"/>
  <c r="BB41" i="153" s="1"/>
  <c r="BC41" i="153" s="1"/>
  <c r="BD41" i="153" s="1"/>
  <c r="BE41" i="153" s="1"/>
  <c r="BF41" i="153" s="1"/>
  <c r="BG41" i="153" s="1"/>
  <c r="BH41" i="153" s="1"/>
  <c r="BI41" i="153" s="1"/>
  <c r="BJ41" i="153" s="1"/>
  <c r="BK41" i="153" s="1"/>
  <c r="BL41" i="153" s="1"/>
  <c r="BM41" i="153" s="1"/>
  <c r="BN41" i="153" s="1"/>
  <c r="BO41" i="153" s="1"/>
  <c r="BP41" i="153" s="1"/>
  <c r="BQ41" i="153" s="1"/>
  <c r="BR41" i="153" s="1"/>
  <c r="BS41" i="153" s="1"/>
  <c r="BS113" i="153" s="1"/>
  <c r="V42" i="153"/>
  <c r="W48" i="153"/>
  <c r="X48" i="153" s="1"/>
  <c r="Y48" i="153" s="1"/>
  <c r="Z48" i="153" s="1"/>
  <c r="AA48" i="153" s="1"/>
  <c r="W49" i="153"/>
  <c r="BJ96" i="153"/>
  <c r="BI96" i="153" s="1"/>
  <c r="BH96" i="153" s="1"/>
  <c r="BJ95" i="153"/>
  <c r="W59" i="153"/>
  <c r="X59" i="153" s="1"/>
  <c r="Y59" i="153" s="1"/>
  <c r="Z59" i="153" s="1"/>
  <c r="W60" i="153"/>
  <c r="W74" i="153"/>
  <c r="X74" i="153" s="1"/>
  <c r="Y74" i="153" s="1"/>
  <c r="Z74" i="153" s="1"/>
  <c r="W75" i="153"/>
  <c r="BN104" i="153"/>
  <c r="BN103" i="153"/>
  <c r="V79" i="153"/>
  <c r="W79" i="153" s="1"/>
  <c r="X79" i="153" s="1"/>
  <c r="Y79" i="153" s="1"/>
  <c r="Z79" i="153" s="1"/>
  <c r="V80" i="153"/>
  <c r="BO106" i="153"/>
  <c r="BN106" i="153" s="1"/>
  <c r="V53" i="153"/>
  <c r="W53" i="153" s="1"/>
  <c r="X53" i="153" s="1"/>
  <c r="Y53" i="153" s="1"/>
  <c r="Z53" i="153" s="1"/>
  <c r="V54" i="153"/>
  <c r="V63" i="153"/>
  <c r="W63" i="153" s="1"/>
  <c r="X63" i="153" s="1"/>
  <c r="Y63" i="153" s="1"/>
  <c r="V64" i="153"/>
  <c r="Y84" i="153"/>
  <c r="Y85" i="153"/>
  <c r="W87" i="153" l="1"/>
  <c r="X87" i="153" s="1"/>
  <c r="Y87" i="153" s="1"/>
  <c r="Z87" i="153" s="1"/>
  <c r="BN105" i="153"/>
  <c r="BM105" i="153" s="1"/>
  <c r="W80" i="153"/>
  <c r="X80" i="153" s="1"/>
  <c r="Y80" i="153" s="1"/>
  <c r="Z80" i="153" s="1"/>
  <c r="AA80" i="153" s="1"/>
  <c r="W81" i="153"/>
  <c r="X49" i="153"/>
  <c r="Y49" i="153" s="1"/>
  <c r="Z49" i="153" s="1"/>
  <c r="AA49" i="153" s="1"/>
  <c r="AB49" i="153" s="1"/>
  <c r="X50" i="153"/>
  <c r="Z85" i="153"/>
  <c r="Z86" i="153"/>
  <c r="BI95" i="153"/>
  <c r="BH95" i="153" s="1"/>
  <c r="BG95" i="153" s="1"/>
  <c r="BI94" i="153"/>
  <c r="X75" i="153"/>
  <c r="Y75" i="153" s="1"/>
  <c r="Z75" i="153" s="1"/>
  <c r="AA75" i="153" s="1"/>
  <c r="X76" i="153"/>
  <c r="X60" i="153"/>
  <c r="Y60" i="153" s="1"/>
  <c r="Z60" i="153" s="1"/>
  <c r="AA60" i="153" s="1"/>
  <c r="X61" i="153"/>
  <c r="W89" i="153"/>
  <c r="X89" i="153" s="1"/>
  <c r="W90" i="153"/>
  <c r="BR112" i="153"/>
  <c r="BM104" i="153"/>
  <c r="BL104" i="153" s="1"/>
  <c r="W69" i="153"/>
  <c r="X69" i="153" s="1"/>
  <c r="Y69" i="153" s="1"/>
  <c r="Z69" i="153" s="1"/>
  <c r="W70" i="153"/>
  <c r="W64" i="153"/>
  <c r="X64" i="153" s="1"/>
  <c r="Y64" i="153" s="1"/>
  <c r="Z64" i="153" s="1"/>
  <c r="W65" i="153"/>
  <c r="W54" i="153"/>
  <c r="X54" i="153" s="1"/>
  <c r="Y54" i="153" s="1"/>
  <c r="Z54" i="153" s="1"/>
  <c r="AA54" i="153" s="1"/>
  <c r="W55" i="153"/>
  <c r="BO108" i="153"/>
  <c r="BM103" i="153"/>
  <c r="BL103" i="153" s="1"/>
  <c r="BK103" i="153" s="1"/>
  <c r="BM102" i="153"/>
  <c r="W42" i="153"/>
  <c r="X42" i="153" s="1"/>
  <c r="Y42" i="153" s="1"/>
  <c r="Z42" i="153" s="1"/>
  <c r="AA42" i="153" s="1"/>
  <c r="AB42" i="153" s="1"/>
  <c r="AC42" i="153" s="1"/>
  <c r="AD42" i="153" s="1"/>
  <c r="AE42" i="153" s="1"/>
  <c r="AF42" i="153" s="1"/>
  <c r="AG42" i="153" s="1"/>
  <c r="AH42" i="153" s="1"/>
  <c r="AI42" i="153" s="1"/>
  <c r="AJ42" i="153" s="1"/>
  <c r="AK42" i="153" s="1"/>
  <c r="AL42" i="153" s="1"/>
  <c r="AM42" i="153" s="1"/>
  <c r="AN42" i="153" s="1"/>
  <c r="AO42" i="153" s="1"/>
  <c r="AP42" i="153" s="1"/>
  <c r="AQ42" i="153" s="1"/>
  <c r="AR42" i="153" s="1"/>
  <c r="AS42" i="153" s="1"/>
  <c r="AT42" i="153" s="1"/>
  <c r="AU42" i="153" s="1"/>
  <c r="AV42" i="153" s="1"/>
  <c r="AW42" i="153" s="1"/>
  <c r="AX42" i="153" s="1"/>
  <c r="AY42" i="153" s="1"/>
  <c r="AZ42" i="153" s="1"/>
  <c r="BA42" i="153" s="1"/>
  <c r="BB42" i="153" s="1"/>
  <c r="BC42" i="153" s="1"/>
  <c r="BD42" i="153" s="1"/>
  <c r="BE42" i="153" s="1"/>
  <c r="BF42" i="153" s="1"/>
  <c r="BG42" i="153" s="1"/>
  <c r="BH42" i="153" s="1"/>
  <c r="BI42" i="153" s="1"/>
  <c r="BJ42" i="153" s="1"/>
  <c r="BK42" i="153" s="1"/>
  <c r="BL42" i="153" s="1"/>
  <c r="BM42" i="153" s="1"/>
  <c r="BN42" i="153" s="1"/>
  <c r="BO42" i="153" s="1"/>
  <c r="BP42" i="153" s="1"/>
  <c r="BQ42" i="153" s="1"/>
  <c r="BR42" i="153" s="1"/>
  <c r="BS42" i="153" s="1"/>
  <c r="BS114" i="153" s="1"/>
  <c r="W43" i="153"/>
  <c r="X90" i="153" l="1"/>
  <c r="Y90" i="153" s="1"/>
  <c r="X88" i="153"/>
  <c r="Y88" i="153" s="1"/>
  <c r="Z88" i="153" s="1"/>
  <c r="AA88" i="153" s="1"/>
  <c r="X55" i="153"/>
  <c r="Y55" i="153" s="1"/>
  <c r="Z55" i="153" s="1"/>
  <c r="AA55" i="153" s="1"/>
  <c r="AB55" i="153" s="1"/>
  <c r="X56" i="153"/>
  <c r="BL102" i="153"/>
  <c r="BK102" i="153" s="1"/>
  <c r="BJ102" i="153" s="1"/>
  <c r="BL101" i="153"/>
  <c r="Y50" i="153"/>
  <c r="Z50" i="153" s="1"/>
  <c r="AA50" i="153" s="1"/>
  <c r="AB50" i="153" s="1"/>
  <c r="AC50" i="153" s="1"/>
  <c r="Y51" i="153"/>
  <c r="X70" i="153"/>
  <c r="Y70" i="153" s="1"/>
  <c r="Z70" i="153" s="1"/>
  <c r="AA70" i="153" s="1"/>
  <c r="X71" i="153"/>
  <c r="X81" i="153"/>
  <c r="Y81" i="153" s="1"/>
  <c r="Z81" i="153" s="1"/>
  <c r="AA81" i="153" s="1"/>
  <c r="AB81" i="153" s="1"/>
  <c r="X82" i="153"/>
  <c r="X65" i="153"/>
  <c r="Y65" i="153" s="1"/>
  <c r="Z65" i="153" s="1"/>
  <c r="AA65" i="153" s="1"/>
  <c r="X66" i="153"/>
  <c r="BN107" i="153"/>
  <c r="Y61" i="153"/>
  <c r="Z61" i="153" s="1"/>
  <c r="AA61" i="153" s="1"/>
  <c r="AB61" i="153" s="1"/>
  <c r="Y62" i="153"/>
  <c r="AA86" i="153"/>
  <c r="AA87" i="153"/>
  <c r="X43" i="153"/>
  <c r="Y43" i="153" s="1"/>
  <c r="Z43" i="153" s="1"/>
  <c r="AA43" i="153" s="1"/>
  <c r="AB43" i="153" s="1"/>
  <c r="AC43" i="153" s="1"/>
  <c r="AD43" i="153" s="1"/>
  <c r="AE43" i="153" s="1"/>
  <c r="AF43" i="153" s="1"/>
  <c r="AG43" i="153" s="1"/>
  <c r="AH43" i="153" s="1"/>
  <c r="AI43" i="153" s="1"/>
  <c r="AJ43" i="153" s="1"/>
  <c r="AK43" i="153" s="1"/>
  <c r="AL43" i="153" s="1"/>
  <c r="AM43" i="153" s="1"/>
  <c r="AN43" i="153" s="1"/>
  <c r="AO43" i="153" s="1"/>
  <c r="AP43" i="153" s="1"/>
  <c r="AQ43" i="153" s="1"/>
  <c r="AR43" i="153" s="1"/>
  <c r="AS43" i="153" s="1"/>
  <c r="AT43" i="153" s="1"/>
  <c r="AU43" i="153" s="1"/>
  <c r="AV43" i="153" s="1"/>
  <c r="AW43" i="153" s="1"/>
  <c r="AX43" i="153" s="1"/>
  <c r="AY43" i="153" s="1"/>
  <c r="AZ43" i="153" s="1"/>
  <c r="BA43" i="153" s="1"/>
  <c r="BB43" i="153" s="1"/>
  <c r="BC43" i="153" s="1"/>
  <c r="BD43" i="153" s="1"/>
  <c r="BE43" i="153" s="1"/>
  <c r="BF43" i="153" s="1"/>
  <c r="BG43" i="153" s="1"/>
  <c r="BH43" i="153" s="1"/>
  <c r="BI43" i="153" s="1"/>
  <c r="BJ43" i="153" s="1"/>
  <c r="BK43" i="153" s="1"/>
  <c r="BL43" i="153" s="1"/>
  <c r="BM43" i="153" s="1"/>
  <c r="BN43" i="153" s="1"/>
  <c r="BO43" i="153" s="1"/>
  <c r="BP43" i="153" s="1"/>
  <c r="BQ43" i="153" s="1"/>
  <c r="BR43" i="153" s="1"/>
  <c r="BS43" i="153" s="1"/>
  <c r="BS115" i="153" s="1"/>
  <c r="BR114" i="153" s="1"/>
  <c r="X44" i="153"/>
  <c r="BH94" i="153"/>
  <c r="BG94" i="153" s="1"/>
  <c r="BF94" i="153" s="1"/>
  <c r="BH93" i="153"/>
  <c r="BQ111" i="153"/>
  <c r="Y76" i="153"/>
  <c r="Z76" i="153" s="1"/>
  <c r="AA76" i="153" s="1"/>
  <c r="AB76" i="153" s="1"/>
  <c r="Y77" i="153"/>
  <c r="BR113" i="153"/>
  <c r="BQ112" i="153" s="1"/>
  <c r="BG93" i="153" l="1"/>
  <c r="BF93" i="153" s="1"/>
  <c r="BE93" i="153" s="1"/>
  <c r="Y89" i="153"/>
  <c r="Z89" i="153" s="1"/>
  <c r="AA89" i="153" s="1"/>
  <c r="AB89" i="153" s="1"/>
  <c r="BP111" i="153"/>
  <c r="BP110" i="153"/>
  <c r="Y44" i="153"/>
  <c r="Z44" i="153" s="1"/>
  <c r="AA44" i="153" s="1"/>
  <c r="AB44" i="153" s="1"/>
  <c r="AC44" i="153" s="1"/>
  <c r="AD44" i="153" s="1"/>
  <c r="AE44" i="153" s="1"/>
  <c r="AF44" i="153" s="1"/>
  <c r="AG44" i="153" s="1"/>
  <c r="AH44" i="153" s="1"/>
  <c r="AI44" i="153" s="1"/>
  <c r="AJ44" i="153" s="1"/>
  <c r="AK44" i="153" s="1"/>
  <c r="AL44" i="153" s="1"/>
  <c r="AM44" i="153" s="1"/>
  <c r="AN44" i="153" s="1"/>
  <c r="AO44" i="153" s="1"/>
  <c r="AP44" i="153" s="1"/>
  <c r="AQ44" i="153" s="1"/>
  <c r="AR44" i="153" s="1"/>
  <c r="AS44" i="153" s="1"/>
  <c r="AT44" i="153" s="1"/>
  <c r="AU44" i="153" s="1"/>
  <c r="AV44" i="153" s="1"/>
  <c r="AW44" i="153" s="1"/>
  <c r="AX44" i="153" s="1"/>
  <c r="AY44" i="153" s="1"/>
  <c r="AZ44" i="153" s="1"/>
  <c r="BA44" i="153" s="1"/>
  <c r="BB44" i="153" s="1"/>
  <c r="BC44" i="153" s="1"/>
  <c r="BD44" i="153" s="1"/>
  <c r="BE44" i="153" s="1"/>
  <c r="BF44" i="153" s="1"/>
  <c r="BG44" i="153" s="1"/>
  <c r="BH44" i="153" s="1"/>
  <c r="BI44" i="153" s="1"/>
  <c r="BJ44" i="153" s="1"/>
  <c r="BK44" i="153" s="1"/>
  <c r="BL44" i="153" s="1"/>
  <c r="BM44" i="153" s="1"/>
  <c r="BN44" i="153" s="1"/>
  <c r="BO44" i="153" s="1"/>
  <c r="BP44" i="153" s="1"/>
  <c r="BQ44" i="153" s="1"/>
  <c r="BR44" i="153" s="1"/>
  <c r="BS44" i="153" s="1"/>
  <c r="BS116" i="153" s="1"/>
  <c r="Y45" i="153"/>
  <c r="BK101" i="153"/>
  <c r="BJ101" i="153" s="1"/>
  <c r="BI101" i="153" s="1"/>
  <c r="BK100" i="153"/>
  <c r="AB87" i="153"/>
  <c r="AB88" i="153"/>
  <c r="Y66" i="153"/>
  <c r="Z66" i="153" s="1"/>
  <c r="AA66" i="153" s="1"/>
  <c r="AB66" i="153" s="1"/>
  <c r="Y67" i="153"/>
  <c r="Y71" i="153"/>
  <c r="Z71" i="153" s="1"/>
  <c r="AA71" i="153" s="1"/>
  <c r="AB71" i="153" s="1"/>
  <c r="Y72" i="153"/>
  <c r="BM106" i="153"/>
  <c r="Y82" i="153"/>
  <c r="Z82" i="153" s="1"/>
  <c r="AA82" i="153" s="1"/>
  <c r="AB82" i="153" s="1"/>
  <c r="AC82" i="153" s="1"/>
  <c r="Y83" i="153"/>
  <c r="Y56" i="153"/>
  <c r="Z56" i="153" s="1"/>
  <c r="AA56" i="153" s="1"/>
  <c r="AB56" i="153" s="1"/>
  <c r="AC56" i="153" s="1"/>
  <c r="Y57" i="153"/>
  <c r="BQ113" i="153"/>
  <c r="Z77" i="153"/>
  <c r="AA77" i="153" s="1"/>
  <c r="AB77" i="153" s="1"/>
  <c r="AC77" i="153" s="1"/>
  <c r="Z78" i="153"/>
  <c r="Z62" i="153"/>
  <c r="AA62" i="153" s="1"/>
  <c r="AB62" i="153" s="1"/>
  <c r="AC62" i="153" s="1"/>
  <c r="Z63" i="153"/>
  <c r="Z51" i="153"/>
  <c r="AA51" i="153" s="1"/>
  <c r="AB51" i="153" s="1"/>
  <c r="AC51" i="153" s="1"/>
  <c r="AD51" i="153" s="1"/>
  <c r="Z52" i="153"/>
  <c r="Z90" i="153" l="1"/>
  <c r="AA90" i="153" s="1"/>
  <c r="AB90" i="153" s="1"/>
  <c r="AC90" i="153" s="1"/>
  <c r="Z45" i="153"/>
  <c r="AA45" i="153" s="1"/>
  <c r="AB45" i="153" s="1"/>
  <c r="AC45" i="153" s="1"/>
  <c r="AD45" i="153" s="1"/>
  <c r="AE45" i="153" s="1"/>
  <c r="AF45" i="153" s="1"/>
  <c r="AG45" i="153" s="1"/>
  <c r="AH45" i="153" s="1"/>
  <c r="AI45" i="153" s="1"/>
  <c r="AJ45" i="153" s="1"/>
  <c r="AK45" i="153" s="1"/>
  <c r="AL45" i="153" s="1"/>
  <c r="AM45" i="153" s="1"/>
  <c r="AN45" i="153" s="1"/>
  <c r="AO45" i="153" s="1"/>
  <c r="AP45" i="153" s="1"/>
  <c r="AQ45" i="153" s="1"/>
  <c r="AR45" i="153" s="1"/>
  <c r="AS45" i="153" s="1"/>
  <c r="AT45" i="153" s="1"/>
  <c r="AU45" i="153" s="1"/>
  <c r="AV45" i="153" s="1"/>
  <c r="AW45" i="153" s="1"/>
  <c r="AX45" i="153" s="1"/>
  <c r="AY45" i="153" s="1"/>
  <c r="AZ45" i="153" s="1"/>
  <c r="BA45" i="153" s="1"/>
  <c r="BB45" i="153" s="1"/>
  <c r="BC45" i="153" s="1"/>
  <c r="BD45" i="153" s="1"/>
  <c r="BE45" i="153" s="1"/>
  <c r="BF45" i="153" s="1"/>
  <c r="BG45" i="153" s="1"/>
  <c r="BH45" i="153" s="1"/>
  <c r="BI45" i="153" s="1"/>
  <c r="BJ45" i="153" s="1"/>
  <c r="BK45" i="153" s="1"/>
  <c r="BL45" i="153" s="1"/>
  <c r="BM45" i="153" s="1"/>
  <c r="BN45" i="153" s="1"/>
  <c r="BO45" i="153" s="1"/>
  <c r="BP45" i="153" s="1"/>
  <c r="BQ45" i="153" s="1"/>
  <c r="BR45" i="153" s="1"/>
  <c r="BS45" i="153" s="1"/>
  <c r="BS117" i="153" s="1"/>
  <c r="BR116" i="153" s="1"/>
  <c r="Z46" i="153"/>
  <c r="AA63" i="153"/>
  <c r="AB63" i="153" s="1"/>
  <c r="AC63" i="153" s="1"/>
  <c r="AD63" i="153" s="1"/>
  <c r="AA64" i="153"/>
  <c r="BP112" i="153"/>
  <c r="BO111" i="153" s="1"/>
  <c r="BL105" i="153"/>
  <c r="BR115" i="153"/>
  <c r="AA52" i="153"/>
  <c r="AB52" i="153" s="1"/>
  <c r="AC52" i="153" s="1"/>
  <c r="AD52" i="153" s="1"/>
  <c r="AE52" i="153" s="1"/>
  <c r="AA53" i="153"/>
  <c r="Z83" i="153"/>
  <c r="AA83" i="153" s="1"/>
  <c r="AB83" i="153" s="1"/>
  <c r="AC83" i="153" s="1"/>
  <c r="AD83" i="153" s="1"/>
  <c r="Z84" i="153"/>
  <c r="Z67" i="153"/>
  <c r="AA67" i="153" s="1"/>
  <c r="AB67" i="153" s="1"/>
  <c r="AC67" i="153" s="1"/>
  <c r="Z68" i="153"/>
  <c r="BO110" i="153"/>
  <c r="BO109" i="153"/>
  <c r="BJ100" i="153"/>
  <c r="BI100" i="153" s="1"/>
  <c r="BH100" i="153" s="1"/>
  <c r="BJ99" i="153"/>
  <c r="Z57" i="153"/>
  <c r="AA57" i="153" s="1"/>
  <c r="AB57" i="153" s="1"/>
  <c r="AC57" i="153" s="1"/>
  <c r="AD57" i="153" s="1"/>
  <c r="Z58" i="153"/>
  <c r="AC88" i="153"/>
  <c r="AC89" i="153"/>
  <c r="AA78" i="153"/>
  <c r="AB78" i="153" s="1"/>
  <c r="AC78" i="153" s="1"/>
  <c r="AD78" i="153" s="1"/>
  <c r="AA79" i="153"/>
  <c r="Z72" i="153"/>
  <c r="AA72" i="153" s="1"/>
  <c r="AB72" i="153" s="1"/>
  <c r="AC72" i="153" s="1"/>
  <c r="Z73" i="153"/>
  <c r="BN110" i="153" l="1"/>
  <c r="BQ115" i="153"/>
  <c r="BQ114" i="153"/>
  <c r="BN109" i="153"/>
  <c r="BM109" i="153" s="1"/>
  <c r="BN108" i="153"/>
  <c r="AB64" i="153"/>
  <c r="AC64" i="153" s="1"/>
  <c r="AD64" i="153" s="1"/>
  <c r="AE64" i="153" s="1"/>
  <c r="AB65" i="153"/>
  <c r="AB53" i="153"/>
  <c r="AC53" i="153" s="1"/>
  <c r="AD53" i="153" s="1"/>
  <c r="AE53" i="153" s="1"/>
  <c r="AF53" i="153" s="1"/>
  <c r="AB54" i="153"/>
  <c r="AA73" i="153"/>
  <c r="AB73" i="153" s="1"/>
  <c r="AC73" i="153" s="1"/>
  <c r="AD73" i="153" s="1"/>
  <c r="AA74" i="153"/>
  <c r="AA46" i="153"/>
  <c r="AB46" i="153" s="1"/>
  <c r="AC46" i="153" s="1"/>
  <c r="AD46" i="153" s="1"/>
  <c r="AE46" i="153" s="1"/>
  <c r="AF46" i="153" s="1"/>
  <c r="AG46" i="153" s="1"/>
  <c r="AH46" i="153" s="1"/>
  <c r="AI46" i="153" s="1"/>
  <c r="AJ46" i="153" s="1"/>
  <c r="AK46" i="153" s="1"/>
  <c r="AL46" i="153" s="1"/>
  <c r="AM46" i="153" s="1"/>
  <c r="AN46" i="153" s="1"/>
  <c r="AO46" i="153" s="1"/>
  <c r="AP46" i="153" s="1"/>
  <c r="AQ46" i="153" s="1"/>
  <c r="AR46" i="153" s="1"/>
  <c r="AS46" i="153" s="1"/>
  <c r="AT46" i="153" s="1"/>
  <c r="AU46" i="153" s="1"/>
  <c r="AV46" i="153" s="1"/>
  <c r="AW46" i="153" s="1"/>
  <c r="AX46" i="153" s="1"/>
  <c r="AY46" i="153" s="1"/>
  <c r="AZ46" i="153" s="1"/>
  <c r="BA46" i="153" s="1"/>
  <c r="BB46" i="153" s="1"/>
  <c r="BC46" i="153" s="1"/>
  <c r="BD46" i="153" s="1"/>
  <c r="BE46" i="153" s="1"/>
  <c r="BF46" i="153" s="1"/>
  <c r="BG46" i="153" s="1"/>
  <c r="BH46" i="153" s="1"/>
  <c r="BI46" i="153" s="1"/>
  <c r="BJ46" i="153" s="1"/>
  <c r="BK46" i="153" s="1"/>
  <c r="BL46" i="153" s="1"/>
  <c r="BM46" i="153" s="1"/>
  <c r="BN46" i="153" s="1"/>
  <c r="BO46" i="153" s="1"/>
  <c r="BP46" i="153" s="1"/>
  <c r="BQ46" i="153" s="1"/>
  <c r="BR46" i="153" s="1"/>
  <c r="BS46" i="153" s="1"/>
  <c r="BS118" i="153" s="1"/>
  <c r="AA47" i="153"/>
  <c r="AB79" i="153"/>
  <c r="AC79" i="153" s="1"/>
  <c r="AD79" i="153" s="1"/>
  <c r="AE79" i="153" s="1"/>
  <c r="AB80" i="153"/>
  <c r="BI99" i="153"/>
  <c r="BH99" i="153" s="1"/>
  <c r="BG99" i="153" s="1"/>
  <c r="BI98" i="153"/>
  <c r="AA58" i="153"/>
  <c r="AB58" i="153" s="1"/>
  <c r="AC58" i="153" s="1"/>
  <c r="AD58" i="153" s="1"/>
  <c r="AE58" i="153" s="1"/>
  <c r="AA59" i="153"/>
  <c r="AA68" i="153"/>
  <c r="AB68" i="153" s="1"/>
  <c r="AC68" i="153" s="1"/>
  <c r="AD68" i="153" s="1"/>
  <c r="AA69" i="153"/>
  <c r="BK104" i="153"/>
  <c r="AD89" i="153"/>
  <c r="AD90" i="153"/>
  <c r="AA84" i="153"/>
  <c r="AB84" i="153" s="1"/>
  <c r="AC84" i="153" s="1"/>
  <c r="AD84" i="153" s="1"/>
  <c r="AE84" i="153" s="1"/>
  <c r="AA85" i="153"/>
  <c r="AE90" i="153" l="1"/>
  <c r="AB85" i="153"/>
  <c r="AC85" i="153" s="1"/>
  <c r="AD85" i="153" s="1"/>
  <c r="AE85" i="153" s="1"/>
  <c r="AF85" i="153" s="1"/>
  <c r="AB86" i="153"/>
  <c r="AC80" i="153"/>
  <c r="AD80" i="153" s="1"/>
  <c r="AE80" i="153" s="1"/>
  <c r="AF80" i="153" s="1"/>
  <c r="AC81" i="153"/>
  <c r="AB59" i="153"/>
  <c r="AC59" i="153" s="1"/>
  <c r="AD59" i="153" s="1"/>
  <c r="AE59" i="153" s="1"/>
  <c r="AF59" i="153" s="1"/>
  <c r="AB60" i="153"/>
  <c r="BJ103" i="153"/>
  <c r="BR117" i="153"/>
  <c r="AB69" i="153"/>
  <c r="AC69" i="153" s="1"/>
  <c r="AD69" i="153" s="1"/>
  <c r="AE69" i="153" s="1"/>
  <c r="AB70" i="153"/>
  <c r="AC54" i="153"/>
  <c r="AD54" i="153" s="1"/>
  <c r="AE54" i="153" s="1"/>
  <c r="AF54" i="153" s="1"/>
  <c r="AG54" i="153" s="1"/>
  <c r="AC55" i="153"/>
  <c r="AC65" i="153"/>
  <c r="AD65" i="153" s="1"/>
  <c r="AE65" i="153" s="1"/>
  <c r="AF65" i="153" s="1"/>
  <c r="AC66" i="153"/>
  <c r="BP114" i="153"/>
  <c r="BP113" i="153"/>
  <c r="AB47" i="153"/>
  <c r="AC47" i="153" s="1"/>
  <c r="AD47" i="153" s="1"/>
  <c r="AE47" i="153" s="1"/>
  <c r="AF47" i="153" s="1"/>
  <c r="AG47" i="153" s="1"/>
  <c r="AH47" i="153" s="1"/>
  <c r="AI47" i="153" s="1"/>
  <c r="AJ47" i="153" s="1"/>
  <c r="AK47" i="153" s="1"/>
  <c r="AL47" i="153" s="1"/>
  <c r="AM47" i="153" s="1"/>
  <c r="AN47" i="153" s="1"/>
  <c r="AO47" i="153" s="1"/>
  <c r="AP47" i="153" s="1"/>
  <c r="AQ47" i="153" s="1"/>
  <c r="AR47" i="153" s="1"/>
  <c r="AS47" i="153" s="1"/>
  <c r="AT47" i="153" s="1"/>
  <c r="AU47" i="153" s="1"/>
  <c r="AV47" i="153" s="1"/>
  <c r="AW47" i="153" s="1"/>
  <c r="AX47" i="153" s="1"/>
  <c r="AY47" i="153" s="1"/>
  <c r="AZ47" i="153" s="1"/>
  <c r="BA47" i="153" s="1"/>
  <c r="BB47" i="153" s="1"/>
  <c r="BC47" i="153" s="1"/>
  <c r="BD47" i="153" s="1"/>
  <c r="BE47" i="153" s="1"/>
  <c r="BF47" i="153" s="1"/>
  <c r="BG47" i="153" s="1"/>
  <c r="BH47" i="153" s="1"/>
  <c r="BI47" i="153" s="1"/>
  <c r="BJ47" i="153" s="1"/>
  <c r="BK47" i="153" s="1"/>
  <c r="BL47" i="153" s="1"/>
  <c r="BM47" i="153" s="1"/>
  <c r="BN47" i="153" s="1"/>
  <c r="BO47" i="153" s="1"/>
  <c r="BP47" i="153" s="1"/>
  <c r="BQ47" i="153" s="1"/>
  <c r="BR47" i="153" s="1"/>
  <c r="BS47" i="153" s="1"/>
  <c r="BS119" i="153" s="1"/>
  <c r="AB48" i="153"/>
  <c r="BH98" i="153"/>
  <c r="BG98" i="153" s="1"/>
  <c r="BF98" i="153" s="1"/>
  <c r="BH97" i="153"/>
  <c r="AB74" i="153"/>
  <c r="AC74" i="153" s="1"/>
  <c r="AD74" i="153" s="1"/>
  <c r="AE74" i="153" s="1"/>
  <c r="AB75" i="153"/>
  <c r="BM108" i="153"/>
  <c r="BL108" i="153" s="1"/>
  <c r="BM107" i="153"/>
  <c r="BG97" i="153" l="1"/>
  <c r="BF97" i="153" s="1"/>
  <c r="BE97" i="153" s="1"/>
  <c r="BG96" i="153"/>
  <c r="AD55" i="153"/>
  <c r="AE55" i="153" s="1"/>
  <c r="AF55" i="153" s="1"/>
  <c r="AG55" i="153" s="1"/>
  <c r="AH55" i="153" s="1"/>
  <c r="AD56" i="153"/>
  <c r="BR118" i="153"/>
  <c r="BQ117" i="153" s="1"/>
  <c r="AC70" i="153"/>
  <c r="AD70" i="153" s="1"/>
  <c r="AE70" i="153" s="1"/>
  <c r="AF70" i="153" s="1"/>
  <c r="AC71" i="153"/>
  <c r="BL107" i="153"/>
  <c r="BK107" i="153" s="1"/>
  <c r="BL106" i="153"/>
  <c r="AD66" i="153"/>
  <c r="AE66" i="153" s="1"/>
  <c r="AF66" i="153" s="1"/>
  <c r="AG66" i="153" s="1"/>
  <c r="AD67" i="153"/>
  <c r="BQ116" i="153"/>
  <c r="AC75" i="153"/>
  <c r="AD75" i="153" s="1"/>
  <c r="AE75" i="153" s="1"/>
  <c r="AF75" i="153" s="1"/>
  <c r="AC76" i="153"/>
  <c r="AC60" i="153"/>
  <c r="AD60" i="153" s="1"/>
  <c r="AE60" i="153" s="1"/>
  <c r="AF60" i="153" s="1"/>
  <c r="AG60" i="153" s="1"/>
  <c r="AC61" i="153"/>
  <c r="AD81" i="153"/>
  <c r="AE81" i="153" s="1"/>
  <c r="AF81" i="153" s="1"/>
  <c r="AG81" i="153" s="1"/>
  <c r="AD82" i="153"/>
  <c r="AC48" i="153"/>
  <c r="AD48" i="153" s="1"/>
  <c r="AE48" i="153" s="1"/>
  <c r="AF48" i="153" s="1"/>
  <c r="AG48" i="153" s="1"/>
  <c r="AH48" i="153" s="1"/>
  <c r="AI48" i="153" s="1"/>
  <c r="AJ48" i="153" s="1"/>
  <c r="AK48" i="153" s="1"/>
  <c r="AL48" i="153" s="1"/>
  <c r="AM48" i="153" s="1"/>
  <c r="AN48" i="153" s="1"/>
  <c r="AO48" i="153" s="1"/>
  <c r="AP48" i="153" s="1"/>
  <c r="AQ48" i="153" s="1"/>
  <c r="AR48" i="153" s="1"/>
  <c r="AS48" i="153" s="1"/>
  <c r="AT48" i="153" s="1"/>
  <c r="AU48" i="153" s="1"/>
  <c r="AV48" i="153" s="1"/>
  <c r="AW48" i="153" s="1"/>
  <c r="AX48" i="153" s="1"/>
  <c r="AY48" i="153" s="1"/>
  <c r="AZ48" i="153" s="1"/>
  <c r="BA48" i="153" s="1"/>
  <c r="BB48" i="153" s="1"/>
  <c r="BC48" i="153" s="1"/>
  <c r="BD48" i="153" s="1"/>
  <c r="BE48" i="153" s="1"/>
  <c r="BF48" i="153" s="1"/>
  <c r="BG48" i="153" s="1"/>
  <c r="BH48" i="153" s="1"/>
  <c r="BI48" i="153" s="1"/>
  <c r="BJ48" i="153" s="1"/>
  <c r="BK48" i="153" s="1"/>
  <c r="BL48" i="153" s="1"/>
  <c r="BM48" i="153" s="1"/>
  <c r="BN48" i="153" s="1"/>
  <c r="BO48" i="153" s="1"/>
  <c r="BP48" i="153" s="1"/>
  <c r="BQ48" i="153" s="1"/>
  <c r="BR48" i="153" s="1"/>
  <c r="BS48" i="153" s="1"/>
  <c r="BS120" i="153" s="1"/>
  <c r="BR119" i="153" s="1"/>
  <c r="AC49" i="153"/>
  <c r="BI102" i="153"/>
  <c r="AC86" i="153"/>
  <c r="AD86" i="153" s="1"/>
  <c r="AE86" i="153" s="1"/>
  <c r="AF86" i="153" s="1"/>
  <c r="AG86" i="153" s="1"/>
  <c r="AC87" i="153"/>
  <c r="BO113" i="153"/>
  <c r="BO112" i="153"/>
  <c r="AE67" i="153" l="1"/>
  <c r="AF67" i="153" s="1"/>
  <c r="AG67" i="153" s="1"/>
  <c r="AH67" i="153" s="1"/>
  <c r="AE68" i="153"/>
  <c r="AE56" i="153"/>
  <c r="AF56" i="153" s="1"/>
  <c r="AG56" i="153" s="1"/>
  <c r="AH56" i="153" s="1"/>
  <c r="AI56" i="153" s="1"/>
  <c r="AE57" i="153"/>
  <c r="AD49" i="153"/>
  <c r="AE49" i="153" s="1"/>
  <c r="AF49" i="153" s="1"/>
  <c r="AG49" i="153" s="1"/>
  <c r="AH49" i="153" s="1"/>
  <c r="AI49" i="153" s="1"/>
  <c r="AJ49" i="153" s="1"/>
  <c r="AK49" i="153" s="1"/>
  <c r="AL49" i="153" s="1"/>
  <c r="AM49" i="153" s="1"/>
  <c r="AN49" i="153" s="1"/>
  <c r="AO49" i="153" s="1"/>
  <c r="AP49" i="153" s="1"/>
  <c r="AQ49" i="153" s="1"/>
  <c r="AR49" i="153" s="1"/>
  <c r="AS49" i="153" s="1"/>
  <c r="AT49" i="153" s="1"/>
  <c r="AU49" i="153" s="1"/>
  <c r="AV49" i="153" s="1"/>
  <c r="AW49" i="153" s="1"/>
  <c r="AX49" i="153" s="1"/>
  <c r="AY49" i="153" s="1"/>
  <c r="AZ49" i="153" s="1"/>
  <c r="BA49" i="153" s="1"/>
  <c r="BB49" i="153" s="1"/>
  <c r="BC49" i="153" s="1"/>
  <c r="BD49" i="153" s="1"/>
  <c r="BE49" i="153" s="1"/>
  <c r="BF49" i="153" s="1"/>
  <c r="BG49" i="153" s="1"/>
  <c r="BH49" i="153" s="1"/>
  <c r="BI49" i="153" s="1"/>
  <c r="BJ49" i="153" s="1"/>
  <c r="BK49" i="153" s="1"/>
  <c r="BL49" i="153" s="1"/>
  <c r="BM49" i="153" s="1"/>
  <c r="BN49" i="153" s="1"/>
  <c r="BO49" i="153" s="1"/>
  <c r="BP49" i="153" s="1"/>
  <c r="BQ49" i="153" s="1"/>
  <c r="BR49" i="153" s="1"/>
  <c r="BS49" i="153" s="1"/>
  <c r="BS121" i="153" s="1"/>
  <c r="AD50" i="153"/>
  <c r="BK106" i="153"/>
  <c r="BJ106" i="153" s="1"/>
  <c r="BK105" i="153"/>
  <c r="AD76" i="153"/>
  <c r="AE76" i="153" s="1"/>
  <c r="AF76" i="153" s="1"/>
  <c r="AG76" i="153" s="1"/>
  <c r="AD77" i="153"/>
  <c r="BH101" i="153"/>
  <c r="AD61" i="153"/>
  <c r="AE61" i="153" s="1"/>
  <c r="AF61" i="153" s="1"/>
  <c r="AG61" i="153" s="1"/>
  <c r="AH61" i="153" s="1"/>
  <c r="AD62" i="153"/>
  <c r="BQ118" i="153"/>
  <c r="BN112" i="153"/>
  <c r="BN111" i="153"/>
  <c r="AD87" i="153"/>
  <c r="AE87" i="153" s="1"/>
  <c r="AF87" i="153" s="1"/>
  <c r="AG87" i="153" s="1"/>
  <c r="AH87" i="153" s="1"/>
  <c r="AD88" i="153"/>
  <c r="AE82" i="153"/>
  <c r="AF82" i="153" s="1"/>
  <c r="AG82" i="153" s="1"/>
  <c r="AH82" i="153" s="1"/>
  <c r="AE83" i="153"/>
  <c r="AD71" i="153"/>
  <c r="AE71" i="153" s="1"/>
  <c r="AF71" i="153" s="1"/>
  <c r="AG71" i="153" s="1"/>
  <c r="AD72" i="153"/>
  <c r="BF96" i="153"/>
  <c r="BE96" i="153" s="1"/>
  <c r="BD96" i="153" s="1"/>
  <c r="BF95" i="153"/>
  <c r="BP116" i="153"/>
  <c r="BP115" i="153"/>
  <c r="AE72" i="153" l="1"/>
  <c r="AF72" i="153" s="1"/>
  <c r="AG72" i="153" s="1"/>
  <c r="AH72" i="153" s="1"/>
  <c r="AE73" i="153"/>
  <c r="BE95" i="153"/>
  <c r="BD95" i="153" s="1"/>
  <c r="BC95" i="153" s="1"/>
  <c r="BE94" i="153"/>
  <c r="AE88" i="153"/>
  <c r="AF88" i="153" s="1"/>
  <c r="AG88" i="153" s="1"/>
  <c r="AH88" i="153" s="1"/>
  <c r="AI88" i="153" s="1"/>
  <c r="AE89" i="153"/>
  <c r="BM111" i="153"/>
  <c r="BM110" i="153"/>
  <c r="BO115" i="153"/>
  <c r="BO114" i="153"/>
  <c r="AE77" i="153"/>
  <c r="AF77" i="153" s="1"/>
  <c r="AG77" i="153" s="1"/>
  <c r="AH77" i="153" s="1"/>
  <c r="AE78" i="153"/>
  <c r="BG100" i="153"/>
  <c r="AF57" i="153"/>
  <c r="AG57" i="153" s="1"/>
  <c r="AH57" i="153" s="1"/>
  <c r="AI57" i="153" s="1"/>
  <c r="AJ57" i="153" s="1"/>
  <c r="AF58" i="153"/>
  <c r="AF83" i="153"/>
  <c r="AG83" i="153" s="1"/>
  <c r="AH83" i="153" s="1"/>
  <c r="AI83" i="153" s="1"/>
  <c r="AF84" i="153"/>
  <c r="BJ105" i="153"/>
  <c r="BI105" i="153" s="1"/>
  <c r="BJ104" i="153"/>
  <c r="BP117" i="153"/>
  <c r="BO116" i="153" s="1"/>
  <c r="AE62" i="153"/>
  <c r="AF62" i="153" s="1"/>
  <c r="AG62" i="153" s="1"/>
  <c r="AH62" i="153" s="1"/>
  <c r="AI62" i="153" s="1"/>
  <c r="AE63" i="153"/>
  <c r="AF68" i="153"/>
  <c r="AG68" i="153" s="1"/>
  <c r="AH68" i="153" s="1"/>
  <c r="AI68" i="153" s="1"/>
  <c r="AF69" i="153"/>
  <c r="BR120" i="153"/>
  <c r="AE50" i="153"/>
  <c r="AF50" i="153" s="1"/>
  <c r="AG50" i="153" s="1"/>
  <c r="AH50" i="153" s="1"/>
  <c r="AI50" i="153" s="1"/>
  <c r="AJ50" i="153" s="1"/>
  <c r="AK50" i="153" s="1"/>
  <c r="AL50" i="153" s="1"/>
  <c r="AM50" i="153" s="1"/>
  <c r="AN50" i="153" s="1"/>
  <c r="AO50" i="153" s="1"/>
  <c r="AP50" i="153" s="1"/>
  <c r="AQ50" i="153" s="1"/>
  <c r="AR50" i="153" s="1"/>
  <c r="AS50" i="153" s="1"/>
  <c r="AT50" i="153" s="1"/>
  <c r="AU50" i="153" s="1"/>
  <c r="AV50" i="153" s="1"/>
  <c r="AW50" i="153" s="1"/>
  <c r="AX50" i="153" s="1"/>
  <c r="AY50" i="153" s="1"/>
  <c r="AZ50" i="153" s="1"/>
  <c r="BA50" i="153" s="1"/>
  <c r="BB50" i="153" s="1"/>
  <c r="BC50" i="153" s="1"/>
  <c r="BD50" i="153" s="1"/>
  <c r="BE50" i="153" s="1"/>
  <c r="BF50" i="153" s="1"/>
  <c r="BG50" i="153" s="1"/>
  <c r="BH50" i="153" s="1"/>
  <c r="BI50" i="153" s="1"/>
  <c r="BJ50" i="153" s="1"/>
  <c r="BK50" i="153" s="1"/>
  <c r="BL50" i="153" s="1"/>
  <c r="BM50" i="153" s="1"/>
  <c r="BN50" i="153" s="1"/>
  <c r="BO50" i="153" s="1"/>
  <c r="BP50" i="153" s="1"/>
  <c r="BQ50" i="153" s="1"/>
  <c r="BR50" i="153" s="1"/>
  <c r="BS50" i="153" s="1"/>
  <c r="BS122" i="153" s="1"/>
  <c r="AE51" i="153"/>
  <c r="BN115" i="153" l="1"/>
  <c r="BI104" i="153"/>
  <c r="BH104" i="153" s="1"/>
  <c r="BI103" i="153"/>
  <c r="AG84" i="153"/>
  <c r="AH84" i="153" s="1"/>
  <c r="AI84" i="153" s="1"/>
  <c r="AJ84" i="153" s="1"/>
  <c r="AG85" i="153"/>
  <c r="BF99" i="153"/>
  <c r="BL110" i="153"/>
  <c r="BL109" i="153"/>
  <c r="AF63" i="153"/>
  <c r="AG63" i="153" s="1"/>
  <c r="AH63" i="153" s="1"/>
  <c r="AI63" i="153" s="1"/>
  <c r="AJ63" i="153" s="1"/>
  <c r="AF64" i="153"/>
  <c r="AG58" i="153"/>
  <c r="AH58" i="153" s="1"/>
  <c r="AI58" i="153" s="1"/>
  <c r="AJ58" i="153" s="1"/>
  <c r="AK58" i="153" s="1"/>
  <c r="AG59" i="153"/>
  <c r="AF89" i="153"/>
  <c r="AG89" i="153" s="1"/>
  <c r="AH89" i="153" s="1"/>
  <c r="AI89" i="153" s="1"/>
  <c r="AJ89" i="153" s="1"/>
  <c r="AF90" i="153"/>
  <c r="AG90" i="153" s="1"/>
  <c r="AF73" i="153"/>
  <c r="AG73" i="153" s="1"/>
  <c r="AH73" i="153" s="1"/>
  <c r="AI73" i="153" s="1"/>
  <c r="AF74" i="153"/>
  <c r="AF78" i="153"/>
  <c r="AG78" i="153" s="1"/>
  <c r="AH78" i="153" s="1"/>
  <c r="AI78" i="153" s="1"/>
  <c r="AF79" i="153"/>
  <c r="BN114" i="153"/>
  <c r="BM114" i="153" s="1"/>
  <c r="BN113" i="153"/>
  <c r="BQ119" i="153"/>
  <c r="AG69" i="153"/>
  <c r="AH69" i="153" s="1"/>
  <c r="AI69" i="153" s="1"/>
  <c r="AJ69" i="153" s="1"/>
  <c r="AG70" i="153"/>
  <c r="AF51" i="153"/>
  <c r="AG51" i="153" s="1"/>
  <c r="AH51" i="153" s="1"/>
  <c r="AI51" i="153" s="1"/>
  <c r="AJ51" i="153" s="1"/>
  <c r="AK51" i="153" s="1"/>
  <c r="AL51" i="153" s="1"/>
  <c r="AM51" i="153" s="1"/>
  <c r="AN51" i="153" s="1"/>
  <c r="AO51" i="153" s="1"/>
  <c r="AP51" i="153" s="1"/>
  <c r="AQ51" i="153" s="1"/>
  <c r="AR51" i="153" s="1"/>
  <c r="AS51" i="153" s="1"/>
  <c r="AT51" i="153" s="1"/>
  <c r="AU51" i="153" s="1"/>
  <c r="AV51" i="153" s="1"/>
  <c r="AW51" i="153" s="1"/>
  <c r="AX51" i="153" s="1"/>
  <c r="AY51" i="153" s="1"/>
  <c r="AZ51" i="153" s="1"/>
  <c r="BA51" i="153" s="1"/>
  <c r="BB51" i="153" s="1"/>
  <c r="BC51" i="153" s="1"/>
  <c r="BD51" i="153" s="1"/>
  <c r="BE51" i="153" s="1"/>
  <c r="BF51" i="153" s="1"/>
  <c r="BG51" i="153" s="1"/>
  <c r="BH51" i="153" s="1"/>
  <c r="BI51" i="153" s="1"/>
  <c r="BJ51" i="153" s="1"/>
  <c r="BK51" i="153" s="1"/>
  <c r="BL51" i="153" s="1"/>
  <c r="BM51" i="153" s="1"/>
  <c r="BN51" i="153" s="1"/>
  <c r="BO51" i="153" s="1"/>
  <c r="BP51" i="153" s="1"/>
  <c r="BQ51" i="153" s="1"/>
  <c r="BR51" i="153" s="1"/>
  <c r="BS51" i="153" s="1"/>
  <c r="BS123" i="153" s="1"/>
  <c r="BR122" i="153" s="1"/>
  <c r="AF52" i="153"/>
  <c r="BD94" i="153"/>
  <c r="BC94" i="153" s="1"/>
  <c r="BB94" i="153" s="1"/>
  <c r="BD93" i="153"/>
  <c r="BR121" i="153"/>
  <c r="BQ120" i="153" s="1"/>
  <c r="AG64" i="153" l="1"/>
  <c r="AH64" i="153" s="1"/>
  <c r="AI64" i="153" s="1"/>
  <c r="AJ64" i="153" s="1"/>
  <c r="AK64" i="153" s="1"/>
  <c r="AG65" i="153"/>
  <c r="BP119" i="153"/>
  <c r="BP118" i="153"/>
  <c r="AH59" i="153"/>
  <c r="AI59" i="153" s="1"/>
  <c r="AJ59" i="153" s="1"/>
  <c r="AK59" i="153" s="1"/>
  <c r="AL59" i="153" s="1"/>
  <c r="AH60" i="153"/>
  <c r="BE98" i="153"/>
  <c r="AG52" i="153"/>
  <c r="AH52" i="153" s="1"/>
  <c r="AI52" i="153" s="1"/>
  <c r="AJ52" i="153" s="1"/>
  <c r="AK52" i="153" s="1"/>
  <c r="AL52" i="153" s="1"/>
  <c r="AM52" i="153" s="1"/>
  <c r="AN52" i="153" s="1"/>
  <c r="AO52" i="153" s="1"/>
  <c r="AP52" i="153" s="1"/>
  <c r="AQ52" i="153" s="1"/>
  <c r="AR52" i="153" s="1"/>
  <c r="AS52" i="153" s="1"/>
  <c r="AT52" i="153" s="1"/>
  <c r="AU52" i="153" s="1"/>
  <c r="AV52" i="153" s="1"/>
  <c r="AW52" i="153" s="1"/>
  <c r="AX52" i="153" s="1"/>
  <c r="AY52" i="153" s="1"/>
  <c r="AZ52" i="153" s="1"/>
  <c r="BA52" i="153" s="1"/>
  <c r="BB52" i="153" s="1"/>
  <c r="BC52" i="153" s="1"/>
  <c r="BD52" i="153" s="1"/>
  <c r="BE52" i="153" s="1"/>
  <c r="BF52" i="153" s="1"/>
  <c r="BG52" i="153" s="1"/>
  <c r="BH52" i="153" s="1"/>
  <c r="BI52" i="153" s="1"/>
  <c r="BJ52" i="153" s="1"/>
  <c r="BK52" i="153" s="1"/>
  <c r="BL52" i="153" s="1"/>
  <c r="BM52" i="153" s="1"/>
  <c r="BN52" i="153" s="1"/>
  <c r="BO52" i="153" s="1"/>
  <c r="BP52" i="153" s="1"/>
  <c r="BQ52" i="153" s="1"/>
  <c r="BR52" i="153" s="1"/>
  <c r="BS52" i="153" s="1"/>
  <c r="BS124" i="153" s="1"/>
  <c r="BR123" i="153" s="1"/>
  <c r="AG53" i="153"/>
  <c r="AH85" i="153"/>
  <c r="AI85" i="153" s="1"/>
  <c r="AJ85" i="153" s="1"/>
  <c r="AK85" i="153" s="1"/>
  <c r="AH86" i="153"/>
  <c r="AG74" i="153"/>
  <c r="AH74" i="153" s="1"/>
  <c r="AI74" i="153" s="1"/>
  <c r="AJ74" i="153" s="1"/>
  <c r="AG75" i="153"/>
  <c r="BQ121" i="153"/>
  <c r="BM113" i="153"/>
  <c r="BL113" i="153" s="1"/>
  <c r="BM112" i="153"/>
  <c r="BC93" i="153"/>
  <c r="BB93" i="153" s="1"/>
  <c r="BA93" i="153" s="1"/>
  <c r="AH70" i="153"/>
  <c r="AI70" i="153" s="1"/>
  <c r="AJ70" i="153" s="1"/>
  <c r="AK70" i="153" s="1"/>
  <c r="AH71" i="153"/>
  <c r="AH90" i="153"/>
  <c r="AI90" i="153" s="1"/>
  <c r="AJ90" i="153" s="1"/>
  <c r="AK90" i="153" s="1"/>
  <c r="BK109" i="153"/>
  <c r="BK108" i="153"/>
  <c r="BH103" i="153"/>
  <c r="BG103" i="153" s="1"/>
  <c r="BH102" i="153"/>
  <c r="AG79" i="153"/>
  <c r="AH79" i="153" s="1"/>
  <c r="AI79" i="153" s="1"/>
  <c r="AJ79" i="153" s="1"/>
  <c r="AG80" i="153"/>
  <c r="BQ122" i="153" l="1"/>
  <c r="BP121" i="153" s="1"/>
  <c r="BJ108" i="153"/>
  <c r="BJ107" i="153"/>
  <c r="AI86" i="153"/>
  <c r="AJ86" i="153" s="1"/>
  <c r="AK86" i="153" s="1"/>
  <c r="AL86" i="153" s="1"/>
  <c r="AI87" i="153"/>
  <c r="AI60" i="153"/>
  <c r="AJ60" i="153" s="1"/>
  <c r="AK60" i="153" s="1"/>
  <c r="AL60" i="153" s="1"/>
  <c r="AM60" i="153" s="1"/>
  <c r="AI61" i="153"/>
  <c r="AH53" i="153"/>
  <c r="AI53" i="153" s="1"/>
  <c r="AJ53" i="153" s="1"/>
  <c r="AK53" i="153" s="1"/>
  <c r="AL53" i="153" s="1"/>
  <c r="AM53" i="153" s="1"/>
  <c r="AN53" i="153" s="1"/>
  <c r="AO53" i="153" s="1"/>
  <c r="AP53" i="153" s="1"/>
  <c r="AQ53" i="153" s="1"/>
  <c r="AR53" i="153" s="1"/>
  <c r="AS53" i="153" s="1"/>
  <c r="AT53" i="153" s="1"/>
  <c r="AU53" i="153" s="1"/>
  <c r="AV53" i="153" s="1"/>
  <c r="AW53" i="153" s="1"/>
  <c r="AX53" i="153" s="1"/>
  <c r="AY53" i="153" s="1"/>
  <c r="AZ53" i="153" s="1"/>
  <c r="BA53" i="153" s="1"/>
  <c r="BB53" i="153" s="1"/>
  <c r="BC53" i="153" s="1"/>
  <c r="BD53" i="153" s="1"/>
  <c r="BE53" i="153" s="1"/>
  <c r="BF53" i="153" s="1"/>
  <c r="BG53" i="153" s="1"/>
  <c r="BH53" i="153" s="1"/>
  <c r="BI53" i="153" s="1"/>
  <c r="BJ53" i="153" s="1"/>
  <c r="BK53" i="153" s="1"/>
  <c r="BL53" i="153" s="1"/>
  <c r="BM53" i="153" s="1"/>
  <c r="BN53" i="153" s="1"/>
  <c r="BO53" i="153" s="1"/>
  <c r="BP53" i="153" s="1"/>
  <c r="BQ53" i="153" s="1"/>
  <c r="BR53" i="153" s="1"/>
  <c r="BS53" i="153" s="1"/>
  <c r="BS125" i="153" s="1"/>
  <c r="BR124" i="153" s="1"/>
  <c r="AH54" i="153"/>
  <c r="BD97" i="153"/>
  <c r="AH80" i="153"/>
  <c r="AI80" i="153" s="1"/>
  <c r="AJ80" i="153" s="1"/>
  <c r="AK80" i="153" s="1"/>
  <c r="AH81" i="153"/>
  <c r="BO118" i="153"/>
  <c r="BO117" i="153"/>
  <c r="AI71" i="153"/>
  <c r="AJ71" i="153" s="1"/>
  <c r="AK71" i="153" s="1"/>
  <c r="AL71" i="153" s="1"/>
  <c r="AI72" i="153"/>
  <c r="AH65" i="153"/>
  <c r="AI65" i="153" s="1"/>
  <c r="AJ65" i="153" s="1"/>
  <c r="AK65" i="153" s="1"/>
  <c r="AL65" i="153" s="1"/>
  <c r="AH66" i="153"/>
  <c r="AH75" i="153"/>
  <c r="AI75" i="153" s="1"/>
  <c r="AJ75" i="153" s="1"/>
  <c r="AK75" i="153" s="1"/>
  <c r="AH76" i="153"/>
  <c r="BL112" i="153"/>
  <c r="BK112" i="153" s="1"/>
  <c r="BL111" i="153"/>
  <c r="BG102" i="153"/>
  <c r="BF102" i="153" s="1"/>
  <c r="BG101" i="153"/>
  <c r="BP120" i="153"/>
  <c r="BO119" i="153" s="1"/>
  <c r="BN118" i="153" l="1"/>
  <c r="BQ123" i="153"/>
  <c r="BN117" i="153"/>
  <c r="BM117" i="153" s="1"/>
  <c r="BN116" i="153"/>
  <c r="AI54" i="153"/>
  <c r="AJ54" i="153" s="1"/>
  <c r="AK54" i="153" s="1"/>
  <c r="AL54" i="153" s="1"/>
  <c r="AM54" i="153" s="1"/>
  <c r="AN54" i="153" s="1"/>
  <c r="AO54" i="153" s="1"/>
  <c r="AP54" i="153" s="1"/>
  <c r="AQ54" i="153" s="1"/>
  <c r="AR54" i="153" s="1"/>
  <c r="AS54" i="153" s="1"/>
  <c r="AT54" i="153" s="1"/>
  <c r="AU54" i="153" s="1"/>
  <c r="AV54" i="153" s="1"/>
  <c r="AW54" i="153" s="1"/>
  <c r="AX54" i="153" s="1"/>
  <c r="AY54" i="153" s="1"/>
  <c r="AZ54" i="153" s="1"/>
  <c r="BA54" i="153" s="1"/>
  <c r="BB54" i="153" s="1"/>
  <c r="BC54" i="153" s="1"/>
  <c r="BD54" i="153" s="1"/>
  <c r="BE54" i="153" s="1"/>
  <c r="BF54" i="153" s="1"/>
  <c r="BG54" i="153" s="1"/>
  <c r="BH54" i="153" s="1"/>
  <c r="BI54" i="153" s="1"/>
  <c r="BJ54" i="153" s="1"/>
  <c r="BK54" i="153" s="1"/>
  <c r="BL54" i="153" s="1"/>
  <c r="BM54" i="153" s="1"/>
  <c r="BN54" i="153" s="1"/>
  <c r="BO54" i="153" s="1"/>
  <c r="BP54" i="153" s="1"/>
  <c r="BQ54" i="153" s="1"/>
  <c r="BR54" i="153" s="1"/>
  <c r="BS54" i="153" s="1"/>
  <c r="BS126" i="153" s="1"/>
  <c r="BR125" i="153" s="1"/>
  <c r="AI55" i="153"/>
  <c r="BK111" i="153"/>
  <c r="BJ111" i="153" s="1"/>
  <c r="BK110" i="153"/>
  <c r="BF101" i="153"/>
  <c r="BE101" i="153" s="1"/>
  <c r="BF100" i="153"/>
  <c r="AJ87" i="153"/>
  <c r="AK87" i="153" s="1"/>
  <c r="AL87" i="153" s="1"/>
  <c r="AM87" i="153" s="1"/>
  <c r="AJ88" i="153"/>
  <c r="AI66" i="153"/>
  <c r="AJ66" i="153" s="1"/>
  <c r="AK66" i="153" s="1"/>
  <c r="AL66" i="153" s="1"/>
  <c r="AM66" i="153" s="1"/>
  <c r="AI67" i="153"/>
  <c r="BO121" i="153"/>
  <c r="AI81" i="153"/>
  <c r="AJ81" i="153" s="1"/>
  <c r="AK81" i="153" s="1"/>
  <c r="AL81" i="153" s="1"/>
  <c r="AI82" i="153"/>
  <c r="BI107" i="153"/>
  <c r="BI106" i="153"/>
  <c r="BP122" i="153"/>
  <c r="AJ72" i="153"/>
  <c r="AK72" i="153" s="1"/>
  <c r="AL72" i="153" s="1"/>
  <c r="AM72" i="153" s="1"/>
  <c r="AJ73" i="153"/>
  <c r="BO120" i="153"/>
  <c r="BN119" i="153" s="1"/>
  <c r="BM118" i="153" s="1"/>
  <c r="AI76" i="153"/>
  <c r="AJ76" i="153" s="1"/>
  <c r="AK76" i="153" s="1"/>
  <c r="AL76" i="153" s="1"/>
  <c r="AI77" i="153"/>
  <c r="BC96" i="153"/>
  <c r="AJ61" i="153"/>
  <c r="AK61" i="153" s="1"/>
  <c r="AL61" i="153" s="1"/>
  <c r="AM61" i="153" s="1"/>
  <c r="AN61" i="153" s="1"/>
  <c r="AJ62" i="153"/>
  <c r="BJ110" i="153" l="1"/>
  <c r="BI110" i="153" s="1"/>
  <c r="BJ109" i="153"/>
  <c r="AK73" i="153"/>
  <c r="AL73" i="153" s="1"/>
  <c r="AM73" i="153" s="1"/>
  <c r="AN73" i="153" s="1"/>
  <c r="AK74" i="153"/>
  <c r="BB95" i="153"/>
  <c r="AJ77" i="153"/>
  <c r="AK77" i="153" s="1"/>
  <c r="AL77" i="153" s="1"/>
  <c r="AM77" i="153" s="1"/>
  <c r="AJ78" i="153"/>
  <c r="BL117" i="153"/>
  <c r="BN120" i="153"/>
  <c r="BH106" i="153"/>
  <c r="BH105" i="153"/>
  <c r="AK88" i="153"/>
  <c r="AL88" i="153" s="1"/>
  <c r="AM88" i="153" s="1"/>
  <c r="AN88" i="153" s="1"/>
  <c r="AK89" i="153"/>
  <c r="BM119" i="153"/>
  <c r="AJ55" i="153"/>
  <c r="AK55" i="153" s="1"/>
  <c r="AL55" i="153" s="1"/>
  <c r="AM55" i="153" s="1"/>
  <c r="AN55" i="153" s="1"/>
  <c r="AO55" i="153" s="1"/>
  <c r="AP55" i="153" s="1"/>
  <c r="AQ55" i="153" s="1"/>
  <c r="AR55" i="153" s="1"/>
  <c r="AS55" i="153" s="1"/>
  <c r="AT55" i="153" s="1"/>
  <c r="AU55" i="153" s="1"/>
  <c r="AV55" i="153" s="1"/>
  <c r="AW55" i="153" s="1"/>
  <c r="AX55" i="153" s="1"/>
  <c r="AY55" i="153" s="1"/>
  <c r="AZ55" i="153" s="1"/>
  <c r="BA55" i="153" s="1"/>
  <c r="BB55" i="153" s="1"/>
  <c r="BC55" i="153" s="1"/>
  <c r="BD55" i="153" s="1"/>
  <c r="BE55" i="153" s="1"/>
  <c r="BF55" i="153" s="1"/>
  <c r="BG55" i="153" s="1"/>
  <c r="BH55" i="153" s="1"/>
  <c r="BI55" i="153" s="1"/>
  <c r="BJ55" i="153" s="1"/>
  <c r="BK55" i="153" s="1"/>
  <c r="BL55" i="153" s="1"/>
  <c r="BM55" i="153" s="1"/>
  <c r="BN55" i="153" s="1"/>
  <c r="BO55" i="153" s="1"/>
  <c r="BP55" i="153" s="1"/>
  <c r="BQ55" i="153" s="1"/>
  <c r="BR55" i="153" s="1"/>
  <c r="BS55" i="153" s="1"/>
  <c r="BS127" i="153" s="1"/>
  <c r="AJ56" i="153"/>
  <c r="AJ67" i="153"/>
  <c r="AK67" i="153" s="1"/>
  <c r="AL67" i="153" s="1"/>
  <c r="AM67" i="153" s="1"/>
  <c r="AN67" i="153" s="1"/>
  <c r="AJ68" i="153"/>
  <c r="BM116" i="153"/>
  <c r="BL116" i="153" s="1"/>
  <c r="BM115" i="153"/>
  <c r="AK62" i="153"/>
  <c r="AL62" i="153" s="1"/>
  <c r="AM62" i="153" s="1"/>
  <c r="AN62" i="153" s="1"/>
  <c r="AO62" i="153" s="1"/>
  <c r="AK63" i="153"/>
  <c r="AJ82" i="153"/>
  <c r="AK82" i="153" s="1"/>
  <c r="AL82" i="153" s="1"/>
  <c r="AM82" i="153" s="1"/>
  <c r="AJ83" i="153"/>
  <c r="BE100" i="153"/>
  <c r="BD100" i="153" s="1"/>
  <c r="BE99" i="153"/>
  <c r="BQ124" i="153"/>
  <c r="BP123" i="153" s="1"/>
  <c r="BO122" i="153" l="1"/>
  <c r="AK83" i="153"/>
  <c r="AL83" i="153" s="1"/>
  <c r="AM83" i="153" s="1"/>
  <c r="AN83" i="153" s="1"/>
  <c r="AK84" i="153"/>
  <c r="BG105" i="153"/>
  <c r="BG104" i="153"/>
  <c r="AL74" i="153"/>
  <c r="AM74" i="153" s="1"/>
  <c r="AN74" i="153" s="1"/>
  <c r="AO74" i="153" s="1"/>
  <c r="AL75" i="153"/>
  <c r="BL118" i="153"/>
  <c r="BK117" i="153" s="1"/>
  <c r="AL63" i="153"/>
  <c r="AM63" i="153" s="1"/>
  <c r="AN63" i="153" s="1"/>
  <c r="AO63" i="153" s="1"/>
  <c r="AP63" i="153" s="1"/>
  <c r="AL64" i="153"/>
  <c r="BI109" i="153"/>
  <c r="BH109" i="153" s="1"/>
  <c r="BI108" i="153"/>
  <c r="AL89" i="153"/>
  <c r="AM89" i="153" s="1"/>
  <c r="AN89" i="153" s="1"/>
  <c r="AO89" i="153" s="1"/>
  <c r="AL90" i="153"/>
  <c r="BL115" i="153"/>
  <c r="BK115" i="153" s="1"/>
  <c r="BJ115" i="153" s="1"/>
  <c r="BL114" i="153"/>
  <c r="AK56" i="153"/>
  <c r="AL56" i="153" s="1"/>
  <c r="AM56" i="153" s="1"/>
  <c r="AN56" i="153" s="1"/>
  <c r="AO56" i="153" s="1"/>
  <c r="AP56" i="153" s="1"/>
  <c r="AQ56" i="153" s="1"/>
  <c r="AR56" i="153" s="1"/>
  <c r="AS56" i="153" s="1"/>
  <c r="AT56" i="153" s="1"/>
  <c r="AU56" i="153" s="1"/>
  <c r="AV56" i="153" s="1"/>
  <c r="AW56" i="153" s="1"/>
  <c r="AX56" i="153" s="1"/>
  <c r="AY56" i="153" s="1"/>
  <c r="AZ56" i="153" s="1"/>
  <c r="BA56" i="153" s="1"/>
  <c r="BB56" i="153" s="1"/>
  <c r="BC56" i="153" s="1"/>
  <c r="BD56" i="153" s="1"/>
  <c r="BE56" i="153" s="1"/>
  <c r="BF56" i="153" s="1"/>
  <c r="BG56" i="153" s="1"/>
  <c r="BH56" i="153" s="1"/>
  <c r="BI56" i="153" s="1"/>
  <c r="BJ56" i="153" s="1"/>
  <c r="BK56" i="153" s="1"/>
  <c r="BL56" i="153" s="1"/>
  <c r="BM56" i="153" s="1"/>
  <c r="BN56" i="153" s="1"/>
  <c r="BO56" i="153" s="1"/>
  <c r="BP56" i="153" s="1"/>
  <c r="BQ56" i="153" s="1"/>
  <c r="BR56" i="153" s="1"/>
  <c r="BS56" i="153" s="1"/>
  <c r="BS128" i="153" s="1"/>
  <c r="BR127" i="153" s="1"/>
  <c r="AK57" i="153"/>
  <c r="AK78" i="153"/>
  <c r="AL78" i="153" s="1"/>
  <c r="AM78" i="153" s="1"/>
  <c r="AN78" i="153" s="1"/>
  <c r="AK79" i="153"/>
  <c r="BR126" i="153"/>
  <c r="BK116" i="153"/>
  <c r="BD99" i="153"/>
  <c r="BC99" i="153" s="1"/>
  <c r="BD98" i="153"/>
  <c r="AK68" i="153"/>
  <c r="AL68" i="153" s="1"/>
  <c r="AM68" i="153" s="1"/>
  <c r="AN68" i="153" s="1"/>
  <c r="AO68" i="153" s="1"/>
  <c r="AK69" i="153"/>
  <c r="BA94" i="153"/>
  <c r="BJ116" i="153" l="1"/>
  <c r="BI115" i="153" s="1"/>
  <c r="AM90" i="153"/>
  <c r="AN90" i="153" s="1"/>
  <c r="AO90" i="153" s="1"/>
  <c r="AP90" i="153" s="1"/>
  <c r="AL69" i="153"/>
  <c r="AM69" i="153" s="1"/>
  <c r="AN69" i="153" s="1"/>
  <c r="AO69" i="153" s="1"/>
  <c r="AP69" i="153" s="1"/>
  <c r="AL70" i="153"/>
  <c r="BH108" i="153"/>
  <c r="BG108" i="153" s="1"/>
  <c r="BH107" i="153"/>
  <c r="AL57" i="153"/>
  <c r="AM57" i="153" s="1"/>
  <c r="AN57" i="153" s="1"/>
  <c r="AO57" i="153" s="1"/>
  <c r="AP57" i="153" s="1"/>
  <c r="AQ57" i="153" s="1"/>
  <c r="AR57" i="153" s="1"/>
  <c r="AS57" i="153" s="1"/>
  <c r="AT57" i="153" s="1"/>
  <c r="AU57" i="153" s="1"/>
  <c r="AV57" i="153" s="1"/>
  <c r="AW57" i="153" s="1"/>
  <c r="AX57" i="153" s="1"/>
  <c r="AY57" i="153" s="1"/>
  <c r="AZ57" i="153" s="1"/>
  <c r="BA57" i="153" s="1"/>
  <c r="BB57" i="153" s="1"/>
  <c r="BC57" i="153" s="1"/>
  <c r="BD57" i="153" s="1"/>
  <c r="BE57" i="153" s="1"/>
  <c r="BF57" i="153" s="1"/>
  <c r="BG57" i="153" s="1"/>
  <c r="BH57" i="153" s="1"/>
  <c r="BI57" i="153" s="1"/>
  <c r="BJ57" i="153" s="1"/>
  <c r="BK57" i="153" s="1"/>
  <c r="BL57" i="153" s="1"/>
  <c r="BM57" i="153" s="1"/>
  <c r="BN57" i="153" s="1"/>
  <c r="BO57" i="153" s="1"/>
  <c r="BP57" i="153" s="1"/>
  <c r="BQ57" i="153" s="1"/>
  <c r="BR57" i="153" s="1"/>
  <c r="BS57" i="153" s="1"/>
  <c r="BS129" i="153" s="1"/>
  <c r="AL58" i="153"/>
  <c r="BF104" i="153"/>
  <c r="BF103" i="153"/>
  <c r="BC98" i="153"/>
  <c r="BB98" i="153" s="1"/>
  <c r="BC97" i="153"/>
  <c r="BQ126" i="153"/>
  <c r="BQ125" i="153"/>
  <c r="AZ93" i="153"/>
  <c r="AM75" i="153"/>
  <c r="AN75" i="153" s="1"/>
  <c r="AO75" i="153" s="1"/>
  <c r="AP75" i="153" s="1"/>
  <c r="AM76" i="153"/>
  <c r="BN121" i="153"/>
  <c r="BK114" i="153"/>
  <c r="BJ114" i="153" s="1"/>
  <c r="BI114" i="153" s="1"/>
  <c r="BK113" i="153"/>
  <c r="AM64" i="153"/>
  <c r="AN64" i="153" s="1"/>
  <c r="AO64" i="153" s="1"/>
  <c r="AP64" i="153" s="1"/>
  <c r="AQ64" i="153" s="1"/>
  <c r="AM65" i="153"/>
  <c r="AL84" i="153"/>
  <c r="AM84" i="153" s="1"/>
  <c r="AN84" i="153" s="1"/>
  <c r="AO84" i="153" s="1"/>
  <c r="AL85" i="153"/>
  <c r="AL79" i="153"/>
  <c r="AM79" i="153" s="1"/>
  <c r="AN79" i="153" s="1"/>
  <c r="AO79" i="153" s="1"/>
  <c r="AL80" i="153"/>
  <c r="BH114" i="153" l="1"/>
  <c r="BB97" i="153"/>
  <c r="BA97" i="153" s="1"/>
  <c r="BB96" i="153"/>
  <c r="AM70" i="153"/>
  <c r="AN70" i="153" s="1"/>
  <c r="AO70" i="153" s="1"/>
  <c r="AP70" i="153" s="1"/>
  <c r="AQ70" i="153" s="1"/>
  <c r="AM71" i="153"/>
  <c r="BJ113" i="153"/>
  <c r="BI113" i="153" s="1"/>
  <c r="BH113" i="153" s="1"/>
  <c r="BG113" i="153" s="1"/>
  <c r="BJ112" i="153"/>
  <c r="AM85" i="153"/>
  <c r="AN85" i="153" s="1"/>
  <c r="AO85" i="153" s="1"/>
  <c r="AP85" i="153" s="1"/>
  <c r="AM86" i="153"/>
  <c r="BR128" i="153"/>
  <c r="BM120" i="153"/>
  <c r="AN65" i="153"/>
  <c r="AO65" i="153" s="1"/>
  <c r="AP65" i="153" s="1"/>
  <c r="AQ65" i="153" s="1"/>
  <c r="AR65" i="153" s="1"/>
  <c r="AN66" i="153"/>
  <c r="AN76" i="153"/>
  <c r="AO76" i="153" s="1"/>
  <c r="AP76" i="153" s="1"/>
  <c r="AQ76" i="153" s="1"/>
  <c r="AN77" i="153"/>
  <c r="BG107" i="153"/>
  <c r="BF107" i="153" s="1"/>
  <c r="BG106" i="153"/>
  <c r="BE103" i="153"/>
  <c r="BE102" i="153"/>
  <c r="AM80" i="153"/>
  <c r="AN80" i="153" s="1"/>
  <c r="AO80" i="153" s="1"/>
  <c r="AP80" i="153" s="1"/>
  <c r="AM81" i="153"/>
  <c r="BP125" i="153"/>
  <c r="BP124" i="153"/>
  <c r="AM58" i="153"/>
  <c r="AN58" i="153" s="1"/>
  <c r="AO58" i="153" s="1"/>
  <c r="AP58" i="153" s="1"/>
  <c r="AQ58" i="153" s="1"/>
  <c r="AR58" i="153" s="1"/>
  <c r="AS58" i="153" s="1"/>
  <c r="AT58" i="153" s="1"/>
  <c r="AU58" i="153" s="1"/>
  <c r="AV58" i="153" s="1"/>
  <c r="AW58" i="153" s="1"/>
  <c r="AX58" i="153" s="1"/>
  <c r="AY58" i="153" s="1"/>
  <c r="AZ58" i="153" s="1"/>
  <c r="BA58" i="153" s="1"/>
  <c r="BB58" i="153" s="1"/>
  <c r="BC58" i="153" s="1"/>
  <c r="BD58" i="153" s="1"/>
  <c r="BE58" i="153" s="1"/>
  <c r="BF58" i="153" s="1"/>
  <c r="BG58" i="153" s="1"/>
  <c r="BH58" i="153" s="1"/>
  <c r="BI58" i="153" s="1"/>
  <c r="BJ58" i="153" s="1"/>
  <c r="BK58" i="153" s="1"/>
  <c r="BL58" i="153" s="1"/>
  <c r="BM58" i="153" s="1"/>
  <c r="BN58" i="153" s="1"/>
  <c r="BO58" i="153" s="1"/>
  <c r="BP58" i="153" s="1"/>
  <c r="BQ58" i="153" s="1"/>
  <c r="BR58" i="153" s="1"/>
  <c r="BS58" i="153" s="1"/>
  <c r="BS130" i="153" s="1"/>
  <c r="AM59" i="153"/>
  <c r="AN59" i="153" l="1"/>
  <c r="AO59" i="153" s="1"/>
  <c r="AP59" i="153" s="1"/>
  <c r="AQ59" i="153" s="1"/>
  <c r="AR59" i="153" s="1"/>
  <c r="AS59" i="153" s="1"/>
  <c r="AT59" i="153" s="1"/>
  <c r="AU59" i="153" s="1"/>
  <c r="AV59" i="153" s="1"/>
  <c r="AW59" i="153" s="1"/>
  <c r="AX59" i="153" s="1"/>
  <c r="AY59" i="153" s="1"/>
  <c r="AZ59" i="153" s="1"/>
  <c r="BA59" i="153" s="1"/>
  <c r="BB59" i="153" s="1"/>
  <c r="BC59" i="153" s="1"/>
  <c r="BD59" i="153" s="1"/>
  <c r="BE59" i="153" s="1"/>
  <c r="BF59" i="153" s="1"/>
  <c r="BG59" i="153" s="1"/>
  <c r="BH59" i="153" s="1"/>
  <c r="BI59" i="153" s="1"/>
  <c r="BJ59" i="153" s="1"/>
  <c r="BK59" i="153" s="1"/>
  <c r="BL59" i="153" s="1"/>
  <c r="BM59" i="153" s="1"/>
  <c r="BN59" i="153" s="1"/>
  <c r="BO59" i="153" s="1"/>
  <c r="BP59" i="153" s="1"/>
  <c r="BQ59" i="153" s="1"/>
  <c r="BR59" i="153" s="1"/>
  <c r="BS59" i="153" s="1"/>
  <c r="BS131" i="153" s="1"/>
  <c r="AN60" i="153"/>
  <c r="AO77" i="153"/>
  <c r="AP77" i="153" s="1"/>
  <c r="AQ77" i="153" s="1"/>
  <c r="AR77" i="153" s="1"/>
  <c r="AO78" i="153"/>
  <c r="BO124" i="153"/>
  <c r="BO123" i="153"/>
  <c r="AO66" i="153"/>
  <c r="AP66" i="153" s="1"/>
  <c r="AQ66" i="153" s="1"/>
  <c r="AR66" i="153" s="1"/>
  <c r="AS66" i="153" s="1"/>
  <c r="AO67" i="153"/>
  <c r="BR130" i="153"/>
  <c r="BF106" i="153"/>
  <c r="BE106" i="153" s="1"/>
  <c r="BF105" i="153"/>
  <c r="BI112" i="153"/>
  <c r="BH112" i="153" s="1"/>
  <c r="BG112" i="153" s="1"/>
  <c r="BF112" i="153" s="1"/>
  <c r="BI111" i="153"/>
  <c r="AN71" i="153"/>
  <c r="AO71" i="153" s="1"/>
  <c r="AP71" i="153" s="1"/>
  <c r="AQ71" i="153" s="1"/>
  <c r="AR71" i="153" s="1"/>
  <c r="AN72" i="153"/>
  <c r="AN81" i="153"/>
  <c r="AO81" i="153" s="1"/>
  <c r="AP81" i="153" s="1"/>
  <c r="AQ81" i="153" s="1"/>
  <c r="AN82" i="153"/>
  <c r="BQ127" i="153"/>
  <c r="BD102" i="153"/>
  <c r="BD101" i="153"/>
  <c r="AN86" i="153"/>
  <c r="AO86" i="153" s="1"/>
  <c r="AP86" i="153" s="1"/>
  <c r="AQ86" i="153" s="1"/>
  <c r="AN87" i="153"/>
  <c r="BA96" i="153"/>
  <c r="AZ96" i="153" s="1"/>
  <c r="BA95" i="153"/>
  <c r="BL119" i="153"/>
  <c r="BR129" i="153"/>
  <c r="BQ129" i="153" l="1"/>
  <c r="BQ128" i="153"/>
  <c r="BP128" i="153" s="1"/>
  <c r="BN123" i="153"/>
  <c r="BN122" i="153"/>
  <c r="BK118" i="153"/>
  <c r="BH111" i="153"/>
  <c r="BG111" i="153" s="1"/>
  <c r="BF111" i="153" s="1"/>
  <c r="BE111" i="153" s="1"/>
  <c r="BH110" i="153"/>
  <c r="AO60" i="153"/>
  <c r="AP60" i="153" s="1"/>
  <c r="AQ60" i="153" s="1"/>
  <c r="AR60" i="153" s="1"/>
  <c r="AS60" i="153" s="1"/>
  <c r="AT60" i="153" s="1"/>
  <c r="AU60" i="153" s="1"/>
  <c r="AV60" i="153" s="1"/>
  <c r="AW60" i="153" s="1"/>
  <c r="AX60" i="153" s="1"/>
  <c r="AY60" i="153" s="1"/>
  <c r="AZ60" i="153" s="1"/>
  <c r="BA60" i="153" s="1"/>
  <c r="BB60" i="153" s="1"/>
  <c r="BC60" i="153" s="1"/>
  <c r="BD60" i="153" s="1"/>
  <c r="BE60" i="153" s="1"/>
  <c r="BF60" i="153" s="1"/>
  <c r="BG60" i="153" s="1"/>
  <c r="BH60" i="153" s="1"/>
  <c r="BI60" i="153" s="1"/>
  <c r="BJ60" i="153" s="1"/>
  <c r="BK60" i="153" s="1"/>
  <c r="BL60" i="153" s="1"/>
  <c r="BM60" i="153" s="1"/>
  <c r="BN60" i="153" s="1"/>
  <c r="BO60" i="153" s="1"/>
  <c r="BP60" i="153" s="1"/>
  <c r="BQ60" i="153" s="1"/>
  <c r="BR60" i="153" s="1"/>
  <c r="BS60" i="153" s="1"/>
  <c r="BS132" i="153" s="1"/>
  <c r="AO61" i="153"/>
  <c r="BE105" i="153"/>
  <c r="BD105" i="153" s="1"/>
  <c r="BE104" i="153"/>
  <c r="AO82" i="153"/>
  <c r="AP82" i="153" s="1"/>
  <c r="AQ82" i="153" s="1"/>
  <c r="AR82" i="153" s="1"/>
  <c r="AO83" i="153"/>
  <c r="AO87" i="153"/>
  <c r="AP87" i="153" s="1"/>
  <c r="AQ87" i="153" s="1"/>
  <c r="AR87" i="153" s="1"/>
  <c r="AO88" i="153"/>
  <c r="AO72" i="153"/>
  <c r="AP72" i="153" s="1"/>
  <c r="AQ72" i="153" s="1"/>
  <c r="AR72" i="153" s="1"/>
  <c r="AS72" i="153" s="1"/>
  <c r="AO73" i="153"/>
  <c r="AP78" i="153"/>
  <c r="AQ78" i="153" s="1"/>
  <c r="AR78" i="153" s="1"/>
  <c r="AS78" i="153" s="1"/>
  <c r="AP79" i="153"/>
  <c r="BC101" i="153"/>
  <c r="BC100" i="153"/>
  <c r="AP67" i="153"/>
  <c r="AQ67" i="153" s="1"/>
  <c r="AR67" i="153" s="1"/>
  <c r="AS67" i="153" s="1"/>
  <c r="AT67" i="153" s="1"/>
  <c r="AP68" i="153"/>
  <c r="AZ95" i="153"/>
  <c r="AY95" i="153" s="1"/>
  <c r="AZ94" i="153"/>
  <c r="BP127" i="153"/>
  <c r="BO127" i="153" s="1"/>
  <c r="BP126" i="153"/>
  <c r="AP73" i="153" l="1"/>
  <c r="AQ73" i="153" s="1"/>
  <c r="AR73" i="153" s="1"/>
  <c r="AS73" i="153" s="1"/>
  <c r="AT73" i="153" s="1"/>
  <c r="AP74" i="153"/>
  <c r="BJ117" i="153"/>
  <c r="BO126" i="153"/>
  <c r="BN126" i="153" s="1"/>
  <c r="BO125" i="153"/>
  <c r="AP88" i="153"/>
  <c r="AQ88" i="153" s="1"/>
  <c r="AR88" i="153" s="1"/>
  <c r="AS88" i="153" s="1"/>
  <c r="AP89" i="153"/>
  <c r="AQ68" i="153"/>
  <c r="AR68" i="153" s="1"/>
  <c r="AS68" i="153" s="1"/>
  <c r="AT68" i="153" s="1"/>
  <c r="AU68" i="153" s="1"/>
  <c r="AQ69" i="153"/>
  <c r="AP83" i="153"/>
  <c r="AQ83" i="153" s="1"/>
  <c r="AR83" i="153" s="1"/>
  <c r="AS83" i="153" s="1"/>
  <c r="AP84" i="153"/>
  <c r="AY94" i="153"/>
  <c r="AX94" i="153" s="1"/>
  <c r="AY93" i="153"/>
  <c r="BR131" i="153"/>
  <c r="BG110" i="153"/>
  <c r="BF110" i="153" s="1"/>
  <c r="BE110" i="153" s="1"/>
  <c r="BD110" i="153" s="1"/>
  <c r="BG109" i="153"/>
  <c r="BB100" i="153"/>
  <c r="BB99" i="153"/>
  <c r="BM122" i="153"/>
  <c r="BM121" i="153"/>
  <c r="AP61" i="153"/>
  <c r="AQ61" i="153" s="1"/>
  <c r="AR61" i="153" s="1"/>
  <c r="AS61" i="153" s="1"/>
  <c r="AT61" i="153" s="1"/>
  <c r="AU61" i="153" s="1"/>
  <c r="AV61" i="153" s="1"/>
  <c r="AW61" i="153" s="1"/>
  <c r="AX61" i="153" s="1"/>
  <c r="AY61" i="153" s="1"/>
  <c r="AZ61" i="153" s="1"/>
  <c r="BA61" i="153" s="1"/>
  <c r="BB61" i="153" s="1"/>
  <c r="BC61" i="153" s="1"/>
  <c r="BD61" i="153" s="1"/>
  <c r="BE61" i="153" s="1"/>
  <c r="BF61" i="153" s="1"/>
  <c r="BG61" i="153" s="1"/>
  <c r="BH61" i="153" s="1"/>
  <c r="BI61" i="153" s="1"/>
  <c r="BJ61" i="153" s="1"/>
  <c r="BK61" i="153" s="1"/>
  <c r="BL61" i="153" s="1"/>
  <c r="BM61" i="153" s="1"/>
  <c r="BN61" i="153" s="1"/>
  <c r="BO61" i="153" s="1"/>
  <c r="BP61" i="153" s="1"/>
  <c r="BQ61" i="153" s="1"/>
  <c r="BR61" i="153" s="1"/>
  <c r="BS61" i="153" s="1"/>
  <c r="BS133" i="153" s="1"/>
  <c r="BR132" i="153" s="1"/>
  <c r="AP62" i="153"/>
  <c r="AQ79" i="153"/>
  <c r="AR79" i="153" s="1"/>
  <c r="AS79" i="153" s="1"/>
  <c r="AT79" i="153" s="1"/>
  <c r="AQ80" i="153"/>
  <c r="BD104" i="153"/>
  <c r="BC104" i="153" s="1"/>
  <c r="BD103" i="153"/>
  <c r="BC103" i="153" l="1"/>
  <c r="BB103" i="153" s="1"/>
  <c r="BC102" i="153"/>
  <c r="AQ84" i="153"/>
  <c r="AR84" i="153" s="1"/>
  <c r="AS84" i="153" s="1"/>
  <c r="AT84" i="153" s="1"/>
  <c r="AQ85" i="153"/>
  <c r="BF109" i="153"/>
  <c r="BE109" i="153" s="1"/>
  <c r="BD109" i="153" s="1"/>
  <c r="BC109" i="153" s="1"/>
  <c r="BF108" i="153"/>
  <c r="AR69" i="153"/>
  <c r="AS69" i="153" s="1"/>
  <c r="AT69" i="153" s="1"/>
  <c r="AU69" i="153" s="1"/>
  <c r="AV69" i="153" s="1"/>
  <c r="AR70" i="153"/>
  <c r="AR80" i="153"/>
  <c r="AS80" i="153" s="1"/>
  <c r="AT80" i="153" s="1"/>
  <c r="AU80" i="153" s="1"/>
  <c r="AR81" i="153"/>
  <c r="AQ62" i="153"/>
  <c r="AR62" i="153" s="1"/>
  <c r="AS62" i="153" s="1"/>
  <c r="AT62" i="153" s="1"/>
  <c r="AU62" i="153" s="1"/>
  <c r="AV62" i="153" s="1"/>
  <c r="AW62" i="153" s="1"/>
  <c r="AX62" i="153" s="1"/>
  <c r="AY62" i="153" s="1"/>
  <c r="AZ62" i="153" s="1"/>
  <c r="BA62" i="153" s="1"/>
  <c r="BB62" i="153" s="1"/>
  <c r="BC62" i="153" s="1"/>
  <c r="BD62" i="153" s="1"/>
  <c r="BE62" i="153" s="1"/>
  <c r="BF62" i="153" s="1"/>
  <c r="BG62" i="153" s="1"/>
  <c r="BH62" i="153" s="1"/>
  <c r="BI62" i="153" s="1"/>
  <c r="BJ62" i="153" s="1"/>
  <c r="BK62" i="153" s="1"/>
  <c r="BL62" i="153" s="1"/>
  <c r="BM62" i="153" s="1"/>
  <c r="BN62" i="153" s="1"/>
  <c r="BO62" i="153" s="1"/>
  <c r="BP62" i="153" s="1"/>
  <c r="BQ62" i="153" s="1"/>
  <c r="BR62" i="153" s="1"/>
  <c r="BS62" i="153" s="1"/>
  <c r="BS134" i="153" s="1"/>
  <c r="BR133" i="153" s="1"/>
  <c r="AQ63" i="153"/>
  <c r="BA99" i="153"/>
  <c r="BA98" i="153"/>
  <c r="BN125" i="153"/>
  <c r="BM125" i="153" s="1"/>
  <c r="BN124" i="153"/>
  <c r="BI116" i="153"/>
  <c r="BL121" i="153"/>
  <c r="BL120" i="153"/>
  <c r="BQ131" i="153"/>
  <c r="BQ130" i="153"/>
  <c r="AQ74" i="153"/>
  <c r="AR74" i="153" s="1"/>
  <c r="AS74" i="153" s="1"/>
  <c r="AT74" i="153" s="1"/>
  <c r="AU74" i="153" s="1"/>
  <c r="AQ75" i="153"/>
  <c r="AX93" i="153"/>
  <c r="AW93" i="153" s="1"/>
  <c r="AQ89" i="153"/>
  <c r="AR89" i="153" s="1"/>
  <c r="AS89" i="153" s="1"/>
  <c r="AT89" i="153" s="1"/>
  <c r="AQ90" i="153"/>
  <c r="AR90" i="153" l="1"/>
  <c r="AS90" i="153" s="1"/>
  <c r="AT90" i="153" s="1"/>
  <c r="AU90" i="153" s="1"/>
  <c r="BM124" i="153"/>
  <c r="BL124" i="153" s="1"/>
  <c r="BM123" i="153"/>
  <c r="BK120" i="153"/>
  <c r="BK119" i="153"/>
  <c r="AS70" i="153"/>
  <c r="AT70" i="153" s="1"/>
  <c r="AU70" i="153" s="1"/>
  <c r="AV70" i="153" s="1"/>
  <c r="AW70" i="153" s="1"/>
  <c r="AS71" i="153"/>
  <c r="AR75" i="153"/>
  <c r="AS75" i="153" s="1"/>
  <c r="AT75" i="153" s="1"/>
  <c r="AU75" i="153" s="1"/>
  <c r="AV75" i="153" s="1"/>
  <c r="AR76" i="153"/>
  <c r="BP130" i="153"/>
  <c r="BP129" i="153"/>
  <c r="AR85" i="153"/>
  <c r="AS85" i="153" s="1"/>
  <c r="AT85" i="153" s="1"/>
  <c r="AU85" i="153" s="1"/>
  <c r="AR86" i="153"/>
  <c r="AZ98" i="153"/>
  <c r="AZ97" i="153"/>
  <c r="BB102" i="153"/>
  <c r="BA102" i="153" s="1"/>
  <c r="BB101" i="153"/>
  <c r="AR63" i="153"/>
  <c r="AS63" i="153" s="1"/>
  <c r="AT63" i="153" s="1"/>
  <c r="AU63" i="153" s="1"/>
  <c r="AV63" i="153" s="1"/>
  <c r="AW63" i="153" s="1"/>
  <c r="AX63" i="153" s="1"/>
  <c r="AY63" i="153" s="1"/>
  <c r="AZ63" i="153" s="1"/>
  <c r="BA63" i="153" s="1"/>
  <c r="BB63" i="153" s="1"/>
  <c r="BC63" i="153" s="1"/>
  <c r="BD63" i="153" s="1"/>
  <c r="BE63" i="153" s="1"/>
  <c r="BF63" i="153" s="1"/>
  <c r="BG63" i="153" s="1"/>
  <c r="BH63" i="153" s="1"/>
  <c r="BI63" i="153" s="1"/>
  <c r="BJ63" i="153" s="1"/>
  <c r="BK63" i="153" s="1"/>
  <c r="BL63" i="153" s="1"/>
  <c r="BM63" i="153" s="1"/>
  <c r="BN63" i="153" s="1"/>
  <c r="BO63" i="153" s="1"/>
  <c r="BP63" i="153" s="1"/>
  <c r="BQ63" i="153" s="1"/>
  <c r="BR63" i="153" s="1"/>
  <c r="BS63" i="153" s="1"/>
  <c r="BS135" i="153" s="1"/>
  <c r="BR134" i="153" s="1"/>
  <c r="AR64" i="153"/>
  <c r="BE108" i="153"/>
  <c r="BD108" i="153" s="1"/>
  <c r="BC108" i="153" s="1"/>
  <c r="BB108" i="153" s="1"/>
  <c r="BE107" i="153"/>
  <c r="AS81" i="153"/>
  <c r="AT81" i="153" s="1"/>
  <c r="AU81" i="153" s="1"/>
  <c r="AV81" i="153" s="1"/>
  <c r="AS82" i="153"/>
  <c r="BH115" i="153"/>
  <c r="BQ132" i="153"/>
  <c r="BQ133" i="153" l="1"/>
  <c r="BP132" i="153"/>
  <c r="AS76" i="153"/>
  <c r="AT76" i="153" s="1"/>
  <c r="AU76" i="153" s="1"/>
  <c r="AV76" i="153" s="1"/>
  <c r="AW76" i="153" s="1"/>
  <c r="AS77" i="153"/>
  <c r="BD107" i="153"/>
  <c r="BC107" i="153" s="1"/>
  <c r="BB107" i="153" s="1"/>
  <c r="BA107" i="153" s="1"/>
  <c r="BD106" i="153"/>
  <c r="BG114" i="153"/>
  <c r="AT71" i="153"/>
  <c r="AU71" i="153" s="1"/>
  <c r="AV71" i="153" s="1"/>
  <c r="AW71" i="153" s="1"/>
  <c r="AX71" i="153" s="1"/>
  <c r="AT72" i="153"/>
  <c r="BL123" i="153"/>
  <c r="BK123" i="153" s="1"/>
  <c r="BL122" i="153"/>
  <c r="AY97" i="153"/>
  <c r="AY96" i="153"/>
  <c r="BP131" i="153"/>
  <c r="BO131" i="153" s="1"/>
  <c r="AS64" i="153"/>
  <c r="AT64" i="153" s="1"/>
  <c r="AU64" i="153" s="1"/>
  <c r="AV64" i="153" s="1"/>
  <c r="AW64" i="153" s="1"/>
  <c r="AX64" i="153" s="1"/>
  <c r="AY64" i="153" s="1"/>
  <c r="AZ64" i="153" s="1"/>
  <c r="BA64" i="153" s="1"/>
  <c r="BB64" i="153" s="1"/>
  <c r="BC64" i="153" s="1"/>
  <c r="BD64" i="153" s="1"/>
  <c r="BE64" i="153" s="1"/>
  <c r="BF64" i="153" s="1"/>
  <c r="BG64" i="153" s="1"/>
  <c r="BH64" i="153" s="1"/>
  <c r="BI64" i="153" s="1"/>
  <c r="BJ64" i="153" s="1"/>
  <c r="BK64" i="153" s="1"/>
  <c r="BL64" i="153" s="1"/>
  <c r="BM64" i="153" s="1"/>
  <c r="BN64" i="153" s="1"/>
  <c r="BO64" i="153" s="1"/>
  <c r="BP64" i="153" s="1"/>
  <c r="BQ64" i="153" s="1"/>
  <c r="BR64" i="153" s="1"/>
  <c r="BS64" i="153" s="1"/>
  <c r="BS136" i="153" s="1"/>
  <c r="BR135" i="153" s="1"/>
  <c r="AS65" i="153"/>
  <c r="AS86" i="153"/>
  <c r="AT86" i="153" s="1"/>
  <c r="AU86" i="153" s="1"/>
  <c r="AV86" i="153" s="1"/>
  <c r="AS87" i="153"/>
  <c r="BA101" i="153"/>
  <c r="AZ101" i="153" s="1"/>
  <c r="BA100" i="153"/>
  <c r="BO129" i="153"/>
  <c r="BO128" i="153"/>
  <c r="AT82" i="153"/>
  <c r="AU82" i="153" s="1"/>
  <c r="AV82" i="153" s="1"/>
  <c r="AW82" i="153" s="1"/>
  <c r="AT83" i="153"/>
  <c r="BJ119" i="153"/>
  <c r="BJ118" i="153"/>
  <c r="BO130" i="153" l="1"/>
  <c r="BN130" i="153" s="1"/>
  <c r="BI118" i="153"/>
  <c r="BI117" i="153"/>
  <c r="BC106" i="153"/>
  <c r="BB106" i="153" s="1"/>
  <c r="BA106" i="153" s="1"/>
  <c r="AZ106" i="153" s="1"/>
  <c r="BC105" i="153"/>
  <c r="AT65" i="153"/>
  <c r="AU65" i="153" s="1"/>
  <c r="AV65" i="153" s="1"/>
  <c r="AW65" i="153" s="1"/>
  <c r="AX65" i="153" s="1"/>
  <c r="AY65" i="153" s="1"/>
  <c r="AZ65" i="153" s="1"/>
  <c r="BA65" i="153" s="1"/>
  <c r="BB65" i="153" s="1"/>
  <c r="BC65" i="153" s="1"/>
  <c r="BD65" i="153" s="1"/>
  <c r="BE65" i="153" s="1"/>
  <c r="BF65" i="153" s="1"/>
  <c r="BG65" i="153" s="1"/>
  <c r="BH65" i="153" s="1"/>
  <c r="BI65" i="153" s="1"/>
  <c r="BJ65" i="153" s="1"/>
  <c r="BK65" i="153" s="1"/>
  <c r="BL65" i="153" s="1"/>
  <c r="BM65" i="153" s="1"/>
  <c r="BN65" i="153" s="1"/>
  <c r="BO65" i="153" s="1"/>
  <c r="BP65" i="153" s="1"/>
  <c r="BQ65" i="153" s="1"/>
  <c r="BR65" i="153" s="1"/>
  <c r="BS65" i="153" s="1"/>
  <c r="BS137" i="153" s="1"/>
  <c r="AT66" i="153"/>
  <c r="AU72" i="153"/>
  <c r="AV72" i="153" s="1"/>
  <c r="AW72" i="153" s="1"/>
  <c r="AX72" i="153" s="1"/>
  <c r="AY72" i="153" s="1"/>
  <c r="AU73" i="153"/>
  <c r="BN129" i="153"/>
  <c r="BM129" i="153" s="1"/>
  <c r="BK122" i="153"/>
  <c r="BJ122" i="153" s="1"/>
  <c r="BK121" i="153"/>
  <c r="BN128" i="153"/>
  <c r="BN127" i="153"/>
  <c r="AU83" i="153"/>
  <c r="AV83" i="153" s="1"/>
  <c r="AW83" i="153" s="1"/>
  <c r="AX83" i="153" s="1"/>
  <c r="AU84" i="153"/>
  <c r="AZ100" i="153"/>
  <c r="AY100" i="153" s="1"/>
  <c r="AZ99" i="153"/>
  <c r="BF113" i="153"/>
  <c r="BP133" i="153"/>
  <c r="BO132" i="153" s="1"/>
  <c r="AT87" i="153"/>
  <c r="AU87" i="153" s="1"/>
  <c r="AV87" i="153" s="1"/>
  <c r="AW87" i="153" s="1"/>
  <c r="AT88" i="153"/>
  <c r="AT77" i="153"/>
  <c r="AU77" i="153" s="1"/>
  <c r="AV77" i="153" s="1"/>
  <c r="AW77" i="153" s="1"/>
  <c r="AX77" i="153" s="1"/>
  <c r="AT78" i="153"/>
  <c r="AX96" i="153"/>
  <c r="AX95" i="153"/>
  <c r="BQ134" i="153"/>
  <c r="BM127" i="153" l="1"/>
  <c r="BM126" i="153"/>
  <c r="BM128" i="153"/>
  <c r="BL128" i="153" s="1"/>
  <c r="AW95" i="153"/>
  <c r="AW94" i="153"/>
  <c r="BB105" i="153"/>
  <c r="BA105" i="153" s="1"/>
  <c r="AZ105" i="153" s="1"/>
  <c r="AY105" i="153" s="1"/>
  <c r="BB104" i="153"/>
  <c r="AU78" i="153"/>
  <c r="AV78" i="153" s="1"/>
  <c r="AW78" i="153" s="1"/>
  <c r="AX78" i="153" s="1"/>
  <c r="AY78" i="153" s="1"/>
  <c r="AU79" i="153"/>
  <c r="AU88" i="153"/>
  <c r="AV88" i="153" s="1"/>
  <c r="AW88" i="153" s="1"/>
  <c r="AX88" i="153" s="1"/>
  <c r="AU89" i="153"/>
  <c r="AU66" i="153"/>
  <c r="AV66" i="153" s="1"/>
  <c r="AW66" i="153" s="1"/>
  <c r="AX66" i="153" s="1"/>
  <c r="AY66" i="153" s="1"/>
  <c r="AZ66" i="153" s="1"/>
  <c r="BA66" i="153" s="1"/>
  <c r="BB66" i="153" s="1"/>
  <c r="BC66" i="153" s="1"/>
  <c r="BD66" i="153" s="1"/>
  <c r="BE66" i="153" s="1"/>
  <c r="BF66" i="153" s="1"/>
  <c r="BG66" i="153" s="1"/>
  <c r="BH66" i="153" s="1"/>
  <c r="BI66" i="153" s="1"/>
  <c r="BJ66" i="153" s="1"/>
  <c r="BK66" i="153" s="1"/>
  <c r="BL66" i="153" s="1"/>
  <c r="BM66" i="153" s="1"/>
  <c r="BN66" i="153" s="1"/>
  <c r="BO66" i="153" s="1"/>
  <c r="BP66" i="153" s="1"/>
  <c r="BQ66" i="153" s="1"/>
  <c r="BR66" i="153" s="1"/>
  <c r="BS66" i="153" s="1"/>
  <c r="BS138" i="153" s="1"/>
  <c r="AU67" i="153"/>
  <c r="BN131" i="153"/>
  <c r="BE112" i="153"/>
  <c r="AV73" i="153"/>
  <c r="AW73" i="153" s="1"/>
  <c r="AX73" i="153" s="1"/>
  <c r="AY73" i="153" s="1"/>
  <c r="AZ73" i="153" s="1"/>
  <c r="AV74" i="153"/>
  <c r="AY99" i="153"/>
  <c r="AX99" i="153" s="1"/>
  <c r="AY98" i="153"/>
  <c r="BJ121" i="153"/>
  <c r="BI121" i="153" s="1"/>
  <c r="BJ120" i="153"/>
  <c r="BH117" i="153"/>
  <c r="BH116" i="153"/>
  <c r="BR136" i="153"/>
  <c r="AV84" i="153"/>
  <c r="AW84" i="153" s="1"/>
  <c r="AX84" i="153" s="1"/>
  <c r="AY84" i="153" s="1"/>
  <c r="AV85" i="153"/>
  <c r="AX98" i="153" l="1"/>
  <c r="AW98" i="153" s="1"/>
  <c r="AX97" i="153"/>
  <c r="BG116" i="153"/>
  <c r="BG115" i="153"/>
  <c r="BD111" i="153"/>
  <c r="AV89" i="153"/>
  <c r="AW89" i="153" s="1"/>
  <c r="AX89" i="153" s="1"/>
  <c r="AY89" i="153" s="1"/>
  <c r="AV90" i="153"/>
  <c r="AW90" i="153" s="1"/>
  <c r="AX90" i="153" s="1"/>
  <c r="AY90" i="153" s="1"/>
  <c r="AZ90" i="153" s="1"/>
  <c r="BA104" i="153"/>
  <c r="AZ104" i="153" s="1"/>
  <c r="AY104" i="153" s="1"/>
  <c r="AX104" i="153" s="1"/>
  <c r="BA103" i="153"/>
  <c r="AV79" i="153"/>
  <c r="AW79" i="153" s="1"/>
  <c r="AX79" i="153" s="1"/>
  <c r="AY79" i="153" s="1"/>
  <c r="AZ79" i="153" s="1"/>
  <c r="AV80" i="153"/>
  <c r="AW74" i="153"/>
  <c r="AX74" i="153" s="1"/>
  <c r="AY74" i="153" s="1"/>
  <c r="AZ74" i="153" s="1"/>
  <c r="BA74" i="153" s="1"/>
  <c r="AW75" i="153"/>
  <c r="BL126" i="153"/>
  <c r="BL125" i="153"/>
  <c r="AV94" i="153"/>
  <c r="AV93" i="153"/>
  <c r="BQ135" i="153"/>
  <c r="AV67" i="153"/>
  <c r="AW67" i="153" s="1"/>
  <c r="AX67" i="153" s="1"/>
  <c r="AY67" i="153" s="1"/>
  <c r="AZ67" i="153" s="1"/>
  <c r="BA67" i="153" s="1"/>
  <c r="BB67" i="153" s="1"/>
  <c r="BC67" i="153" s="1"/>
  <c r="BD67" i="153" s="1"/>
  <c r="BE67" i="153" s="1"/>
  <c r="BF67" i="153" s="1"/>
  <c r="BG67" i="153" s="1"/>
  <c r="BH67" i="153" s="1"/>
  <c r="BI67" i="153" s="1"/>
  <c r="BJ67" i="153" s="1"/>
  <c r="BK67" i="153" s="1"/>
  <c r="BL67" i="153" s="1"/>
  <c r="BM67" i="153" s="1"/>
  <c r="BN67" i="153" s="1"/>
  <c r="BO67" i="153" s="1"/>
  <c r="BP67" i="153" s="1"/>
  <c r="BQ67" i="153" s="1"/>
  <c r="BR67" i="153" s="1"/>
  <c r="BS67" i="153" s="1"/>
  <c r="BS139" i="153" s="1"/>
  <c r="BR138" i="153" s="1"/>
  <c r="AV68" i="153"/>
  <c r="BL127" i="153"/>
  <c r="BK127" i="153" s="1"/>
  <c r="BI120" i="153"/>
  <c r="BH120" i="153" s="1"/>
  <c r="BI119" i="153"/>
  <c r="AW85" i="153"/>
  <c r="AX85" i="153" s="1"/>
  <c r="AY85" i="153" s="1"/>
  <c r="AZ85" i="153" s="1"/>
  <c r="AW86" i="153"/>
  <c r="BM130" i="153"/>
  <c r="BR137" i="153"/>
  <c r="BQ136" i="153" s="1"/>
  <c r="BK126" i="153" l="1"/>
  <c r="BJ126" i="153" s="1"/>
  <c r="AU93" i="153"/>
  <c r="BF115" i="153"/>
  <c r="BF114" i="153"/>
  <c r="BL129" i="153"/>
  <c r="AW68" i="153"/>
  <c r="AX68" i="153" s="1"/>
  <c r="AY68" i="153" s="1"/>
  <c r="AZ68" i="153" s="1"/>
  <c r="BA68" i="153" s="1"/>
  <c r="BB68" i="153" s="1"/>
  <c r="BC68" i="153" s="1"/>
  <c r="BD68" i="153" s="1"/>
  <c r="BE68" i="153" s="1"/>
  <c r="BF68" i="153" s="1"/>
  <c r="BG68" i="153" s="1"/>
  <c r="BH68" i="153" s="1"/>
  <c r="BI68" i="153" s="1"/>
  <c r="BJ68" i="153" s="1"/>
  <c r="BK68" i="153" s="1"/>
  <c r="BL68" i="153" s="1"/>
  <c r="BM68" i="153" s="1"/>
  <c r="BN68" i="153" s="1"/>
  <c r="BO68" i="153" s="1"/>
  <c r="BP68" i="153" s="1"/>
  <c r="BQ68" i="153" s="1"/>
  <c r="BR68" i="153" s="1"/>
  <c r="BS68" i="153" s="1"/>
  <c r="BS140" i="153" s="1"/>
  <c r="BR139" i="153" s="1"/>
  <c r="AW69" i="153"/>
  <c r="BH119" i="153"/>
  <c r="BG119" i="153" s="1"/>
  <c r="BH118" i="153"/>
  <c r="AX75" i="153"/>
  <c r="AY75" i="153" s="1"/>
  <c r="AZ75" i="153" s="1"/>
  <c r="BA75" i="153" s="1"/>
  <c r="BB75" i="153" s="1"/>
  <c r="AX76" i="153"/>
  <c r="AZ103" i="153"/>
  <c r="AY103" i="153" s="1"/>
  <c r="AX103" i="153" s="1"/>
  <c r="AW103" i="153" s="1"/>
  <c r="AZ102" i="153"/>
  <c r="AX86" i="153"/>
  <c r="AY86" i="153" s="1"/>
  <c r="AZ86" i="153" s="1"/>
  <c r="BA86" i="153" s="1"/>
  <c r="AX87" i="153"/>
  <c r="BP135" i="153"/>
  <c r="BP134" i="153"/>
  <c r="BC110" i="153"/>
  <c r="AW97" i="153"/>
  <c r="AV97" i="153" s="1"/>
  <c r="AW96" i="153"/>
  <c r="BK125" i="153"/>
  <c r="BJ125" i="153" s="1"/>
  <c r="BI125" i="153" s="1"/>
  <c r="BK124" i="153"/>
  <c r="BQ137" i="153"/>
  <c r="BP136" i="153" s="1"/>
  <c r="AW80" i="153"/>
  <c r="AX80" i="153" s="1"/>
  <c r="AY80" i="153" s="1"/>
  <c r="AZ80" i="153" s="1"/>
  <c r="BA80" i="153" s="1"/>
  <c r="AW81" i="153"/>
  <c r="BO135" i="153" l="1"/>
  <c r="BQ138" i="153"/>
  <c r="AX81" i="153"/>
  <c r="AY81" i="153" s="1"/>
  <c r="AZ81" i="153" s="1"/>
  <c r="BA81" i="153" s="1"/>
  <c r="BB81" i="153" s="1"/>
  <c r="AX82" i="153"/>
  <c r="BO134" i="153"/>
  <c r="BN134" i="153" s="1"/>
  <c r="BO133" i="153"/>
  <c r="AX69" i="153"/>
  <c r="AY69" i="153" s="1"/>
  <c r="AZ69" i="153" s="1"/>
  <c r="BA69" i="153" s="1"/>
  <c r="BB69" i="153" s="1"/>
  <c r="BC69" i="153" s="1"/>
  <c r="BD69" i="153" s="1"/>
  <c r="BE69" i="153" s="1"/>
  <c r="BF69" i="153" s="1"/>
  <c r="BG69" i="153" s="1"/>
  <c r="BH69" i="153" s="1"/>
  <c r="BI69" i="153" s="1"/>
  <c r="BJ69" i="153" s="1"/>
  <c r="BK69" i="153" s="1"/>
  <c r="BL69" i="153" s="1"/>
  <c r="BM69" i="153" s="1"/>
  <c r="BN69" i="153" s="1"/>
  <c r="BO69" i="153" s="1"/>
  <c r="BP69" i="153" s="1"/>
  <c r="BQ69" i="153" s="1"/>
  <c r="BR69" i="153" s="1"/>
  <c r="BS69" i="153" s="1"/>
  <c r="BS141" i="153" s="1"/>
  <c r="AX70" i="153"/>
  <c r="BB109" i="153"/>
  <c r="BE114" i="153"/>
  <c r="BE113" i="153"/>
  <c r="AV96" i="153"/>
  <c r="AU96" i="153" s="1"/>
  <c r="AV95" i="153"/>
  <c r="AY76" i="153"/>
  <c r="AZ76" i="153" s="1"/>
  <c r="BA76" i="153" s="1"/>
  <c r="BB76" i="153" s="1"/>
  <c r="BC76" i="153" s="1"/>
  <c r="AY77" i="153"/>
  <c r="BP137" i="153"/>
  <c r="BG118" i="153"/>
  <c r="BF118" i="153" s="1"/>
  <c r="BG117" i="153"/>
  <c r="BJ124" i="153"/>
  <c r="BI124" i="153" s="1"/>
  <c r="BH124" i="153" s="1"/>
  <c r="BJ123" i="153"/>
  <c r="AY102" i="153"/>
  <c r="AX102" i="153" s="1"/>
  <c r="AW102" i="153" s="1"/>
  <c r="AV102" i="153" s="1"/>
  <c r="AY101" i="153"/>
  <c r="AY87" i="153"/>
  <c r="AZ87" i="153" s="1"/>
  <c r="BA87" i="153" s="1"/>
  <c r="BB87" i="153" s="1"/>
  <c r="AY88" i="153"/>
  <c r="BK128" i="153"/>
  <c r="AY70" i="153" l="1"/>
  <c r="AZ70" i="153" s="1"/>
  <c r="BA70" i="153" s="1"/>
  <c r="BB70" i="153" s="1"/>
  <c r="BC70" i="153" s="1"/>
  <c r="BD70" i="153" s="1"/>
  <c r="BE70" i="153" s="1"/>
  <c r="BF70" i="153" s="1"/>
  <c r="BG70" i="153" s="1"/>
  <c r="BH70" i="153" s="1"/>
  <c r="BI70" i="153" s="1"/>
  <c r="BJ70" i="153" s="1"/>
  <c r="BK70" i="153" s="1"/>
  <c r="BL70" i="153" s="1"/>
  <c r="BM70" i="153" s="1"/>
  <c r="BN70" i="153" s="1"/>
  <c r="BO70" i="153" s="1"/>
  <c r="BP70" i="153" s="1"/>
  <c r="BQ70" i="153" s="1"/>
  <c r="BR70" i="153" s="1"/>
  <c r="BS70" i="153" s="1"/>
  <c r="BS142" i="153" s="1"/>
  <c r="AY71" i="153"/>
  <c r="AX101" i="153"/>
  <c r="AW101" i="153" s="1"/>
  <c r="AV101" i="153" s="1"/>
  <c r="AU101" i="153" s="1"/>
  <c r="AX100" i="153"/>
  <c r="BR141" i="153"/>
  <c r="AZ77" i="153"/>
  <c r="BA77" i="153" s="1"/>
  <c r="BB77" i="153" s="1"/>
  <c r="BC77" i="153" s="1"/>
  <c r="BD77" i="153" s="1"/>
  <c r="AZ78" i="153"/>
  <c r="AU95" i="153"/>
  <c r="AT95" i="153" s="1"/>
  <c r="AU94" i="153"/>
  <c r="BF117" i="153"/>
  <c r="BE117" i="153" s="1"/>
  <c r="BF116" i="153"/>
  <c r="BR140" i="153"/>
  <c r="BD113" i="153"/>
  <c r="BD112" i="153"/>
  <c r="BO136" i="153"/>
  <c r="BN133" i="153"/>
  <c r="BM133" i="153" s="1"/>
  <c r="BN132" i="153"/>
  <c r="BJ127" i="153"/>
  <c r="BI123" i="153"/>
  <c r="BH123" i="153" s="1"/>
  <c r="BG123" i="153" s="1"/>
  <c r="BI122" i="153"/>
  <c r="BA108" i="153"/>
  <c r="AY82" i="153"/>
  <c r="AZ82" i="153" s="1"/>
  <c r="BA82" i="153" s="1"/>
  <c r="BB82" i="153" s="1"/>
  <c r="BC82" i="153" s="1"/>
  <c r="AY83" i="153"/>
  <c r="AZ88" i="153"/>
  <c r="BA88" i="153" s="1"/>
  <c r="BB88" i="153" s="1"/>
  <c r="BC88" i="153" s="1"/>
  <c r="AZ89" i="153"/>
  <c r="BM132" i="153" l="1"/>
  <c r="BL132" i="153" s="1"/>
  <c r="BM131" i="153"/>
  <c r="AZ107" i="153"/>
  <c r="BN135" i="153"/>
  <c r="BE116" i="153"/>
  <c r="BD116" i="153" s="1"/>
  <c r="BE115" i="153"/>
  <c r="BA89" i="153"/>
  <c r="BB89" i="153" s="1"/>
  <c r="BC89" i="153" s="1"/>
  <c r="BD89" i="153" s="1"/>
  <c r="BA90" i="153"/>
  <c r="BI126" i="153"/>
  <c r="BQ140" i="153"/>
  <c r="BQ139" i="153"/>
  <c r="AZ71" i="153"/>
  <c r="BA71" i="153" s="1"/>
  <c r="BB71" i="153" s="1"/>
  <c r="BC71" i="153" s="1"/>
  <c r="BD71" i="153" s="1"/>
  <c r="BE71" i="153" s="1"/>
  <c r="BF71" i="153" s="1"/>
  <c r="BG71" i="153" s="1"/>
  <c r="BH71" i="153" s="1"/>
  <c r="BI71" i="153" s="1"/>
  <c r="BJ71" i="153" s="1"/>
  <c r="BK71" i="153" s="1"/>
  <c r="BL71" i="153" s="1"/>
  <c r="BM71" i="153" s="1"/>
  <c r="BN71" i="153" s="1"/>
  <c r="BO71" i="153" s="1"/>
  <c r="BP71" i="153" s="1"/>
  <c r="BQ71" i="153" s="1"/>
  <c r="BR71" i="153" s="1"/>
  <c r="BS71" i="153" s="1"/>
  <c r="BS143" i="153" s="1"/>
  <c r="BR142" i="153" s="1"/>
  <c r="AZ72" i="153"/>
  <c r="AW100" i="153"/>
  <c r="AV100" i="153" s="1"/>
  <c r="AU100" i="153" s="1"/>
  <c r="AT100" i="153" s="1"/>
  <c r="AW99" i="153"/>
  <c r="BC112" i="153"/>
  <c r="BC111" i="153"/>
  <c r="AT94" i="153"/>
  <c r="AS94" i="153" s="1"/>
  <c r="AT93" i="153"/>
  <c r="AS93" i="153" s="1"/>
  <c r="AR93" i="153" s="1"/>
  <c r="BH122" i="153"/>
  <c r="BG122" i="153" s="1"/>
  <c r="BF122" i="153" s="1"/>
  <c r="BH121" i="153"/>
  <c r="BA78" i="153"/>
  <c r="BB78" i="153" s="1"/>
  <c r="BC78" i="153" s="1"/>
  <c r="BD78" i="153" s="1"/>
  <c r="BE78" i="153" s="1"/>
  <c r="BA79" i="153"/>
  <c r="AZ83" i="153"/>
  <c r="BA83" i="153" s="1"/>
  <c r="BB83" i="153" s="1"/>
  <c r="BC83" i="153" s="1"/>
  <c r="BD83" i="153" s="1"/>
  <c r="AZ84" i="153"/>
  <c r="BB90" i="153" l="1"/>
  <c r="BC90" i="153" s="1"/>
  <c r="BD90" i="153" s="1"/>
  <c r="BE90" i="153" s="1"/>
  <c r="BP139" i="153"/>
  <c r="BP138" i="153"/>
  <c r="BD115" i="153"/>
  <c r="BC115" i="153" s="1"/>
  <c r="BD114" i="153"/>
  <c r="BA84" i="153"/>
  <c r="BB84" i="153" s="1"/>
  <c r="BC84" i="153" s="1"/>
  <c r="BD84" i="153" s="1"/>
  <c r="BE84" i="153" s="1"/>
  <c r="BA85" i="153"/>
  <c r="BH125" i="153"/>
  <c r="BM134" i="153"/>
  <c r="AV99" i="153"/>
  <c r="AU99" i="153" s="1"/>
  <c r="AT99" i="153" s="1"/>
  <c r="AS99" i="153" s="1"/>
  <c r="AV98" i="153"/>
  <c r="BB79" i="153"/>
  <c r="BC79" i="153" s="1"/>
  <c r="BD79" i="153" s="1"/>
  <c r="BE79" i="153" s="1"/>
  <c r="BF79" i="153" s="1"/>
  <c r="BB80" i="153"/>
  <c r="AY106" i="153"/>
  <c r="BA72" i="153"/>
  <c r="BB72" i="153" s="1"/>
  <c r="BC72" i="153" s="1"/>
  <c r="BD72" i="153" s="1"/>
  <c r="BE72" i="153" s="1"/>
  <c r="BF72" i="153" s="1"/>
  <c r="BG72" i="153" s="1"/>
  <c r="BH72" i="153" s="1"/>
  <c r="BI72" i="153" s="1"/>
  <c r="BJ72" i="153" s="1"/>
  <c r="BK72" i="153" s="1"/>
  <c r="BL72" i="153" s="1"/>
  <c r="BM72" i="153" s="1"/>
  <c r="BN72" i="153" s="1"/>
  <c r="BO72" i="153" s="1"/>
  <c r="BP72" i="153" s="1"/>
  <c r="BQ72" i="153" s="1"/>
  <c r="BR72" i="153" s="1"/>
  <c r="BS72" i="153" s="1"/>
  <c r="BS144" i="153" s="1"/>
  <c r="BR143" i="153" s="1"/>
  <c r="BA73" i="153"/>
  <c r="BL131" i="153"/>
  <c r="BK131" i="153" s="1"/>
  <c r="BL130" i="153"/>
  <c r="BG121" i="153"/>
  <c r="BF121" i="153" s="1"/>
  <c r="BE121" i="153" s="1"/>
  <c r="BG120" i="153"/>
  <c r="BB111" i="153"/>
  <c r="BB110" i="153"/>
  <c r="BQ141" i="153"/>
  <c r="BA110" i="153" l="1"/>
  <c r="BA109" i="153"/>
  <c r="BC80" i="153"/>
  <c r="BD80" i="153" s="1"/>
  <c r="BE80" i="153" s="1"/>
  <c r="BF80" i="153" s="1"/>
  <c r="BG80" i="153" s="1"/>
  <c r="BC81" i="153"/>
  <c r="BB85" i="153"/>
  <c r="BC85" i="153" s="1"/>
  <c r="BD85" i="153" s="1"/>
  <c r="BE85" i="153" s="1"/>
  <c r="BF85" i="153" s="1"/>
  <c r="BB86" i="153"/>
  <c r="BF120" i="153"/>
  <c r="BE120" i="153" s="1"/>
  <c r="BD120" i="153" s="1"/>
  <c r="BF119" i="153"/>
  <c r="BC114" i="153"/>
  <c r="BB114" i="153" s="1"/>
  <c r="BC113" i="153"/>
  <c r="BK130" i="153"/>
  <c r="BJ130" i="153" s="1"/>
  <c r="BK129" i="153"/>
  <c r="AX105" i="153"/>
  <c r="BO138" i="153"/>
  <c r="BO137" i="153"/>
  <c r="AU98" i="153"/>
  <c r="AT98" i="153" s="1"/>
  <c r="AS98" i="153" s="1"/>
  <c r="AR98" i="153" s="1"/>
  <c r="AU97" i="153"/>
  <c r="BP140" i="153"/>
  <c r="BO139" i="153" s="1"/>
  <c r="BB73" i="153"/>
  <c r="BC73" i="153" s="1"/>
  <c r="BD73" i="153" s="1"/>
  <c r="BE73" i="153" s="1"/>
  <c r="BF73" i="153" s="1"/>
  <c r="BG73" i="153" s="1"/>
  <c r="BH73" i="153" s="1"/>
  <c r="BI73" i="153" s="1"/>
  <c r="BJ73" i="153" s="1"/>
  <c r="BK73" i="153" s="1"/>
  <c r="BL73" i="153" s="1"/>
  <c r="BM73" i="153" s="1"/>
  <c r="BN73" i="153" s="1"/>
  <c r="BO73" i="153" s="1"/>
  <c r="BP73" i="153" s="1"/>
  <c r="BQ73" i="153" s="1"/>
  <c r="BR73" i="153" s="1"/>
  <c r="BS73" i="153" s="1"/>
  <c r="BS145" i="153" s="1"/>
  <c r="BR144" i="153" s="1"/>
  <c r="BB74" i="153"/>
  <c r="BG124" i="153"/>
  <c r="BQ142" i="153"/>
  <c r="BP141" i="153" s="1"/>
  <c r="BL133" i="153"/>
  <c r="BO140" i="153" l="1"/>
  <c r="BN139" i="153" s="1"/>
  <c r="AT97" i="153"/>
  <c r="AS97" i="153" s="1"/>
  <c r="AR97" i="153" s="1"/>
  <c r="AQ97" i="153" s="1"/>
  <c r="AT96" i="153"/>
  <c r="BF123" i="153"/>
  <c r="BK132" i="153"/>
  <c r="BC74" i="153"/>
  <c r="BD74" i="153" s="1"/>
  <c r="BE74" i="153" s="1"/>
  <c r="BF74" i="153" s="1"/>
  <c r="BG74" i="153" s="1"/>
  <c r="BH74" i="153" s="1"/>
  <c r="BI74" i="153" s="1"/>
  <c r="BJ74" i="153" s="1"/>
  <c r="BK74" i="153" s="1"/>
  <c r="BL74" i="153" s="1"/>
  <c r="BM74" i="153" s="1"/>
  <c r="BN74" i="153" s="1"/>
  <c r="BO74" i="153" s="1"/>
  <c r="BP74" i="153" s="1"/>
  <c r="BQ74" i="153" s="1"/>
  <c r="BR74" i="153" s="1"/>
  <c r="BS74" i="153" s="1"/>
  <c r="BS146" i="153" s="1"/>
  <c r="BR145" i="153" s="1"/>
  <c r="BC75" i="153"/>
  <c r="BN138" i="153"/>
  <c r="AZ109" i="153"/>
  <c r="AZ108" i="153"/>
  <c r="BB113" i="153"/>
  <c r="BA113" i="153" s="1"/>
  <c r="BB112" i="153"/>
  <c r="BN137" i="153"/>
  <c r="BN136" i="153"/>
  <c r="AW104" i="153"/>
  <c r="BE119" i="153"/>
  <c r="BD119" i="153" s="1"/>
  <c r="BC119" i="153" s="1"/>
  <c r="BE118" i="153"/>
  <c r="BJ129" i="153"/>
  <c r="BI129" i="153" s="1"/>
  <c r="BJ128" i="153"/>
  <c r="BC86" i="153"/>
  <c r="BD86" i="153" s="1"/>
  <c r="BE86" i="153" s="1"/>
  <c r="BF86" i="153" s="1"/>
  <c r="BG86" i="153" s="1"/>
  <c r="BC87" i="153"/>
  <c r="BD81" i="153"/>
  <c r="BE81" i="153" s="1"/>
  <c r="BF81" i="153" s="1"/>
  <c r="BG81" i="153" s="1"/>
  <c r="BH81" i="153" s="1"/>
  <c r="BD82" i="153"/>
  <c r="BQ143" i="153"/>
  <c r="BP142" i="153" s="1"/>
  <c r="BM138" i="153" l="1"/>
  <c r="BO141" i="153"/>
  <c r="AY108" i="153"/>
  <c r="AY107" i="153"/>
  <c r="BM136" i="153"/>
  <c r="BL136" i="153" s="1"/>
  <c r="BK136" i="153" s="1"/>
  <c r="BM135" i="153"/>
  <c r="BE82" i="153"/>
  <c r="BF82" i="153" s="1"/>
  <c r="BG82" i="153" s="1"/>
  <c r="BH82" i="153" s="1"/>
  <c r="BI82" i="153" s="1"/>
  <c r="BE83" i="153"/>
  <c r="BD75" i="153"/>
  <c r="BE75" i="153" s="1"/>
  <c r="BF75" i="153" s="1"/>
  <c r="BG75" i="153" s="1"/>
  <c r="BH75" i="153" s="1"/>
  <c r="BI75" i="153" s="1"/>
  <c r="BJ75" i="153" s="1"/>
  <c r="BK75" i="153" s="1"/>
  <c r="BL75" i="153" s="1"/>
  <c r="BM75" i="153" s="1"/>
  <c r="BN75" i="153" s="1"/>
  <c r="BO75" i="153" s="1"/>
  <c r="BP75" i="153" s="1"/>
  <c r="BQ75" i="153" s="1"/>
  <c r="BR75" i="153" s="1"/>
  <c r="BS75" i="153" s="1"/>
  <c r="BS147" i="153" s="1"/>
  <c r="BR146" i="153" s="1"/>
  <c r="BD76" i="153"/>
  <c r="BE122" i="153"/>
  <c r="BA112" i="153"/>
  <c r="AZ112" i="153" s="1"/>
  <c r="BA111" i="153"/>
  <c r="AV103" i="153"/>
  <c r="BQ144" i="153"/>
  <c r="BP143" i="153" s="1"/>
  <c r="BJ131" i="153"/>
  <c r="BI128" i="153"/>
  <c r="BH128" i="153" s="1"/>
  <c r="BI127" i="153"/>
  <c r="BM137" i="153"/>
  <c r="BL137" i="153" s="1"/>
  <c r="BD118" i="153"/>
  <c r="BC118" i="153" s="1"/>
  <c r="BB118" i="153" s="1"/>
  <c r="BD117" i="153"/>
  <c r="AS96" i="153"/>
  <c r="AR96" i="153" s="1"/>
  <c r="AQ96" i="153" s="1"/>
  <c r="AP96" i="153" s="1"/>
  <c r="AS95" i="153"/>
  <c r="BD87" i="153"/>
  <c r="BE87" i="153" s="1"/>
  <c r="BF87" i="153" s="1"/>
  <c r="BG87" i="153" s="1"/>
  <c r="BH87" i="153" s="1"/>
  <c r="BD88" i="153"/>
  <c r="BL135" i="153" l="1"/>
  <c r="BK135" i="153" s="1"/>
  <c r="BJ135" i="153" s="1"/>
  <c r="BL134" i="153"/>
  <c r="BE88" i="153"/>
  <c r="BF88" i="153" s="1"/>
  <c r="BG88" i="153" s="1"/>
  <c r="BH88" i="153" s="1"/>
  <c r="BI88" i="153" s="1"/>
  <c r="BE89" i="153"/>
  <c r="BH127" i="153"/>
  <c r="BG127" i="153" s="1"/>
  <c r="BH126" i="153"/>
  <c r="AZ111" i="153"/>
  <c r="AY111" i="153" s="1"/>
  <c r="AZ110" i="153"/>
  <c r="AX107" i="153"/>
  <c r="AX106" i="153"/>
  <c r="BI130" i="153"/>
  <c r="BD121" i="153"/>
  <c r="BF83" i="153"/>
  <c r="BG83" i="153" s="1"/>
  <c r="BH83" i="153" s="1"/>
  <c r="BI83" i="153" s="1"/>
  <c r="BJ83" i="153" s="1"/>
  <c r="BF84" i="153"/>
  <c r="BC117" i="153"/>
  <c r="BB117" i="153" s="1"/>
  <c r="BA117" i="153" s="1"/>
  <c r="BC116" i="153"/>
  <c r="BN140" i="153"/>
  <c r="BE76" i="153"/>
  <c r="BF76" i="153" s="1"/>
  <c r="BG76" i="153" s="1"/>
  <c r="BH76" i="153" s="1"/>
  <c r="BI76" i="153" s="1"/>
  <c r="BJ76" i="153" s="1"/>
  <c r="BK76" i="153" s="1"/>
  <c r="BL76" i="153" s="1"/>
  <c r="BM76" i="153" s="1"/>
  <c r="BN76" i="153" s="1"/>
  <c r="BO76" i="153" s="1"/>
  <c r="BP76" i="153" s="1"/>
  <c r="BQ76" i="153" s="1"/>
  <c r="BR76" i="153" s="1"/>
  <c r="BS76" i="153" s="1"/>
  <c r="BS148" i="153" s="1"/>
  <c r="BE77" i="153"/>
  <c r="AR95" i="153"/>
  <c r="AQ95" i="153" s="1"/>
  <c r="AP95" i="153" s="1"/>
  <c r="AO95" i="153" s="1"/>
  <c r="AR94" i="153"/>
  <c r="AU102" i="153"/>
  <c r="BQ145" i="153"/>
  <c r="BP144" i="153" s="1"/>
  <c r="BO142" i="153"/>
  <c r="BN141" i="153" s="1"/>
  <c r="BO143" i="153" l="1"/>
  <c r="BB116" i="153"/>
  <c r="BA116" i="153" s="1"/>
  <c r="AZ116" i="153" s="1"/>
  <c r="BB115" i="153"/>
  <c r="BM140" i="153"/>
  <c r="BM139" i="153"/>
  <c r="BG84" i="153"/>
  <c r="BH84" i="153" s="1"/>
  <c r="BI84" i="153" s="1"/>
  <c r="BJ84" i="153" s="1"/>
  <c r="BK84" i="153" s="1"/>
  <c r="BG85" i="153"/>
  <c r="BK134" i="153"/>
  <c r="BJ134" i="153" s="1"/>
  <c r="BI134" i="153" s="1"/>
  <c r="BK133" i="153"/>
  <c r="BR147" i="153"/>
  <c r="BF89" i="153"/>
  <c r="BG89" i="153" s="1"/>
  <c r="BH89" i="153" s="1"/>
  <c r="BI89" i="153" s="1"/>
  <c r="BJ89" i="153" s="1"/>
  <c r="BF90" i="153"/>
  <c r="AW106" i="153"/>
  <c r="AW105" i="153"/>
  <c r="AY110" i="153"/>
  <c r="AX110" i="153" s="1"/>
  <c r="AY109" i="153"/>
  <c r="AT101" i="153"/>
  <c r="BF77" i="153"/>
  <c r="BG77" i="153" s="1"/>
  <c r="BH77" i="153" s="1"/>
  <c r="BI77" i="153" s="1"/>
  <c r="BJ77" i="153" s="1"/>
  <c r="BK77" i="153" s="1"/>
  <c r="BL77" i="153" s="1"/>
  <c r="BM77" i="153" s="1"/>
  <c r="BN77" i="153" s="1"/>
  <c r="BO77" i="153" s="1"/>
  <c r="BP77" i="153" s="1"/>
  <c r="BQ77" i="153" s="1"/>
  <c r="BR77" i="153" s="1"/>
  <c r="BS77" i="153" s="1"/>
  <c r="BS149" i="153" s="1"/>
  <c r="BR148" i="153" s="1"/>
  <c r="BF78" i="153"/>
  <c r="BG126" i="153"/>
  <c r="BF126" i="153" s="1"/>
  <c r="BG125" i="153"/>
  <c r="BH129" i="153"/>
  <c r="BN142" i="153"/>
  <c r="BM141" i="153" s="1"/>
  <c r="AQ94" i="153"/>
  <c r="AP94" i="153" s="1"/>
  <c r="AO94" i="153" s="1"/>
  <c r="AN94" i="153" s="1"/>
  <c r="AQ93" i="153"/>
  <c r="BC120" i="153"/>
  <c r="AP93" i="153" l="1"/>
  <c r="AO93" i="153" s="1"/>
  <c r="AN93" i="153" s="1"/>
  <c r="AM93" i="153" s="1"/>
  <c r="BG90" i="153"/>
  <c r="BH90" i="153" s="1"/>
  <c r="BI90" i="153" s="1"/>
  <c r="BJ90" i="153" s="1"/>
  <c r="BK90" i="153" s="1"/>
  <c r="BJ133" i="153"/>
  <c r="BI133" i="153" s="1"/>
  <c r="BH133" i="153" s="1"/>
  <c r="BJ132" i="153"/>
  <c r="BG78" i="153"/>
  <c r="BH78" i="153" s="1"/>
  <c r="BI78" i="153" s="1"/>
  <c r="BJ78" i="153" s="1"/>
  <c r="BK78" i="153" s="1"/>
  <c r="BL78" i="153" s="1"/>
  <c r="BM78" i="153" s="1"/>
  <c r="BN78" i="153" s="1"/>
  <c r="BO78" i="153" s="1"/>
  <c r="BP78" i="153" s="1"/>
  <c r="BQ78" i="153" s="1"/>
  <c r="BR78" i="153" s="1"/>
  <c r="BS78" i="153" s="1"/>
  <c r="BS150" i="153" s="1"/>
  <c r="BG79" i="153"/>
  <c r="BQ147" i="153"/>
  <c r="BQ146" i="153"/>
  <c r="BF125" i="153"/>
  <c r="BE125" i="153" s="1"/>
  <c r="BF124" i="153"/>
  <c r="BA115" i="153"/>
  <c r="AZ115" i="153" s="1"/>
  <c r="AY115" i="153" s="1"/>
  <c r="BA114" i="153"/>
  <c r="AS100" i="153"/>
  <c r="BH85" i="153"/>
  <c r="BI85" i="153" s="1"/>
  <c r="BJ85" i="153" s="1"/>
  <c r="BK85" i="153" s="1"/>
  <c r="BL85" i="153" s="1"/>
  <c r="BH86" i="153"/>
  <c r="BB119" i="153"/>
  <c r="AX109" i="153"/>
  <c r="AW109" i="153" s="1"/>
  <c r="AX108" i="153"/>
  <c r="AV105" i="153"/>
  <c r="AV104" i="153"/>
  <c r="BL140" i="153"/>
  <c r="BG128" i="153"/>
  <c r="BL139" i="153"/>
  <c r="BL138" i="153"/>
  <c r="AR99" i="153" l="1"/>
  <c r="BP146" i="153"/>
  <c r="BP145" i="153"/>
  <c r="BK139" i="153"/>
  <c r="BH79" i="153"/>
  <c r="BI79" i="153" s="1"/>
  <c r="BJ79" i="153" s="1"/>
  <c r="BK79" i="153" s="1"/>
  <c r="BL79" i="153" s="1"/>
  <c r="BM79" i="153" s="1"/>
  <c r="BN79" i="153" s="1"/>
  <c r="BO79" i="153" s="1"/>
  <c r="BP79" i="153" s="1"/>
  <c r="BQ79" i="153" s="1"/>
  <c r="BR79" i="153" s="1"/>
  <c r="BS79" i="153" s="1"/>
  <c r="BS151" i="153" s="1"/>
  <c r="BR150" i="153" s="1"/>
  <c r="BH80" i="153"/>
  <c r="BA118" i="153"/>
  <c r="AU104" i="153"/>
  <c r="AU103" i="153"/>
  <c r="AW108" i="153"/>
  <c r="AV108" i="153" s="1"/>
  <c r="AW107" i="153"/>
  <c r="BI132" i="153"/>
  <c r="BH132" i="153" s="1"/>
  <c r="BG132" i="153" s="1"/>
  <c r="BI131" i="153"/>
  <c r="BR149" i="153"/>
  <c r="BE124" i="153"/>
  <c r="BD124" i="153" s="1"/>
  <c r="BE123" i="153"/>
  <c r="BK138" i="153"/>
  <c r="BK137" i="153"/>
  <c r="BF127" i="153"/>
  <c r="AZ114" i="153"/>
  <c r="AY114" i="153" s="1"/>
  <c r="AX114" i="153" s="1"/>
  <c r="AZ113" i="153"/>
  <c r="BI86" i="153"/>
  <c r="BJ86" i="153" s="1"/>
  <c r="BK86" i="153" s="1"/>
  <c r="BL86" i="153" s="1"/>
  <c r="BM86" i="153" s="1"/>
  <c r="BI87" i="153"/>
  <c r="BD123" i="153" l="1"/>
  <c r="BC123" i="153" s="1"/>
  <c r="BD122" i="153"/>
  <c r="AY113" i="153"/>
  <c r="AX113" i="153" s="1"/>
  <c r="AW113" i="153" s="1"/>
  <c r="AY112" i="153"/>
  <c r="BE126" i="153"/>
  <c r="AT103" i="153"/>
  <c r="AT102" i="153"/>
  <c r="BH131" i="153"/>
  <c r="BG131" i="153" s="1"/>
  <c r="BF131" i="153" s="1"/>
  <c r="BH130" i="153"/>
  <c r="AQ98" i="153"/>
  <c r="BJ87" i="153"/>
  <c r="BK87" i="153" s="1"/>
  <c r="BL87" i="153" s="1"/>
  <c r="BM87" i="153" s="1"/>
  <c r="BN87" i="153" s="1"/>
  <c r="BJ88" i="153"/>
  <c r="BJ137" i="153"/>
  <c r="BJ136" i="153"/>
  <c r="BQ149" i="153"/>
  <c r="BQ148" i="153"/>
  <c r="BO145" i="153"/>
  <c r="BO144" i="153"/>
  <c r="AZ117" i="153"/>
  <c r="BJ138" i="153"/>
  <c r="AV107" i="153"/>
  <c r="AU107" i="153" s="1"/>
  <c r="AV106" i="153"/>
  <c r="BI80" i="153"/>
  <c r="BJ80" i="153" s="1"/>
  <c r="BK80" i="153" s="1"/>
  <c r="BL80" i="153" s="1"/>
  <c r="BM80" i="153" s="1"/>
  <c r="BN80" i="153" s="1"/>
  <c r="BO80" i="153" s="1"/>
  <c r="BP80" i="153" s="1"/>
  <c r="BQ80" i="153" s="1"/>
  <c r="BR80" i="153" s="1"/>
  <c r="BS80" i="153" s="1"/>
  <c r="BS152" i="153" s="1"/>
  <c r="BR151" i="153" s="1"/>
  <c r="BI81" i="153"/>
  <c r="BI137" i="153" l="1"/>
  <c r="AP97" i="153"/>
  <c r="BI136" i="153"/>
  <c r="BH136" i="153" s="1"/>
  <c r="BI135" i="153"/>
  <c r="BN144" i="153"/>
  <c r="BN143" i="153"/>
  <c r="AS102" i="153"/>
  <c r="AS101" i="153"/>
  <c r="BC122" i="153"/>
  <c r="BB122" i="153" s="1"/>
  <c r="BC121" i="153"/>
  <c r="BJ81" i="153"/>
  <c r="BK81" i="153" s="1"/>
  <c r="BL81" i="153" s="1"/>
  <c r="BM81" i="153" s="1"/>
  <c r="BN81" i="153" s="1"/>
  <c r="BO81" i="153" s="1"/>
  <c r="BP81" i="153" s="1"/>
  <c r="BQ81" i="153" s="1"/>
  <c r="BR81" i="153" s="1"/>
  <c r="BS81" i="153" s="1"/>
  <c r="BS153" i="153" s="1"/>
  <c r="BJ82" i="153"/>
  <c r="BK88" i="153"/>
  <c r="BL88" i="153" s="1"/>
  <c r="BM88" i="153" s="1"/>
  <c r="BN88" i="153" s="1"/>
  <c r="BO88" i="153" s="1"/>
  <c r="BK89" i="153"/>
  <c r="AY116" i="153"/>
  <c r="AX112" i="153"/>
  <c r="AW112" i="153" s="1"/>
  <c r="AV112" i="153" s="1"/>
  <c r="AX111" i="153"/>
  <c r="BG130" i="153"/>
  <c r="BF130" i="153" s="1"/>
  <c r="BE130" i="153" s="1"/>
  <c r="BG129" i="153"/>
  <c r="AU106" i="153"/>
  <c r="AT106" i="153" s="1"/>
  <c r="AU105" i="153"/>
  <c r="BP148" i="153"/>
  <c r="BP147" i="153"/>
  <c r="BD125" i="153"/>
  <c r="BQ150" i="153"/>
  <c r="BK82" i="153" l="1"/>
  <c r="BL82" i="153" s="1"/>
  <c r="BM82" i="153" s="1"/>
  <c r="BN82" i="153" s="1"/>
  <c r="BO82" i="153" s="1"/>
  <c r="BP82" i="153" s="1"/>
  <c r="BQ82" i="153" s="1"/>
  <c r="BR82" i="153" s="1"/>
  <c r="BS82" i="153" s="1"/>
  <c r="BS154" i="153" s="1"/>
  <c r="BK83" i="153"/>
  <c r="AO96" i="153"/>
  <c r="AX115" i="153"/>
  <c r="AT105" i="153"/>
  <c r="AS105" i="153" s="1"/>
  <c r="AT104" i="153"/>
  <c r="BH135" i="153"/>
  <c r="BG135" i="153" s="1"/>
  <c r="BH134" i="153"/>
  <c r="BC124" i="153"/>
  <c r="BB121" i="153"/>
  <c r="BA121" i="153" s="1"/>
  <c r="BB120" i="153"/>
  <c r="BL89" i="153"/>
  <c r="BM89" i="153" s="1"/>
  <c r="BN89" i="153" s="1"/>
  <c r="BO89" i="153" s="1"/>
  <c r="BP89" i="153" s="1"/>
  <c r="BL90" i="153"/>
  <c r="BM90" i="153" s="1"/>
  <c r="BN90" i="153" s="1"/>
  <c r="BO90" i="153" s="1"/>
  <c r="BP90" i="153" s="1"/>
  <c r="BQ90" i="153" s="1"/>
  <c r="AR101" i="153"/>
  <c r="AR100" i="153"/>
  <c r="BO147" i="153"/>
  <c r="BO146" i="153"/>
  <c r="AW111" i="153"/>
  <c r="AV111" i="153" s="1"/>
  <c r="AU111" i="153" s="1"/>
  <c r="AW110" i="153"/>
  <c r="BR153" i="153"/>
  <c r="BF129" i="153"/>
  <c r="BE129" i="153" s="1"/>
  <c r="BD129" i="153" s="1"/>
  <c r="BF128" i="153"/>
  <c r="BR152" i="153"/>
  <c r="BM143" i="153"/>
  <c r="BM142" i="153"/>
  <c r="BP149" i="153"/>
  <c r="BO148" i="153" s="1"/>
  <c r="AS104" i="153" l="1"/>
  <c r="AR104" i="153" s="1"/>
  <c r="AS103" i="153"/>
  <c r="AQ100" i="153"/>
  <c r="AQ99" i="153"/>
  <c r="AV110" i="153"/>
  <c r="AU110" i="153" s="1"/>
  <c r="AT110" i="153" s="1"/>
  <c r="AV109" i="153"/>
  <c r="BL142" i="153"/>
  <c r="BL141" i="153"/>
  <c r="BQ152" i="153"/>
  <c r="BQ151" i="153"/>
  <c r="AW114" i="153"/>
  <c r="BN146" i="153"/>
  <c r="BN145" i="153"/>
  <c r="BB123" i="153"/>
  <c r="AN95" i="153"/>
  <c r="BL83" i="153"/>
  <c r="BM83" i="153" s="1"/>
  <c r="BN83" i="153" s="1"/>
  <c r="BO83" i="153" s="1"/>
  <c r="BP83" i="153" s="1"/>
  <c r="BQ83" i="153" s="1"/>
  <c r="BR83" i="153" s="1"/>
  <c r="BS83" i="153" s="1"/>
  <c r="BS155" i="153" s="1"/>
  <c r="BR154" i="153" s="1"/>
  <c r="BL84" i="153"/>
  <c r="BG134" i="153"/>
  <c r="BF134" i="153" s="1"/>
  <c r="BG133" i="153"/>
  <c r="BA120" i="153"/>
  <c r="AZ120" i="153" s="1"/>
  <c r="BA119" i="153"/>
  <c r="BE128" i="153"/>
  <c r="BD128" i="153" s="1"/>
  <c r="BC128" i="153" s="1"/>
  <c r="BE127" i="153"/>
  <c r="BN147" i="153"/>
  <c r="BK141" i="153" l="1"/>
  <c r="BK140" i="153"/>
  <c r="BM146" i="153"/>
  <c r="BP151" i="153"/>
  <c r="BP150" i="153"/>
  <c r="BM145" i="153"/>
  <c r="BM144" i="153"/>
  <c r="BM84" i="153"/>
  <c r="BN84" i="153" s="1"/>
  <c r="BO84" i="153" s="1"/>
  <c r="BP84" i="153" s="1"/>
  <c r="BQ84" i="153" s="1"/>
  <c r="BR84" i="153" s="1"/>
  <c r="BS84" i="153" s="1"/>
  <c r="BS156" i="153" s="1"/>
  <c r="BM85" i="153"/>
  <c r="AV113" i="153"/>
  <c r="AP99" i="153"/>
  <c r="AP98" i="153"/>
  <c r="AZ119" i="153"/>
  <c r="AY119" i="153" s="1"/>
  <c r="AZ118" i="153"/>
  <c r="BA122" i="153"/>
  <c r="AU109" i="153"/>
  <c r="AT109" i="153" s="1"/>
  <c r="AS109" i="153" s="1"/>
  <c r="AU108" i="153"/>
  <c r="BF133" i="153"/>
  <c r="BE133" i="153" s="1"/>
  <c r="BF132" i="153"/>
  <c r="BQ153" i="153"/>
  <c r="BD127" i="153"/>
  <c r="BC127" i="153" s="1"/>
  <c r="BB127" i="153" s="1"/>
  <c r="BD126" i="153"/>
  <c r="AM94" i="153"/>
  <c r="AR103" i="153"/>
  <c r="AQ103" i="153" s="1"/>
  <c r="AR102" i="153"/>
  <c r="BC126" i="153" l="1"/>
  <c r="BB126" i="153" s="1"/>
  <c r="BA126" i="153" s="1"/>
  <c r="BC125" i="153"/>
  <c r="BO150" i="153"/>
  <c r="BO149" i="153"/>
  <c r="BN85" i="153"/>
  <c r="BO85" i="153" s="1"/>
  <c r="BP85" i="153" s="1"/>
  <c r="BQ85" i="153" s="1"/>
  <c r="BR85" i="153" s="1"/>
  <c r="BS85" i="153" s="1"/>
  <c r="BS157" i="153" s="1"/>
  <c r="BN86" i="153"/>
  <c r="AY118" i="153"/>
  <c r="AX118" i="153" s="1"/>
  <c r="AY117" i="153"/>
  <c r="BL144" i="153"/>
  <c r="BL143" i="153"/>
  <c r="BJ140" i="153"/>
  <c r="BJ139" i="153"/>
  <c r="AU112" i="153"/>
  <c r="BE132" i="153"/>
  <c r="BD132" i="153" s="1"/>
  <c r="BE131" i="153"/>
  <c r="AT108" i="153"/>
  <c r="AS108" i="153" s="1"/>
  <c r="AR108" i="153" s="1"/>
  <c r="AT107" i="153"/>
  <c r="AO98" i="153"/>
  <c r="AO97" i="153"/>
  <c r="BL145" i="153"/>
  <c r="AZ121" i="153"/>
  <c r="AQ102" i="153"/>
  <c r="AP102" i="153" s="1"/>
  <c r="AQ101" i="153"/>
  <c r="AL93" i="153"/>
  <c r="BR155" i="153"/>
  <c r="BP152" i="153"/>
  <c r="BK144" i="153" l="1"/>
  <c r="BO86" i="153"/>
  <c r="BP86" i="153" s="1"/>
  <c r="BQ86" i="153" s="1"/>
  <c r="BR86" i="153" s="1"/>
  <c r="BS86" i="153" s="1"/>
  <c r="BS158" i="153" s="1"/>
  <c r="BO87" i="153"/>
  <c r="BK143" i="153"/>
  <c r="BJ143" i="153" s="1"/>
  <c r="BK142" i="153"/>
  <c r="AY120" i="153"/>
  <c r="AT111" i="153"/>
  <c r="AS107" i="153"/>
  <c r="AR107" i="153" s="1"/>
  <c r="AQ107" i="153" s="1"/>
  <c r="AS106" i="153"/>
  <c r="BQ154" i="153"/>
  <c r="AN97" i="153"/>
  <c r="AN96" i="153"/>
  <c r="BO151" i="153"/>
  <c r="BN150" i="153" s="1"/>
  <c r="AP101" i="153"/>
  <c r="AO101" i="153" s="1"/>
  <c r="AP100" i="153"/>
  <c r="BD131" i="153"/>
  <c r="BC131" i="153" s="1"/>
  <c r="BD130" i="153"/>
  <c r="BN149" i="153"/>
  <c r="BN148" i="153"/>
  <c r="BR156" i="153"/>
  <c r="BQ155" i="153" s="1"/>
  <c r="BB125" i="153"/>
  <c r="BA125" i="153" s="1"/>
  <c r="AZ125" i="153" s="1"/>
  <c r="BB124" i="153"/>
  <c r="AX117" i="153"/>
  <c r="AW117" i="153" s="1"/>
  <c r="AX116" i="153"/>
  <c r="BI139" i="153"/>
  <c r="BI138" i="153"/>
  <c r="BM149" i="153" l="1"/>
  <c r="AM96" i="153"/>
  <c r="AM95" i="153"/>
  <c r="AR106" i="153"/>
  <c r="AQ106" i="153" s="1"/>
  <c r="AP106" i="153" s="1"/>
  <c r="AR105" i="153"/>
  <c r="AX119" i="153"/>
  <c r="BC130" i="153"/>
  <c r="BB130" i="153" s="1"/>
  <c r="BC129" i="153"/>
  <c r="BJ142" i="153"/>
  <c r="BI142" i="153" s="1"/>
  <c r="BJ141" i="153"/>
  <c r="AO100" i="153"/>
  <c r="AN100" i="153" s="1"/>
  <c r="AO99" i="153"/>
  <c r="AS110" i="153"/>
  <c r="BP87" i="153"/>
  <c r="BQ87" i="153" s="1"/>
  <c r="BR87" i="153" s="1"/>
  <c r="BS87" i="153" s="1"/>
  <c r="BS159" i="153" s="1"/>
  <c r="BP88" i="153"/>
  <c r="BM148" i="153"/>
  <c r="BL148" i="153" s="1"/>
  <c r="BM147" i="153"/>
  <c r="AW116" i="153"/>
  <c r="AV116" i="153" s="1"/>
  <c r="AW115" i="153"/>
  <c r="BA124" i="153"/>
  <c r="AZ124" i="153" s="1"/>
  <c r="AY124" i="153" s="1"/>
  <c r="BA123" i="153"/>
  <c r="BP154" i="153"/>
  <c r="BP153" i="153"/>
  <c r="BQ156" i="153"/>
  <c r="BH138" i="153"/>
  <c r="BH137" i="153"/>
  <c r="BR157" i="153"/>
  <c r="AN99" i="153" l="1"/>
  <c r="AM99" i="153" s="1"/>
  <c r="AN98" i="153"/>
  <c r="BG137" i="153"/>
  <c r="BG136" i="153"/>
  <c r="AL95" i="153"/>
  <c r="AL94" i="153"/>
  <c r="BQ88" i="153"/>
  <c r="BR88" i="153" s="1"/>
  <c r="BS88" i="153" s="1"/>
  <c r="BS160" i="153" s="1"/>
  <c r="BQ89" i="153"/>
  <c r="AQ105" i="153"/>
  <c r="AP105" i="153" s="1"/>
  <c r="AO105" i="153" s="1"/>
  <c r="AQ104" i="153"/>
  <c r="AV115" i="153"/>
  <c r="AU115" i="153" s="1"/>
  <c r="AV114" i="153"/>
  <c r="BL147" i="153"/>
  <c r="BK147" i="153" s="1"/>
  <c r="BL146" i="153"/>
  <c r="BR158" i="153"/>
  <c r="BB129" i="153"/>
  <c r="BA129" i="153" s="1"/>
  <c r="BB128" i="153"/>
  <c r="AW118" i="153"/>
  <c r="BO153" i="153"/>
  <c r="BO152" i="153"/>
  <c r="BI141" i="153"/>
  <c r="BH141" i="153" s="1"/>
  <c r="BI140" i="153"/>
  <c r="BO154" i="153"/>
  <c r="AZ123" i="153"/>
  <c r="AY123" i="153" s="1"/>
  <c r="AX123" i="153" s="1"/>
  <c r="AZ122" i="153"/>
  <c r="AR109" i="153"/>
  <c r="BP155" i="153"/>
  <c r="BN153" i="153" l="1"/>
  <c r="AY122" i="153"/>
  <c r="AX122" i="153" s="1"/>
  <c r="AW122" i="153" s="1"/>
  <c r="AY121" i="153"/>
  <c r="BQ157" i="153"/>
  <c r="AV117" i="153"/>
  <c r="AM98" i="153"/>
  <c r="AL98" i="153" s="1"/>
  <c r="AM97" i="153"/>
  <c r="AQ108" i="153"/>
  <c r="BN152" i="153"/>
  <c r="BM152" i="153" s="1"/>
  <c r="BN151" i="153"/>
  <c r="BF136" i="153"/>
  <c r="BF135" i="153"/>
  <c r="BR89" i="153"/>
  <c r="BS89" i="153" s="1"/>
  <c r="BS161" i="153" s="1"/>
  <c r="BR90" i="153"/>
  <c r="BS90" i="153" s="1"/>
  <c r="BS162" i="153" s="1"/>
  <c r="BR162" i="153" s="1"/>
  <c r="BQ162" i="153" s="1"/>
  <c r="BP162" i="153" s="1"/>
  <c r="BO162" i="153" s="1"/>
  <c r="BN162" i="153" s="1"/>
  <c r="BM162" i="153" s="1"/>
  <c r="BL162" i="153" s="1"/>
  <c r="BK162" i="153" s="1"/>
  <c r="BJ162" i="153" s="1"/>
  <c r="BI162" i="153" s="1"/>
  <c r="BH162" i="153" s="1"/>
  <c r="BG162" i="153" s="1"/>
  <c r="BF162" i="153" s="1"/>
  <c r="BE162" i="153" s="1"/>
  <c r="BD162" i="153" s="1"/>
  <c r="BC162" i="153" s="1"/>
  <c r="BB162" i="153" s="1"/>
  <c r="BA162" i="153" s="1"/>
  <c r="AZ162" i="153" s="1"/>
  <c r="AY162" i="153" s="1"/>
  <c r="AX162" i="153" s="1"/>
  <c r="AW162" i="153" s="1"/>
  <c r="AV162" i="153" s="1"/>
  <c r="AU162" i="153" s="1"/>
  <c r="AT162" i="153" s="1"/>
  <c r="AS162" i="153" s="1"/>
  <c r="AR162" i="153" s="1"/>
  <c r="AQ162" i="153" s="1"/>
  <c r="AP162" i="153" s="1"/>
  <c r="AO162" i="153" s="1"/>
  <c r="AN162" i="153" s="1"/>
  <c r="AM162" i="153" s="1"/>
  <c r="AL162" i="153" s="1"/>
  <c r="AK162" i="153" s="1"/>
  <c r="AJ162" i="153" s="1"/>
  <c r="AI162" i="153" s="1"/>
  <c r="AH162" i="153" s="1"/>
  <c r="AG162" i="153" s="1"/>
  <c r="AF162" i="153" s="1"/>
  <c r="AE162" i="153" s="1"/>
  <c r="AD162" i="153" s="1"/>
  <c r="AC162" i="153" s="1"/>
  <c r="AB162" i="153" s="1"/>
  <c r="AA162" i="153" s="1"/>
  <c r="Z162" i="153" s="1"/>
  <c r="Y162" i="153" s="1"/>
  <c r="X162" i="153" s="1"/>
  <c r="W162" i="153" s="1"/>
  <c r="V162" i="153" s="1"/>
  <c r="U162" i="153" s="1"/>
  <c r="T162" i="153" s="1"/>
  <c r="S162" i="153" s="1"/>
  <c r="R162" i="153" s="1"/>
  <c r="Q162" i="153" s="1"/>
  <c r="P162" i="153" s="1"/>
  <c r="O162" i="153" s="1"/>
  <c r="N162" i="153" s="1"/>
  <c r="M162" i="153" s="1"/>
  <c r="L162" i="153" s="1"/>
  <c r="K162" i="153" s="1"/>
  <c r="J162" i="153" s="1"/>
  <c r="I162" i="153" s="1"/>
  <c r="H162" i="153" s="1"/>
  <c r="G162" i="153" s="1"/>
  <c r="F162" i="153" s="1"/>
  <c r="E162" i="153" s="1"/>
  <c r="D162" i="153" s="1"/>
  <c r="C162" i="153" s="1"/>
  <c r="B162" i="153" s="1"/>
  <c r="AU114" i="153"/>
  <c r="AT114" i="153" s="1"/>
  <c r="AU113" i="153"/>
  <c r="AP104" i="153"/>
  <c r="AO104" i="153" s="1"/>
  <c r="AN104" i="153" s="1"/>
  <c r="AP103" i="153"/>
  <c r="BK146" i="153"/>
  <c r="BJ146" i="153" s="1"/>
  <c r="BK145" i="153"/>
  <c r="BH140" i="153"/>
  <c r="BG140" i="153" s="1"/>
  <c r="BH139" i="153"/>
  <c r="BA128" i="153"/>
  <c r="AZ128" i="153" s="1"/>
  <c r="BA127" i="153"/>
  <c r="AK94" i="153"/>
  <c r="AK93" i="153"/>
  <c r="BR159" i="153"/>
  <c r="BQ158" i="153" s="1"/>
  <c r="AT113" i="153" l="1"/>
  <c r="AS113" i="153" s="1"/>
  <c r="AT112" i="153"/>
  <c r="BJ145" i="153"/>
  <c r="BI145" i="153" s="1"/>
  <c r="BJ144" i="153"/>
  <c r="AP107" i="153"/>
  <c r="AX121" i="153"/>
  <c r="AW121" i="153" s="1"/>
  <c r="AV121" i="153" s="1"/>
  <c r="AX120" i="153"/>
  <c r="AO103" i="153"/>
  <c r="AN103" i="153" s="1"/>
  <c r="AM103" i="153" s="1"/>
  <c r="AO102" i="153"/>
  <c r="AL97" i="153"/>
  <c r="AK97" i="153" s="1"/>
  <c r="AL96" i="153"/>
  <c r="BE135" i="153"/>
  <c r="BE134" i="153"/>
  <c r="BM151" i="153"/>
  <c r="BL151" i="153" s="1"/>
  <c r="BM150" i="153"/>
  <c r="BP157" i="153"/>
  <c r="BP156" i="153"/>
  <c r="AZ127" i="153"/>
  <c r="AY127" i="153" s="1"/>
  <c r="AZ126" i="153"/>
  <c r="BG139" i="153"/>
  <c r="BF139" i="153" s="1"/>
  <c r="BG138" i="153"/>
  <c r="BR161" i="153"/>
  <c r="BQ161" i="153" s="1"/>
  <c r="BP161" i="153" s="1"/>
  <c r="BO161" i="153" s="1"/>
  <c r="BN161" i="153" s="1"/>
  <c r="BM161" i="153" s="1"/>
  <c r="BL161" i="153" s="1"/>
  <c r="BK161" i="153" s="1"/>
  <c r="BJ161" i="153" s="1"/>
  <c r="BI161" i="153" s="1"/>
  <c r="BH161" i="153" s="1"/>
  <c r="BG161" i="153" s="1"/>
  <c r="BF161" i="153" s="1"/>
  <c r="BE161" i="153" s="1"/>
  <c r="BD161" i="153" s="1"/>
  <c r="BC161" i="153" s="1"/>
  <c r="BB161" i="153" s="1"/>
  <c r="BA161" i="153" s="1"/>
  <c r="AZ161" i="153" s="1"/>
  <c r="AY161" i="153" s="1"/>
  <c r="AX161" i="153" s="1"/>
  <c r="AW161" i="153" s="1"/>
  <c r="AV161" i="153" s="1"/>
  <c r="AU161" i="153" s="1"/>
  <c r="AT161" i="153" s="1"/>
  <c r="AS161" i="153" s="1"/>
  <c r="AR161" i="153" s="1"/>
  <c r="AQ161" i="153" s="1"/>
  <c r="AP161" i="153" s="1"/>
  <c r="AO161" i="153" s="1"/>
  <c r="AN161" i="153" s="1"/>
  <c r="AM161" i="153" s="1"/>
  <c r="AL161" i="153" s="1"/>
  <c r="AK161" i="153" s="1"/>
  <c r="AJ161" i="153" s="1"/>
  <c r="AI161" i="153" s="1"/>
  <c r="AH161" i="153" s="1"/>
  <c r="AG161" i="153" s="1"/>
  <c r="AF161" i="153" s="1"/>
  <c r="AE161" i="153" s="1"/>
  <c r="AD161" i="153" s="1"/>
  <c r="AC161" i="153" s="1"/>
  <c r="AB161" i="153" s="1"/>
  <c r="AA161" i="153" s="1"/>
  <c r="Z161" i="153" s="1"/>
  <c r="Y161" i="153" s="1"/>
  <c r="X161" i="153" s="1"/>
  <c r="W161" i="153" s="1"/>
  <c r="V161" i="153" s="1"/>
  <c r="U161" i="153" s="1"/>
  <c r="T161" i="153" s="1"/>
  <c r="S161" i="153" s="1"/>
  <c r="R161" i="153" s="1"/>
  <c r="Q161" i="153" s="1"/>
  <c r="P161" i="153" s="1"/>
  <c r="O161" i="153" s="1"/>
  <c r="N161" i="153" s="1"/>
  <c r="M161" i="153" s="1"/>
  <c r="L161" i="153" s="1"/>
  <c r="K161" i="153" s="1"/>
  <c r="J161" i="153" s="1"/>
  <c r="I161" i="153" s="1"/>
  <c r="H161" i="153" s="1"/>
  <c r="G161" i="153" s="1"/>
  <c r="F161" i="153" s="1"/>
  <c r="E161" i="153" s="1"/>
  <c r="D161" i="153" s="1"/>
  <c r="C161" i="153" s="1"/>
  <c r="B161" i="153" s="1"/>
  <c r="AJ93" i="153"/>
  <c r="BR160" i="153"/>
  <c r="AU116" i="153"/>
  <c r="BL150" i="153" l="1"/>
  <c r="BK150" i="153" s="1"/>
  <c r="BL149" i="153"/>
  <c r="AY126" i="153"/>
  <c r="AX126" i="153" s="1"/>
  <c r="AY125" i="153"/>
  <c r="AW120" i="153"/>
  <c r="AV120" i="153" s="1"/>
  <c r="AU120" i="153" s="1"/>
  <c r="AW119" i="153"/>
  <c r="AS112" i="153"/>
  <c r="AR112" i="153" s="1"/>
  <c r="AS111" i="153"/>
  <c r="AK96" i="153"/>
  <c r="AJ96" i="153" s="1"/>
  <c r="AK95" i="153"/>
  <c r="BF138" i="153"/>
  <c r="BE138" i="153" s="1"/>
  <c r="BF137" i="153"/>
  <c r="AN102" i="153"/>
  <c r="AM102" i="153" s="1"/>
  <c r="AL102" i="153" s="1"/>
  <c r="AN101" i="153"/>
  <c r="BQ160" i="153"/>
  <c r="BP160" i="153" s="1"/>
  <c r="BO160" i="153" s="1"/>
  <c r="BN160" i="153" s="1"/>
  <c r="BM160" i="153" s="1"/>
  <c r="BL160" i="153" s="1"/>
  <c r="BK160" i="153" s="1"/>
  <c r="BJ160" i="153" s="1"/>
  <c r="BI160" i="153" s="1"/>
  <c r="BH160" i="153" s="1"/>
  <c r="BG160" i="153" s="1"/>
  <c r="BF160" i="153" s="1"/>
  <c r="BE160" i="153" s="1"/>
  <c r="BD160" i="153" s="1"/>
  <c r="BC160" i="153" s="1"/>
  <c r="BB160" i="153" s="1"/>
  <c r="BA160" i="153" s="1"/>
  <c r="AZ160" i="153" s="1"/>
  <c r="AY160" i="153" s="1"/>
  <c r="AX160" i="153" s="1"/>
  <c r="AW160" i="153" s="1"/>
  <c r="AV160" i="153" s="1"/>
  <c r="AU160" i="153" s="1"/>
  <c r="AT160" i="153" s="1"/>
  <c r="AS160" i="153" s="1"/>
  <c r="AR160" i="153" s="1"/>
  <c r="AQ160" i="153" s="1"/>
  <c r="AP160" i="153" s="1"/>
  <c r="AO160" i="153" s="1"/>
  <c r="AN160" i="153" s="1"/>
  <c r="AM160" i="153" s="1"/>
  <c r="AL160" i="153" s="1"/>
  <c r="AK160" i="153" s="1"/>
  <c r="AJ160" i="153" s="1"/>
  <c r="AI160" i="153" s="1"/>
  <c r="AH160" i="153" s="1"/>
  <c r="AG160" i="153" s="1"/>
  <c r="AF160" i="153" s="1"/>
  <c r="AE160" i="153" s="1"/>
  <c r="AD160" i="153" s="1"/>
  <c r="AC160" i="153" s="1"/>
  <c r="AB160" i="153" s="1"/>
  <c r="AA160" i="153" s="1"/>
  <c r="Z160" i="153" s="1"/>
  <c r="Y160" i="153" s="1"/>
  <c r="X160" i="153" s="1"/>
  <c r="W160" i="153" s="1"/>
  <c r="V160" i="153" s="1"/>
  <c r="U160" i="153" s="1"/>
  <c r="T160" i="153" s="1"/>
  <c r="S160" i="153" s="1"/>
  <c r="R160" i="153" s="1"/>
  <c r="Q160" i="153" s="1"/>
  <c r="P160" i="153" s="1"/>
  <c r="O160" i="153" s="1"/>
  <c r="N160" i="153" s="1"/>
  <c r="M160" i="153" s="1"/>
  <c r="L160" i="153" s="1"/>
  <c r="K160" i="153" s="1"/>
  <c r="J160" i="153" s="1"/>
  <c r="I160" i="153" s="1"/>
  <c r="H160" i="153" s="1"/>
  <c r="G160" i="153" s="1"/>
  <c r="F160" i="153" s="1"/>
  <c r="E160" i="153" s="1"/>
  <c r="D160" i="153" s="1"/>
  <c r="C160" i="153" s="1"/>
  <c r="B160" i="153" s="1"/>
  <c r="AT115" i="153"/>
  <c r="BI144" i="153"/>
  <c r="BH144" i="153" s="1"/>
  <c r="BI143" i="153"/>
  <c r="BQ159" i="153"/>
  <c r="BD134" i="153"/>
  <c r="BD133" i="153"/>
  <c r="BO156" i="153"/>
  <c r="BO155" i="153"/>
  <c r="AO106" i="153"/>
  <c r="AJ95" i="153" l="1"/>
  <c r="AI95" i="153" s="1"/>
  <c r="AJ94" i="153"/>
  <c r="AN105" i="153"/>
  <c r="BC133" i="153"/>
  <c r="BC132" i="153"/>
  <c r="AS114" i="153"/>
  <c r="BE137" i="153"/>
  <c r="BD137" i="153" s="1"/>
  <c r="BE136" i="153"/>
  <c r="AX125" i="153"/>
  <c r="AW125" i="153" s="1"/>
  <c r="AX124" i="153"/>
  <c r="BK149" i="153"/>
  <c r="BJ149" i="153" s="1"/>
  <c r="BK148" i="153"/>
  <c r="AR111" i="153"/>
  <c r="AQ111" i="153" s="1"/>
  <c r="AR110" i="153"/>
  <c r="BH143" i="153"/>
  <c r="BG143" i="153" s="1"/>
  <c r="BH142" i="153"/>
  <c r="BN155" i="153"/>
  <c r="BN154" i="153"/>
  <c r="AM101" i="153"/>
  <c r="AL101" i="153" s="1"/>
  <c r="AK101" i="153" s="1"/>
  <c r="AM100" i="153"/>
  <c r="AV119" i="153"/>
  <c r="AU119" i="153" s="1"/>
  <c r="AT119" i="153" s="1"/>
  <c r="AV118" i="153"/>
  <c r="BP159" i="153"/>
  <c r="BO159" i="153" s="1"/>
  <c r="BN159" i="153" s="1"/>
  <c r="BM159" i="153" s="1"/>
  <c r="BL159" i="153" s="1"/>
  <c r="BK159" i="153" s="1"/>
  <c r="BJ159" i="153" s="1"/>
  <c r="BI159" i="153" s="1"/>
  <c r="BH159" i="153" s="1"/>
  <c r="BG159" i="153" s="1"/>
  <c r="BF159" i="153" s="1"/>
  <c r="BE159" i="153" s="1"/>
  <c r="BD159" i="153" s="1"/>
  <c r="BC159" i="153" s="1"/>
  <c r="BB159" i="153" s="1"/>
  <c r="BA159" i="153" s="1"/>
  <c r="AZ159" i="153" s="1"/>
  <c r="AY159" i="153" s="1"/>
  <c r="AX159" i="153" s="1"/>
  <c r="AW159" i="153" s="1"/>
  <c r="AV159" i="153" s="1"/>
  <c r="AU159" i="153" s="1"/>
  <c r="AT159" i="153" s="1"/>
  <c r="AS159" i="153" s="1"/>
  <c r="AR159" i="153" s="1"/>
  <c r="AQ159" i="153" s="1"/>
  <c r="AP159" i="153" s="1"/>
  <c r="AO159" i="153" s="1"/>
  <c r="AN159" i="153" s="1"/>
  <c r="AM159" i="153" s="1"/>
  <c r="AL159" i="153" s="1"/>
  <c r="AK159" i="153" s="1"/>
  <c r="AJ159" i="153" s="1"/>
  <c r="AI159" i="153" s="1"/>
  <c r="AH159" i="153" s="1"/>
  <c r="AG159" i="153" s="1"/>
  <c r="AF159" i="153" s="1"/>
  <c r="AE159" i="153" s="1"/>
  <c r="AD159" i="153" s="1"/>
  <c r="AC159" i="153" s="1"/>
  <c r="AB159" i="153" s="1"/>
  <c r="AA159" i="153" s="1"/>
  <c r="Z159" i="153" s="1"/>
  <c r="Y159" i="153" s="1"/>
  <c r="X159" i="153" s="1"/>
  <c r="W159" i="153" s="1"/>
  <c r="V159" i="153" s="1"/>
  <c r="U159" i="153" s="1"/>
  <c r="T159" i="153" s="1"/>
  <c r="S159" i="153" s="1"/>
  <c r="R159" i="153" s="1"/>
  <c r="Q159" i="153" s="1"/>
  <c r="P159" i="153" s="1"/>
  <c r="O159" i="153" s="1"/>
  <c r="N159" i="153" s="1"/>
  <c r="M159" i="153" s="1"/>
  <c r="L159" i="153" s="1"/>
  <c r="K159" i="153" s="1"/>
  <c r="J159" i="153" s="1"/>
  <c r="I159" i="153" s="1"/>
  <c r="H159" i="153" s="1"/>
  <c r="G159" i="153" s="1"/>
  <c r="F159" i="153" s="1"/>
  <c r="E159" i="153" s="1"/>
  <c r="D159" i="153" s="1"/>
  <c r="C159" i="153" s="1"/>
  <c r="B159" i="153" s="1"/>
  <c r="BP158" i="153"/>
  <c r="BM154" i="153" l="1"/>
  <c r="BM153" i="153"/>
  <c r="BJ148" i="153"/>
  <c r="BI148" i="153" s="1"/>
  <c r="BJ147" i="153"/>
  <c r="AU118" i="153"/>
  <c r="AT118" i="153" s="1"/>
  <c r="AS118" i="153" s="1"/>
  <c r="AU117" i="153"/>
  <c r="AW124" i="153"/>
  <c r="AV124" i="153" s="1"/>
  <c r="AW123" i="153"/>
  <c r="BD136" i="153"/>
  <c r="BC136" i="153" s="1"/>
  <c r="BD135" i="153"/>
  <c r="AI94" i="153"/>
  <c r="AH94" i="153" s="1"/>
  <c r="AI93" i="153"/>
  <c r="BB132" i="153"/>
  <c r="BB131" i="153"/>
  <c r="BG142" i="153"/>
  <c r="BF142" i="153" s="1"/>
  <c r="BG141" i="153"/>
  <c r="AM104" i="153"/>
  <c r="AQ110" i="153"/>
  <c r="AP110" i="153" s="1"/>
  <c r="AQ109" i="153"/>
  <c r="AL100" i="153"/>
  <c r="AK100" i="153" s="1"/>
  <c r="AJ100" i="153" s="1"/>
  <c r="AL99" i="153"/>
  <c r="BO158" i="153"/>
  <c r="BN158" i="153" s="1"/>
  <c r="BM158" i="153" s="1"/>
  <c r="BL158" i="153" s="1"/>
  <c r="BK158" i="153" s="1"/>
  <c r="BJ158" i="153" s="1"/>
  <c r="BI158" i="153" s="1"/>
  <c r="BH158" i="153" s="1"/>
  <c r="BG158" i="153" s="1"/>
  <c r="BF158" i="153" s="1"/>
  <c r="BE158" i="153" s="1"/>
  <c r="BD158" i="153" s="1"/>
  <c r="BC158" i="153" s="1"/>
  <c r="BB158" i="153" s="1"/>
  <c r="BA158" i="153" s="1"/>
  <c r="AZ158" i="153" s="1"/>
  <c r="AY158" i="153" s="1"/>
  <c r="AX158" i="153" s="1"/>
  <c r="AW158" i="153" s="1"/>
  <c r="AV158" i="153" s="1"/>
  <c r="AU158" i="153" s="1"/>
  <c r="AT158" i="153" s="1"/>
  <c r="AS158" i="153" s="1"/>
  <c r="AR158" i="153" s="1"/>
  <c r="AQ158" i="153" s="1"/>
  <c r="AP158" i="153" s="1"/>
  <c r="AO158" i="153" s="1"/>
  <c r="AN158" i="153" s="1"/>
  <c r="AM158" i="153" s="1"/>
  <c r="AL158" i="153" s="1"/>
  <c r="AK158" i="153" s="1"/>
  <c r="AJ158" i="153" s="1"/>
  <c r="AI158" i="153" s="1"/>
  <c r="AH158" i="153" s="1"/>
  <c r="AG158" i="153" s="1"/>
  <c r="AF158" i="153" s="1"/>
  <c r="AE158" i="153" s="1"/>
  <c r="AD158" i="153" s="1"/>
  <c r="AC158" i="153" s="1"/>
  <c r="AB158" i="153" s="1"/>
  <c r="AA158" i="153" s="1"/>
  <c r="Z158" i="153" s="1"/>
  <c r="Y158" i="153" s="1"/>
  <c r="X158" i="153" s="1"/>
  <c r="W158" i="153" s="1"/>
  <c r="V158" i="153" s="1"/>
  <c r="U158" i="153" s="1"/>
  <c r="T158" i="153" s="1"/>
  <c r="S158" i="153" s="1"/>
  <c r="R158" i="153" s="1"/>
  <c r="Q158" i="153" s="1"/>
  <c r="P158" i="153" s="1"/>
  <c r="O158" i="153" s="1"/>
  <c r="N158" i="153" s="1"/>
  <c r="M158" i="153" s="1"/>
  <c r="L158" i="153" s="1"/>
  <c r="K158" i="153" s="1"/>
  <c r="J158" i="153" s="1"/>
  <c r="I158" i="153" s="1"/>
  <c r="H158" i="153" s="1"/>
  <c r="G158" i="153" s="1"/>
  <c r="F158" i="153" s="1"/>
  <c r="E158" i="153" s="1"/>
  <c r="D158" i="153" s="1"/>
  <c r="C158" i="153" s="1"/>
  <c r="B158" i="153" s="1"/>
  <c r="BO157" i="153"/>
  <c r="AR113" i="153"/>
  <c r="AH93" i="153" l="1"/>
  <c r="AG93" i="153" s="1"/>
  <c r="AT117" i="153"/>
  <c r="AS117" i="153" s="1"/>
  <c r="AR117" i="153" s="1"/>
  <c r="AT116" i="153"/>
  <c r="BC135" i="153"/>
  <c r="BB135" i="153" s="1"/>
  <c r="BC134" i="153"/>
  <c r="AQ112" i="153"/>
  <c r="AL103" i="153"/>
  <c r="BF141" i="153"/>
  <c r="BE141" i="153" s="1"/>
  <c r="BF140" i="153"/>
  <c r="AK99" i="153"/>
  <c r="AJ99" i="153" s="1"/>
  <c r="AI99" i="153" s="1"/>
  <c r="AK98" i="153"/>
  <c r="AP109" i="153"/>
  <c r="AO109" i="153" s="1"/>
  <c r="AP108" i="153"/>
  <c r="BI147" i="153"/>
  <c r="BH147" i="153" s="1"/>
  <c r="BI146" i="153"/>
  <c r="BN157" i="153"/>
  <c r="BM157" i="153" s="1"/>
  <c r="BL157" i="153" s="1"/>
  <c r="BK157" i="153" s="1"/>
  <c r="BJ157" i="153" s="1"/>
  <c r="BI157" i="153" s="1"/>
  <c r="BH157" i="153" s="1"/>
  <c r="BG157" i="153" s="1"/>
  <c r="BF157" i="153" s="1"/>
  <c r="BE157" i="153" s="1"/>
  <c r="BD157" i="153" s="1"/>
  <c r="BC157" i="153" s="1"/>
  <c r="BB157" i="153" s="1"/>
  <c r="BA157" i="153" s="1"/>
  <c r="AZ157" i="153" s="1"/>
  <c r="AY157" i="153" s="1"/>
  <c r="AX157" i="153" s="1"/>
  <c r="AW157" i="153" s="1"/>
  <c r="AV157" i="153" s="1"/>
  <c r="AU157" i="153" s="1"/>
  <c r="AT157" i="153" s="1"/>
  <c r="AS157" i="153" s="1"/>
  <c r="AR157" i="153" s="1"/>
  <c r="AQ157" i="153" s="1"/>
  <c r="AP157" i="153" s="1"/>
  <c r="AO157" i="153" s="1"/>
  <c r="AN157" i="153" s="1"/>
  <c r="AM157" i="153" s="1"/>
  <c r="AL157" i="153" s="1"/>
  <c r="AK157" i="153" s="1"/>
  <c r="AJ157" i="153" s="1"/>
  <c r="AI157" i="153" s="1"/>
  <c r="AH157" i="153" s="1"/>
  <c r="AG157" i="153" s="1"/>
  <c r="AF157" i="153" s="1"/>
  <c r="AE157" i="153" s="1"/>
  <c r="AD157" i="153" s="1"/>
  <c r="AC157" i="153" s="1"/>
  <c r="AB157" i="153" s="1"/>
  <c r="AA157" i="153" s="1"/>
  <c r="Z157" i="153" s="1"/>
  <c r="Y157" i="153" s="1"/>
  <c r="X157" i="153" s="1"/>
  <c r="W157" i="153" s="1"/>
  <c r="V157" i="153" s="1"/>
  <c r="U157" i="153" s="1"/>
  <c r="T157" i="153" s="1"/>
  <c r="S157" i="153" s="1"/>
  <c r="R157" i="153" s="1"/>
  <c r="Q157" i="153" s="1"/>
  <c r="P157" i="153" s="1"/>
  <c r="O157" i="153" s="1"/>
  <c r="N157" i="153" s="1"/>
  <c r="M157" i="153" s="1"/>
  <c r="L157" i="153" s="1"/>
  <c r="K157" i="153" s="1"/>
  <c r="J157" i="153" s="1"/>
  <c r="I157" i="153" s="1"/>
  <c r="H157" i="153" s="1"/>
  <c r="G157" i="153" s="1"/>
  <c r="F157" i="153" s="1"/>
  <c r="E157" i="153" s="1"/>
  <c r="D157" i="153" s="1"/>
  <c r="C157" i="153" s="1"/>
  <c r="B157" i="153" s="1"/>
  <c r="BN156" i="153"/>
  <c r="BA131" i="153"/>
  <c r="BA130" i="153"/>
  <c r="AV123" i="153"/>
  <c r="AU123" i="153" s="1"/>
  <c r="AV122" i="153"/>
  <c r="BL153" i="153"/>
  <c r="BL152" i="153"/>
  <c r="BK152" i="153" l="1"/>
  <c r="BK151" i="153"/>
  <c r="BH146" i="153"/>
  <c r="BG146" i="153" s="1"/>
  <c r="BH145" i="153"/>
  <c r="BE140" i="153"/>
  <c r="BD140" i="153" s="1"/>
  <c r="BE139" i="153"/>
  <c r="BB134" i="153"/>
  <c r="BA134" i="153" s="1"/>
  <c r="BB133" i="153"/>
  <c r="AU122" i="153"/>
  <c r="AT122" i="153" s="1"/>
  <c r="AU121" i="153"/>
  <c r="AO108" i="153"/>
  <c r="AN108" i="153" s="1"/>
  <c r="AO107" i="153"/>
  <c r="AZ130" i="153"/>
  <c r="AZ129" i="153"/>
  <c r="AK102" i="153"/>
  <c r="BM156" i="153"/>
  <c r="BL156" i="153" s="1"/>
  <c r="BK156" i="153" s="1"/>
  <c r="BJ156" i="153" s="1"/>
  <c r="BI156" i="153" s="1"/>
  <c r="BH156" i="153" s="1"/>
  <c r="BG156" i="153" s="1"/>
  <c r="BF156" i="153" s="1"/>
  <c r="BE156" i="153" s="1"/>
  <c r="BD156" i="153" s="1"/>
  <c r="BC156" i="153" s="1"/>
  <c r="BB156" i="153" s="1"/>
  <c r="BA156" i="153" s="1"/>
  <c r="AZ156" i="153" s="1"/>
  <c r="AY156" i="153" s="1"/>
  <c r="AX156" i="153" s="1"/>
  <c r="AW156" i="153" s="1"/>
  <c r="AV156" i="153" s="1"/>
  <c r="AU156" i="153" s="1"/>
  <c r="AT156" i="153" s="1"/>
  <c r="AS156" i="153" s="1"/>
  <c r="AR156" i="153" s="1"/>
  <c r="AQ156" i="153" s="1"/>
  <c r="AP156" i="153" s="1"/>
  <c r="AO156" i="153" s="1"/>
  <c r="AN156" i="153" s="1"/>
  <c r="AM156" i="153" s="1"/>
  <c r="AL156" i="153" s="1"/>
  <c r="AK156" i="153" s="1"/>
  <c r="AJ156" i="153" s="1"/>
  <c r="AI156" i="153" s="1"/>
  <c r="AH156" i="153" s="1"/>
  <c r="AG156" i="153" s="1"/>
  <c r="AF156" i="153" s="1"/>
  <c r="AE156" i="153" s="1"/>
  <c r="AD156" i="153" s="1"/>
  <c r="AC156" i="153" s="1"/>
  <c r="AB156" i="153" s="1"/>
  <c r="AA156" i="153" s="1"/>
  <c r="Z156" i="153" s="1"/>
  <c r="Y156" i="153" s="1"/>
  <c r="X156" i="153" s="1"/>
  <c r="W156" i="153" s="1"/>
  <c r="V156" i="153" s="1"/>
  <c r="U156" i="153" s="1"/>
  <c r="T156" i="153" s="1"/>
  <c r="S156" i="153" s="1"/>
  <c r="R156" i="153" s="1"/>
  <c r="Q156" i="153" s="1"/>
  <c r="P156" i="153" s="1"/>
  <c r="O156" i="153" s="1"/>
  <c r="N156" i="153" s="1"/>
  <c r="M156" i="153" s="1"/>
  <c r="L156" i="153" s="1"/>
  <c r="K156" i="153" s="1"/>
  <c r="J156" i="153" s="1"/>
  <c r="I156" i="153" s="1"/>
  <c r="H156" i="153" s="1"/>
  <c r="G156" i="153" s="1"/>
  <c r="F156" i="153" s="1"/>
  <c r="E156" i="153" s="1"/>
  <c r="D156" i="153" s="1"/>
  <c r="C156" i="153" s="1"/>
  <c r="B156" i="153" s="1"/>
  <c r="BM155" i="153"/>
  <c r="AP111" i="153"/>
  <c r="AS116" i="153"/>
  <c r="AR116" i="153" s="1"/>
  <c r="AQ116" i="153" s="1"/>
  <c r="AS115" i="153"/>
  <c r="AJ98" i="153"/>
  <c r="AI98" i="153" s="1"/>
  <c r="AH98" i="153" s="1"/>
  <c r="AJ97" i="153"/>
  <c r="AI97" i="153" l="1"/>
  <c r="AH97" i="153" s="1"/>
  <c r="AG97" i="153" s="1"/>
  <c r="AI96" i="153"/>
  <c r="AJ101" i="153"/>
  <c r="BD139" i="153"/>
  <c r="BC139" i="153" s="1"/>
  <c r="BD138" i="153"/>
  <c r="AR115" i="153"/>
  <c r="AQ115" i="153" s="1"/>
  <c r="AP115" i="153" s="1"/>
  <c r="AR114" i="153"/>
  <c r="AY129" i="153"/>
  <c r="AY128" i="153"/>
  <c r="BA133" i="153"/>
  <c r="AZ133" i="153" s="1"/>
  <c r="BA132" i="153"/>
  <c r="AO110" i="153"/>
  <c r="AN107" i="153"/>
  <c r="AM107" i="153" s="1"/>
  <c r="AN106" i="153"/>
  <c r="BG145" i="153"/>
  <c r="BF145" i="153" s="1"/>
  <c r="BG144" i="153"/>
  <c r="BL155" i="153"/>
  <c r="BK155" i="153" s="1"/>
  <c r="BJ155" i="153" s="1"/>
  <c r="BI155" i="153" s="1"/>
  <c r="BH155" i="153" s="1"/>
  <c r="BG155" i="153" s="1"/>
  <c r="BF155" i="153" s="1"/>
  <c r="BE155" i="153" s="1"/>
  <c r="BD155" i="153" s="1"/>
  <c r="BC155" i="153" s="1"/>
  <c r="BB155" i="153" s="1"/>
  <c r="BA155" i="153" s="1"/>
  <c r="AZ155" i="153" s="1"/>
  <c r="AY155" i="153" s="1"/>
  <c r="AX155" i="153" s="1"/>
  <c r="AW155" i="153" s="1"/>
  <c r="AV155" i="153" s="1"/>
  <c r="AU155" i="153" s="1"/>
  <c r="AT155" i="153" s="1"/>
  <c r="AS155" i="153" s="1"/>
  <c r="AR155" i="153" s="1"/>
  <c r="AQ155" i="153" s="1"/>
  <c r="AP155" i="153" s="1"/>
  <c r="AO155" i="153" s="1"/>
  <c r="AN155" i="153" s="1"/>
  <c r="AM155" i="153" s="1"/>
  <c r="AL155" i="153" s="1"/>
  <c r="AK155" i="153" s="1"/>
  <c r="AJ155" i="153" s="1"/>
  <c r="AI155" i="153" s="1"/>
  <c r="AH155" i="153" s="1"/>
  <c r="AG155" i="153" s="1"/>
  <c r="AF155" i="153" s="1"/>
  <c r="AE155" i="153" s="1"/>
  <c r="AD155" i="153" s="1"/>
  <c r="AC155" i="153" s="1"/>
  <c r="AB155" i="153" s="1"/>
  <c r="AA155" i="153" s="1"/>
  <c r="Z155" i="153" s="1"/>
  <c r="Y155" i="153" s="1"/>
  <c r="X155" i="153" s="1"/>
  <c r="W155" i="153" s="1"/>
  <c r="V155" i="153" s="1"/>
  <c r="U155" i="153" s="1"/>
  <c r="T155" i="153" s="1"/>
  <c r="S155" i="153" s="1"/>
  <c r="R155" i="153" s="1"/>
  <c r="Q155" i="153" s="1"/>
  <c r="P155" i="153" s="1"/>
  <c r="O155" i="153" s="1"/>
  <c r="N155" i="153" s="1"/>
  <c r="M155" i="153" s="1"/>
  <c r="L155" i="153" s="1"/>
  <c r="K155" i="153" s="1"/>
  <c r="J155" i="153" s="1"/>
  <c r="I155" i="153" s="1"/>
  <c r="H155" i="153" s="1"/>
  <c r="G155" i="153" s="1"/>
  <c r="F155" i="153" s="1"/>
  <c r="E155" i="153" s="1"/>
  <c r="D155" i="153" s="1"/>
  <c r="C155" i="153" s="1"/>
  <c r="B155" i="153" s="1"/>
  <c r="BL154" i="153"/>
  <c r="BJ151" i="153"/>
  <c r="BJ150" i="153"/>
  <c r="AT121" i="153"/>
  <c r="AS121" i="153" s="1"/>
  <c r="AT120" i="153"/>
  <c r="AS120" i="153" l="1"/>
  <c r="AR120" i="153" s="1"/>
  <c r="AS119" i="153"/>
  <c r="BI150" i="153"/>
  <c r="BI149" i="153"/>
  <c r="BC138" i="153"/>
  <c r="BB138" i="153" s="1"/>
  <c r="BC137" i="153"/>
  <c r="AI100" i="153"/>
  <c r="BF144" i="153"/>
  <c r="BE144" i="153" s="1"/>
  <c r="BF143" i="153"/>
  <c r="AZ132" i="153"/>
  <c r="AY132" i="153" s="1"/>
  <c r="AZ131" i="153"/>
  <c r="AH96" i="153"/>
  <c r="AG96" i="153" s="1"/>
  <c r="AF96" i="153" s="1"/>
  <c r="AH95" i="153"/>
  <c r="AM106" i="153"/>
  <c r="AL106" i="153" s="1"/>
  <c r="AM105" i="153"/>
  <c r="AQ114" i="153"/>
  <c r="AP114" i="153" s="1"/>
  <c r="AO114" i="153" s="1"/>
  <c r="AQ113" i="153"/>
  <c r="AN109" i="153"/>
  <c r="BK154" i="153"/>
  <c r="BJ154" i="153" s="1"/>
  <c r="BI154" i="153" s="1"/>
  <c r="BH154" i="153" s="1"/>
  <c r="BG154" i="153" s="1"/>
  <c r="BF154" i="153" s="1"/>
  <c r="BE154" i="153" s="1"/>
  <c r="BD154" i="153" s="1"/>
  <c r="BC154" i="153" s="1"/>
  <c r="BB154" i="153" s="1"/>
  <c r="BA154" i="153" s="1"/>
  <c r="AZ154" i="153" s="1"/>
  <c r="AY154" i="153" s="1"/>
  <c r="AX154" i="153" s="1"/>
  <c r="AW154" i="153" s="1"/>
  <c r="AV154" i="153" s="1"/>
  <c r="AU154" i="153" s="1"/>
  <c r="AT154" i="153" s="1"/>
  <c r="AS154" i="153" s="1"/>
  <c r="AR154" i="153" s="1"/>
  <c r="AQ154" i="153" s="1"/>
  <c r="AP154" i="153" s="1"/>
  <c r="AO154" i="153" s="1"/>
  <c r="AN154" i="153" s="1"/>
  <c r="AM154" i="153" s="1"/>
  <c r="AL154" i="153" s="1"/>
  <c r="AK154" i="153" s="1"/>
  <c r="AJ154" i="153" s="1"/>
  <c r="AI154" i="153" s="1"/>
  <c r="AH154" i="153" s="1"/>
  <c r="AG154" i="153" s="1"/>
  <c r="AF154" i="153" s="1"/>
  <c r="AE154" i="153" s="1"/>
  <c r="AD154" i="153" s="1"/>
  <c r="AC154" i="153" s="1"/>
  <c r="AB154" i="153" s="1"/>
  <c r="AA154" i="153" s="1"/>
  <c r="Z154" i="153" s="1"/>
  <c r="Y154" i="153" s="1"/>
  <c r="X154" i="153" s="1"/>
  <c r="W154" i="153" s="1"/>
  <c r="V154" i="153" s="1"/>
  <c r="U154" i="153" s="1"/>
  <c r="T154" i="153" s="1"/>
  <c r="S154" i="153" s="1"/>
  <c r="R154" i="153" s="1"/>
  <c r="Q154" i="153" s="1"/>
  <c r="P154" i="153" s="1"/>
  <c r="O154" i="153" s="1"/>
  <c r="N154" i="153" s="1"/>
  <c r="M154" i="153" s="1"/>
  <c r="L154" i="153" s="1"/>
  <c r="K154" i="153" s="1"/>
  <c r="J154" i="153" s="1"/>
  <c r="I154" i="153" s="1"/>
  <c r="H154" i="153" s="1"/>
  <c r="G154" i="153" s="1"/>
  <c r="F154" i="153" s="1"/>
  <c r="E154" i="153" s="1"/>
  <c r="D154" i="153" s="1"/>
  <c r="C154" i="153" s="1"/>
  <c r="B154" i="153" s="1"/>
  <c r="BK153" i="153"/>
  <c r="AX128" i="153"/>
  <c r="AX127" i="153"/>
  <c r="AG95" i="153" l="1"/>
  <c r="AF95" i="153" s="1"/>
  <c r="AE95" i="153" s="1"/>
  <c r="AG94" i="153"/>
  <c r="BH149" i="153"/>
  <c r="BH148" i="153"/>
  <c r="BE143" i="153"/>
  <c r="BD143" i="153" s="1"/>
  <c r="BE142" i="153"/>
  <c r="AH99" i="153"/>
  <c r="BJ153" i="153"/>
  <c r="BI153" i="153" s="1"/>
  <c r="BH153" i="153" s="1"/>
  <c r="BG153" i="153" s="1"/>
  <c r="BF153" i="153" s="1"/>
  <c r="BE153" i="153" s="1"/>
  <c r="BD153" i="153" s="1"/>
  <c r="BC153" i="153" s="1"/>
  <c r="BB153" i="153" s="1"/>
  <c r="BA153" i="153" s="1"/>
  <c r="AZ153" i="153" s="1"/>
  <c r="AY153" i="153" s="1"/>
  <c r="AX153" i="153" s="1"/>
  <c r="AW153" i="153" s="1"/>
  <c r="AV153" i="153" s="1"/>
  <c r="AU153" i="153" s="1"/>
  <c r="AT153" i="153" s="1"/>
  <c r="AS153" i="153" s="1"/>
  <c r="AR153" i="153" s="1"/>
  <c r="AQ153" i="153" s="1"/>
  <c r="AP153" i="153" s="1"/>
  <c r="AO153" i="153" s="1"/>
  <c r="AN153" i="153" s="1"/>
  <c r="AM153" i="153" s="1"/>
  <c r="AL153" i="153" s="1"/>
  <c r="AK153" i="153" s="1"/>
  <c r="AJ153" i="153" s="1"/>
  <c r="AI153" i="153" s="1"/>
  <c r="AH153" i="153" s="1"/>
  <c r="AG153" i="153" s="1"/>
  <c r="AF153" i="153" s="1"/>
  <c r="AE153" i="153" s="1"/>
  <c r="AD153" i="153" s="1"/>
  <c r="AC153" i="153" s="1"/>
  <c r="AB153" i="153" s="1"/>
  <c r="AA153" i="153" s="1"/>
  <c r="Z153" i="153" s="1"/>
  <c r="Y153" i="153" s="1"/>
  <c r="X153" i="153" s="1"/>
  <c r="W153" i="153" s="1"/>
  <c r="V153" i="153" s="1"/>
  <c r="U153" i="153" s="1"/>
  <c r="T153" i="153" s="1"/>
  <c r="S153" i="153" s="1"/>
  <c r="R153" i="153" s="1"/>
  <c r="Q153" i="153" s="1"/>
  <c r="P153" i="153" s="1"/>
  <c r="O153" i="153" s="1"/>
  <c r="N153" i="153" s="1"/>
  <c r="M153" i="153" s="1"/>
  <c r="L153" i="153" s="1"/>
  <c r="K153" i="153" s="1"/>
  <c r="J153" i="153" s="1"/>
  <c r="I153" i="153" s="1"/>
  <c r="H153" i="153" s="1"/>
  <c r="G153" i="153" s="1"/>
  <c r="F153" i="153" s="1"/>
  <c r="E153" i="153" s="1"/>
  <c r="D153" i="153" s="1"/>
  <c r="C153" i="153" s="1"/>
  <c r="B153" i="153" s="1"/>
  <c r="BJ152" i="153"/>
  <c r="BB137" i="153"/>
  <c r="BA137" i="153" s="1"/>
  <c r="BB136" i="153"/>
  <c r="AR119" i="153"/>
  <c r="AQ119" i="153" s="1"/>
  <c r="AR118" i="153"/>
  <c r="AP113" i="153"/>
  <c r="AO113" i="153" s="1"/>
  <c r="AN113" i="153" s="1"/>
  <c r="AP112" i="153"/>
  <c r="AW127" i="153"/>
  <c r="AW126" i="153"/>
  <c r="AL105" i="153"/>
  <c r="AK105" i="153" s="1"/>
  <c r="AL104" i="153"/>
  <c r="AM108" i="153"/>
  <c r="AY131" i="153"/>
  <c r="AX131" i="153" s="1"/>
  <c r="AY130" i="153"/>
  <c r="AX130" i="153" l="1"/>
  <c r="AW130" i="153" s="1"/>
  <c r="AX129" i="153"/>
  <c r="BD142" i="153"/>
  <c r="BC142" i="153" s="1"/>
  <c r="BD141" i="153"/>
  <c r="AO112" i="153"/>
  <c r="AN112" i="153" s="1"/>
  <c r="AM112" i="153" s="1"/>
  <c r="AO111" i="153"/>
  <c r="AV126" i="153"/>
  <c r="AV125" i="153"/>
  <c r="AL107" i="153"/>
  <c r="BI152" i="153"/>
  <c r="BH152" i="153" s="1"/>
  <c r="BG152" i="153" s="1"/>
  <c r="BF152" i="153" s="1"/>
  <c r="BE152" i="153" s="1"/>
  <c r="BD152" i="153" s="1"/>
  <c r="BC152" i="153" s="1"/>
  <c r="BB152" i="153" s="1"/>
  <c r="BA152" i="153" s="1"/>
  <c r="AZ152" i="153" s="1"/>
  <c r="AY152" i="153" s="1"/>
  <c r="AX152" i="153" s="1"/>
  <c r="AW152" i="153" s="1"/>
  <c r="AV152" i="153" s="1"/>
  <c r="AU152" i="153" s="1"/>
  <c r="AT152" i="153" s="1"/>
  <c r="AS152" i="153" s="1"/>
  <c r="AR152" i="153" s="1"/>
  <c r="AQ152" i="153" s="1"/>
  <c r="AP152" i="153" s="1"/>
  <c r="AO152" i="153" s="1"/>
  <c r="AN152" i="153" s="1"/>
  <c r="AM152" i="153" s="1"/>
  <c r="AL152" i="153" s="1"/>
  <c r="AK152" i="153" s="1"/>
  <c r="AJ152" i="153" s="1"/>
  <c r="AI152" i="153" s="1"/>
  <c r="AH152" i="153" s="1"/>
  <c r="AG152" i="153" s="1"/>
  <c r="AF152" i="153" s="1"/>
  <c r="AE152" i="153" s="1"/>
  <c r="AD152" i="153" s="1"/>
  <c r="AC152" i="153" s="1"/>
  <c r="AB152" i="153" s="1"/>
  <c r="AA152" i="153" s="1"/>
  <c r="Z152" i="153" s="1"/>
  <c r="Y152" i="153" s="1"/>
  <c r="X152" i="153" s="1"/>
  <c r="W152" i="153" s="1"/>
  <c r="V152" i="153" s="1"/>
  <c r="U152" i="153" s="1"/>
  <c r="T152" i="153" s="1"/>
  <c r="S152" i="153" s="1"/>
  <c r="R152" i="153" s="1"/>
  <c r="Q152" i="153" s="1"/>
  <c r="P152" i="153" s="1"/>
  <c r="O152" i="153" s="1"/>
  <c r="N152" i="153" s="1"/>
  <c r="M152" i="153" s="1"/>
  <c r="L152" i="153" s="1"/>
  <c r="K152" i="153" s="1"/>
  <c r="J152" i="153" s="1"/>
  <c r="I152" i="153" s="1"/>
  <c r="H152" i="153" s="1"/>
  <c r="G152" i="153" s="1"/>
  <c r="F152" i="153" s="1"/>
  <c r="E152" i="153" s="1"/>
  <c r="D152" i="153" s="1"/>
  <c r="C152" i="153" s="1"/>
  <c r="B152" i="153" s="1"/>
  <c r="BI151" i="153"/>
  <c r="BG148" i="153"/>
  <c r="BG147" i="153"/>
  <c r="AK104" i="153"/>
  <c r="AJ104" i="153" s="1"/>
  <c r="AK103" i="153"/>
  <c r="AG98" i="153"/>
  <c r="AF94" i="153"/>
  <c r="AE94" i="153" s="1"/>
  <c r="AD94" i="153" s="1"/>
  <c r="AF93" i="153"/>
  <c r="AE93" i="153" s="1"/>
  <c r="AD93" i="153" s="1"/>
  <c r="AC93" i="153" s="1"/>
  <c r="BA136" i="153"/>
  <c r="AZ136" i="153" s="1"/>
  <c r="BA135" i="153"/>
  <c r="AQ118" i="153"/>
  <c r="AP118" i="153" s="1"/>
  <c r="AQ117" i="153"/>
  <c r="BH151" i="153" l="1"/>
  <c r="BG151" i="153" s="1"/>
  <c r="BF151" i="153" s="1"/>
  <c r="BE151" i="153" s="1"/>
  <c r="BD151" i="153" s="1"/>
  <c r="BC151" i="153" s="1"/>
  <c r="BB151" i="153" s="1"/>
  <c r="BA151" i="153" s="1"/>
  <c r="AZ151" i="153" s="1"/>
  <c r="AY151" i="153" s="1"/>
  <c r="AX151" i="153" s="1"/>
  <c r="AW151" i="153" s="1"/>
  <c r="AV151" i="153" s="1"/>
  <c r="AU151" i="153" s="1"/>
  <c r="AT151" i="153" s="1"/>
  <c r="AS151" i="153" s="1"/>
  <c r="AR151" i="153" s="1"/>
  <c r="AQ151" i="153" s="1"/>
  <c r="AP151" i="153" s="1"/>
  <c r="AO151" i="153" s="1"/>
  <c r="AN151" i="153" s="1"/>
  <c r="AM151" i="153" s="1"/>
  <c r="AL151" i="153" s="1"/>
  <c r="AK151" i="153" s="1"/>
  <c r="AJ151" i="153" s="1"/>
  <c r="AI151" i="153" s="1"/>
  <c r="AH151" i="153" s="1"/>
  <c r="AG151" i="153" s="1"/>
  <c r="AF151" i="153" s="1"/>
  <c r="AE151" i="153" s="1"/>
  <c r="AD151" i="153" s="1"/>
  <c r="AC151" i="153" s="1"/>
  <c r="AB151" i="153" s="1"/>
  <c r="AA151" i="153" s="1"/>
  <c r="Z151" i="153" s="1"/>
  <c r="Y151" i="153" s="1"/>
  <c r="X151" i="153" s="1"/>
  <c r="W151" i="153" s="1"/>
  <c r="V151" i="153" s="1"/>
  <c r="U151" i="153" s="1"/>
  <c r="T151" i="153" s="1"/>
  <c r="S151" i="153" s="1"/>
  <c r="R151" i="153" s="1"/>
  <c r="Q151" i="153" s="1"/>
  <c r="P151" i="153" s="1"/>
  <c r="O151" i="153" s="1"/>
  <c r="N151" i="153" s="1"/>
  <c r="M151" i="153" s="1"/>
  <c r="L151" i="153" s="1"/>
  <c r="K151" i="153" s="1"/>
  <c r="J151" i="153" s="1"/>
  <c r="I151" i="153" s="1"/>
  <c r="H151" i="153" s="1"/>
  <c r="G151" i="153" s="1"/>
  <c r="F151" i="153" s="1"/>
  <c r="E151" i="153" s="1"/>
  <c r="D151" i="153" s="1"/>
  <c r="C151" i="153" s="1"/>
  <c r="B151" i="153" s="1"/>
  <c r="BH150" i="153"/>
  <c r="AK106" i="153"/>
  <c r="BC141" i="153"/>
  <c r="BB141" i="153" s="1"/>
  <c r="BC140" i="153"/>
  <c r="AJ103" i="153"/>
  <c r="AI103" i="153" s="1"/>
  <c r="AJ102" i="153"/>
  <c r="AU125" i="153"/>
  <c r="AU124" i="153"/>
  <c r="AZ135" i="153"/>
  <c r="AY135" i="153" s="1"/>
  <c r="AZ134" i="153"/>
  <c r="BF147" i="153"/>
  <c r="BF146" i="153"/>
  <c r="AW129" i="153"/>
  <c r="AV129" i="153" s="1"/>
  <c r="AW128" i="153"/>
  <c r="AP117" i="153"/>
  <c r="AO117" i="153" s="1"/>
  <c r="AP116" i="153"/>
  <c r="AN111" i="153"/>
  <c r="AM111" i="153" s="1"/>
  <c r="AL111" i="153" s="1"/>
  <c r="AN110" i="153"/>
  <c r="AF97" i="153"/>
  <c r="AI102" i="153" l="1"/>
  <c r="AH102" i="153" s="1"/>
  <c r="AI101" i="153"/>
  <c r="AY134" i="153"/>
  <c r="AX134" i="153" s="1"/>
  <c r="AY133" i="153"/>
  <c r="BB140" i="153"/>
  <c r="BA140" i="153" s="1"/>
  <c r="BB139" i="153"/>
  <c r="AE96" i="153"/>
  <c r="AJ105" i="153"/>
  <c r="AT124" i="153"/>
  <c r="AT123" i="153"/>
  <c r="AO116" i="153"/>
  <c r="AN116" i="153" s="1"/>
  <c r="AO115" i="153"/>
  <c r="AV128" i="153"/>
  <c r="AU128" i="153" s="1"/>
  <c r="AV127" i="153"/>
  <c r="AM110" i="153"/>
  <c r="AL110" i="153" s="1"/>
  <c r="AK110" i="153" s="1"/>
  <c r="AM109" i="153"/>
  <c r="BE146" i="153"/>
  <c r="BE145" i="153"/>
  <c r="BG150" i="153"/>
  <c r="BF150" i="153" s="1"/>
  <c r="BE150" i="153" s="1"/>
  <c r="BD150" i="153" s="1"/>
  <c r="BC150" i="153" s="1"/>
  <c r="BB150" i="153" s="1"/>
  <c r="BA150" i="153" s="1"/>
  <c r="AZ150" i="153" s="1"/>
  <c r="AY150" i="153" s="1"/>
  <c r="AX150" i="153" s="1"/>
  <c r="AW150" i="153" s="1"/>
  <c r="AV150" i="153" s="1"/>
  <c r="AU150" i="153" s="1"/>
  <c r="AT150" i="153" s="1"/>
  <c r="AS150" i="153" s="1"/>
  <c r="AR150" i="153" s="1"/>
  <c r="AQ150" i="153" s="1"/>
  <c r="AP150" i="153" s="1"/>
  <c r="AO150" i="153" s="1"/>
  <c r="AN150" i="153" s="1"/>
  <c r="AM150" i="153" s="1"/>
  <c r="AL150" i="153" s="1"/>
  <c r="AK150" i="153" s="1"/>
  <c r="AJ150" i="153" s="1"/>
  <c r="AI150" i="153" s="1"/>
  <c r="AH150" i="153" s="1"/>
  <c r="AG150" i="153" s="1"/>
  <c r="AF150" i="153" s="1"/>
  <c r="AE150" i="153" s="1"/>
  <c r="AD150" i="153" s="1"/>
  <c r="AC150" i="153" s="1"/>
  <c r="AB150" i="153" s="1"/>
  <c r="AA150" i="153" s="1"/>
  <c r="Z150" i="153" s="1"/>
  <c r="Y150" i="153" s="1"/>
  <c r="X150" i="153" s="1"/>
  <c r="W150" i="153" s="1"/>
  <c r="V150" i="153" s="1"/>
  <c r="U150" i="153" s="1"/>
  <c r="T150" i="153" s="1"/>
  <c r="S150" i="153" s="1"/>
  <c r="R150" i="153" s="1"/>
  <c r="Q150" i="153" s="1"/>
  <c r="P150" i="153" s="1"/>
  <c r="O150" i="153" s="1"/>
  <c r="N150" i="153" s="1"/>
  <c r="M150" i="153" s="1"/>
  <c r="L150" i="153" s="1"/>
  <c r="K150" i="153" s="1"/>
  <c r="J150" i="153" s="1"/>
  <c r="I150" i="153" s="1"/>
  <c r="H150" i="153" s="1"/>
  <c r="G150" i="153" s="1"/>
  <c r="F150" i="153" s="1"/>
  <c r="E150" i="153" s="1"/>
  <c r="D150" i="153" s="1"/>
  <c r="C150" i="153" s="1"/>
  <c r="B150" i="153" s="1"/>
  <c r="BG149" i="153"/>
  <c r="AX133" i="153" l="1"/>
  <c r="AW133" i="153" s="1"/>
  <c r="AX132" i="153"/>
  <c r="AD95" i="153"/>
  <c r="BD145" i="153"/>
  <c r="BD144" i="153"/>
  <c r="AN115" i="153"/>
  <c r="AM115" i="153" s="1"/>
  <c r="AN114" i="153"/>
  <c r="AH101" i="153"/>
  <c r="AG101" i="153" s="1"/>
  <c r="AH100" i="153"/>
  <c r="BA139" i="153"/>
  <c r="AZ139" i="153" s="1"/>
  <c r="BA138" i="153"/>
  <c r="AI104" i="153"/>
  <c r="BF149" i="153"/>
  <c r="BE149" i="153" s="1"/>
  <c r="BD149" i="153" s="1"/>
  <c r="BC149" i="153" s="1"/>
  <c r="BB149" i="153" s="1"/>
  <c r="BA149" i="153" s="1"/>
  <c r="AZ149" i="153" s="1"/>
  <c r="AY149" i="153" s="1"/>
  <c r="AX149" i="153" s="1"/>
  <c r="AW149" i="153" s="1"/>
  <c r="AV149" i="153" s="1"/>
  <c r="AU149" i="153" s="1"/>
  <c r="AT149" i="153" s="1"/>
  <c r="AS149" i="153" s="1"/>
  <c r="AR149" i="153" s="1"/>
  <c r="AQ149" i="153" s="1"/>
  <c r="AP149" i="153" s="1"/>
  <c r="AO149" i="153" s="1"/>
  <c r="AN149" i="153" s="1"/>
  <c r="AM149" i="153" s="1"/>
  <c r="AL149" i="153" s="1"/>
  <c r="AK149" i="153" s="1"/>
  <c r="AJ149" i="153" s="1"/>
  <c r="AI149" i="153" s="1"/>
  <c r="AH149" i="153" s="1"/>
  <c r="AG149" i="153" s="1"/>
  <c r="AF149" i="153" s="1"/>
  <c r="AE149" i="153" s="1"/>
  <c r="AD149" i="153" s="1"/>
  <c r="AC149" i="153" s="1"/>
  <c r="AB149" i="153" s="1"/>
  <c r="AA149" i="153" s="1"/>
  <c r="Z149" i="153" s="1"/>
  <c r="Y149" i="153" s="1"/>
  <c r="X149" i="153" s="1"/>
  <c r="W149" i="153" s="1"/>
  <c r="V149" i="153" s="1"/>
  <c r="U149" i="153" s="1"/>
  <c r="T149" i="153" s="1"/>
  <c r="S149" i="153" s="1"/>
  <c r="R149" i="153" s="1"/>
  <c r="Q149" i="153" s="1"/>
  <c r="P149" i="153" s="1"/>
  <c r="O149" i="153" s="1"/>
  <c r="N149" i="153" s="1"/>
  <c r="M149" i="153" s="1"/>
  <c r="L149" i="153" s="1"/>
  <c r="K149" i="153" s="1"/>
  <c r="J149" i="153" s="1"/>
  <c r="I149" i="153" s="1"/>
  <c r="H149" i="153" s="1"/>
  <c r="G149" i="153" s="1"/>
  <c r="F149" i="153" s="1"/>
  <c r="E149" i="153" s="1"/>
  <c r="D149" i="153" s="1"/>
  <c r="C149" i="153" s="1"/>
  <c r="B149" i="153" s="1"/>
  <c r="BF148" i="153"/>
  <c r="AU127" i="153"/>
  <c r="AT127" i="153" s="1"/>
  <c r="AU126" i="153"/>
  <c r="AL109" i="153"/>
  <c r="AK109" i="153" s="1"/>
  <c r="AJ109" i="153" s="1"/>
  <c r="AL108" i="153"/>
  <c r="AS123" i="153"/>
  <c r="AS122" i="153"/>
  <c r="AT126" i="153" l="1"/>
  <c r="AS126" i="153" s="1"/>
  <c r="AT125" i="153"/>
  <c r="AC94" i="153"/>
  <c r="AG100" i="153"/>
  <c r="AF100" i="153" s="1"/>
  <c r="AG99" i="153"/>
  <c r="AH103" i="153"/>
  <c r="AM114" i="153"/>
  <c r="AL114" i="153" s="1"/>
  <c r="AM113" i="153"/>
  <c r="BE148" i="153"/>
  <c r="BD148" i="153" s="1"/>
  <c r="BC148" i="153" s="1"/>
  <c r="BB148" i="153" s="1"/>
  <c r="BA148" i="153" s="1"/>
  <c r="AZ148" i="153" s="1"/>
  <c r="AY148" i="153" s="1"/>
  <c r="AX148" i="153" s="1"/>
  <c r="AW148" i="153" s="1"/>
  <c r="AV148" i="153" s="1"/>
  <c r="AU148" i="153" s="1"/>
  <c r="AT148" i="153" s="1"/>
  <c r="AS148" i="153" s="1"/>
  <c r="AR148" i="153" s="1"/>
  <c r="AQ148" i="153" s="1"/>
  <c r="AP148" i="153" s="1"/>
  <c r="AO148" i="153" s="1"/>
  <c r="AN148" i="153" s="1"/>
  <c r="AM148" i="153" s="1"/>
  <c r="AL148" i="153" s="1"/>
  <c r="AK148" i="153" s="1"/>
  <c r="AJ148" i="153" s="1"/>
  <c r="AI148" i="153" s="1"/>
  <c r="AH148" i="153" s="1"/>
  <c r="AG148" i="153" s="1"/>
  <c r="AF148" i="153" s="1"/>
  <c r="AE148" i="153" s="1"/>
  <c r="AD148" i="153" s="1"/>
  <c r="AC148" i="153" s="1"/>
  <c r="AB148" i="153" s="1"/>
  <c r="AA148" i="153" s="1"/>
  <c r="Z148" i="153" s="1"/>
  <c r="Y148" i="153" s="1"/>
  <c r="X148" i="153" s="1"/>
  <c r="W148" i="153" s="1"/>
  <c r="V148" i="153" s="1"/>
  <c r="U148" i="153" s="1"/>
  <c r="T148" i="153" s="1"/>
  <c r="S148" i="153" s="1"/>
  <c r="R148" i="153" s="1"/>
  <c r="Q148" i="153" s="1"/>
  <c r="P148" i="153" s="1"/>
  <c r="O148" i="153" s="1"/>
  <c r="N148" i="153" s="1"/>
  <c r="M148" i="153" s="1"/>
  <c r="L148" i="153" s="1"/>
  <c r="K148" i="153" s="1"/>
  <c r="J148" i="153" s="1"/>
  <c r="I148" i="153" s="1"/>
  <c r="H148" i="153" s="1"/>
  <c r="G148" i="153" s="1"/>
  <c r="F148" i="153" s="1"/>
  <c r="E148" i="153" s="1"/>
  <c r="D148" i="153" s="1"/>
  <c r="C148" i="153" s="1"/>
  <c r="B148" i="153" s="1"/>
  <c r="BE147" i="153"/>
  <c r="AR122" i="153"/>
  <c r="AR121" i="153"/>
  <c r="AW132" i="153"/>
  <c r="AV132" i="153" s="1"/>
  <c r="AW131" i="153"/>
  <c r="AK108" i="153"/>
  <c r="AJ108" i="153" s="1"/>
  <c r="AI108" i="153" s="1"/>
  <c r="AK107" i="153"/>
  <c r="AZ138" i="153"/>
  <c r="AY138" i="153" s="1"/>
  <c r="AZ137" i="153"/>
  <c r="BC144" i="153"/>
  <c r="BC143" i="153"/>
  <c r="AB93" i="153" l="1"/>
  <c r="AJ107" i="153"/>
  <c r="AI107" i="153" s="1"/>
  <c r="AH107" i="153" s="1"/>
  <c r="AJ106" i="153"/>
  <c r="AF99" i="153"/>
  <c r="AE99" i="153" s="1"/>
  <c r="AF98" i="153"/>
  <c r="AY137" i="153"/>
  <c r="AX137" i="153" s="1"/>
  <c r="AY136" i="153"/>
  <c r="AL113" i="153"/>
  <c r="AK113" i="153" s="1"/>
  <c r="AL112" i="153"/>
  <c r="AS125" i="153"/>
  <c r="AR125" i="153" s="1"/>
  <c r="AS124" i="153"/>
  <c r="AV131" i="153"/>
  <c r="AU131" i="153" s="1"/>
  <c r="AV130" i="153"/>
  <c r="BB143" i="153"/>
  <c r="BB142" i="153"/>
  <c r="AQ121" i="153"/>
  <c r="AQ120" i="153"/>
  <c r="BD147" i="153"/>
  <c r="BC147" i="153" s="1"/>
  <c r="BB147" i="153" s="1"/>
  <c r="BA147" i="153" s="1"/>
  <c r="AZ147" i="153" s="1"/>
  <c r="AY147" i="153" s="1"/>
  <c r="AX147" i="153" s="1"/>
  <c r="AW147" i="153" s="1"/>
  <c r="AV147" i="153" s="1"/>
  <c r="AU147" i="153" s="1"/>
  <c r="AT147" i="153" s="1"/>
  <c r="AS147" i="153" s="1"/>
  <c r="AR147" i="153" s="1"/>
  <c r="AQ147" i="153" s="1"/>
  <c r="AP147" i="153" s="1"/>
  <c r="AO147" i="153" s="1"/>
  <c r="AN147" i="153" s="1"/>
  <c r="AM147" i="153" s="1"/>
  <c r="AL147" i="153" s="1"/>
  <c r="AK147" i="153" s="1"/>
  <c r="AJ147" i="153" s="1"/>
  <c r="AI147" i="153" s="1"/>
  <c r="AH147" i="153" s="1"/>
  <c r="AG147" i="153" s="1"/>
  <c r="AF147" i="153" s="1"/>
  <c r="AE147" i="153" s="1"/>
  <c r="AD147" i="153" s="1"/>
  <c r="AC147" i="153" s="1"/>
  <c r="AB147" i="153" s="1"/>
  <c r="AA147" i="153" s="1"/>
  <c r="Z147" i="153" s="1"/>
  <c r="Y147" i="153" s="1"/>
  <c r="X147" i="153" s="1"/>
  <c r="W147" i="153" s="1"/>
  <c r="V147" i="153" s="1"/>
  <c r="U147" i="153" s="1"/>
  <c r="T147" i="153" s="1"/>
  <c r="S147" i="153" s="1"/>
  <c r="R147" i="153" s="1"/>
  <c r="Q147" i="153" s="1"/>
  <c r="P147" i="153" s="1"/>
  <c r="O147" i="153" s="1"/>
  <c r="N147" i="153" s="1"/>
  <c r="M147" i="153" s="1"/>
  <c r="L147" i="153" s="1"/>
  <c r="K147" i="153" s="1"/>
  <c r="J147" i="153" s="1"/>
  <c r="I147" i="153" s="1"/>
  <c r="H147" i="153" s="1"/>
  <c r="G147" i="153" s="1"/>
  <c r="F147" i="153" s="1"/>
  <c r="E147" i="153" s="1"/>
  <c r="D147" i="153" s="1"/>
  <c r="C147" i="153" s="1"/>
  <c r="B147" i="153" s="1"/>
  <c r="BD146" i="153"/>
  <c r="AG102" i="153"/>
  <c r="AE98" i="153" l="1"/>
  <c r="AD98" i="153" s="1"/>
  <c r="AE97" i="153"/>
  <c r="BA142" i="153"/>
  <c r="BA141" i="153"/>
  <c r="AI106" i="153"/>
  <c r="AH106" i="153" s="1"/>
  <c r="AG106" i="153" s="1"/>
  <c r="AI105" i="153"/>
  <c r="AX136" i="153"/>
  <c r="AW136" i="153" s="1"/>
  <c r="AX135" i="153"/>
  <c r="AR124" i="153"/>
  <c r="AQ124" i="153" s="1"/>
  <c r="AR123" i="153"/>
  <c r="AF101" i="153"/>
  <c r="AK112" i="153"/>
  <c r="AJ112" i="153" s="1"/>
  <c r="AK111" i="153"/>
  <c r="AU130" i="153"/>
  <c r="AT130" i="153" s="1"/>
  <c r="AU129" i="153"/>
  <c r="BC146" i="153"/>
  <c r="BB146" i="153" s="1"/>
  <c r="BA146" i="153" s="1"/>
  <c r="AZ146" i="153" s="1"/>
  <c r="AY146" i="153" s="1"/>
  <c r="AX146" i="153" s="1"/>
  <c r="AW146" i="153" s="1"/>
  <c r="AV146" i="153" s="1"/>
  <c r="AU146" i="153" s="1"/>
  <c r="AT146" i="153" s="1"/>
  <c r="AS146" i="153" s="1"/>
  <c r="AR146" i="153" s="1"/>
  <c r="AQ146" i="153" s="1"/>
  <c r="AP146" i="153" s="1"/>
  <c r="AO146" i="153" s="1"/>
  <c r="AN146" i="153" s="1"/>
  <c r="AM146" i="153" s="1"/>
  <c r="AL146" i="153" s="1"/>
  <c r="AK146" i="153" s="1"/>
  <c r="AJ146" i="153" s="1"/>
  <c r="AI146" i="153" s="1"/>
  <c r="AH146" i="153" s="1"/>
  <c r="AG146" i="153" s="1"/>
  <c r="AF146" i="153" s="1"/>
  <c r="AE146" i="153" s="1"/>
  <c r="AD146" i="153" s="1"/>
  <c r="AC146" i="153" s="1"/>
  <c r="AB146" i="153" s="1"/>
  <c r="AA146" i="153" s="1"/>
  <c r="Z146" i="153" s="1"/>
  <c r="Y146" i="153" s="1"/>
  <c r="X146" i="153" s="1"/>
  <c r="W146" i="153" s="1"/>
  <c r="V146" i="153" s="1"/>
  <c r="U146" i="153" s="1"/>
  <c r="T146" i="153" s="1"/>
  <c r="S146" i="153" s="1"/>
  <c r="R146" i="153" s="1"/>
  <c r="Q146" i="153" s="1"/>
  <c r="P146" i="153" s="1"/>
  <c r="O146" i="153" s="1"/>
  <c r="N146" i="153" s="1"/>
  <c r="M146" i="153" s="1"/>
  <c r="L146" i="153" s="1"/>
  <c r="K146" i="153" s="1"/>
  <c r="J146" i="153" s="1"/>
  <c r="I146" i="153" s="1"/>
  <c r="H146" i="153" s="1"/>
  <c r="G146" i="153" s="1"/>
  <c r="F146" i="153" s="1"/>
  <c r="E146" i="153" s="1"/>
  <c r="D146" i="153" s="1"/>
  <c r="C146" i="153" s="1"/>
  <c r="B146" i="153" s="1"/>
  <c r="BC145" i="153"/>
  <c r="AP120" i="153"/>
  <c r="AP119" i="153"/>
  <c r="AT129" i="153" l="1"/>
  <c r="AS129" i="153" s="1"/>
  <c r="AT128" i="153"/>
  <c r="AH105" i="153"/>
  <c r="AG105" i="153" s="1"/>
  <c r="AF105" i="153" s="1"/>
  <c r="AH104" i="153"/>
  <c r="AZ141" i="153"/>
  <c r="AZ140" i="153"/>
  <c r="AO119" i="153"/>
  <c r="AO118" i="153"/>
  <c r="AW135" i="153"/>
  <c r="AV135" i="153" s="1"/>
  <c r="AW134" i="153"/>
  <c r="AE100" i="153"/>
  <c r="AD97" i="153"/>
  <c r="AC97" i="153" s="1"/>
  <c r="AD96" i="153"/>
  <c r="AQ123" i="153"/>
  <c r="AP123" i="153" s="1"/>
  <c r="AQ122" i="153"/>
  <c r="AJ111" i="153"/>
  <c r="AI111" i="153" s="1"/>
  <c r="AJ110" i="153"/>
  <c r="BB145" i="153"/>
  <c r="BA145" i="153" s="1"/>
  <c r="AZ145" i="153" s="1"/>
  <c r="AY145" i="153" s="1"/>
  <c r="AX145" i="153" s="1"/>
  <c r="AW145" i="153" s="1"/>
  <c r="AV145" i="153" s="1"/>
  <c r="AU145" i="153" s="1"/>
  <c r="AT145" i="153" s="1"/>
  <c r="AS145" i="153" s="1"/>
  <c r="AR145" i="153" s="1"/>
  <c r="AQ145" i="153" s="1"/>
  <c r="AP145" i="153" s="1"/>
  <c r="AO145" i="153" s="1"/>
  <c r="AN145" i="153" s="1"/>
  <c r="AM145" i="153" s="1"/>
  <c r="AL145" i="153" s="1"/>
  <c r="AK145" i="153" s="1"/>
  <c r="AJ145" i="153" s="1"/>
  <c r="AI145" i="153" s="1"/>
  <c r="AH145" i="153" s="1"/>
  <c r="AG145" i="153" s="1"/>
  <c r="AF145" i="153" s="1"/>
  <c r="AE145" i="153" s="1"/>
  <c r="AD145" i="153" s="1"/>
  <c r="AC145" i="153" s="1"/>
  <c r="AB145" i="153" s="1"/>
  <c r="AA145" i="153" s="1"/>
  <c r="Z145" i="153" s="1"/>
  <c r="Y145" i="153" s="1"/>
  <c r="X145" i="153" s="1"/>
  <c r="W145" i="153" s="1"/>
  <c r="V145" i="153" s="1"/>
  <c r="U145" i="153" s="1"/>
  <c r="T145" i="153" s="1"/>
  <c r="S145" i="153" s="1"/>
  <c r="R145" i="153" s="1"/>
  <c r="Q145" i="153" s="1"/>
  <c r="P145" i="153" s="1"/>
  <c r="O145" i="153" s="1"/>
  <c r="N145" i="153" s="1"/>
  <c r="M145" i="153" s="1"/>
  <c r="L145" i="153" s="1"/>
  <c r="K145" i="153" s="1"/>
  <c r="J145" i="153" s="1"/>
  <c r="I145" i="153" s="1"/>
  <c r="H145" i="153" s="1"/>
  <c r="G145" i="153" s="1"/>
  <c r="F145" i="153" s="1"/>
  <c r="E145" i="153" s="1"/>
  <c r="D145" i="153" s="1"/>
  <c r="C145" i="153" s="1"/>
  <c r="B145" i="153" s="1"/>
  <c r="BB144" i="153"/>
  <c r="AY140" i="153" l="1"/>
  <c r="AY139" i="153"/>
  <c r="AI110" i="153"/>
  <c r="AH110" i="153" s="1"/>
  <c r="AI109" i="153"/>
  <c r="AD99" i="153"/>
  <c r="AG104" i="153"/>
  <c r="AF104" i="153" s="1"/>
  <c r="AE104" i="153" s="1"/>
  <c r="AG103" i="153"/>
  <c r="BA144" i="153"/>
  <c r="AZ144" i="153" s="1"/>
  <c r="AY144" i="153" s="1"/>
  <c r="AX144" i="153" s="1"/>
  <c r="AW144" i="153" s="1"/>
  <c r="AV144" i="153" s="1"/>
  <c r="AU144" i="153" s="1"/>
  <c r="AT144" i="153" s="1"/>
  <c r="AS144" i="153" s="1"/>
  <c r="AR144" i="153" s="1"/>
  <c r="AQ144" i="153" s="1"/>
  <c r="AP144" i="153" s="1"/>
  <c r="AO144" i="153" s="1"/>
  <c r="AN144" i="153" s="1"/>
  <c r="AM144" i="153" s="1"/>
  <c r="AL144" i="153" s="1"/>
  <c r="AK144" i="153" s="1"/>
  <c r="AJ144" i="153" s="1"/>
  <c r="AI144" i="153" s="1"/>
  <c r="AH144" i="153" s="1"/>
  <c r="AG144" i="153" s="1"/>
  <c r="AF144" i="153" s="1"/>
  <c r="AE144" i="153" s="1"/>
  <c r="AD144" i="153" s="1"/>
  <c r="AC144" i="153" s="1"/>
  <c r="AB144" i="153" s="1"/>
  <c r="AA144" i="153" s="1"/>
  <c r="Z144" i="153" s="1"/>
  <c r="Y144" i="153" s="1"/>
  <c r="X144" i="153" s="1"/>
  <c r="W144" i="153" s="1"/>
  <c r="V144" i="153" s="1"/>
  <c r="U144" i="153" s="1"/>
  <c r="T144" i="153" s="1"/>
  <c r="S144" i="153" s="1"/>
  <c r="R144" i="153" s="1"/>
  <c r="Q144" i="153" s="1"/>
  <c r="P144" i="153" s="1"/>
  <c r="O144" i="153" s="1"/>
  <c r="N144" i="153" s="1"/>
  <c r="M144" i="153" s="1"/>
  <c r="L144" i="153" s="1"/>
  <c r="K144" i="153" s="1"/>
  <c r="J144" i="153" s="1"/>
  <c r="I144" i="153" s="1"/>
  <c r="H144" i="153" s="1"/>
  <c r="G144" i="153" s="1"/>
  <c r="F144" i="153" s="1"/>
  <c r="E144" i="153" s="1"/>
  <c r="D144" i="153" s="1"/>
  <c r="C144" i="153" s="1"/>
  <c r="B144" i="153" s="1"/>
  <c r="BA143" i="153"/>
  <c r="AP122" i="153"/>
  <c r="AO122" i="153" s="1"/>
  <c r="AP121" i="153"/>
  <c r="AN118" i="153"/>
  <c r="AN117" i="153"/>
  <c r="AS128" i="153"/>
  <c r="AR128" i="153" s="1"/>
  <c r="AS127" i="153"/>
  <c r="AV134" i="153"/>
  <c r="AU134" i="153" s="1"/>
  <c r="AV133" i="153"/>
  <c r="AC96" i="153"/>
  <c r="AB96" i="153" s="1"/>
  <c r="AC95" i="153"/>
  <c r="AU133" i="153" l="1"/>
  <c r="AT133" i="153" s="1"/>
  <c r="AU132" i="153"/>
  <c r="AF103" i="153"/>
  <c r="AE103" i="153" s="1"/>
  <c r="AD103" i="153" s="1"/>
  <c r="AF102" i="153"/>
  <c r="AM117" i="153"/>
  <c r="AM116" i="153"/>
  <c r="AO121" i="153"/>
  <c r="AN121" i="153" s="1"/>
  <c r="AO120" i="153"/>
  <c r="AR127" i="153"/>
  <c r="AQ127" i="153" s="1"/>
  <c r="AR126" i="153"/>
  <c r="AC98" i="153"/>
  <c r="AH109" i="153"/>
  <c r="AG109" i="153" s="1"/>
  <c r="AH108" i="153"/>
  <c r="AB95" i="153"/>
  <c r="AA95" i="153" s="1"/>
  <c r="AB94" i="153"/>
  <c r="AZ143" i="153"/>
  <c r="AY143" i="153" s="1"/>
  <c r="AX143" i="153" s="1"/>
  <c r="AW143" i="153" s="1"/>
  <c r="AV143" i="153" s="1"/>
  <c r="AU143" i="153" s="1"/>
  <c r="AT143" i="153" s="1"/>
  <c r="AS143" i="153" s="1"/>
  <c r="AR143" i="153" s="1"/>
  <c r="AQ143" i="153" s="1"/>
  <c r="AP143" i="153" s="1"/>
  <c r="AO143" i="153" s="1"/>
  <c r="AN143" i="153" s="1"/>
  <c r="AM143" i="153" s="1"/>
  <c r="AL143" i="153" s="1"/>
  <c r="AK143" i="153" s="1"/>
  <c r="AJ143" i="153" s="1"/>
  <c r="AI143" i="153" s="1"/>
  <c r="AH143" i="153" s="1"/>
  <c r="AG143" i="153" s="1"/>
  <c r="AF143" i="153" s="1"/>
  <c r="AE143" i="153" s="1"/>
  <c r="AD143" i="153" s="1"/>
  <c r="AC143" i="153" s="1"/>
  <c r="AB143" i="153" s="1"/>
  <c r="AA143" i="153" s="1"/>
  <c r="Z143" i="153" s="1"/>
  <c r="Y143" i="153" s="1"/>
  <c r="X143" i="153" s="1"/>
  <c r="W143" i="153" s="1"/>
  <c r="V143" i="153" s="1"/>
  <c r="U143" i="153" s="1"/>
  <c r="T143" i="153" s="1"/>
  <c r="S143" i="153" s="1"/>
  <c r="R143" i="153" s="1"/>
  <c r="Q143" i="153" s="1"/>
  <c r="P143" i="153" s="1"/>
  <c r="O143" i="153" s="1"/>
  <c r="N143" i="153" s="1"/>
  <c r="M143" i="153" s="1"/>
  <c r="L143" i="153" s="1"/>
  <c r="K143" i="153" s="1"/>
  <c r="J143" i="153" s="1"/>
  <c r="I143" i="153" s="1"/>
  <c r="H143" i="153" s="1"/>
  <c r="G143" i="153" s="1"/>
  <c r="F143" i="153" s="1"/>
  <c r="E143" i="153" s="1"/>
  <c r="D143" i="153" s="1"/>
  <c r="C143" i="153" s="1"/>
  <c r="B143" i="153" s="1"/>
  <c r="AZ142" i="153"/>
  <c r="AX139" i="153"/>
  <c r="AX138" i="153"/>
  <c r="AQ126" i="153" l="1"/>
  <c r="AP126" i="153" s="1"/>
  <c r="AQ125" i="153"/>
  <c r="AA94" i="153"/>
  <c r="Z94" i="153" s="1"/>
  <c r="AA93" i="153"/>
  <c r="Z93" i="153" s="1"/>
  <c r="Y93" i="153" s="1"/>
  <c r="AW138" i="153"/>
  <c r="AW137" i="153"/>
  <c r="AB97" i="153"/>
  <c r="AN120" i="153"/>
  <c r="AM120" i="153" s="1"/>
  <c r="AN119" i="153"/>
  <c r="AT132" i="153"/>
  <c r="AS132" i="153" s="1"/>
  <c r="AT131" i="153"/>
  <c r="AL116" i="153"/>
  <c r="AL115" i="153"/>
  <c r="AE102" i="153"/>
  <c r="AD102" i="153" s="1"/>
  <c r="AC102" i="153" s="1"/>
  <c r="AE101" i="153"/>
  <c r="AG108" i="153"/>
  <c r="AF108" i="153" s="1"/>
  <c r="AG107" i="153"/>
  <c r="AY142" i="153"/>
  <c r="AX142" i="153" s="1"/>
  <c r="AW142" i="153" s="1"/>
  <c r="AV142" i="153" s="1"/>
  <c r="AU142" i="153" s="1"/>
  <c r="AT142" i="153" s="1"/>
  <c r="AS142" i="153" s="1"/>
  <c r="AR142" i="153" s="1"/>
  <c r="AQ142" i="153" s="1"/>
  <c r="AP142" i="153" s="1"/>
  <c r="AO142" i="153" s="1"/>
  <c r="AN142" i="153" s="1"/>
  <c r="AM142" i="153" s="1"/>
  <c r="AL142" i="153" s="1"/>
  <c r="AK142" i="153" s="1"/>
  <c r="AJ142" i="153" s="1"/>
  <c r="AI142" i="153" s="1"/>
  <c r="AH142" i="153" s="1"/>
  <c r="AG142" i="153" s="1"/>
  <c r="AF142" i="153" s="1"/>
  <c r="AE142" i="153" s="1"/>
  <c r="AD142" i="153" s="1"/>
  <c r="AC142" i="153" s="1"/>
  <c r="AB142" i="153" s="1"/>
  <c r="AA142" i="153" s="1"/>
  <c r="Z142" i="153" s="1"/>
  <c r="Y142" i="153" s="1"/>
  <c r="X142" i="153" s="1"/>
  <c r="W142" i="153" s="1"/>
  <c r="V142" i="153" s="1"/>
  <c r="U142" i="153" s="1"/>
  <c r="T142" i="153" s="1"/>
  <c r="S142" i="153" s="1"/>
  <c r="R142" i="153" s="1"/>
  <c r="Q142" i="153" s="1"/>
  <c r="P142" i="153" s="1"/>
  <c r="O142" i="153" s="1"/>
  <c r="N142" i="153" s="1"/>
  <c r="M142" i="153" s="1"/>
  <c r="L142" i="153" s="1"/>
  <c r="K142" i="153" s="1"/>
  <c r="J142" i="153" s="1"/>
  <c r="I142" i="153" s="1"/>
  <c r="H142" i="153" s="1"/>
  <c r="G142" i="153" s="1"/>
  <c r="F142" i="153" s="1"/>
  <c r="E142" i="153" s="1"/>
  <c r="D142" i="153" s="1"/>
  <c r="C142" i="153" s="1"/>
  <c r="B142" i="153" s="1"/>
  <c r="AY141" i="153"/>
  <c r="AS131" i="153" l="1"/>
  <c r="AR131" i="153" s="1"/>
  <c r="AS130" i="153"/>
  <c r="AM119" i="153"/>
  <c r="AL119" i="153" s="1"/>
  <c r="AM118" i="153"/>
  <c r="AD101" i="153"/>
  <c r="AC101" i="153" s="1"/>
  <c r="AB101" i="153" s="1"/>
  <c r="AD100" i="153"/>
  <c r="AA96" i="153"/>
  <c r="AP125" i="153"/>
  <c r="AO125" i="153" s="1"/>
  <c r="AP124" i="153"/>
  <c r="AF107" i="153"/>
  <c r="AE107" i="153" s="1"/>
  <c r="AF106" i="153"/>
  <c r="AX141" i="153"/>
  <c r="AW141" i="153" s="1"/>
  <c r="AV141" i="153" s="1"/>
  <c r="AU141" i="153" s="1"/>
  <c r="AT141" i="153" s="1"/>
  <c r="AS141" i="153" s="1"/>
  <c r="AR141" i="153" s="1"/>
  <c r="AQ141" i="153" s="1"/>
  <c r="AP141" i="153" s="1"/>
  <c r="AO141" i="153" s="1"/>
  <c r="AN141" i="153" s="1"/>
  <c r="AM141" i="153" s="1"/>
  <c r="AL141" i="153" s="1"/>
  <c r="AK141" i="153" s="1"/>
  <c r="AJ141" i="153" s="1"/>
  <c r="AI141" i="153" s="1"/>
  <c r="AH141" i="153" s="1"/>
  <c r="AG141" i="153" s="1"/>
  <c r="AF141" i="153" s="1"/>
  <c r="AE141" i="153" s="1"/>
  <c r="AD141" i="153" s="1"/>
  <c r="AC141" i="153" s="1"/>
  <c r="AB141" i="153" s="1"/>
  <c r="AA141" i="153" s="1"/>
  <c r="Z141" i="153" s="1"/>
  <c r="Y141" i="153" s="1"/>
  <c r="X141" i="153" s="1"/>
  <c r="W141" i="153" s="1"/>
  <c r="V141" i="153" s="1"/>
  <c r="U141" i="153" s="1"/>
  <c r="T141" i="153" s="1"/>
  <c r="S141" i="153" s="1"/>
  <c r="R141" i="153" s="1"/>
  <c r="Q141" i="153" s="1"/>
  <c r="P141" i="153" s="1"/>
  <c r="O141" i="153" s="1"/>
  <c r="N141" i="153" s="1"/>
  <c r="M141" i="153" s="1"/>
  <c r="L141" i="153" s="1"/>
  <c r="K141" i="153" s="1"/>
  <c r="J141" i="153" s="1"/>
  <c r="I141" i="153" s="1"/>
  <c r="H141" i="153" s="1"/>
  <c r="G141" i="153" s="1"/>
  <c r="F141" i="153" s="1"/>
  <c r="E141" i="153" s="1"/>
  <c r="D141" i="153" s="1"/>
  <c r="C141" i="153" s="1"/>
  <c r="B141" i="153" s="1"/>
  <c r="AX140" i="153"/>
  <c r="AK115" i="153"/>
  <c r="AK114" i="153"/>
  <c r="AV137" i="153"/>
  <c r="AV136" i="153"/>
  <c r="AE106" i="153" l="1"/>
  <c r="AD106" i="153" s="1"/>
  <c r="AE105" i="153"/>
  <c r="AC100" i="153"/>
  <c r="AB100" i="153" s="1"/>
  <c r="AA100" i="153" s="1"/>
  <c r="AC99" i="153"/>
  <c r="AJ114" i="153"/>
  <c r="AJ113" i="153"/>
  <c r="AL118" i="153"/>
  <c r="AK118" i="153" s="1"/>
  <c r="AL117" i="153"/>
  <c r="Z95" i="153"/>
  <c r="AR130" i="153"/>
  <c r="AQ130" i="153" s="1"/>
  <c r="AR129" i="153"/>
  <c r="AW140" i="153"/>
  <c r="AV140" i="153" s="1"/>
  <c r="AU140" i="153" s="1"/>
  <c r="AT140" i="153" s="1"/>
  <c r="AS140" i="153" s="1"/>
  <c r="AR140" i="153" s="1"/>
  <c r="AQ140" i="153" s="1"/>
  <c r="AP140" i="153" s="1"/>
  <c r="AO140" i="153" s="1"/>
  <c r="AN140" i="153" s="1"/>
  <c r="AM140" i="153" s="1"/>
  <c r="AL140" i="153" s="1"/>
  <c r="AK140" i="153" s="1"/>
  <c r="AJ140" i="153" s="1"/>
  <c r="AI140" i="153" s="1"/>
  <c r="AH140" i="153" s="1"/>
  <c r="AG140" i="153" s="1"/>
  <c r="AF140" i="153" s="1"/>
  <c r="AE140" i="153" s="1"/>
  <c r="AD140" i="153" s="1"/>
  <c r="AC140" i="153" s="1"/>
  <c r="AB140" i="153" s="1"/>
  <c r="AA140" i="153" s="1"/>
  <c r="Z140" i="153" s="1"/>
  <c r="Y140" i="153" s="1"/>
  <c r="X140" i="153" s="1"/>
  <c r="W140" i="153" s="1"/>
  <c r="V140" i="153" s="1"/>
  <c r="U140" i="153" s="1"/>
  <c r="T140" i="153" s="1"/>
  <c r="S140" i="153" s="1"/>
  <c r="R140" i="153" s="1"/>
  <c r="Q140" i="153" s="1"/>
  <c r="P140" i="153" s="1"/>
  <c r="O140" i="153" s="1"/>
  <c r="N140" i="153" s="1"/>
  <c r="M140" i="153" s="1"/>
  <c r="L140" i="153" s="1"/>
  <c r="K140" i="153" s="1"/>
  <c r="J140" i="153" s="1"/>
  <c r="I140" i="153" s="1"/>
  <c r="H140" i="153" s="1"/>
  <c r="G140" i="153" s="1"/>
  <c r="F140" i="153" s="1"/>
  <c r="E140" i="153" s="1"/>
  <c r="D140" i="153" s="1"/>
  <c r="C140" i="153" s="1"/>
  <c r="B140" i="153" s="1"/>
  <c r="AW139" i="153"/>
  <c r="AO124" i="153"/>
  <c r="AN124" i="153" s="1"/>
  <c r="AO123" i="153"/>
  <c r="AU136" i="153"/>
  <c r="AU135" i="153"/>
  <c r="AQ129" i="153" l="1"/>
  <c r="AP129" i="153" s="1"/>
  <c r="AQ128" i="153"/>
  <c r="AN123" i="153"/>
  <c r="AM123" i="153" s="1"/>
  <c r="AN122" i="153"/>
  <c r="AI113" i="153"/>
  <c r="AI112" i="153"/>
  <c r="Y94" i="153"/>
  <c r="AV139" i="153"/>
  <c r="AU139" i="153" s="1"/>
  <c r="AT139" i="153" s="1"/>
  <c r="AS139" i="153" s="1"/>
  <c r="AR139" i="153" s="1"/>
  <c r="AQ139" i="153" s="1"/>
  <c r="AP139" i="153" s="1"/>
  <c r="AO139" i="153" s="1"/>
  <c r="AN139" i="153" s="1"/>
  <c r="AM139" i="153" s="1"/>
  <c r="AL139" i="153" s="1"/>
  <c r="AK139" i="153" s="1"/>
  <c r="AJ139" i="153" s="1"/>
  <c r="AI139" i="153" s="1"/>
  <c r="AH139" i="153" s="1"/>
  <c r="AG139" i="153" s="1"/>
  <c r="AF139" i="153" s="1"/>
  <c r="AE139" i="153" s="1"/>
  <c r="AD139" i="153" s="1"/>
  <c r="AC139" i="153" s="1"/>
  <c r="AB139" i="153" s="1"/>
  <c r="AA139" i="153" s="1"/>
  <c r="Z139" i="153" s="1"/>
  <c r="Y139" i="153" s="1"/>
  <c r="X139" i="153" s="1"/>
  <c r="W139" i="153" s="1"/>
  <c r="V139" i="153" s="1"/>
  <c r="U139" i="153" s="1"/>
  <c r="T139" i="153" s="1"/>
  <c r="S139" i="153" s="1"/>
  <c r="R139" i="153" s="1"/>
  <c r="Q139" i="153" s="1"/>
  <c r="P139" i="153" s="1"/>
  <c r="O139" i="153" s="1"/>
  <c r="N139" i="153" s="1"/>
  <c r="M139" i="153" s="1"/>
  <c r="L139" i="153" s="1"/>
  <c r="K139" i="153" s="1"/>
  <c r="J139" i="153" s="1"/>
  <c r="I139" i="153" s="1"/>
  <c r="H139" i="153" s="1"/>
  <c r="G139" i="153" s="1"/>
  <c r="F139" i="153" s="1"/>
  <c r="E139" i="153" s="1"/>
  <c r="D139" i="153" s="1"/>
  <c r="C139" i="153" s="1"/>
  <c r="B139" i="153" s="1"/>
  <c r="AV138" i="153"/>
  <c r="AB99" i="153"/>
  <c r="AA99" i="153" s="1"/>
  <c r="Z99" i="153" s="1"/>
  <c r="AB98" i="153"/>
  <c r="AD105" i="153"/>
  <c r="AC105" i="153" s="1"/>
  <c r="AD104" i="153"/>
  <c r="AT135" i="153"/>
  <c r="AT134" i="153"/>
  <c r="AK117" i="153"/>
  <c r="AJ117" i="153" s="1"/>
  <c r="AK116" i="153"/>
  <c r="AA98" i="153" l="1"/>
  <c r="Z98" i="153" s="1"/>
  <c r="Y98" i="153" s="1"/>
  <c r="AA97" i="153"/>
  <c r="AJ116" i="153"/>
  <c r="AI116" i="153" s="1"/>
  <c r="AJ115" i="153"/>
  <c r="AH112" i="153"/>
  <c r="AH111" i="153"/>
  <c r="AU138" i="153"/>
  <c r="AT138" i="153" s="1"/>
  <c r="AS138" i="153" s="1"/>
  <c r="AR138" i="153" s="1"/>
  <c r="AQ138" i="153" s="1"/>
  <c r="AP138" i="153" s="1"/>
  <c r="AO138" i="153" s="1"/>
  <c r="AN138" i="153" s="1"/>
  <c r="AM138" i="153" s="1"/>
  <c r="AL138" i="153" s="1"/>
  <c r="AK138" i="153" s="1"/>
  <c r="AJ138" i="153" s="1"/>
  <c r="AI138" i="153" s="1"/>
  <c r="AH138" i="153" s="1"/>
  <c r="AG138" i="153" s="1"/>
  <c r="AF138" i="153" s="1"/>
  <c r="AE138" i="153" s="1"/>
  <c r="AD138" i="153" s="1"/>
  <c r="AC138" i="153" s="1"/>
  <c r="AB138" i="153" s="1"/>
  <c r="AA138" i="153" s="1"/>
  <c r="Z138" i="153" s="1"/>
  <c r="Y138" i="153" s="1"/>
  <c r="X138" i="153" s="1"/>
  <c r="W138" i="153" s="1"/>
  <c r="V138" i="153" s="1"/>
  <c r="U138" i="153" s="1"/>
  <c r="T138" i="153" s="1"/>
  <c r="S138" i="153" s="1"/>
  <c r="R138" i="153" s="1"/>
  <c r="Q138" i="153" s="1"/>
  <c r="P138" i="153" s="1"/>
  <c r="O138" i="153" s="1"/>
  <c r="N138" i="153" s="1"/>
  <c r="M138" i="153" s="1"/>
  <c r="L138" i="153" s="1"/>
  <c r="K138" i="153" s="1"/>
  <c r="J138" i="153" s="1"/>
  <c r="I138" i="153" s="1"/>
  <c r="H138" i="153" s="1"/>
  <c r="G138" i="153" s="1"/>
  <c r="F138" i="153" s="1"/>
  <c r="E138" i="153" s="1"/>
  <c r="D138" i="153" s="1"/>
  <c r="C138" i="153" s="1"/>
  <c r="B138" i="153" s="1"/>
  <c r="AU137" i="153"/>
  <c r="AS134" i="153"/>
  <c r="AS133" i="153"/>
  <c r="X93" i="153"/>
  <c r="AP128" i="153"/>
  <c r="AO128" i="153" s="1"/>
  <c r="AP127" i="153"/>
  <c r="AC104" i="153"/>
  <c r="AB104" i="153" s="1"/>
  <c r="AC103" i="153"/>
  <c r="AM122" i="153"/>
  <c r="AL122" i="153" s="1"/>
  <c r="AM121" i="153"/>
  <c r="AG111" i="153" l="1"/>
  <c r="AG110" i="153"/>
  <c r="AR133" i="153"/>
  <c r="AR132" i="153"/>
  <c r="AB103" i="153"/>
  <c r="AA103" i="153" s="1"/>
  <c r="AB102" i="153"/>
  <c r="AT137" i="153"/>
  <c r="AS137" i="153" s="1"/>
  <c r="AR137" i="153" s="1"/>
  <c r="AQ137" i="153" s="1"/>
  <c r="AP137" i="153" s="1"/>
  <c r="AO137" i="153" s="1"/>
  <c r="AN137" i="153" s="1"/>
  <c r="AM137" i="153" s="1"/>
  <c r="AL137" i="153" s="1"/>
  <c r="AK137" i="153" s="1"/>
  <c r="AJ137" i="153" s="1"/>
  <c r="AI137" i="153" s="1"/>
  <c r="AH137" i="153" s="1"/>
  <c r="AG137" i="153" s="1"/>
  <c r="AF137" i="153" s="1"/>
  <c r="AE137" i="153" s="1"/>
  <c r="AD137" i="153" s="1"/>
  <c r="AC137" i="153" s="1"/>
  <c r="AB137" i="153" s="1"/>
  <c r="AA137" i="153" s="1"/>
  <c r="Z137" i="153" s="1"/>
  <c r="Y137" i="153" s="1"/>
  <c r="X137" i="153" s="1"/>
  <c r="W137" i="153" s="1"/>
  <c r="V137" i="153" s="1"/>
  <c r="U137" i="153" s="1"/>
  <c r="T137" i="153" s="1"/>
  <c r="S137" i="153" s="1"/>
  <c r="R137" i="153" s="1"/>
  <c r="Q137" i="153" s="1"/>
  <c r="P137" i="153" s="1"/>
  <c r="O137" i="153" s="1"/>
  <c r="N137" i="153" s="1"/>
  <c r="M137" i="153" s="1"/>
  <c r="L137" i="153" s="1"/>
  <c r="K137" i="153" s="1"/>
  <c r="J137" i="153" s="1"/>
  <c r="I137" i="153" s="1"/>
  <c r="H137" i="153" s="1"/>
  <c r="G137" i="153" s="1"/>
  <c r="F137" i="153" s="1"/>
  <c r="E137" i="153" s="1"/>
  <c r="D137" i="153" s="1"/>
  <c r="C137" i="153" s="1"/>
  <c r="B137" i="153" s="1"/>
  <c r="AT136" i="153"/>
  <c r="Z97" i="153"/>
  <c r="Y97" i="153" s="1"/>
  <c r="X97" i="153" s="1"/>
  <c r="Z96" i="153"/>
  <c r="AL121" i="153"/>
  <c r="AK121" i="153" s="1"/>
  <c r="AL120" i="153"/>
  <c r="AI115" i="153"/>
  <c r="AH115" i="153" s="1"/>
  <c r="AI114" i="153"/>
  <c r="AO127" i="153"/>
  <c r="AN127" i="153" s="1"/>
  <c r="AO126" i="153"/>
  <c r="Y96" i="153" l="1"/>
  <c r="X96" i="153" s="1"/>
  <c r="W96" i="153" s="1"/>
  <c r="Y95" i="153"/>
  <c r="AN126" i="153"/>
  <c r="AM126" i="153" s="1"/>
  <c r="AN125" i="153"/>
  <c r="AQ132" i="153"/>
  <c r="AQ131" i="153"/>
  <c r="AH114" i="153"/>
  <c r="AG114" i="153" s="1"/>
  <c r="AH113" i="153"/>
  <c r="AS136" i="153"/>
  <c r="AR136" i="153" s="1"/>
  <c r="AQ136" i="153" s="1"/>
  <c r="AP136" i="153" s="1"/>
  <c r="AO136" i="153" s="1"/>
  <c r="AN136" i="153" s="1"/>
  <c r="AM136" i="153" s="1"/>
  <c r="AL136" i="153" s="1"/>
  <c r="AK136" i="153" s="1"/>
  <c r="AJ136" i="153" s="1"/>
  <c r="AI136" i="153" s="1"/>
  <c r="AH136" i="153" s="1"/>
  <c r="AG136" i="153" s="1"/>
  <c r="AF136" i="153" s="1"/>
  <c r="AE136" i="153" s="1"/>
  <c r="AD136" i="153" s="1"/>
  <c r="AC136" i="153" s="1"/>
  <c r="AB136" i="153" s="1"/>
  <c r="AA136" i="153" s="1"/>
  <c r="Z136" i="153" s="1"/>
  <c r="Y136" i="153" s="1"/>
  <c r="X136" i="153" s="1"/>
  <c r="W136" i="153" s="1"/>
  <c r="V136" i="153" s="1"/>
  <c r="U136" i="153" s="1"/>
  <c r="T136" i="153" s="1"/>
  <c r="S136" i="153" s="1"/>
  <c r="R136" i="153" s="1"/>
  <c r="Q136" i="153" s="1"/>
  <c r="P136" i="153" s="1"/>
  <c r="O136" i="153" s="1"/>
  <c r="N136" i="153" s="1"/>
  <c r="M136" i="153" s="1"/>
  <c r="L136" i="153" s="1"/>
  <c r="K136" i="153" s="1"/>
  <c r="J136" i="153" s="1"/>
  <c r="I136" i="153" s="1"/>
  <c r="H136" i="153" s="1"/>
  <c r="G136" i="153" s="1"/>
  <c r="F136" i="153" s="1"/>
  <c r="E136" i="153" s="1"/>
  <c r="D136" i="153" s="1"/>
  <c r="C136" i="153" s="1"/>
  <c r="B136" i="153" s="1"/>
  <c r="AS135" i="153"/>
  <c r="AF110" i="153"/>
  <c r="AF109" i="153"/>
  <c r="AK120" i="153"/>
  <c r="AJ120" i="153" s="1"/>
  <c r="AK119" i="153"/>
  <c r="AA102" i="153"/>
  <c r="Z102" i="153" s="1"/>
  <c r="AA101" i="153"/>
  <c r="AM125" i="153" l="1"/>
  <c r="AL125" i="153" s="1"/>
  <c r="AM124" i="153"/>
  <c r="AG113" i="153"/>
  <c r="AF113" i="153" s="1"/>
  <c r="AG112" i="153"/>
  <c r="X95" i="153"/>
  <c r="W95" i="153" s="1"/>
  <c r="V95" i="153" s="1"/>
  <c r="X94" i="153"/>
  <c r="AR135" i="153"/>
  <c r="AQ135" i="153" s="1"/>
  <c r="AP135" i="153" s="1"/>
  <c r="AO135" i="153" s="1"/>
  <c r="AN135" i="153" s="1"/>
  <c r="AM135" i="153" s="1"/>
  <c r="AL135" i="153" s="1"/>
  <c r="AK135" i="153" s="1"/>
  <c r="AJ135" i="153" s="1"/>
  <c r="AI135" i="153" s="1"/>
  <c r="AH135" i="153" s="1"/>
  <c r="AG135" i="153" s="1"/>
  <c r="AF135" i="153" s="1"/>
  <c r="AE135" i="153" s="1"/>
  <c r="AD135" i="153" s="1"/>
  <c r="AC135" i="153" s="1"/>
  <c r="AB135" i="153" s="1"/>
  <c r="AA135" i="153" s="1"/>
  <c r="Z135" i="153" s="1"/>
  <c r="Y135" i="153" s="1"/>
  <c r="X135" i="153" s="1"/>
  <c r="W135" i="153" s="1"/>
  <c r="V135" i="153" s="1"/>
  <c r="U135" i="153" s="1"/>
  <c r="T135" i="153" s="1"/>
  <c r="S135" i="153" s="1"/>
  <c r="R135" i="153" s="1"/>
  <c r="Q135" i="153" s="1"/>
  <c r="P135" i="153" s="1"/>
  <c r="O135" i="153" s="1"/>
  <c r="N135" i="153" s="1"/>
  <c r="M135" i="153" s="1"/>
  <c r="L135" i="153" s="1"/>
  <c r="K135" i="153" s="1"/>
  <c r="J135" i="153" s="1"/>
  <c r="I135" i="153" s="1"/>
  <c r="H135" i="153" s="1"/>
  <c r="G135" i="153" s="1"/>
  <c r="F135" i="153" s="1"/>
  <c r="E135" i="153" s="1"/>
  <c r="D135" i="153" s="1"/>
  <c r="C135" i="153" s="1"/>
  <c r="B135" i="153" s="1"/>
  <c r="AR134" i="153"/>
  <c r="Z101" i="153"/>
  <c r="Y101" i="153" s="1"/>
  <c r="Z100" i="153"/>
  <c r="AE109" i="153"/>
  <c r="AE108" i="153"/>
  <c r="AP131" i="153"/>
  <c r="AP130" i="153"/>
  <c r="AJ119" i="153"/>
  <c r="AI119" i="153" s="1"/>
  <c r="AJ118" i="153"/>
  <c r="W94" i="153" l="1"/>
  <c r="V94" i="153" s="1"/>
  <c r="U94" i="153" s="1"/>
  <c r="W93" i="153"/>
  <c r="AI118" i="153"/>
  <c r="AH118" i="153" s="1"/>
  <c r="AI117" i="153"/>
  <c r="Y100" i="153"/>
  <c r="X100" i="153" s="1"/>
  <c r="Y99" i="153"/>
  <c r="AD108" i="153"/>
  <c r="AD107" i="153"/>
  <c r="AF112" i="153"/>
  <c r="AE112" i="153" s="1"/>
  <c r="AF111" i="153"/>
  <c r="AL124" i="153"/>
  <c r="AK124" i="153" s="1"/>
  <c r="AL123" i="153"/>
  <c r="AO130" i="153"/>
  <c r="AO129" i="153"/>
  <c r="AQ134" i="153"/>
  <c r="AP134" i="153" s="1"/>
  <c r="AO134" i="153" s="1"/>
  <c r="AN134" i="153" s="1"/>
  <c r="AM134" i="153" s="1"/>
  <c r="AL134" i="153" s="1"/>
  <c r="AK134" i="153" s="1"/>
  <c r="AJ134" i="153" s="1"/>
  <c r="AI134" i="153" s="1"/>
  <c r="AH134" i="153" s="1"/>
  <c r="AG134" i="153" s="1"/>
  <c r="AF134" i="153" s="1"/>
  <c r="AE134" i="153" s="1"/>
  <c r="AD134" i="153" s="1"/>
  <c r="AC134" i="153" s="1"/>
  <c r="AB134" i="153" s="1"/>
  <c r="AA134" i="153" s="1"/>
  <c r="Z134" i="153" s="1"/>
  <c r="Y134" i="153" s="1"/>
  <c r="X134" i="153" s="1"/>
  <c r="W134" i="153" s="1"/>
  <c r="V134" i="153" s="1"/>
  <c r="U134" i="153" s="1"/>
  <c r="T134" i="153" s="1"/>
  <c r="S134" i="153" s="1"/>
  <c r="R134" i="153" s="1"/>
  <c r="Q134" i="153" s="1"/>
  <c r="P134" i="153" s="1"/>
  <c r="O134" i="153" s="1"/>
  <c r="N134" i="153" s="1"/>
  <c r="M134" i="153" s="1"/>
  <c r="L134" i="153" s="1"/>
  <c r="K134" i="153" s="1"/>
  <c r="J134" i="153" s="1"/>
  <c r="I134" i="153" s="1"/>
  <c r="H134" i="153" s="1"/>
  <c r="G134" i="153" s="1"/>
  <c r="F134" i="153" s="1"/>
  <c r="E134" i="153" s="1"/>
  <c r="D134" i="153" s="1"/>
  <c r="C134" i="153" s="1"/>
  <c r="B134" i="153" s="1"/>
  <c r="AQ133" i="153"/>
  <c r="V93" i="153" l="1"/>
  <c r="U93" i="153" s="1"/>
  <c r="T93" i="153" s="1"/>
  <c r="X99" i="153"/>
  <c r="W99" i="153" s="1"/>
  <c r="X98" i="153"/>
  <c r="AE111" i="153"/>
  <c r="AD111" i="153" s="1"/>
  <c r="AE110" i="153"/>
  <c r="AC107" i="153"/>
  <c r="AC106" i="153"/>
  <c r="AK123" i="153"/>
  <c r="AJ123" i="153" s="1"/>
  <c r="AK122" i="153"/>
  <c r="AP133" i="153"/>
  <c r="AO133" i="153" s="1"/>
  <c r="AN133" i="153" s="1"/>
  <c r="AM133" i="153" s="1"/>
  <c r="AL133" i="153" s="1"/>
  <c r="AK133" i="153" s="1"/>
  <c r="AJ133" i="153" s="1"/>
  <c r="AI133" i="153" s="1"/>
  <c r="AH133" i="153" s="1"/>
  <c r="AG133" i="153" s="1"/>
  <c r="AF133" i="153" s="1"/>
  <c r="AE133" i="153" s="1"/>
  <c r="AD133" i="153" s="1"/>
  <c r="AC133" i="153" s="1"/>
  <c r="AB133" i="153" s="1"/>
  <c r="AA133" i="153" s="1"/>
  <c r="Z133" i="153" s="1"/>
  <c r="Y133" i="153" s="1"/>
  <c r="X133" i="153" s="1"/>
  <c r="W133" i="153" s="1"/>
  <c r="V133" i="153" s="1"/>
  <c r="U133" i="153" s="1"/>
  <c r="T133" i="153" s="1"/>
  <c r="S133" i="153" s="1"/>
  <c r="R133" i="153" s="1"/>
  <c r="Q133" i="153" s="1"/>
  <c r="P133" i="153" s="1"/>
  <c r="O133" i="153" s="1"/>
  <c r="N133" i="153" s="1"/>
  <c r="M133" i="153" s="1"/>
  <c r="L133" i="153" s="1"/>
  <c r="K133" i="153" s="1"/>
  <c r="J133" i="153" s="1"/>
  <c r="I133" i="153" s="1"/>
  <c r="H133" i="153" s="1"/>
  <c r="G133" i="153" s="1"/>
  <c r="F133" i="153" s="1"/>
  <c r="E133" i="153" s="1"/>
  <c r="D133" i="153" s="1"/>
  <c r="C133" i="153" s="1"/>
  <c r="B133" i="153" s="1"/>
  <c r="AP132" i="153"/>
  <c r="AN129" i="153"/>
  <c r="AN128" i="153"/>
  <c r="AH117" i="153"/>
  <c r="AG117" i="153" s="1"/>
  <c r="AH116" i="153"/>
  <c r="AO132" i="153" l="1"/>
  <c r="AN132" i="153" s="1"/>
  <c r="AM132" i="153" s="1"/>
  <c r="AL132" i="153" s="1"/>
  <c r="AK132" i="153" s="1"/>
  <c r="AJ132" i="153" s="1"/>
  <c r="AI132" i="153" s="1"/>
  <c r="AH132" i="153" s="1"/>
  <c r="AG132" i="153" s="1"/>
  <c r="AF132" i="153" s="1"/>
  <c r="AE132" i="153" s="1"/>
  <c r="AD132" i="153" s="1"/>
  <c r="AC132" i="153" s="1"/>
  <c r="AB132" i="153" s="1"/>
  <c r="AA132" i="153" s="1"/>
  <c r="Z132" i="153" s="1"/>
  <c r="Y132" i="153" s="1"/>
  <c r="X132" i="153" s="1"/>
  <c r="W132" i="153" s="1"/>
  <c r="V132" i="153" s="1"/>
  <c r="U132" i="153" s="1"/>
  <c r="T132" i="153" s="1"/>
  <c r="S132" i="153" s="1"/>
  <c r="R132" i="153" s="1"/>
  <c r="Q132" i="153" s="1"/>
  <c r="P132" i="153" s="1"/>
  <c r="O132" i="153" s="1"/>
  <c r="N132" i="153" s="1"/>
  <c r="M132" i="153" s="1"/>
  <c r="L132" i="153" s="1"/>
  <c r="K132" i="153" s="1"/>
  <c r="J132" i="153" s="1"/>
  <c r="I132" i="153" s="1"/>
  <c r="H132" i="153" s="1"/>
  <c r="G132" i="153" s="1"/>
  <c r="F132" i="153" s="1"/>
  <c r="E132" i="153" s="1"/>
  <c r="D132" i="153" s="1"/>
  <c r="C132" i="153" s="1"/>
  <c r="B132" i="153" s="1"/>
  <c r="AO131" i="153"/>
  <c r="AD110" i="153"/>
  <c r="AC110" i="153" s="1"/>
  <c r="AD109" i="153"/>
  <c r="AJ122" i="153"/>
  <c r="AI122" i="153" s="1"/>
  <c r="AJ121" i="153"/>
  <c r="AG116" i="153"/>
  <c r="AF116" i="153" s="1"/>
  <c r="AG115" i="153"/>
  <c r="W98" i="153"/>
  <c r="V98" i="153" s="1"/>
  <c r="W97" i="153"/>
  <c r="AM128" i="153"/>
  <c r="AM127" i="153"/>
  <c r="AB106" i="153"/>
  <c r="AB105" i="153"/>
  <c r="AF115" i="153" l="1"/>
  <c r="AE115" i="153" s="1"/>
  <c r="AF114" i="153"/>
  <c r="AL127" i="153"/>
  <c r="AL126" i="153"/>
  <c r="AI121" i="153"/>
  <c r="AH121" i="153" s="1"/>
  <c r="AI120" i="153"/>
  <c r="AC109" i="153"/>
  <c r="AB109" i="153" s="1"/>
  <c r="AC108" i="153"/>
  <c r="AA105" i="153"/>
  <c r="AA104" i="153"/>
  <c r="V97" i="153"/>
  <c r="U97" i="153" s="1"/>
  <c r="V96" i="153"/>
  <c r="AN131" i="153"/>
  <c r="AM131" i="153" s="1"/>
  <c r="AL131" i="153" s="1"/>
  <c r="AK131" i="153" s="1"/>
  <c r="AJ131" i="153" s="1"/>
  <c r="AI131" i="153" s="1"/>
  <c r="AH131" i="153" s="1"/>
  <c r="AG131" i="153" s="1"/>
  <c r="AF131" i="153" s="1"/>
  <c r="AE131" i="153" s="1"/>
  <c r="AD131" i="153" s="1"/>
  <c r="AC131" i="153" s="1"/>
  <c r="AB131" i="153" s="1"/>
  <c r="AA131" i="153" s="1"/>
  <c r="Z131" i="153" s="1"/>
  <c r="Y131" i="153" s="1"/>
  <c r="X131" i="153" s="1"/>
  <c r="W131" i="153" s="1"/>
  <c r="V131" i="153" s="1"/>
  <c r="U131" i="153" s="1"/>
  <c r="T131" i="153" s="1"/>
  <c r="S131" i="153" s="1"/>
  <c r="R131" i="153" s="1"/>
  <c r="Q131" i="153" s="1"/>
  <c r="P131" i="153" s="1"/>
  <c r="O131" i="153" s="1"/>
  <c r="N131" i="153" s="1"/>
  <c r="M131" i="153" s="1"/>
  <c r="L131" i="153" s="1"/>
  <c r="K131" i="153" s="1"/>
  <c r="J131" i="153" s="1"/>
  <c r="I131" i="153" s="1"/>
  <c r="H131" i="153" s="1"/>
  <c r="G131" i="153" s="1"/>
  <c r="F131" i="153" s="1"/>
  <c r="E131" i="153" s="1"/>
  <c r="D131" i="153" s="1"/>
  <c r="C131" i="153" s="1"/>
  <c r="B131" i="153" s="1"/>
  <c r="AN130" i="153"/>
  <c r="AH120" i="153" l="1"/>
  <c r="AG120" i="153" s="1"/>
  <c r="AH119" i="153"/>
  <c r="AM130" i="153"/>
  <c r="AL130" i="153" s="1"/>
  <c r="AK130" i="153" s="1"/>
  <c r="AJ130" i="153" s="1"/>
  <c r="AI130" i="153" s="1"/>
  <c r="AH130" i="153" s="1"/>
  <c r="AG130" i="153" s="1"/>
  <c r="AF130" i="153" s="1"/>
  <c r="AE130" i="153" s="1"/>
  <c r="AD130" i="153" s="1"/>
  <c r="AC130" i="153" s="1"/>
  <c r="AB130" i="153" s="1"/>
  <c r="AA130" i="153" s="1"/>
  <c r="Z130" i="153" s="1"/>
  <c r="Y130" i="153" s="1"/>
  <c r="X130" i="153" s="1"/>
  <c r="W130" i="153" s="1"/>
  <c r="V130" i="153" s="1"/>
  <c r="U130" i="153" s="1"/>
  <c r="T130" i="153" s="1"/>
  <c r="S130" i="153" s="1"/>
  <c r="R130" i="153" s="1"/>
  <c r="Q130" i="153" s="1"/>
  <c r="P130" i="153" s="1"/>
  <c r="O130" i="153" s="1"/>
  <c r="N130" i="153" s="1"/>
  <c r="M130" i="153" s="1"/>
  <c r="L130" i="153" s="1"/>
  <c r="K130" i="153" s="1"/>
  <c r="J130" i="153" s="1"/>
  <c r="I130" i="153" s="1"/>
  <c r="H130" i="153" s="1"/>
  <c r="G130" i="153" s="1"/>
  <c r="F130" i="153" s="1"/>
  <c r="E130" i="153" s="1"/>
  <c r="D130" i="153" s="1"/>
  <c r="C130" i="153" s="1"/>
  <c r="B130" i="153" s="1"/>
  <c r="AM129" i="153"/>
  <c r="U96" i="153"/>
  <c r="T96" i="153" s="1"/>
  <c r="U95" i="153"/>
  <c r="AE114" i="153"/>
  <c r="AD114" i="153" s="1"/>
  <c r="AE113" i="153"/>
  <c r="Z104" i="153"/>
  <c r="Z103" i="153"/>
  <c r="AB108" i="153"/>
  <c r="AA108" i="153" s="1"/>
  <c r="AB107" i="153"/>
  <c r="AK126" i="153"/>
  <c r="AK125" i="153"/>
  <c r="AA107" i="153" l="1"/>
  <c r="Z107" i="153" s="1"/>
  <c r="AA106" i="153"/>
  <c r="AL129" i="153"/>
  <c r="AK129" i="153" s="1"/>
  <c r="AJ129" i="153" s="1"/>
  <c r="AI129" i="153" s="1"/>
  <c r="AH129" i="153" s="1"/>
  <c r="AG129" i="153" s="1"/>
  <c r="AF129" i="153" s="1"/>
  <c r="AE129" i="153" s="1"/>
  <c r="AD129" i="153" s="1"/>
  <c r="AC129" i="153" s="1"/>
  <c r="AB129" i="153" s="1"/>
  <c r="AA129" i="153" s="1"/>
  <c r="Z129" i="153" s="1"/>
  <c r="Y129" i="153" s="1"/>
  <c r="X129" i="153" s="1"/>
  <c r="W129" i="153" s="1"/>
  <c r="V129" i="153" s="1"/>
  <c r="U129" i="153" s="1"/>
  <c r="T129" i="153" s="1"/>
  <c r="S129" i="153" s="1"/>
  <c r="R129" i="153" s="1"/>
  <c r="Q129" i="153" s="1"/>
  <c r="P129" i="153" s="1"/>
  <c r="O129" i="153" s="1"/>
  <c r="N129" i="153" s="1"/>
  <c r="M129" i="153" s="1"/>
  <c r="L129" i="153" s="1"/>
  <c r="K129" i="153" s="1"/>
  <c r="J129" i="153" s="1"/>
  <c r="I129" i="153" s="1"/>
  <c r="H129" i="153" s="1"/>
  <c r="G129" i="153" s="1"/>
  <c r="F129" i="153" s="1"/>
  <c r="E129" i="153" s="1"/>
  <c r="D129" i="153" s="1"/>
  <c r="C129" i="153" s="1"/>
  <c r="B129" i="153" s="1"/>
  <c r="AL128" i="153"/>
  <c r="AD113" i="153"/>
  <c r="AC113" i="153" s="1"/>
  <c r="AD112" i="153"/>
  <c r="AG119" i="153"/>
  <c r="AF119" i="153" s="1"/>
  <c r="AG118" i="153"/>
  <c r="T95" i="153"/>
  <c r="S95" i="153" s="1"/>
  <c r="T94" i="153"/>
  <c r="Y103" i="153"/>
  <c r="Y102" i="153"/>
  <c r="AJ125" i="153"/>
  <c r="AJ124" i="153"/>
  <c r="AF118" i="153" l="1"/>
  <c r="AE118" i="153" s="1"/>
  <c r="AF117" i="153"/>
  <c r="Z106" i="153"/>
  <c r="Y106" i="153" s="1"/>
  <c r="Z105" i="153"/>
  <c r="AI124" i="153"/>
  <c r="AI123" i="153"/>
  <c r="X102" i="153"/>
  <c r="X101" i="153"/>
  <c r="AK128" i="153"/>
  <c r="AJ128" i="153" s="1"/>
  <c r="AI128" i="153" s="1"/>
  <c r="AH128" i="153" s="1"/>
  <c r="AG128" i="153" s="1"/>
  <c r="AF128" i="153" s="1"/>
  <c r="AE128" i="153" s="1"/>
  <c r="AD128" i="153" s="1"/>
  <c r="AC128" i="153" s="1"/>
  <c r="AB128" i="153" s="1"/>
  <c r="AA128" i="153" s="1"/>
  <c r="Z128" i="153" s="1"/>
  <c r="Y128" i="153" s="1"/>
  <c r="X128" i="153" s="1"/>
  <c r="W128" i="153" s="1"/>
  <c r="V128" i="153" s="1"/>
  <c r="U128" i="153" s="1"/>
  <c r="T128" i="153" s="1"/>
  <c r="S128" i="153" s="1"/>
  <c r="R128" i="153" s="1"/>
  <c r="Q128" i="153" s="1"/>
  <c r="P128" i="153" s="1"/>
  <c r="O128" i="153" s="1"/>
  <c r="N128" i="153" s="1"/>
  <c r="M128" i="153" s="1"/>
  <c r="L128" i="153" s="1"/>
  <c r="K128" i="153" s="1"/>
  <c r="J128" i="153" s="1"/>
  <c r="I128" i="153" s="1"/>
  <c r="H128" i="153" s="1"/>
  <c r="G128" i="153" s="1"/>
  <c r="F128" i="153" s="1"/>
  <c r="E128" i="153" s="1"/>
  <c r="D128" i="153" s="1"/>
  <c r="C128" i="153" s="1"/>
  <c r="B128" i="153" s="1"/>
  <c r="AK127" i="153"/>
  <c r="S94" i="153"/>
  <c r="R94" i="153" s="1"/>
  <c r="S93" i="153"/>
  <c r="R93" i="153" s="1"/>
  <c r="Q93" i="153" s="1"/>
  <c r="AC112" i="153"/>
  <c r="AB112" i="153" s="1"/>
  <c r="AC111" i="153"/>
  <c r="AH123" i="153" l="1"/>
  <c r="AH122" i="153"/>
  <c r="AJ127" i="153"/>
  <c r="AI127" i="153" s="1"/>
  <c r="AH127" i="153" s="1"/>
  <c r="AG127" i="153" s="1"/>
  <c r="AF127" i="153" s="1"/>
  <c r="AE127" i="153" s="1"/>
  <c r="AD127" i="153" s="1"/>
  <c r="AC127" i="153" s="1"/>
  <c r="AB127" i="153" s="1"/>
  <c r="AA127" i="153" s="1"/>
  <c r="Z127" i="153" s="1"/>
  <c r="Y127" i="153" s="1"/>
  <c r="X127" i="153" s="1"/>
  <c r="W127" i="153" s="1"/>
  <c r="V127" i="153" s="1"/>
  <c r="U127" i="153" s="1"/>
  <c r="T127" i="153" s="1"/>
  <c r="S127" i="153" s="1"/>
  <c r="R127" i="153" s="1"/>
  <c r="Q127" i="153" s="1"/>
  <c r="P127" i="153" s="1"/>
  <c r="O127" i="153" s="1"/>
  <c r="N127" i="153" s="1"/>
  <c r="M127" i="153" s="1"/>
  <c r="L127" i="153" s="1"/>
  <c r="K127" i="153" s="1"/>
  <c r="J127" i="153" s="1"/>
  <c r="I127" i="153" s="1"/>
  <c r="H127" i="153" s="1"/>
  <c r="G127" i="153" s="1"/>
  <c r="F127" i="153" s="1"/>
  <c r="E127" i="153" s="1"/>
  <c r="D127" i="153" s="1"/>
  <c r="C127" i="153" s="1"/>
  <c r="B127" i="153" s="1"/>
  <c r="AJ126" i="153"/>
  <c r="AB111" i="153"/>
  <c r="AA111" i="153" s="1"/>
  <c r="AB110" i="153"/>
  <c r="AE117" i="153"/>
  <c r="AD117" i="153" s="1"/>
  <c r="AE116" i="153"/>
  <c r="Y105" i="153"/>
  <c r="X105" i="153" s="1"/>
  <c r="Y104" i="153"/>
  <c r="W101" i="153"/>
  <c r="W100" i="153"/>
  <c r="AG122" i="153" l="1"/>
  <c r="AG121" i="153"/>
  <c r="X104" i="153"/>
  <c r="W104" i="153" s="1"/>
  <c r="X103" i="153"/>
  <c r="AA110" i="153"/>
  <c r="Z110" i="153" s="1"/>
  <c r="AA109" i="153"/>
  <c r="AI126" i="153"/>
  <c r="AH126" i="153" s="1"/>
  <c r="AG126" i="153" s="1"/>
  <c r="AF126" i="153" s="1"/>
  <c r="AE126" i="153" s="1"/>
  <c r="AD126" i="153" s="1"/>
  <c r="AC126" i="153" s="1"/>
  <c r="AB126" i="153" s="1"/>
  <c r="AA126" i="153" s="1"/>
  <c r="Z126" i="153" s="1"/>
  <c r="Y126" i="153" s="1"/>
  <c r="X126" i="153" s="1"/>
  <c r="W126" i="153" s="1"/>
  <c r="V126" i="153" s="1"/>
  <c r="U126" i="153" s="1"/>
  <c r="T126" i="153" s="1"/>
  <c r="S126" i="153" s="1"/>
  <c r="R126" i="153" s="1"/>
  <c r="Q126" i="153" s="1"/>
  <c r="P126" i="153" s="1"/>
  <c r="O126" i="153" s="1"/>
  <c r="N126" i="153" s="1"/>
  <c r="M126" i="153" s="1"/>
  <c r="L126" i="153" s="1"/>
  <c r="K126" i="153" s="1"/>
  <c r="J126" i="153" s="1"/>
  <c r="I126" i="153" s="1"/>
  <c r="H126" i="153" s="1"/>
  <c r="G126" i="153" s="1"/>
  <c r="F126" i="153" s="1"/>
  <c r="E126" i="153" s="1"/>
  <c r="D126" i="153" s="1"/>
  <c r="C126" i="153" s="1"/>
  <c r="B126" i="153" s="1"/>
  <c r="AI125" i="153"/>
  <c r="AD116" i="153"/>
  <c r="AC116" i="153" s="1"/>
  <c r="AD115" i="153"/>
  <c r="V100" i="153"/>
  <c r="V99" i="153"/>
  <c r="AF121" i="153" l="1"/>
  <c r="AF120" i="153"/>
  <c r="U99" i="153"/>
  <c r="U98" i="153"/>
  <c r="Z109" i="153"/>
  <c r="Y109" i="153" s="1"/>
  <c r="Z108" i="153"/>
  <c r="W103" i="153"/>
  <c r="V103" i="153" s="1"/>
  <c r="W102" i="153"/>
  <c r="AC115" i="153"/>
  <c r="AB115" i="153" s="1"/>
  <c r="AC114" i="153"/>
  <c r="AH125" i="153"/>
  <c r="AG125" i="153" s="1"/>
  <c r="AF125" i="153" s="1"/>
  <c r="AE125" i="153" s="1"/>
  <c r="AD125" i="153" s="1"/>
  <c r="AC125" i="153" s="1"/>
  <c r="AB125" i="153" s="1"/>
  <c r="AA125" i="153" s="1"/>
  <c r="Z125" i="153" s="1"/>
  <c r="Y125" i="153" s="1"/>
  <c r="X125" i="153" s="1"/>
  <c r="W125" i="153" s="1"/>
  <c r="V125" i="153" s="1"/>
  <c r="U125" i="153" s="1"/>
  <c r="T125" i="153" s="1"/>
  <c r="S125" i="153" s="1"/>
  <c r="R125" i="153" s="1"/>
  <c r="Q125" i="153" s="1"/>
  <c r="P125" i="153" s="1"/>
  <c r="O125" i="153" s="1"/>
  <c r="N125" i="153" s="1"/>
  <c r="M125" i="153" s="1"/>
  <c r="L125" i="153" s="1"/>
  <c r="K125" i="153" s="1"/>
  <c r="J125" i="153" s="1"/>
  <c r="I125" i="153" s="1"/>
  <c r="H125" i="153" s="1"/>
  <c r="G125" i="153" s="1"/>
  <c r="F125" i="153" s="1"/>
  <c r="E125" i="153" s="1"/>
  <c r="D125" i="153" s="1"/>
  <c r="C125" i="153" s="1"/>
  <c r="B125" i="153" s="1"/>
  <c r="AH124" i="153"/>
  <c r="T98" i="153" l="1"/>
  <c r="T97" i="153"/>
  <c r="AB114" i="153"/>
  <c r="AA114" i="153" s="1"/>
  <c r="AB113" i="153"/>
  <c r="AG124" i="153"/>
  <c r="AF124" i="153" s="1"/>
  <c r="AE124" i="153" s="1"/>
  <c r="AD124" i="153" s="1"/>
  <c r="AC124" i="153" s="1"/>
  <c r="AB124" i="153" s="1"/>
  <c r="AA124" i="153" s="1"/>
  <c r="Z124" i="153" s="1"/>
  <c r="Y124" i="153" s="1"/>
  <c r="X124" i="153" s="1"/>
  <c r="W124" i="153" s="1"/>
  <c r="V124" i="153" s="1"/>
  <c r="U124" i="153" s="1"/>
  <c r="T124" i="153" s="1"/>
  <c r="S124" i="153" s="1"/>
  <c r="R124" i="153" s="1"/>
  <c r="Q124" i="153" s="1"/>
  <c r="P124" i="153" s="1"/>
  <c r="O124" i="153" s="1"/>
  <c r="N124" i="153" s="1"/>
  <c r="M124" i="153" s="1"/>
  <c r="L124" i="153" s="1"/>
  <c r="K124" i="153" s="1"/>
  <c r="J124" i="153" s="1"/>
  <c r="I124" i="153" s="1"/>
  <c r="H124" i="153" s="1"/>
  <c r="G124" i="153" s="1"/>
  <c r="F124" i="153" s="1"/>
  <c r="E124" i="153" s="1"/>
  <c r="D124" i="153" s="1"/>
  <c r="C124" i="153" s="1"/>
  <c r="B124" i="153" s="1"/>
  <c r="AG123" i="153"/>
  <c r="AE120" i="153"/>
  <c r="AE119" i="153"/>
  <c r="V102" i="153"/>
  <c r="U102" i="153" s="1"/>
  <c r="V101" i="153"/>
  <c r="Y108" i="153"/>
  <c r="X108" i="153" s="1"/>
  <c r="Y107" i="153"/>
  <c r="AD119" i="153" l="1"/>
  <c r="AD118" i="153"/>
  <c r="U101" i="153"/>
  <c r="T101" i="153" s="1"/>
  <c r="U100" i="153"/>
  <c r="AA113" i="153"/>
  <c r="Z113" i="153" s="1"/>
  <c r="AA112" i="153"/>
  <c r="S97" i="153"/>
  <c r="S96" i="153"/>
  <c r="X107" i="153"/>
  <c r="W107" i="153" s="1"/>
  <c r="X106" i="153"/>
  <c r="AF123" i="153"/>
  <c r="AE123" i="153" s="1"/>
  <c r="AD123" i="153" s="1"/>
  <c r="AC123" i="153" s="1"/>
  <c r="AB123" i="153" s="1"/>
  <c r="AA123" i="153" s="1"/>
  <c r="Z123" i="153" s="1"/>
  <c r="Y123" i="153" s="1"/>
  <c r="X123" i="153" s="1"/>
  <c r="W123" i="153" s="1"/>
  <c r="V123" i="153" s="1"/>
  <c r="U123" i="153" s="1"/>
  <c r="T123" i="153" s="1"/>
  <c r="S123" i="153" s="1"/>
  <c r="R123" i="153" s="1"/>
  <c r="Q123" i="153" s="1"/>
  <c r="P123" i="153" s="1"/>
  <c r="O123" i="153" s="1"/>
  <c r="N123" i="153" s="1"/>
  <c r="M123" i="153" s="1"/>
  <c r="L123" i="153" s="1"/>
  <c r="K123" i="153" s="1"/>
  <c r="J123" i="153" s="1"/>
  <c r="I123" i="153" s="1"/>
  <c r="H123" i="153" s="1"/>
  <c r="G123" i="153" s="1"/>
  <c r="F123" i="153" s="1"/>
  <c r="E123" i="153" s="1"/>
  <c r="D123" i="153" s="1"/>
  <c r="C123" i="153" s="1"/>
  <c r="B123" i="153" s="1"/>
  <c r="AF122" i="153"/>
  <c r="T100" i="153" l="1"/>
  <c r="S100" i="153" s="1"/>
  <c r="T99" i="153"/>
  <c r="W106" i="153"/>
  <c r="V106" i="153" s="1"/>
  <c r="W105" i="153"/>
  <c r="Z112" i="153"/>
  <c r="Y112" i="153" s="1"/>
  <c r="Z111" i="153"/>
  <c r="R96" i="153"/>
  <c r="R95" i="153"/>
  <c r="AC118" i="153"/>
  <c r="AC117" i="153"/>
  <c r="AE122" i="153"/>
  <c r="AD122" i="153" s="1"/>
  <c r="AC122" i="153" s="1"/>
  <c r="AB122" i="153" s="1"/>
  <c r="AA122" i="153" s="1"/>
  <c r="Z122" i="153" s="1"/>
  <c r="Y122" i="153" s="1"/>
  <c r="X122" i="153" s="1"/>
  <c r="W122" i="153" s="1"/>
  <c r="V122" i="153" s="1"/>
  <c r="U122" i="153" s="1"/>
  <c r="T122" i="153" s="1"/>
  <c r="S122" i="153" s="1"/>
  <c r="R122" i="153" s="1"/>
  <c r="Q122" i="153" s="1"/>
  <c r="P122" i="153" s="1"/>
  <c r="O122" i="153" s="1"/>
  <c r="N122" i="153" s="1"/>
  <c r="M122" i="153" s="1"/>
  <c r="L122" i="153" s="1"/>
  <c r="K122" i="153" s="1"/>
  <c r="J122" i="153" s="1"/>
  <c r="I122" i="153" s="1"/>
  <c r="H122" i="153" s="1"/>
  <c r="G122" i="153" s="1"/>
  <c r="F122" i="153" s="1"/>
  <c r="E122" i="153" s="1"/>
  <c r="D122" i="153" s="1"/>
  <c r="C122" i="153" s="1"/>
  <c r="B122" i="153" s="1"/>
  <c r="AE121" i="153"/>
  <c r="AD121" i="153" l="1"/>
  <c r="AC121" i="153" s="1"/>
  <c r="AB121" i="153" s="1"/>
  <c r="AA121" i="153" s="1"/>
  <c r="Z121" i="153" s="1"/>
  <c r="Y121" i="153" s="1"/>
  <c r="X121" i="153" s="1"/>
  <c r="W121" i="153" s="1"/>
  <c r="V121" i="153" s="1"/>
  <c r="U121" i="153" s="1"/>
  <c r="T121" i="153" s="1"/>
  <c r="S121" i="153" s="1"/>
  <c r="R121" i="153" s="1"/>
  <c r="Q121" i="153" s="1"/>
  <c r="P121" i="153" s="1"/>
  <c r="O121" i="153" s="1"/>
  <c r="N121" i="153" s="1"/>
  <c r="M121" i="153" s="1"/>
  <c r="L121" i="153" s="1"/>
  <c r="K121" i="153" s="1"/>
  <c r="J121" i="153" s="1"/>
  <c r="I121" i="153" s="1"/>
  <c r="H121" i="153" s="1"/>
  <c r="G121" i="153" s="1"/>
  <c r="F121" i="153" s="1"/>
  <c r="E121" i="153" s="1"/>
  <c r="D121" i="153" s="1"/>
  <c r="C121" i="153" s="1"/>
  <c r="B121" i="153" s="1"/>
  <c r="AD120" i="153"/>
  <c r="Y111" i="153"/>
  <c r="X111" i="153" s="1"/>
  <c r="Y110" i="153"/>
  <c r="AB117" i="153"/>
  <c r="AB116" i="153"/>
  <c r="S99" i="153"/>
  <c r="R99" i="153" s="1"/>
  <c r="S98" i="153"/>
  <c r="Q95" i="153"/>
  <c r="Q94" i="153"/>
  <c r="V105" i="153"/>
  <c r="U105" i="153" s="1"/>
  <c r="V104" i="153"/>
  <c r="P94" i="153" l="1"/>
  <c r="P93" i="153"/>
  <c r="X110" i="153"/>
  <c r="W110" i="153" s="1"/>
  <c r="X109" i="153"/>
  <c r="U104" i="153"/>
  <c r="T104" i="153" s="1"/>
  <c r="U103" i="153"/>
  <c r="AA116" i="153"/>
  <c r="AA115" i="153"/>
  <c r="R98" i="153"/>
  <c r="Q98" i="153" s="1"/>
  <c r="R97" i="153"/>
  <c r="AC120" i="153"/>
  <c r="AB120" i="153" s="1"/>
  <c r="AA120" i="153" s="1"/>
  <c r="Z120" i="153" s="1"/>
  <c r="Y120" i="153" s="1"/>
  <c r="X120" i="153" s="1"/>
  <c r="W120" i="153" s="1"/>
  <c r="V120" i="153" s="1"/>
  <c r="U120" i="153" s="1"/>
  <c r="T120" i="153" s="1"/>
  <c r="S120" i="153" s="1"/>
  <c r="R120" i="153" s="1"/>
  <c r="Q120" i="153" s="1"/>
  <c r="P120" i="153" s="1"/>
  <c r="O120" i="153" s="1"/>
  <c r="N120" i="153" s="1"/>
  <c r="M120" i="153" s="1"/>
  <c r="L120" i="153" s="1"/>
  <c r="K120" i="153" s="1"/>
  <c r="J120" i="153" s="1"/>
  <c r="I120" i="153" s="1"/>
  <c r="H120" i="153" s="1"/>
  <c r="G120" i="153" s="1"/>
  <c r="F120" i="153" s="1"/>
  <c r="E120" i="153" s="1"/>
  <c r="D120" i="153" s="1"/>
  <c r="C120" i="153" s="1"/>
  <c r="B120" i="153" s="1"/>
  <c r="AC119" i="153"/>
  <c r="O93" i="153" l="1"/>
  <c r="W109" i="153"/>
  <c r="V109" i="153" s="1"/>
  <c r="W108" i="153"/>
  <c r="Z115" i="153"/>
  <c r="Z114" i="153"/>
  <c r="Q97" i="153"/>
  <c r="P97" i="153" s="1"/>
  <c r="Q96" i="153"/>
  <c r="AB119" i="153"/>
  <c r="AA119" i="153" s="1"/>
  <c r="Z119" i="153" s="1"/>
  <c r="Y119" i="153" s="1"/>
  <c r="X119" i="153" s="1"/>
  <c r="W119" i="153" s="1"/>
  <c r="V119" i="153" s="1"/>
  <c r="U119" i="153" s="1"/>
  <c r="T119" i="153" s="1"/>
  <c r="S119" i="153" s="1"/>
  <c r="R119" i="153" s="1"/>
  <c r="Q119" i="153" s="1"/>
  <c r="P119" i="153" s="1"/>
  <c r="O119" i="153" s="1"/>
  <c r="N119" i="153" s="1"/>
  <c r="M119" i="153" s="1"/>
  <c r="L119" i="153" s="1"/>
  <c r="K119" i="153" s="1"/>
  <c r="J119" i="153" s="1"/>
  <c r="I119" i="153" s="1"/>
  <c r="H119" i="153" s="1"/>
  <c r="G119" i="153" s="1"/>
  <c r="F119" i="153" s="1"/>
  <c r="E119" i="153" s="1"/>
  <c r="D119" i="153" s="1"/>
  <c r="C119" i="153" s="1"/>
  <c r="B119" i="153" s="1"/>
  <c r="AB118" i="153"/>
  <c r="T103" i="153"/>
  <c r="S103" i="153" s="1"/>
  <c r="T102" i="153"/>
  <c r="AA118" i="153" l="1"/>
  <c r="Z118" i="153" s="1"/>
  <c r="Y118" i="153" s="1"/>
  <c r="X118" i="153" s="1"/>
  <c r="W118" i="153" s="1"/>
  <c r="V118" i="153" s="1"/>
  <c r="U118" i="153" s="1"/>
  <c r="T118" i="153" s="1"/>
  <c r="S118" i="153" s="1"/>
  <c r="R118" i="153" s="1"/>
  <c r="Q118" i="153" s="1"/>
  <c r="P118" i="153" s="1"/>
  <c r="O118" i="153" s="1"/>
  <c r="N118" i="153" s="1"/>
  <c r="M118" i="153" s="1"/>
  <c r="L118" i="153" s="1"/>
  <c r="K118" i="153" s="1"/>
  <c r="J118" i="153" s="1"/>
  <c r="I118" i="153" s="1"/>
  <c r="H118" i="153" s="1"/>
  <c r="G118" i="153" s="1"/>
  <c r="F118" i="153" s="1"/>
  <c r="E118" i="153" s="1"/>
  <c r="D118" i="153" s="1"/>
  <c r="C118" i="153" s="1"/>
  <c r="B118" i="153" s="1"/>
  <c r="AA117" i="153"/>
  <c r="S102" i="153"/>
  <c r="R102" i="153" s="1"/>
  <c r="S101" i="153"/>
  <c r="Y114" i="153"/>
  <c r="Y113" i="153"/>
  <c r="V108" i="153"/>
  <c r="U108" i="153" s="1"/>
  <c r="V107" i="153"/>
  <c r="P96" i="153"/>
  <c r="O96" i="153" s="1"/>
  <c r="P95" i="153"/>
  <c r="O95" i="153" l="1"/>
  <c r="N95" i="153" s="1"/>
  <c r="O94" i="153"/>
  <c r="R101" i="153"/>
  <c r="Q101" i="153" s="1"/>
  <c r="R100" i="153"/>
  <c r="Z117" i="153"/>
  <c r="Y117" i="153" s="1"/>
  <c r="X117" i="153" s="1"/>
  <c r="W117" i="153" s="1"/>
  <c r="V117" i="153" s="1"/>
  <c r="U117" i="153" s="1"/>
  <c r="T117" i="153" s="1"/>
  <c r="S117" i="153" s="1"/>
  <c r="R117" i="153" s="1"/>
  <c r="Q117" i="153" s="1"/>
  <c r="P117" i="153" s="1"/>
  <c r="O117" i="153" s="1"/>
  <c r="N117" i="153" s="1"/>
  <c r="M117" i="153" s="1"/>
  <c r="L117" i="153" s="1"/>
  <c r="K117" i="153" s="1"/>
  <c r="J117" i="153" s="1"/>
  <c r="I117" i="153" s="1"/>
  <c r="H117" i="153" s="1"/>
  <c r="G117" i="153" s="1"/>
  <c r="F117" i="153" s="1"/>
  <c r="E117" i="153" s="1"/>
  <c r="D117" i="153" s="1"/>
  <c r="C117" i="153" s="1"/>
  <c r="B117" i="153" s="1"/>
  <c r="Z116" i="153"/>
  <c r="U107" i="153"/>
  <c r="T107" i="153" s="1"/>
  <c r="U106" i="153"/>
  <c r="X113" i="153"/>
  <c r="X112" i="153"/>
  <c r="Q100" i="153" l="1"/>
  <c r="P100" i="153" s="1"/>
  <c r="Q99" i="153"/>
  <c r="W112" i="153"/>
  <c r="W111" i="153"/>
  <c r="Y116" i="153"/>
  <c r="X116" i="153" s="1"/>
  <c r="W116" i="153" s="1"/>
  <c r="V116" i="153" s="1"/>
  <c r="U116" i="153" s="1"/>
  <c r="T116" i="153" s="1"/>
  <c r="S116" i="153" s="1"/>
  <c r="R116" i="153" s="1"/>
  <c r="Q116" i="153" s="1"/>
  <c r="P116" i="153" s="1"/>
  <c r="O116" i="153" s="1"/>
  <c r="N116" i="153" s="1"/>
  <c r="M116" i="153" s="1"/>
  <c r="L116" i="153" s="1"/>
  <c r="K116" i="153" s="1"/>
  <c r="J116" i="153" s="1"/>
  <c r="I116" i="153" s="1"/>
  <c r="H116" i="153" s="1"/>
  <c r="G116" i="153" s="1"/>
  <c r="F116" i="153" s="1"/>
  <c r="E116" i="153" s="1"/>
  <c r="D116" i="153" s="1"/>
  <c r="C116" i="153" s="1"/>
  <c r="B116" i="153" s="1"/>
  <c r="Y115" i="153"/>
  <c r="N94" i="153"/>
  <c r="M94" i="153" s="1"/>
  <c r="N93" i="153"/>
  <c r="M93" i="153" s="1"/>
  <c r="L93" i="153" s="1"/>
  <c r="T106" i="153"/>
  <c r="S106" i="153" s="1"/>
  <c r="T105" i="153"/>
  <c r="S105" i="153" l="1"/>
  <c r="R105" i="153" s="1"/>
  <c r="S104" i="153"/>
  <c r="V111" i="153"/>
  <c r="V110" i="153"/>
  <c r="X115" i="153"/>
  <c r="W115" i="153" s="1"/>
  <c r="V115" i="153" s="1"/>
  <c r="U115" i="153" s="1"/>
  <c r="T115" i="153" s="1"/>
  <c r="S115" i="153" s="1"/>
  <c r="R115" i="153" s="1"/>
  <c r="Q115" i="153" s="1"/>
  <c r="P115" i="153" s="1"/>
  <c r="O115" i="153" s="1"/>
  <c r="N115" i="153" s="1"/>
  <c r="M115" i="153" s="1"/>
  <c r="L115" i="153" s="1"/>
  <c r="K115" i="153" s="1"/>
  <c r="J115" i="153" s="1"/>
  <c r="I115" i="153" s="1"/>
  <c r="H115" i="153" s="1"/>
  <c r="G115" i="153" s="1"/>
  <c r="F115" i="153" s="1"/>
  <c r="E115" i="153" s="1"/>
  <c r="D115" i="153" s="1"/>
  <c r="C115" i="153" s="1"/>
  <c r="B115" i="153" s="1"/>
  <c r="X114" i="153"/>
  <c r="P99" i="153"/>
  <c r="O99" i="153" s="1"/>
  <c r="P98" i="153"/>
  <c r="W114" i="153" l="1"/>
  <c r="V114" i="153" s="1"/>
  <c r="U114" i="153" s="1"/>
  <c r="T114" i="153" s="1"/>
  <c r="S114" i="153" s="1"/>
  <c r="R114" i="153" s="1"/>
  <c r="Q114" i="153" s="1"/>
  <c r="P114" i="153" s="1"/>
  <c r="O114" i="153" s="1"/>
  <c r="N114" i="153" s="1"/>
  <c r="M114" i="153" s="1"/>
  <c r="L114" i="153" s="1"/>
  <c r="K114" i="153" s="1"/>
  <c r="J114" i="153" s="1"/>
  <c r="I114" i="153" s="1"/>
  <c r="H114" i="153" s="1"/>
  <c r="G114" i="153" s="1"/>
  <c r="F114" i="153" s="1"/>
  <c r="E114" i="153" s="1"/>
  <c r="D114" i="153" s="1"/>
  <c r="C114" i="153" s="1"/>
  <c r="B114" i="153" s="1"/>
  <c r="W113" i="153"/>
  <c r="O98" i="153"/>
  <c r="N98" i="153" s="1"/>
  <c r="O97" i="153"/>
  <c r="R104" i="153"/>
  <c r="Q104" i="153" s="1"/>
  <c r="R103" i="153"/>
  <c r="U110" i="153"/>
  <c r="U109" i="153"/>
  <c r="Q103" i="153" l="1"/>
  <c r="P103" i="153" s="1"/>
  <c r="Q102" i="153"/>
  <c r="N97" i="153"/>
  <c r="M97" i="153" s="1"/>
  <c r="N96" i="153"/>
  <c r="V113" i="153"/>
  <c r="U113" i="153" s="1"/>
  <c r="T113" i="153" s="1"/>
  <c r="S113" i="153" s="1"/>
  <c r="R113" i="153" s="1"/>
  <c r="Q113" i="153" s="1"/>
  <c r="P113" i="153" s="1"/>
  <c r="O113" i="153" s="1"/>
  <c r="N113" i="153" s="1"/>
  <c r="M113" i="153" s="1"/>
  <c r="L113" i="153" s="1"/>
  <c r="K113" i="153" s="1"/>
  <c r="J113" i="153" s="1"/>
  <c r="I113" i="153" s="1"/>
  <c r="H113" i="153" s="1"/>
  <c r="G113" i="153" s="1"/>
  <c r="F113" i="153" s="1"/>
  <c r="E113" i="153" s="1"/>
  <c r="D113" i="153" s="1"/>
  <c r="C113" i="153" s="1"/>
  <c r="B113" i="153" s="1"/>
  <c r="V112" i="153"/>
  <c r="T109" i="153"/>
  <c r="T108" i="153"/>
  <c r="M96" i="153" l="1"/>
  <c r="L96" i="153" s="1"/>
  <c r="M95" i="153"/>
  <c r="S108" i="153"/>
  <c r="S107" i="153"/>
  <c r="P102" i="153"/>
  <c r="O102" i="153" s="1"/>
  <c r="P101" i="153"/>
  <c r="U112" i="153"/>
  <c r="T112" i="153" s="1"/>
  <c r="S112" i="153" s="1"/>
  <c r="R112" i="153" s="1"/>
  <c r="Q112" i="153" s="1"/>
  <c r="P112" i="153" s="1"/>
  <c r="O112" i="153" s="1"/>
  <c r="N112" i="153" s="1"/>
  <c r="M112" i="153" s="1"/>
  <c r="L112" i="153" s="1"/>
  <c r="K112" i="153" s="1"/>
  <c r="J112" i="153" s="1"/>
  <c r="I112" i="153" s="1"/>
  <c r="H112" i="153" s="1"/>
  <c r="G112" i="153" s="1"/>
  <c r="F112" i="153" s="1"/>
  <c r="E112" i="153" s="1"/>
  <c r="D112" i="153" s="1"/>
  <c r="C112" i="153" s="1"/>
  <c r="B112" i="153" s="1"/>
  <c r="U111" i="153"/>
  <c r="O101" i="153" l="1"/>
  <c r="N101" i="153" s="1"/>
  <c r="O100" i="153"/>
  <c r="T111" i="153"/>
  <c r="S111" i="153" s="1"/>
  <c r="R111" i="153" s="1"/>
  <c r="Q111" i="153" s="1"/>
  <c r="P111" i="153" s="1"/>
  <c r="O111" i="153" s="1"/>
  <c r="N111" i="153" s="1"/>
  <c r="M111" i="153" s="1"/>
  <c r="L111" i="153" s="1"/>
  <c r="K111" i="153" s="1"/>
  <c r="J111" i="153" s="1"/>
  <c r="I111" i="153" s="1"/>
  <c r="H111" i="153" s="1"/>
  <c r="G111" i="153" s="1"/>
  <c r="F111" i="153" s="1"/>
  <c r="E111" i="153" s="1"/>
  <c r="D111" i="153" s="1"/>
  <c r="C111" i="153" s="1"/>
  <c r="B111" i="153" s="1"/>
  <c r="T110" i="153"/>
  <c r="R107" i="153"/>
  <c r="R106" i="153"/>
  <c r="L95" i="153"/>
  <c r="K95" i="153" s="1"/>
  <c r="L94" i="153"/>
  <c r="Q106" i="153" l="1"/>
  <c r="Q105" i="153"/>
  <c r="S110" i="153"/>
  <c r="R110" i="153" s="1"/>
  <c r="Q110" i="153" s="1"/>
  <c r="P110" i="153" s="1"/>
  <c r="O110" i="153" s="1"/>
  <c r="N110" i="153" s="1"/>
  <c r="M110" i="153" s="1"/>
  <c r="L110" i="153" s="1"/>
  <c r="K110" i="153" s="1"/>
  <c r="J110" i="153" s="1"/>
  <c r="I110" i="153" s="1"/>
  <c r="H110" i="153" s="1"/>
  <c r="G110" i="153" s="1"/>
  <c r="F110" i="153" s="1"/>
  <c r="E110" i="153" s="1"/>
  <c r="D110" i="153" s="1"/>
  <c r="C110" i="153" s="1"/>
  <c r="B110" i="153" s="1"/>
  <c r="S109" i="153"/>
  <c r="K94" i="153"/>
  <c r="J94" i="153" s="1"/>
  <c r="K93" i="153"/>
  <c r="J93" i="153" s="1"/>
  <c r="I93" i="153" s="1"/>
  <c r="N100" i="153"/>
  <c r="M100" i="153" s="1"/>
  <c r="N99" i="153"/>
  <c r="M99" i="153" l="1"/>
  <c r="L99" i="153" s="1"/>
  <c r="M98" i="153"/>
  <c r="R109" i="153"/>
  <c r="Q109" i="153" s="1"/>
  <c r="P109" i="153" s="1"/>
  <c r="O109" i="153" s="1"/>
  <c r="N109" i="153" s="1"/>
  <c r="M109" i="153" s="1"/>
  <c r="L109" i="153" s="1"/>
  <c r="K109" i="153" s="1"/>
  <c r="J109" i="153" s="1"/>
  <c r="I109" i="153" s="1"/>
  <c r="H109" i="153" s="1"/>
  <c r="G109" i="153" s="1"/>
  <c r="F109" i="153" s="1"/>
  <c r="E109" i="153" s="1"/>
  <c r="D109" i="153" s="1"/>
  <c r="C109" i="153" s="1"/>
  <c r="B109" i="153" s="1"/>
  <c r="R108" i="153"/>
  <c r="P105" i="153"/>
  <c r="P104" i="153"/>
  <c r="Q108" i="153" l="1"/>
  <c r="P108" i="153" s="1"/>
  <c r="O108" i="153" s="1"/>
  <c r="N108" i="153" s="1"/>
  <c r="M108" i="153" s="1"/>
  <c r="L108" i="153" s="1"/>
  <c r="K108" i="153" s="1"/>
  <c r="J108" i="153" s="1"/>
  <c r="I108" i="153" s="1"/>
  <c r="H108" i="153" s="1"/>
  <c r="G108" i="153" s="1"/>
  <c r="F108" i="153" s="1"/>
  <c r="E108" i="153" s="1"/>
  <c r="D108" i="153" s="1"/>
  <c r="C108" i="153" s="1"/>
  <c r="B108" i="153" s="1"/>
  <c r="Q107" i="153"/>
  <c r="L98" i="153"/>
  <c r="K98" i="153" s="1"/>
  <c r="L97" i="153"/>
  <c r="O104" i="153"/>
  <c r="O103" i="153"/>
  <c r="K97" i="153" l="1"/>
  <c r="J97" i="153" s="1"/>
  <c r="K96" i="153"/>
  <c r="N103" i="153"/>
  <c r="N102" i="153"/>
  <c r="P107" i="153"/>
  <c r="O107" i="153" s="1"/>
  <c r="N107" i="153" s="1"/>
  <c r="M107" i="153" s="1"/>
  <c r="L107" i="153" s="1"/>
  <c r="K107" i="153" s="1"/>
  <c r="J107" i="153" s="1"/>
  <c r="I107" i="153" s="1"/>
  <c r="H107" i="153" s="1"/>
  <c r="G107" i="153" s="1"/>
  <c r="F107" i="153" s="1"/>
  <c r="E107" i="153" s="1"/>
  <c r="D107" i="153" s="1"/>
  <c r="C107" i="153" s="1"/>
  <c r="B107" i="153" s="1"/>
  <c r="P106" i="153"/>
  <c r="O106" i="153" l="1"/>
  <c r="N106" i="153" s="1"/>
  <c r="M106" i="153" s="1"/>
  <c r="L106" i="153" s="1"/>
  <c r="K106" i="153" s="1"/>
  <c r="J106" i="153" s="1"/>
  <c r="I106" i="153" s="1"/>
  <c r="H106" i="153" s="1"/>
  <c r="G106" i="153" s="1"/>
  <c r="F106" i="153" s="1"/>
  <c r="E106" i="153" s="1"/>
  <c r="D106" i="153" s="1"/>
  <c r="C106" i="153" s="1"/>
  <c r="B106" i="153" s="1"/>
  <c r="O105" i="153"/>
  <c r="M102" i="153"/>
  <c r="M101" i="153"/>
  <c r="J96" i="153"/>
  <c r="I96" i="153" s="1"/>
  <c r="J95" i="153"/>
  <c r="I95" i="153" l="1"/>
  <c r="H95" i="153" s="1"/>
  <c r="I94" i="153"/>
  <c r="L101" i="153"/>
  <c r="L100" i="153"/>
  <c r="N105" i="153"/>
  <c r="M105" i="153" s="1"/>
  <c r="L105" i="153" s="1"/>
  <c r="K105" i="153" s="1"/>
  <c r="J105" i="153" s="1"/>
  <c r="I105" i="153" s="1"/>
  <c r="H105" i="153" s="1"/>
  <c r="G105" i="153" s="1"/>
  <c r="F105" i="153" s="1"/>
  <c r="E105" i="153" s="1"/>
  <c r="D105" i="153" s="1"/>
  <c r="C105" i="153" s="1"/>
  <c r="B105" i="153" s="1"/>
  <c r="N104" i="153"/>
  <c r="M104" i="153" l="1"/>
  <c r="L104" i="153" s="1"/>
  <c r="K104" i="153" s="1"/>
  <c r="J104" i="153" s="1"/>
  <c r="I104" i="153" s="1"/>
  <c r="H104" i="153" s="1"/>
  <c r="G104" i="153" s="1"/>
  <c r="F104" i="153" s="1"/>
  <c r="E104" i="153" s="1"/>
  <c r="D104" i="153" s="1"/>
  <c r="C104" i="153" s="1"/>
  <c r="B104" i="153" s="1"/>
  <c r="M103" i="153"/>
  <c r="H94" i="153"/>
  <c r="G94" i="153" s="1"/>
  <c r="H93" i="153"/>
  <c r="G93" i="153" s="1"/>
  <c r="F93" i="153" s="1"/>
  <c r="K100" i="153"/>
  <c r="K99" i="153"/>
  <c r="J99" i="153" l="1"/>
  <c r="J98" i="153"/>
  <c r="L103" i="153"/>
  <c r="K103" i="153" s="1"/>
  <c r="J103" i="153" s="1"/>
  <c r="I103" i="153" s="1"/>
  <c r="H103" i="153" s="1"/>
  <c r="G103" i="153" s="1"/>
  <c r="F103" i="153" s="1"/>
  <c r="E103" i="153" s="1"/>
  <c r="D103" i="153" s="1"/>
  <c r="C103" i="153" s="1"/>
  <c r="B103" i="153" s="1"/>
  <c r="L102" i="153"/>
  <c r="K102" i="153" l="1"/>
  <c r="J102" i="153" s="1"/>
  <c r="I102" i="153" s="1"/>
  <c r="H102" i="153" s="1"/>
  <c r="G102" i="153" s="1"/>
  <c r="F102" i="153" s="1"/>
  <c r="E102" i="153" s="1"/>
  <c r="D102" i="153" s="1"/>
  <c r="C102" i="153" s="1"/>
  <c r="B102" i="153" s="1"/>
  <c r="K101" i="153"/>
  <c r="I98" i="153"/>
  <c r="I97" i="153"/>
  <c r="H97" i="153" l="1"/>
  <c r="H96" i="153"/>
  <c r="J101" i="153"/>
  <c r="I101" i="153" s="1"/>
  <c r="H101" i="153" s="1"/>
  <c r="G101" i="153" s="1"/>
  <c r="F101" i="153" s="1"/>
  <c r="E101" i="153" s="1"/>
  <c r="D101" i="153" s="1"/>
  <c r="C101" i="153" s="1"/>
  <c r="B101" i="153" s="1"/>
  <c r="J100" i="153"/>
  <c r="I100" i="153" l="1"/>
  <c r="H100" i="153" s="1"/>
  <c r="G100" i="153" s="1"/>
  <c r="F100" i="153" s="1"/>
  <c r="E100" i="153" s="1"/>
  <c r="D100" i="153" s="1"/>
  <c r="C100" i="153" s="1"/>
  <c r="B100" i="153" s="1"/>
  <c r="I99" i="153"/>
  <c r="G96" i="153"/>
  <c r="G95" i="153"/>
  <c r="F95" i="153" l="1"/>
  <c r="F94" i="153"/>
  <c r="H99" i="153"/>
  <c r="G99" i="153" s="1"/>
  <c r="F99" i="153" s="1"/>
  <c r="E99" i="153" s="1"/>
  <c r="D99" i="153" s="1"/>
  <c r="C99" i="153" s="1"/>
  <c r="B99" i="153" s="1"/>
  <c r="H98" i="153"/>
  <c r="G98" i="153" l="1"/>
  <c r="F98" i="153" s="1"/>
  <c r="E98" i="153" s="1"/>
  <c r="D98" i="153" s="1"/>
  <c r="C98" i="153" s="1"/>
  <c r="B98" i="153" s="1"/>
  <c r="G97" i="153"/>
  <c r="E94" i="153"/>
  <c r="E93" i="153"/>
  <c r="D93" i="153" s="1"/>
  <c r="F97" i="153" l="1"/>
  <c r="E97" i="153" s="1"/>
  <c r="D97" i="153" s="1"/>
  <c r="C97" i="153" s="1"/>
  <c r="B97" i="153" s="1"/>
  <c r="F96" i="153"/>
  <c r="E96" i="153" l="1"/>
  <c r="D96" i="153" s="1"/>
  <c r="C96" i="153" s="1"/>
  <c r="B96" i="153" s="1"/>
  <c r="E95" i="153"/>
  <c r="D95" i="153" l="1"/>
  <c r="C95" i="153" s="1"/>
  <c r="B95" i="153" s="1"/>
  <c r="D94" i="153"/>
  <c r="C94" i="153" l="1"/>
  <c r="B94" i="153" s="1"/>
  <c r="C93" i="153"/>
  <c r="B93" i="153" l="1"/>
  <c r="C16" i="153" s="1"/>
  <c r="C3" i="109"/>
  <c r="B3" i="109" s="1"/>
  <c r="C3" i="108"/>
  <c r="B3" i="108" s="1"/>
  <c r="B4" i="108"/>
  <c r="B5" i="108"/>
  <c r="B6" i="108"/>
  <c r="B7" i="108"/>
  <c r="B8" i="108"/>
  <c r="B9" i="108"/>
  <c r="B10" i="108"/>
  <c r="B11" i="108"/>
  <c r="B12" i="108"/>
  <c r="B13" i="108"/>
  <c r="B14" i="108"/>
  <c r="B15" i="108"/>
  <c r="B16" i="108"/>
  <c r="B17" i="108"/>
  <c r="B18" i="108"/>
  <c r="B19" i="108"/>
  <c r="B20" i="108"/>
  <c r="B21" i="108"/>
  <c r="B22" i="108"/>
  <c r="B23" i="108"/>
  <c r="B24" i="108"/>
  <c r="B25" i="108"/>
  <c r="B26" i="108"/>
  <c r="B27" i="108"/>
  <c r="B28" i="108"/>
  <c r="B29" i="108"/>
  <c r="B30" i="108"/>
  <c r="B31" i="108"/>
  <c r="B32" i="108"/>
  <c r="B33" i="108"/>
  <c r="B34" i="108"/>
  <c r="B35" i="108"/>
  <c r="B36" i="108"/>
  <c r="B37" i="108"/>
  <c r="B38" i="108"/>
  <c r="B39" i="108"/>
  <c r="B40" i="108"/>
  <c r="B41" i="108"/>
  <c r="B42" i="108"/>
  <c r="B43" i="108"/>
  <c r="B44" i="108"/>
  <c r="B45" i="108"/>
  <c r="B46" i="108"/>
  <c r="B47" i="108"/>
  <c r="B48" i="108"/>
  <c r="B49" i="108"/>
  <c r="B50" i="108"/>
  <c r="B51" i="108"/>
  <c r="B52" i="108"/>
  <c r="B53" i="108"/>
  <c r="B54" i="108"/>
  <c r="B55" i="108"/>
  <c r="B56" i="108"/>
  <c r="B57" i="108"/>
  <c r="B58" i="108"/>
  <c r="B59" i="108"/>
  <c r="B60" i="108"/>
  <c r="B61" i="108"/>
  <c r="B62" i="108"/>
  <c r="B63" i="108"/>
  <c r="B64" i="108"/>
  <c r="B65" i="108"/>
  <c r="B66" i="108"/>
  <c r="B67" i="108"/>
  <c r="B68" i="108"/>
  <c r="B69" i="108"/>
  <c r="B70" i="108"/>
  <c r="B71" i="108"/>
  <c r="B72" i="108"/>
  <c r="B73" i="108"/>
  <c r="B74" i="108"/>
  <c r="B75" i="108"/>
  <c r="B76" i="108"/>
  <c r="B77" i="108"/>
  <c r="B78" i="108"/>
  <c r="B79" i="108"/>
  <c r="B80" i="108"/>
  <c r="B81" i="108"/>
  <c r="B82" i="108"/>
  <c r="B83" i="108"/>
  <c r="B84" i="108"/>
  <c r="B85" i="108"/>
  <c r="B86" i="108"/>
  <c r="B87" i="108"/>
  <c r="B88" i="108"/>
  <c r="B89" i="108"/>
  <c r="B90" i="108"/>
  <c r="B91" i="108"/>
  <c r="B92" i="108"/>
  <c r="B93" i="108"/>
  <c r="B94" i="108"/>
  <c r="B95" i="108"/>
  <c r="B96" i="108"/>
  <c r="B97" i="108"/>
  <c r="B98" i="108"/>
  <c r="B99" i="108"/>
  <c r="B100" i="108"/>
  <c r="B101" i="108"/>
  <c r="B102" i="108"/>
  <c r="B103" i="108"/>
  <c r="B104" i="108"/>
  <c r="B105" i="108"/>
  <c r="B106" i="108"/>
  <c r="B107" i="108"/>
  <c r="B108" i="108"/>
  <c r="B109" i="108"/>
  <c r="B110" i="108"/>
  <c r="B111" i="108"/>
  <c r="B112" i="108"/>
  <c r="B113" i="108"/>
  <c r="B114" i="108"/>
  <c r="B115" i="108"/>
  <c r="B116" i="108"/>
  <c r="B117" i="108"/>
  <c r="B118" i="108"/>
  <c r="B119" i="108"/>
  <c r="B120" i="108"/>
  <c r="B121" i="108"/>
  <c r="B122" i="108"/>
  <c r="B123" i="108"/>
  <c r="B124" i="108"/>
  <c r="B125" i="108"/>
  <c r="B126" i="108"/>
  <c r="B127" i="108"/>
  <c r="B128" i="108"/>
  <c r="B129" i="108"/>
  <c r="B130" i="108"/>
  <c r="B131" i="108"/>
  <c r="B132" i="108"/>
  <c r="B133" i="108"/>
  <c r="B134" i="108"/>
  <c r="B135" i="108"/>
  <c r="B136" i="108"/>
  <c r="B137" i="108"/>
  <c r="B138" i="108"/>
  <c r="B139" i="108"/>
  <c r="B140" i="108"/>
  <c r="B141" i="108"/>
  <c r="B142" i="108"/>
  <c r="B143" i="108"/>
  <c r="B144" i="108"/>
  <c r="B145" i="108"/>
  <c r="B146" i="108"/>
  <c r="B147" i="108"/>
  <c r="B148" i="108"/>
  <c r="B149" i="108"/>
  <c r="B150" i="108"/>
  <c r="B151" i="108"/>
  <c r="B152" i="108"/>
  <c r="B153" i="108"/>
  <c r="B154" i="108"/>
  <c r="B155" i="108"/>
  <c r="B156" i="108"/>
  <c r="B157" i="108"/>
  <c r="B158" i="108"/>
  <c r="B159" i="108"/>
  <c r="B160" i="108"/>
  <c r="B161" i="108"/>
  <c r="B162" i="108"/>
  <c r="B163" i="108"/>
  <c r="B164" i="108"/>
  <c r="B165" i="108"/>
  <c r="B166" i="108"/>
  <c r="B167" i="108"/>
  <c r="B168" i="108"/>
  <c r="B169" i="108"/>
  <c r="B170" i="108"/>
  <c r="B171" i="108"/>
  <c r="B172" i="108"/>
  <c r="B173" i="108"/>
  <c r="B174" i="108"/>
  <c r="B175" i="108"/>
  <c r="B176" i="108"/>
  <c r="B177" i="108"/>
  <c r="B178" i="108"/>
  <c r="B179" i="108"/>
  <c r="B180" i="108"/>
  <c r="B181" i="108"/>
  <c r="B182" i="108"/>
  <c r="B183" i="108"/>
  <c r="B184" i="108"/>
  <c r="B185" i="108"/>
  <c r="B186" i="108"/>
  <c r="B187" i="108"/>
  <c r="B188" i="108"/>
  <c r="B189" i="108"/>
  <c r="B190" i="108"/>
  <c r="B191" i="108"/>
  <c r="B192" i="108"/>
  <c r="B193" i="108"/>
  <c r="B194" i="108"/>
  <c r="B195" i="108"/>
  <c r="B196" i="108"/>
  <c r="B197" i="108"/>
  <c r="B198" i="108"/>
  <c r="B199" i="108"/>
  <c r="B200" i="108"/>
  <c r="B201" i="108"/>
  <c r="B202" i="108"/>
  <c r="B203" i="108"/>
  <c r="B204" i="108"/>
  <c r="B205" i="108"/>
  <c r="B206" i="108"/>
  <c r="B207" i="108"/>
  <c r="B208" i="108"/>
  <c r="B209" i="108"/>
  <c r="B210" i="108"/>
  <c r="B211" i="108"/>
  <c r="B212" i="108"/>
  <c r="B213" i="108"/>
  <c r="B214" i="108"/>
  <c r="B215" i="108"/>
  <c r="B216" i="108"/>
  <c r="B217" i="108"/>
  <c r="B218" i="108"/>
  <c r="B219" i="108"/>
  <c r="B220" i="108"/>
  <c r="B221" i="108"/>
  <c r="B222" i="108"/>
  <c r="B223" i="108"/>
  <c r="B224" i="108"/>
  <c r="B225" i="108"/>
  <c r="B226" i="108"/>
  <c r="B227" i="108"/>
  <c r="B228" i="108"/>
  <c r="B229" i="108"/>
  <c r="B230" i="108"/>
  <c r="B231" i="108"/>
  <c r="B232" i="108"/>
  <c r="B233" i="108"/>
  <c r="B234" i="108"/>
  <c r="B235" i="108"/>
  <c r="B236" i="108"/>
  <c r="B237" i="108"/>
  <c r="B238" i="108"/>
  <c r="B239" i="108"/>
  <c r="B240" i="108"/>
  <c r="B241" i="108"/>
  <c r="B242" i="108"/>
  <c r="B243" i="108"/>
  <c r="B244" i="108"/>
  <c r="B245" i="108"/>
  <c r="B246" i="108"/>
  <c r="B247" i="108"/>
  <c r="B248" i="108"/>
  <c r="B249" i="108"/>
  <c r="B250" i="108"/>
  <c r="B251" i="108"/>
  <c r="B252" i="108"/>
  <c r="B253" i="108"/>
  <c r="B254" i="108"/>
  <c r="B255" i="108"/>
  <c r="B256" i="108"/>
  <c r="B257" i="108"/>
  <c r="B258" i="108"/>
  <c r="B259" i="108"/>
  <c r="B260" i="108"/>
  <c r="B261" i="108"/>
  <c r="B262" i="108"/>
  <c r="B263" i="108"/>
  <c r="B264" i="108"/>
  <c r="B265" i="108"/>
  <c r="B266" i="108"/>
  <c r="B267" i="108"/>
  <c r="B268" i="108"/>
  <c r="B269" i="108"/>
  <c r="B270" i="108"/>
  <c r="B271" i="108"/>
  <c r="B272" i="108"/>
  <c r="B273" i="108"/>
  <c r="B274" i="108"/>
  <c r="B275" i="108"/>
  <c r="B276" i="108"/>
  <c r="B277" i="108"/>
  <c r="B278" i="108"/>
  <c r="B279" i="108"/>
  <c r="B280" i="108"/>
  <c r="B281" i="108"/>
  <c r="B282" i="108"/>
  <c r="B283" i="108"/>
  <c r="B284" i="108"/>
  <c r="B285" i="108"/>
  <c r="B286" i="108"/>
  <c r="B287" i="108"/>
  <c r="B288" i="108"/>
  <c r="B289" i="108"/>
  <c r="B290" i="108"/>
  <c r="B291" i="108"/>
  <c r="B292" i="108"/>
  <c r="B293" i="108"/>
  <c r="B294" i="108"/>
  <c r="B295" i="108"/>
  <c r="B296" i="108"/>
  <c r="B297" i="108"/>
  <c r="B298" i="108"/>
  <c r="B299" i="108"/>
  <c r="B300" i="108"/>
  <c r="B301" i="108"/>
  <c r="B302" i="108"/>
  <c r="B303" i="108"/>
  <c r="B304" i="108"/>
  <c r="B305" i="108"/>
  <c r="B306" i="108"/>
  <c r="B307" i="108"/>
  <c r="B308" i="108"/>
  <c r="B309" i="108"/>
  <c r="B310" i="108"/>
  <c r="B311" i="108"/>
  <c r="B312" i="108"/>
  <c r="B313" i="108"/>
  <c r="B314" i="108"/>
  <c r="B315" i="108"/>
  <c r="B316" i="108"/>
  <c r="B317" i="108"/>
  <c r="B318" i="108"/>
  <c r="B319" i="108"/>
  <c r="B320" i="108"/>
  <c r="B321" i="108"/>
  <c r="B322" i="108"/>
  <c r="B323" i="108"/>
  <c r="B324" i="108"/>
  <c r="B325" i="108"/>
  <c r="B326" i="108"/>
  <c r="B327" i="108"/>
  <c r="B328" i="108"/>
  <c r="B329" i="108"/>
  <c r="B330" i="108"/>
  <c r="B331" i="108"/>
  <c r="B332" i="108"/>
  <c r="B333" i="108"/>
  <c r="B334" i="108"/>
  <c r="B335" i="108"/>
  <c r="B336" i="108"/>
  <c r="B337" i="108"/>
  <c r="B338" i="108"/>
  <c r="B339" i="108"/>
  <c r="B340" i="108"/>
  <c r="B341" i="108"/>
  <c r="B342" i="108"/>
  <c r="B343" i="108"/>
  <c r="B344" i="108"/>
  <c r="B345" i="108"/>
  <c r="B346" i="108"/>
  <c r="B347" i="108"/>
  <c r="B348" i="108"/>
  <c r="B349" i="108"/>
  <c r="B350" i="108"/>
  <c r="B351" i="108"/>
  <c r="B352" i="108"/>
  <c r="B353" i="108"/>
  <c r="B354" i="108"/>
  <c r="B355" i="108"/>
  <c r="B356" i="108"/>
  <c r="B357" i="108"/>
  <c r="B358" i="108"/>
  <c r="B359" i="108"/>
  <c r="B360" i="108"/>
  <c r="B361" i="108"/>
  <c r="B362" i="108"/>
  <c r="B363" i="108"/>
  <c r="B364" i="108"/>
  <c r="B365" i="108"/>
  <c r="B366" i="108"/>
  <c r="B367" i="108"/>
  <c r="B368" i="108"/>
  <c r="B369" i="108"/>
  <c r="B370" i="108"/>
  <c r="B371" i="108"/>
  <c r="B372" i="108"/>
  <c r="B373" i="108"/>
  <c r="B374" i="108"/>
  <c r="B375" i="108"/>
  <c r="B376" i="108"/>
  <c r="B377" i="108"/>
  <c r="B378" i="108"/>
  <c r="B379" i="108"/>
  <c r="B380" i="108"/>
  <c r="B381" i="108"/>
  <c r="B382" i="108"/>
  <c r="B383" i="108"/>
  <c r="B384" i="108"/>
  <c r="B385" i="108"/>
  <c r="B386" i="108"/>
  <c r="B387" i="108"/>
  <c r="B388" i="108"/>
  <c r="B389" i="108"/>
  <c r="B390" i="108"/>
  <c r="B391" i="108"/>
  <c r="B392" i="108"/>
  <c r="B393" i="108"/>
  <c r="B394" i="108"/>
  <c r="B395" i="108"/>
  <c r="B396" i="108"/>
  <c r="B397" i="108"/>
  <c r="B398" i="108"/>
  <c r="B399" i="108"/>
  <c r="B400" i="108"/>
  <c r="B401" i="108"/>
  <c r="B402" i="108"/>
  <c r="B403" i="108"/>
  <c r="B404" i="108"/>
  <c r="B405" i="108"/>
  <c r="B406" i="108"/>
  <c r="B407" i="108"/>
  <c r="B408" i="108"/>
  <c r="B409" i="108"/>
  <c r="B410" i="108"/>
  <c r="B411" i="108"/>
  <c r="B412" i="108"/>
  <c r="B413" i="108"/>
  <c r="B414" i="108"/>
  <c r="B415" i="108"/>
  <c r="B416" i="108"/>
  <c r="B417" i="108"/>
  <c r="B418" i="108"/>
  <c r="B419" i="108"/>
  <c r="B420" i="108"/>
  <c r="B421" i="108"/>
  <c r="B422" i="108"/>
  <c r="B423" i="108"/>
  <c r="B424" i="108"/>
  <c r="B425" i="108"/>
  <c r="B426" i="108"/>
  <c r="B427" i="108"/>
  <c r="B428" i="108"/>
  <c r="B429" i="108"/>
  <c r="B430" i="108"/>
  <c r="B431" i="108"/>
  <c r="B432" i="108"/>
  <c r="B433" i="108"/>
  <c r="B434" i="108"/>
  <c r="B435" i="108"/>
  <c r="B436" i="108"/>
  <c r="B437" i="108"/>
  <c r="B438" i="108"/>
  <c r="B439" i="108"/>
  <c r="B440" i="108"/>
  <c r="B441" i="108"/>
  <c r="B442" i="108"/>
  <c r="B443" i="108"/>
  <c r="B444" i="108"/>
  <c r="B445" i="108"/>
  <c r="B446" i="108"/>
  <c r="B447" i="108"/>
  <c r="B448" i="108"/>
  <c r="B449" i="108"/>
  <c r="B450" i="108"/>
  <c r="B451" i="108"/>
  <c r="B452" i="108"/>
  <c r="B453" i="108"/>
  <c r="B454" i="108"/>
  <c r="B455" i="108"/>
  <c r="B456" i="108"/>
  <c r="B457" i="108"/>
  <c r="B458" i="108"/>
  <c r="B459" i="108"/>
  <c r="B460" i="108"/>
  <c r="B461" i="108"/>
  <c r="B462" i="108"/>
  <c r="B463" i="108"/>
  <c r="B464" i="108"/>
  <c r="B465" i="108"/>
  <c r="B466" i="108"/>
  <c r="B467" i="108"/>
  <c r="B468" i="108"/>
  <c r="B469" i="108"/>
  <c r="B470" i="108"/>
  <c r="B471" i="108"/>
  <c r="B472" i="108"/>
  <c r="B473" i="108"/>
  <c r="B474" i="108"/>
  <c r="B475" i="108"/>
  <c r="B476" i="108"/>
  <c r="B477" i="108"/>
  <c r="B478" i="108"/>
  <c r="B479" i="108"/>
  <c r="B480" i="108"/>
  <c r="B481" i="108"/>
  <c r="B482" i="108"/>
  <c r="B483" i="108"/>
  <c r="B484" i="108"/>
  <c r="B485" i="108"/>
  <c r="B486" i="108"/>
  <c r="B487" i="108"/>
  <c r="B488" i="108"/>
  <c r="B489" i="108"/>
  <c r="B490" i="108"/>
  <c r="B491" i="108"/>
  <c r="B492" i="108"/>
  <c r="B493" i="108"/>
  <c r="B494" i="108"/>
  <c r="B495" i="108"/>
  <c r="B496" i="108"/>
  <c r="B497" i="108"/>
  <c r="B498" i="108"/>
  <c r="B499" i="108"/>
  <c r="B500" i="108"/>
  <c r="B501" i="108"/>
  <c r="B502" i="108"/>
  <c r="B503" i="108"/>
  <c r="B504" i="108"/>
  <c r="B505" i="108"/>
  <c r="B506" i="108"/>
  <c r="B507" i="108"/>
  <c r="B508" i="108"/>
  <c r="B509" i="108"/>
  <c r="B510" i="108"/>
  <c r="B511" i="108"/>
  <c r="B512" i="108"/>
  <c r="B513" i="108"/>
  <c r="B514" i="108"/>
  <c r="B515" i="108"/>
  <c r="B516" i="108"/>
  <c r="B517" i="108"/>
  <c r="B518" i="108"/>
  <c r="B519" i="108"/>
  <c r="B520" i="108"/>
  <c r="B521" i="108"/>
  <c r="B522" i="108"/>
  <c r="B523" i="108"/>
  <c r="B524" i="108"/>
  <c r="B525" i="108"/>
  <c r="B526" i="108"/>
  <c r="B527" i="108"/>
  <c r="B528" i="108"/>
  <c r="B529" i="108"/>
  <c r="B530" i="108"/>
  <c r="B531" i="108"/>
  <c r="B532" i="108"/>
  <c r="B533" i="108"/>
  <c r="B534" i="108"/>
  <c r="B535" i="108"/>
  <c r="B536" i="108"/>
  <c r="B537" i="108"/>
  <c r="B538" i="108"/>
  <c r="B539" i="108"/>
  <c r="B540" i="108"/>
  <c r="B541" i="108"/>
  <c r="B542" i="108"/>
  <c r="B543" i="108"/>
  <c r="B544" i="108"/>
  <c r="B545" i="108"/>
  <c r="B546" i="108"/>
  <c r="B547" i="108"/>
  <c r="B548" i="108"/>
  <c r="B549" i="108"/>
  <c r="B550" i="108"/>
  <c r="B551" i="108"/>
  <c r="B552" i="108"/>
  <c r="B553" i="108"/>
  <c r="B554" i="108"/>
  <c r="B555" i="108"/>
  <c r="B556" i="108"/>
  <c r="B557" i="108"/>
  <c r="B558" i="108"/>
  <c r="B559" i="108"/>
  <c r="B560" i="108"/>
  <c r="B561" i="108"/>
  <c r="B562" i="108"/>
  <c r="B563" i="108"/>
  <c r="B564" i="108"/>
  <c r="B565" i="108"/>
  <c r="B566" i="108"/>
  <c r="B567" i="108"/>
  <c r="B568" i="108"/>
  <c r="B569" i="108"/>
  <c r="B570" i="108"/>
  <c r="B571" i="108"/>
  <c r="B572" i="108"/>
  <c r="B573" i="108"/>
  <c r="B574" i="108"/>
  <c r="B575" i="108"/>
  <c r="B576" i="108"/>
  <c r="B577" i="108"/>
  <c r="B578" i="108"/>
  <c r="B579" i="108"/>
  <c r="B580" i="108"/>
  <c r="B581" i="108"/>
  <c r="B582" i="108"/>
  <c r="B583" i="108"/>
  <c r="B584" i="108"/>
  <c r="B585" i="108"/>
  <c r="B586" i="108"/>
  <c r="B587" i="108"/>
  <c r="B588" i="108"/>
  <c r="B589" i="108"/>
  <c r="B590" i="108"/>
  <c r="B591" i="108"/>
  <c r="B592" i="108"/>
  <c r="B593" i="108"/>
  <c r="B594" i="108"/>
  <c r="B595" i="108"/>
  <c r="B596" i="108"/>
  <c r="B597" i="108"/>
  <c r="B598" i="108"/>
  <c r="B599" i="108"/>
  <c r="B600" i="108"/>
  <c r="B601" i="108"/>
  <c r="B602" i="108"/>
  <c r="B603" i="108"/>
  <c r="B604" i="108"/>
  <c r="B605" i="108"/>
  <c r="B606" i="108"/>
  <c r="B607" i="108"/>
  <c r="B608" i="108"/>
  <c r="B609" i="108"/>
  <c r="B610" i="108"/>
  <c r="B611" i="108"/>
  <c r="B612" i="108"/>
  <c r="B613" i="108"/>
  <c r="B614" i="108"/>
  <c r="B615" i="108"/>
  <c r="B616" i="108"/>
  <c r="B617" i="108"/>
  <c r="B618" i="108"/>
  <c r="B619" i="108"/>
  <c r="B620" i="108"/>
  <c r="B621" i="108"/>
  <c r="B622" i="108"/>
  <c r="B623" i="108"/>
  <c r="B624" i="108"/>
  <c r="B625" i="108"/>
  <c r="B626" i="108"/>
  <c r="B627" i="108"/>
  <c r="B628" i="108"/>
  <c r="B629" i="108"/>
  <c r="B630" i="108"/>
  <c r="B631" i="108"/>
  <c r="B632" i="108"/>
  <c r="B633" i="108"/>
  <c r="B634" i="108"/>
  <c r="B635" i="108"/>
  <c r="B636" i="108"/>
  <c r="B637" i="108"/>
  <c r="B638" i="108"/>
  <c r="B639" i="108"/>
  <c r="B640" i="108"/>
  <c r="B641" i="108"/>
  <c r="B642" i="108"/>
  <c r="B643" i="108"/>
  <c r="B644" i="108"/>
  <c r="B645" i="108"/>
  <c r="B646" i="108"/>
  <c r="B647" i="108"/>
  <c r="B648" i="108"/>
  <c r="B649" i="108"/>
  <c r="B650" i="108"/>
  <c r="B651" i="108"/>
  <c r="B652" i="108"/>
  <c r="B653" i="108"/>
  <c r="B654" i="108"/>
  <c r="B655" i="108"/>
  <c r="B656" i="108"/>
  <c r="B657" i="108"/>
  <c r="B658" i="108"/>
  <c r="B659" i="108"/>
  <c r="B660" i="108"/>
  <c r="B661" i="108"/>
  <c r="B662" i="108"/>
  <c r="B663" i="108"/>
  <c r="B664" i="108"/>
  <c r="B665" i="108"/>
  <c r="B666" i="108"/>
  <c r="B667" i="108"/>
  <c r="B668" i="108"/>
  <c r="B669" i="108"/>
  <c r="B670" i="108"/>
  <c r="B671" i="108"/>
  <c r="B672" i="108"/>
  <c r="B673" i="108"/>
  <c r="B674" i="108"/>
  <c r="B675" i="108"/>
  <c r="B676" i="108"/>
  <c r="B677" i="108"/>
  <c r="B678" i="108"/>
  <c r="B679" i="108"/>
  <c r="B680" i="108"/>
  <c r="B681" i="108"/>
  <c r="B682" i="108"/>
  <c r="B683" i="108"/>
  <c r="B684" i="108"/>
  <c r="B685" i="108"/>
  <c r="B686" i="108"/>
  <c r="B687" i="108"/>
  <c r="B688" i="108"/>
  <c r="B689" i="108"/>
  <c r="B690" i="108"/>
  <c r="B691" i="108"/>
  <c r="B692" i="108"/>
  <c r="B693" i="108"/>
  <c r="B694" i="108"/>
  <c r="B695" i="108"/>
  <c r="B696" i="108"/>
  <c r="B697" i="108"/>
  <c r="B698" i="108"/>
  <c r="B699" i="108"/>
  <c r="B700" i="108"/>
  <c r="B701" i="108"/>
  <c r="B702" i="108"/>
  <c r="B703" i="108"/>
  <c r="B704" i="108"/>
  <c r="B705" i="108"/>
  <c r="B706" i="108"/>
  <c r="B707" i="108"/>
  <c r="B708" i="108"/>
  <c r="B709" i="108"/>
  <c r="B710" i="108"/>
  <c r="B711" i="108"/>
  <c r="B712" i="108"/>
  <c r="B713" i="108"/>
  <c r="B714" i="108"/>
  <c r="B715" i="108"/>
  <c r="B716" i="108"/>
  <c r="B717" i="108"/>
  <c r="B718" i="108"/>
  <c r="B719" i="108"/>
  <c r="B720" i="108"/>
  <c r="B721" i="108"/>
  <c r="B722" i="108"/>
  <c r="B723" i="108"/>
  <c r="B724" i="108"/>
  <c r="B725" i="108"/>
  <c r="B726" i="108"/>
  <c r="B727" i="108"/>
  <c r="B728" i="108"/>
  <c r="B729" i="108"/>
  <c r="B730" i="108"/>
  <c r="B731" i="108"/>
  <c r="B732" i="108"/>
  <c r="B733" i="108"/>
  <c r="B734" i="108"/>
  <c r="B735" i="108"/>
  <c r="B736" i="108"/>
  <c r="B737" i="108"/>
  <c r="B738" i="108"/>
  <c r="B739" i="108"/>
  <c r="B740" i="108"/>
  <c r="B741" i="108"/>
  <c r="B742" i="108"/>
  <c r="B743" i="108"/>
  <c r="B744" i="108"/>
  <c r="B745" i="108"/>
  <c r="B746" i="108"/>
  <c r="B747" i="108"/>
  <c r="B748" i="108"/>
  <c r="B749" i="108"/>
  <c r="B750" i="108"/>
  <c r="B751" i="108"/>
  <c r="B752" i="108"/>
  <c r="B753" i="108"/>
  <c r="B754" i="108"/>
  <c r="B755" i="108"/>
  <c r="B756" i="108"/>
  <c r="B757" i="108"/>
  <c r="B758" i="108"/>
  <c r="B759" i="108"/>
  <c r="B760" i="108"/>
  <c r="B761" i="108"/>
  <c r="B762" i="108"/>
  <c r="B763" i="108"/>
  <c r="B764" i="108"/>
  <c r="B765" i="108"/>
  <c r="B766" i="108"/>
  <c r="B767" i="108"/>
  <c r="B768" i="108"/>
  <c r="B769" i="108"/>
  <c r="B770" i="108"/>
  <c r="B771" i="108"/>
  <c r="B772" i="108"/>
  <c r="B773" i="108"/>
  <c r="B774" i="108"/>
  <c r="B775" i="108"/>
  <c r="B776" i="108"/>
  <c r="B777" i="108"/>
  <c r="B778" i="108"/>
  <c r="B779" i="108"/>
  <c r="B780" i="108"/>
  <c r="B781" i="108"/>
  <c r="B782" i="108"/>
  <c r="B783" i="108"/>
  <c r="B784" i="108"/>
  <c r="B785" i="108"/>
  <c r="B786" i="108"/>
  <c r="B787" i="108"/>
  <c r="B788" i="108"/>
  <c r="B789" i="108"/>
  <c r="B790" i="108"/>
  <c r="B791" i="108"/>
  <c r="B792" i="108"/>
  <c r="B793" i="108"/>
  <c r="B794" i="108"/>
  <c r="B795" i="108"/>
  <c r="B796" i="108"/>
  <c r="B797" i="108"/>
  <c r="B798" i="108"/>
  <c r="B799" i="108"/>
  <c r="B800" i="108"/>
  <c r="B801" i="108"/>
  <c r="B802" i="108"/>
  <c r="B803" i="108"/>
  <c r="B804" i="108"/>
  <c r="B805" i="108"/>
  <c r="B806" i="108"/>
  <c r="B807" i="108"/>
  <c r="B808" i="108"/>
  <c r="B809" i="108"/>
  <c r="B810" i="108"/>
  <c r="B811" i="108"/>
  <c r="B812" i="108"/>
  <c r="B813" i="108"/>
  <c r="B814" i="108"/>
  <c r="B815" i="108"/>
  <c r="B816" i="108"/>
  <c r="B817" i="108"/>
  <c r="B818" i="108"/>
  <c r="B819" i="108"/>
  <c r="B820" i="108"/>
  <c r="B821" i="108"/>
  <c r="B822" i="108"/>
  <c r="B823" i="108"/>
  <c r="B824" i="108"/>
  <c r="B825" i="108"/>
  <c r="B826" i="108"/>
  <c r="B827" i="108"/>
  <c r="B828" i="108"/>
  <c r="B829" i="108"/>
  <c r="B830" i="108"/>
  <c r="B831" i="108"/>
  <c r="B832" i="108"/>
  <c r="B833" i="108"/>
  <c r="B834" i="108"/>
  <c r="B835" i="108"/>
  <c r="B836" i="108"/>
  <c r="B837" i="108"/>
  <c r="B838" i="108"/>
  <c r="B839" i="108"/>
  <c r="B840" i="108"/>
  <c r="B841" i="108"/>
  <c r="B842" i="108"/>
  <c r="B843" i="108"/>
  <c r="B844" i="108"/>
  <c r="B845" i="108"/>
  <c r="B846" i="108"/>
  <c r="B847" i="108"/>
  <c r="B848" i="108"/>
  <c r="B849" i="108"/>
  <c r="B850" i="108"/>
  <c r="B851" i="108"/>
  <c r="B852" i="108"/>
  <c r="B853" i="108"/>
  <c r="B854" i="108"/>
  <c r="B855" i="108"/>
  <c r="B856" i="108"/>
  <c r="B857" i="108"/>
  <c r="B858" i="108"/>
  <c r="B859" i="108"/>
  <c r="B860" i="108"/>
  <c r="B861" i="108"/>
  <c r="B862" i="108"/>
  <c r="B863" i="108"/>
  <c r="B864" i="108"/>
  <c r="B865" i="108"/>
  <c r="B866" i="108"/>
  <c r="B867" i="108"/>
  <c r="B868" i="108"/>
  <c r="B869" i="108"/>
  <c r="B870" i="108"/>
  <c r="B871" i="108"/>
  <c r="B872" i="108"/>
  <c r="B873" i="108"/>
  <c r="B874" i="108"/>
  <c r="B875" i="108"/>
  <c r="B876" i="108"/>
  <c r="B877" i="108"/>
  <c r="B878" i="108"/>
  <c r="B879" i="108"/>
  <c r="B880" i="108"/>
  <c r="B881" i="108"/>
  <c r="B882" i="108"/>
  <c r="B883" i="108"/>
  <c r="B884" i="108"/>
  <c r="B885" i="108"/>
  <c r="B886" i="108"/>
  <c r="B887" i="108"/>
  <c r="B888" i="108"/>
  <c r="B889" i="108"/>
  <c r="B890" i="108"/>
  <c r="B891" i="108"/>
  <c r="B892" i="108"/>
  <c r="B893" i="108"/>
  <c r="B894" i="108"/>
  <c r="B895" i="108"/>
  <c r="B896" i="108"/>
  <c r="B897" i="108"/>
  <c r="B898" i="108"/>
  <c r="B899" i="108"/>
  <c r="B900" i="108"/>
  <c r="B901" i="108"/>
  <c r="B902" i="108"/>
  <c r="B903" i="108"/>
  <c r="B904" i="108"/>
  <c r="B905" i="108"/>
  <c r="B906" i="108"/>
  <c r="B907" i="108"/>
  <c r="B908" i="108"/>
  <c r="B909" i="108"/>
  <c r="B910" i="108"/>
  <c r="B911" i="108"/>
  <c r="B912" i="108"/>
  <c r="B913" i="108"/>
  <c r="B914" i="108"/>
  <c r="B915" i="108"/>
  <c r="B916" i="108"/>
  <c r="B917" i="108"/>
  <c r="B918" i="108"/>
  <c r="B919" i="108"/>
  <c r="B920" i="108"/>
  <c r="B921" i="108"/>
  <c r="B922" i="108"/>
  <c r="B923" i="108"/>
  <c r="B924" i="108"/>
  <c r="B925" i="108"/>
  <c r="B926" i="108"/>
  <c r="B927" i="108"/>
  <c r="B928" i="108"/>
  <c r="B929" i="108"/>
  <c r="B930" i="108"/>
  <c r="B931" i="108"/>
  <c r="B932" i="108"/>
  <c r="B933" i="108"/>
  <c r="B934" i="108"/>
  <c r="B935" i="108"/>
  <c r="B936" i="108"/>
  <c r="B937" i="108"/>
  <c r="B938" i="108"/>
  <c r="B939" i="108"/>
  <c r="B940" i="108"/>
  <c r="B941" i="108"/>
  <c r="B942" i="108"/>
  <c r="B943" i="108"/>
  <c r="B944" i="108"/>
  <c r="B945" i="108"/>
  <c r="B946" i="108"/>
  <c r="B947" i="108"/>
  <c r="B948" i="108"/>
  <c r="B949" i="108"/>
  <c r="B950" i="108"/>
  <c r="B951" i="108"/>
  <c r="B952" i="108"/>
  <c r="B953" i="108"/>
  <c r="B954" i="108"/>
  <c r="B955" i="108"/>
  <c r="B956" i="108"/>
  <c r="B957" i="108"/>
  <c r="B958" i="108"/>
  <c r="B959" i="108"/>
  <c r="B960" i="108"/>
  <c r="B961" i="108"/>
  <c r="B962" i="108"/>
  <c r="B963" i="108"/>
  <c r="B964" i="108"/>
  <c r="B965" i="108"/>
  <c r="B966" i="108"/>
  <c r="B967" i="108"/>
  <c r="B968" i="108"/>
  <c r="B969" i="108"/>
  <c r="B970" i="108"/>
  <c r="B971" i="108"/>
  <c r="B972" i="108"/>
  <c r="B973" i="108"/>
  <c r="B974" i="108"/>
  <c r="B975" i="108"/>
  <c r="B976" i="108"/>
  <c r="B977" i="108"/>
  <c r="B978" i="108"/>
  <c r="B979" i="108"/>
  <c r="B980" i="108"/>
  <c r="B981" i="108"/>
  <c r="B982" i="108"/>
  <c r="B983" i="108"/>
  <c r="B984" i="108"/>
  <c r="B985" i="108"/>
  <c r="B986" i="108"/>
  <c r="B987" i="108"/>
  <c r="B988" i="108"/>
  <c r="B989" i="108"/>
  <c r="B990" i="108"/>
  <c r="B991" i="108"/>
  <c r="B992" i="108"/>
  <c r="B993" i="108"/>
  <c r="B994" i="108"/>
  <c r="B995" i="108"/>
  <c r="B996" i="108"/>
  <c r="B997" i="108"/>
  <c r="B998" i="108"/>
  <c r="B999" i="108"/>
  <c r="B1000" i="108"/>
  <c r="B1001" i="108"/>
  <c r="B1002" i="108"/>
  <c r="C3" i="107"/>
  <c r="B3" i="107" s="1"/>
  <c r="B4" i="107"/>
  <c r="B5" i="107"/>
  <c r="B6" i="107"/>
  <c r="B7" i="107"/>
  <c r="B8" i="107"/>
  <c r="B9" i="107"/>
  <c r="B10" i="107"/>
  <c r="B11" i="107"/>
  <c r="B12" i="107"/>
  <c r="B13" i="107"/>
  <c r="B14" i="107"/>
  <c r="B15" i="107"/>
  <c r="B16" i="107"/>
  <c r="B17" i="107"/>
  <c r="B18" i="107"/>
  <c r="B19" i="107"/>
  <c r="B20" i="107"/>
  <c r="B21" i="107"/>
  <c r="B22" i="107"/>
  <c r="B23" i="107"/>
  <c r="B24" i="107"/>
  <c r="B25" i="107"/>
  <c r="B26" i="107"/>
  <c r="B27" i="107"/>
  <c r="B28" i="107"/>
  <c r="B29" i="107"/>
  <c r="B30" i="107"/>
  <c r="B31" i="107"/>
  <c r="B32" i="107"/>
  <c r="B33" i="107"/>
  <c r="B34" i="107"/>
  <c r="B35" i="107"/>
  <c r="B36" i="107"/>
  <c r="B37" i="107"/>
  <c r="B38" i="107"/>
  <c r="B39" i="107"/>
  <c r="B40" i="107"/>
  <c r="B41" i="107"/>
  <c r="B42" i="107"/>
  <c r="B43" i="107"/>
  <c r="B44" i="107"/>
  <c r="B45" i="107"/>
  <c r="B46" i="107"/>
  <c r="B47" i="107"/>
  <c r="B48" i="107"/>
  <c r="B49" i="107"/>
  <c r="B50" i="107"/>
  <c r="B51" i="107"/>
  <c r="B52" i="107"/>
  <c r="B53" i="107"/>
  <c r="B54" i="107"/>
  <c r="B55" i="107"/>
  <c r="B56" i="107"/>
  <c r="B57" i="107"/>
  <c r="B58" i="107"/>
  <c r="B59" i="107"/>
  <c r="B60" i="107"/>
  <c r="B61" i="107"/>
  <c r="B62" i="107"/>
  <c r="B63" i="107"/>
  <c r="B64" i="107"/>
  <c r="B65" i="107"/>
  <c r="B66" i="107"/>
  <c r="B67" i="107"/>
  <c r="B68" i="107"/>
  <c r="B69" i="107"/>
  <c r="B70" i="107"/>
  <c r="B71" i="107"/>
  <c r="B72" i="107"/>
  <c r="B73" i="107"/>
  <c r="B74" i="107"/>
  <c r="B75" i="107"/>
  <c r="B76" i="107"/>
  <c r="B77" i="107"/>
  <c r="B78" i="107"/>
  <c r="B79" i="107"/>
  <c r="B80" i="107"/>
  <c r="B81" i="107"/>
  <c r="B82" i="107"/>
  <c r="B83" i="107"/>
  <c r="B84" i="107"/>
  <c r="B85" i="107"/>
  <c r="B86" i="107"/>
  <c r="B87" i="107"/>
  <c r="B88" i="107"/>
  <c r="B89" i="107"/>
  <c r="B90" i="107"/>
  <c r="B91" i="107"/>
  <c r="B92" i="107"/>
  <c r="B93" i="107"/>
  <c r="B94" i="107"/>
  <c r="B95" i="107"/>
  <c r="B96" i="107"/>
  <c r="B97" i="107"/>
  <c r="B98" i="107"/>
  <c r="B99" i="107"/>
  <c r="B100" i="107"/>
  <c r="B101" i="107"/>
  <c r="B102" i="107"/>
  <c r="B103" i="107"/>
  <c r="B104" i="107"/>
  <c r="B105" i="107"/>
  <c r="B106" i="107"/>
  <c r="B107" i="107"/>
  <c r="B108" i="107"/>
  <c r="B109" i="107"/>
  <c r="B110" i="107"/>
  <c r="B111" i="107"/>
  <c r="B112" i="107"/>
  <c r="B113" i="107"/>
  <c r="B114" i="107"/>
  <c r="B115" i="107"/>
  <c r="B116" i="107"/>
  <c r="B117" i="107"/>
  <c r="B118" i="107"/>
  <c r="B119" i="107"/>
  <c r="B120" i="107"/>
  <c r="B121" i="107"/>
  <c r="B122" i="107"/>
  <c r="B123" i="107"/>
  <c r="B124" i="107"/>
  <c r="B125" i="107"/>
  <c r="B126" i="107"/>
  <c r="B127" i="107"/>
  <c r="B128" i="107"/>
  <c r="B129" i="107"/>
  <c r="B130" i="107"/>
  <c r="B131" i="107"/>
  <c r="B132" i="107"/>
  <c r="B133" i="107"/>
  <c r="B134" i="107"/>
  <c r="B135" i="107"/>
  <c r="B136" i="107"/>
  <c r="B137" i="107"/>
  <c r="B138" i="107"/>
  <c r="B139" i="107"/>
  <c r="B140" i="107"/>
  <c r="B141" i="107"/>
  <c r="B142" i="107"/>
  <c r="B143" i="107"/>
  <c r="B144" i="107"/>
  <c r="B145" i="107"/>
  <c r="B146" i="107"/>
  <c r="B147" i="107"/>
  <c r="B148" i="107"/>
  <c r="B149" i="107"/>
  <c r="B150" i="107"/>
  <c r="B151" i="107"/>
  <c r="B152" i="107"/>
  <c r="B153" i="107"/>
  <c r="B154" i="107"/>
  <c r="B155" i="107"/>
  <c r="B156" i="107"/>
  <c r="B157" i="107"/>
  <c r="B158" i="107"/>
  <c r="B159" i="107"/>
  <c r="B160" i="107"/>
  <c r="B161" i="107"/>
  <c r="B162" i="107"/>
  <c r="B163" i="107"/>
  <c r="B164" i="107"/>
  <c r="B165" i="107"/>
  <c r="B166" i="107"/>
  <c r="B167" i="107"/>
  <c r="B168" i="107"/>
  <c r="B169" i="107"/>
  <c r="B170" i="107"/>
  <c r="B171" i="107"/>
  <c r="B172" i="107"/>
  <c r="B173" i="107"/>
  <c r="B174" i="107"/>
  <c r="B175" i="107"/>
  <c r="B176" i="107"/>
  <c r="B177" i="107"/>
  <c r="B178" i="107"/>
  <c r="B179" i="107"/>
  <c r="B180" i="107"/>
  <c r="B181" i="107"/>
  <c r="B182" i="107"/>
  <c r="B183" i="107"/>
  <c r="B184" i="107"/>
  <c r="B185" i="107"/>
  <c r="B186" i="107"/>
  <c r="B187" i="107"/>
  <c r="B188" i="107"/>
  <c r="B189" i="107"/>
  <c r="B190" i="107"/>
  <c r="B191" i="107"/>
  <c r="B192" i="107"/>
  <c r="B193" i="107"/>
  <c r="B194" i="107"/>
  <c r="B195" i="107"/>
  <c r="B196" i="107"/>
  <c r="B197" i="107"/>
  <c r="B198" i="107"/>
  <c r="B199" i="107"/>
  <c r="B200" i="107"/>
  <c r="B201" i="107"/>
  <c r="B202" i="107"/>
  <c r="B203" i="107"/>
  <c r="B204" i="107"/>
  <c r="B205" i="107"/>
  <c r="B206" i="107"/>
  <c r="B207" i="107"/>
  <c r="B208" i="107"/>
  <c r="B209" i="107"/>
  <c r="B210" i="107"/>
  <c r="B211" i="107"/>
  <c r="B212" i="107"/>
  <c r="B213" i="107"/>
  <c r="B214" i="107"/>
  <c r="B215" i="107"/>
  <c r="B216" i="107"/>
  <c r="B217" i="107"/>
  <c r="B218" i="107"/>
  <c r="B219" i="107"/>
  <c r="B220" i="107"/>
  <c r="B221" i="107"/>
  <c r="B222" i="107"/>
  <c r="B223" i="107"/>
  <c r="B224" i="107"/>
  <c r="B225" i="107"/>
  <c r="B226" i="107"/>
  <c r="B227" i="107"/>
  <c r="B228" i="107"/>
  <c r="B229" i="107"/>
  <c r="B230" i="107"/>
  <c r="B231" i="107"/>
  <c r="B232" i="107"/>
  <c r="B233" i="107"/>
  <c r="B234" i="107"/>
  <c r="B235" i="107"/>
  <c r="B236" i="107"/>
  <c r="B237" i="107"/>
  <c r="B238" i="107"/>
  <c r="B239" i="107"/>
  <c r="B240" i="107"/>
  <c r="B241" i="107"/>
  <c r="B242" i="107"/>
  <c r="B243" i="107"/>
  <c r="B244" i="107"/>
  <c r="B245" i="107"/>
  <c r="B246" i="107"/>
  <c r="B247" i="107"/>
  <c r="B248" i="107"/>
  <c r="B249" i="107"/>
  <c r="B250" i="107"/>
  <c r="B251" i="107"/>
  <c r="B252" i="107"/>
  <c r="B253" i="107"/>
  <c r="B254" i="107"/>
  <c r="B255" i="107"/>
  <c r="B256" i="107"/>
  <c r="B257" i="107"/>
  <c r="B258" i="107"/>
  <c r="B259" i="107"/>
  <c r="B260" i="107"/>
  <c r="B261" i="107"/>
  <c r="B262" i="107"/>
  <c r="B263" i="107"/>
  <c r="B264" i="107"/>
  <c r="B265" i="107"/>
  <c r="B266" i="107"/>
  <c r="B267" i="107"/>
  <c r="B268" i="107"/>
  <c r="B269" i="107"/>
  <c r="B270" i="107"/>
  <c r="B271" i="107"/>
  <c r="B272" i="107"/>
  <c r="B273" i="107"/>
  <c r="B274" i="107"/>
  <c r="B275" i="107"/>
  <c r="B276" i="107"/>
  <c r="B277" i="107"/>
  <c r="B278" i="107"/>
  <c r="B279" i="107"/>
  <c r="B280" i="107"/>
  <c r="B281" i="107"/>
  <c r="B282" i="107"/>
  <c r="B283" i="107"/>
  <c r="B284" i="107"/>
  <c r="B285" i="107"/>
  <c r="B286" i="107"/>
  <c r="B287" i="107"/>
  <c r="B288" i="107"/>
  <c r="B289" i="107"/>
  <c r="B290" i="107"/>
  <c r="B291" i="107"/>
  <c r="B292" i="107"/>
  <c r="B293" i="107"/>
  <c r="B294" i="107"/>
  <c r="B295" i="107"/>
  <c r="B296" i="107"/>
  <c r="B297" i="107"/>
  <c r="B298" i="107"/>
  <c r="B299" i="107"/>
  <c r="B300" i="107"/>
  <c r="B301" i="107"/>
  <c r="B302" i="107"/>
  <c r="B303" i="107"/>
  <c r="B304" i="107"/>
  <c r="B305" i="107"/>
  <c r="B306" i="107"/>
  <c r="B307" i="107"/>
  <c r="B308" i="107"/>
  <c r="B309" i="107"/>
  <c r="B310" i="107"/>
  <c r="B311" i="107"/>
  <c r="B312" i="107"/>
  <c r="B313" i="107"/>
  <c r="B314" i="107"/>
  <c r="B315" i="107"/>
  <c r="B316" i="107"/>
  <c r="B317" i="107"/>
  <c r="B318" i="107"/>
  <c r="B319" i="107"/>
  <c r="B320" i="107"/>
  <c r="B321" i="107"/>
  <c r="B322" i="107"/>
  <c r="B323" i="107"/>
  <c r="B324" i="107"/>
  <c r="B325" i="107"/>
  <c r="B326" i="107"/>
  <c r="B327" i="107"/>
  <c r="B328" i="107"/>
  <c r="B329" i="107"/>
  <c r="B330" i="107"/>
  <c r="B331" i="107"/>
  <c r="B332" i="107"/>
  <c r="B333" i="107"/>
  <c r="B334" i="107"/>
  <c r="B335" i="107"/>
  <c r="B336" i="107"/>
  <c r="B337" i="107"/>
  <c r="B338" i="107"/>
  <c r="B339" i="107"/>
  <c r="B340" i="107"/>
  <c r="B341" i="107"/>
  <c r="B342" i="107"/>
  <c r="B343" i="107"/>
  <c r="B344" i="107"/>
  <c r="B345" i="107"/>
  <c r="B346" i="107"/>
  <c r="B347" i="107"/>
  <c r="B348" i="107"/>
  <c r="B349" i="107"/>
  <c r="B350" i="107"/>
  <c r="B351" i="107"/>
  <c r="B352" i="107"/>
  <c r="B353" i="107"/>
  <c r="B354" i="107"/>
  <c r="B355" i="107"/>
  <c r="B356" i="107"/>
  <c r="B357" i="107"/>
  <c r="B358" i="107"/>
  <c r="B359" i="107"/>
  <c r="B360" i="107"/>
  <c r="B361" i="107"/>
  <c r="B362" i="107"/>
  <c r="B363" i="107"/>
  <c r="B364" i="107"/>
  <c r="B365" i="107"/>
  <c r="B366" i="107"/>
  <c r="B367" i="107"/>
  <c r="B368" i="107"/>
  <c r="B369" i="107"/>
  <c r="B370" i="107"/>
  <c r="B371" i="107"/>
  <c r="B372" i="107"/>
  <c r="B373" i="107"/>
  <c r="B374" i="107"/>
  <c r="B375" i="107"/>
  <c r="B376" i="107"/>
  <c r="B377" i="107"/>
  <c r="B378" i="107"/>
  <c r="B379" i="107"/>
  <c r="B380" i="107"/>
  <c r="B381" i="107"/>
  <c r="B382" i="107"/>
  <c r="B383" i="107"/>
  <c r="B384" i="107"/>
  <c r="B385" i="107"/>
  <c r="B386" i="107"/>
  <c r="B387" i="107"/>
  <c r="B388" i="107"/>
  <c r="B389" i="107"/>
  <c r="B390" i="107"/>
  <c r="B391" i="107"/>
  <c r="B392" i="107"/>
  <c r="B393" i="107"/>
  <c r="B394" i="107"/>
  <c r="B395" i="107"/>
  <c r="B396" i="107"/>
  <c r="B397" i="107"/>
  <c r="B398" i="107"/>
  <c r="B399" i="107"/>
  <c r="B400" i="107"/>
  <c r="B401" i="107"/>
  <c r="B402" i="107"/>
  <c r="B403" i="107"/>
  <c r="B404" i="107"/>
  <c r="B405" i="107"/>
  <c r="B406" i="107"/>
  <c r="B407" i="107"/>
  <c r="B408" i="107"/>
  <c r="B409" i="107"/>
  <c r="B410" i="107"/>
  <c r="B411" i="107"/>
  <c r="B412" i="107"/>
  <c r="B413" i="107"/>
  <c r="B414" i="107"/>
  <c r="B415" i="107"/>
  <c r="B416" i="107"/>
  <c r="B417" i="107"/>
  <c r="B418" i="107"/>
  <c r="B419" i="107"/>
  <c r="B420" i="107"/>
  <c r="B421" i="107"/>
  <c r="B422" i="107"/>
  <c r="B423" i="107"/>
  <c r="B424" i="107"/>
  <c r="B425" i="107"/>
  <c r="B426" i="107"/>
  <c r="B427" i="107"/>
  <c r="B428" i="107"/>
  <c r="B429" i="107"/>
  <c r="B430" i="107"/>
  <c r="B431" i="107"/>
  <c r="B432" i="107"/>
  <c r="B433" i="107"/>
  <c r="B434" i="107"/>
  <c r="B435" i="107"/>
  <c r="B436" i="107"/>
  <c r="B437" i="107"/>
  <c r="B438" i="107"/>
  <c r="B439" i="107"/>
  <c r="B440" i="107"/>
  <c r="B441" i="107"/>
  <c r="B442" i="107"/>
  <c r="B443" i="107"/>
  <c r="B444" i="107"/>
  <c r="B445" i="107"/>
  <c r="B446" i="107"/>
  <c r="B447" i="107"/>
  <c r="B448" i="107"/>
  <c r="B449" i="107"/>
  <c r="B450" i="107"/>
  <c r="B451" i="107"/>
  <c r="B452" i="107"/>
  <c r="B453" i="107"/>
  <c r="B454" i="107"/>
  <c r="B455" i="107"/>
  <c r="B456" i="107"/>
  <c r="B457" i="107"/>
  <c r="B458" i="107"/>
  <c r="B459" i="107"/>
  <c r="B460" i="107"/>
  <c r="B461" i="107"/>
  <c r="B462" i="107"/>
  <c r="B463" i="107"/>
  <c r="B464" i="107"/>
  <c r="B465" i="107"/>
  <c r="B466" i="107"/>
  <c r="B467" i="107"/>
  <c r="B468" i="107"/>
  <c r="B469" i="107"/>
  <c r="B470" i="107"/>
  <c r="B471" i="107"/>
  <c r="B472" i="107"/>
  <c r="B473" i="107"/>
  <c r="B474" i="107"/>
  <c r="B475" i="107"/>
  <c r="B476" i="107"/>
  <c r="B477" i="107"/>
  <c r="B478" i="107"/>
  <c r="B479" i="107"/>
  <c r="B480" i="107"/>
  <c r="B481" i="107"/>
  <c r="B482" i="107"/>
  <c r="B483" i="107"/>
  <c r="B484" i="107"/>
  <c r="B485" i="107"/>
  <c r="B486" i="107"/>
  <c r="B487" i="107"/>
  <c r="B488" i="107"/>
  <c r="B489" i="107"/>
  <c r="B490" i="107"/>
  <c r="B491" i="107"/>
  <c r="B492" i="107"/>
  <c r="B493" i="107"/>
  <c r="B494" i="107"/>
  <c r="B495" i="107"/>
  <c r="B496" i="107"/>
  <c r="B497" i="107"/>
  <c r="B498" i="107"/>
  <c r="B499" i="107"/>
  <c r="B500" i="107"/>
  <c r="B501" i="107"/>
  <c r="B502" i="107"/>
  <c r="B503" i="107"/>
  <c r="B504" i="107"/>
  <c r="B505" i="107"/>
  <c r="B506" i="107"/>
  <c r="B507" i="107"/>
  <c r="B508" i="107"/>
  <c r="B509" i="107"/>
  <c r="B510" i="107"/>
  <c r="B511" i="107"/>
  <c r="B512" i="107"/>
  <c r="B513" i="107"/>
  <c r="B514" i="107"/>
  <c r="B515" i="107"/>
  <c r="B516" i="107"/>
  <c r="B517" i="107"/>
  <c r="B518" i="107"/>
  <c r="B519" i="107"/>
  <c r="B520" i="107"/>
  <c r="B521" i="107"/>
  <c r="B522" i="107"/>
  <c r="B523" i="107"/>
  <c r="B524" i="107"/>
  <c r="B525" i="107"/>
  <c r="B526" i="107"/>
  <c r="B527" i="107"/>
  <c r="B528" i="107"/>
  <c r="B529" i="107"/>
  <c r="B530" i="107"/>
  <c r="B531" i="107"/>
  <c r="B532" i="107"/>
  <c r="B533" i="107"/>
  <c r="B534" i="107"/>
  <c r="B535" i="107"/>
  <c r="B536" i="107"/>
  <c r="B537" i="107"/>
  <c r="B538" i="107"/>
  <c r="B539" i="107"/>
  <c r="B540" i="107"/>
  <c r="B541" i="107"/>
  <c r="B542" i="107"/>
  <c r="B543" i="107"/>
  <c r="B544" i="107"/>
  <c r="B545" i="107"/>
  <c r="B546" i="107"/>
  <c r="B547" i="107"/>
  <c r="B548" i="107"/>
  <c r="B549" i="107"/>
  <c r="B550" i="107"/>
  <c r="B551" i="107"/>
  <c r="B552" i="107"/>
  <c r="B553" i="107"/>
  <c r="B554" i="107"/>
  <c r="B555" i="107"/>
  <c r="B556" i="107"/>
  <c r="B557" i="107"/>
  <c r="B558" i="107"/>
  <c r="B559" i="107"/>
  <c r="B560" i="107"/>
  <c r="B561" i="107"/>
  <c r="B562" i="107"/>
  <c r="B563" i="107"/>
  <c r="B564" i="107"/>
  <c r="B565" i="107"/>
  <c r="B566" i="107"/>
  <c r="B567" i="107"/>
  <c r="B568" i="107"/>
  <c r="B569" i="107"/>
  <c r="B570" i="107"/>
  <c r="B571" i="107"/>
  <c r="B572" i="107"/>
  <c r="B573" i="107"/>
  <c r="B574" i="107"/>
  <c r="B575" i="107"/>
  <c r="B576" i="107"/>
  <c r="B577" i="107"/>
  <c r="B578" i="107"/>
  <c r="B579" i="107"/>
  <c r="B580" i="107"/>
  <c r="B581" i="107"/>
  <c r="B582" i="107"/>
  <c r="B583" i="107"/>
  <c r="B584" i="107"/>
  <c r="B585" i="107"/>
  <c r="B586" i="107"/>
  <c r="B587" i="107"/>
  <c r="B588" i="107"/>
  <c r="B589" i="107"/>
  <c r="B590" i="107"/>
  <c r="B591" i="107"/>
  <c r="B592" i="107"/>
  <c r="B593" i="107"/>
  <c r="B594" i="107"/>
  <c r="B595" i="107"/>
  <c r="B596" i="107"/>
  <c r="B597" i="107"/>
  <c r="B598" i="107"/>
  <c r="B599" i="107"/>
  <c r="B600" i="107"/>
  <c r="B601" i="107"/>
  <c r="B602" i="107"/>
  <c r="B603" i="107"/>
  <c r="B604" i="107"/>
  <c r="B605" i="107"/>
  <c r="B606" i="107"/>
  <c r="B607" i="107"/>
  <c r="B608" i="107"/>
  <c r="B609" i="107"/>
  <c r="B610" i="107"/>
  <c r="B611" i="107"/>
  <c r="B612" i="107"/>
  <c r="B613" i="107"/>
  <c r="B614" i="107"/>
  <c r="B615" i="107"/>
  <c r="B616" i="107"/>
  <c r="B617" i="107"/>
  <c r="B618" i="107"/>
  <c r="B619" i="107"/>
  <c r="B620" i="107"/>
  <c r="B621" i="107"/>
  <c r="B622" i="107"/>
  <c r="B623" i="107"/>
  <c r="B624" i="107"/>
  <c r="B625" i="107"/>
  <c r="B626" i="107"/>
  <c r="B627" i="107"/>
  <c r="B628" i="107"/>
  <c r="B629" i="107"/>
  <c r="B630" i="107"/>
  <c r="B631" i="107"/>
  <c r="B632" i="107"/>
  <c r="B633" i="107"/>
  <c r="B634" i="107"/>
  <c r="B635" i="107"/>
  <c r="B636" i="107"/>
  <c r="B637" i="107"/>
  <c r="B638" i="107"/>
  <c r="B639" i="107"/>
  <c r="B640" i="107"/>
  <c r="B641" i="107"/>
  <c r="B642" i="107"/>
  <c r="B643" i="107"/>
  <c r="B644" i="107"/>
  <c r="B645" i="107"/>
  <c r="B646" i="107"/>
  <c r="B647" i="107"/>
  <c r="B648" i="107"/>
  <c r="B649" i="107"/>
  <c r="B650" i="107"/>
  <c r="B651" i="107"/>
  <c r="B652" i="107"/>
  <c r="B653" i="107"/>
  <c r="B654" i="107"/>
  <c r="B655" i="107"/>
  <c r="B656" i="107"/>
  <c r="B657" i="107"/>
  <c r="B658" i="107"/>
  <c r="B659" i="107"/>
  <c r="B660" i="107"/>
  <c r="B661" i="107"/>
  <c r="B662" i="107"/>
  <c r="B663" i="107"/>
  <c r="B664" i="107"/>
  <c r="B665" i="107"/>
  <c r="B666" i="107"/>
  <c r="B667" i="107"/>
  <c r="B668" i="107"/>
  <c r="B669" i="107"/>
  <c r="B670" i="107"/>
  <c r="B671" i="107"/>
  <c r="B672" i="107"/>
  <c r="B673" i="107"/>
  <c r="B674" i="107"/>
  <c r="B675" i="107"/>
  <c r="B676" i="107"/>
  <c r="B677" i="107"/>
  <c r="B678" i="107"/>
  <c r="B679" i="107"/>
  <c r="B680" i="107"/>
  <c r="B681" i="107"/>
  <c r="B682" i="107"/>
  <c r="B683" i="107"/>
  <c r="B684" i="107"/>
  <c r="B685" i="107"/>
  <c r="B686" i="107"/>
  <c r="B687" i="107"/>
  <c r="B688" i="107"/>
  <c r="B689" i="107"/>
  <c r="B690" i="107"/>
  <c r="B691" i="107"/>
  <c r="B692" i="107"/>
  <c r="B693" i="107"/>
  <c r="B694" i="107"/>
  <c r="B695" i="107"/>
  <c r="B696" i="107"/>
  <c r="B697" i="107"/>
  <c r="B698" i="107"/>
  <c r="B699" i="107"/>
  <c r="B700" i="107"/>
  <c r="B701" i="107"/>
  <c r="B702" i="107"/>
  <c r="B703" i="107"/>
  <c r="B704" i="107"/>
  <c r="B705" i="107"/>
  <c r="B706" i="107"/>
  <c r="B707" i="107"/>
  <c r="B708" i="107"/>
  <c r="B709" i="107"/>
  <c r="B710" i="107"/>
  <c r="B711" i="107"/>
  <c r="B712" i="107"/>
  <c r="B713" i="107"/>
  <c r="B714" i="107"/>
  <c r="B715" i="107"/>
  <c r="B716" i="107"/>
  <c r="B717" i="107"/>
  <c r="B718" i="107"/>
  <c r="B719" i="107"/>
  <c r="B720" i="107"/>
  <c r="B721" i="107"/>
  <c r="B722" i="107"/>
  <c r="B723" i="107"/>
  <c r="B724" i="107"/>
  <c r="B725" i="107"/>
  <c r="B726" i="107"/>
  <c r="B727" i="107"/>
  <c r="B728" i="107"/>
  <c r="B729" i="107"/>
  <c r="B730" i="107"/>
  <c r="B731" i="107"/>
  <c r="B732" i="107"/>
  <c r="B733" i="107"/>
  <c r="B734" i="107"/>
  <c r="B735" i="107"/>
  <c r="B736" i="107"/>
  <c r="B737" i="107"/>
  <c r="B738" i="107"/>
  <c r="B739" i="107"/>
  <c r="B740" i="107"/>
  <c r="B741" i="107"/>
  <c r="B742" i="107"/>
  <c r="B743" i="107"/>
  <c r="B744" i="107"/>
  <c r="B745" i="107"/>
  <c r="B746" i="107"/>
  <c r="B747" i="107"/>
  <c r="B748" i="107"/>
  <c r="B749" i="107"/>
  <c r="B750" i="107"/>
  <c r="B751" i="107"/>
  <c r="B752" i="107"/>
  <c r="B753" i="107"/>
  <c r="B754" i="107"/>
  <c r="B755" i="107"/>
  <c r="B756" i="107"/>
  <c r="B757" i="107"/>
  <c r="B758" i="107"/>
  <c r="B759" i="107"/>
  <c r="B760" i="107"/>
  <c r="B761" i="107"/>
  <c r="B762" i="107"/>
  <c r="B763" i="107"/>
  <c r="B764" i="107"/>
  <c r="B765" i="107"/>
  <c r="B766" i="107"/>
  <c r="B767" i="107"/>
  <c r="B768" i="107"/>
  <c r="B769" i="107"/>
  <c r="B770" i="107"/>
  <c r="B771" i="107"/>
  <c r="B772" i="107"/>
  <c r="B773" i="107"/>
  <c r="B774" i="107"/>
  <c r="B775" i="107"/>
  <c r="B776" i="107"/>
  <c r="B777" i="107"/>
  <c r="B778" i="107"/>
  <c r="B779" i="107"/>
  <c r="B780" i="107"/>
  <c r="B781" i="107"/>
  <c r="B782" i="107"/>
  <c r="B783" i="107"/>
  <c r="B784" i="107"/>
  <c r="B785" i="107"/>
  <c r="B786" i="107"/>
  <c r="B787" i="107"/>
  <c r="B788" i="107"/>
  <c r="B789" i="107"/>
  <c r="B790" i="107"/>
  <c r="B791" i="107"/>
  <c r="B792" i="107"/>
  <c r="B793" i="107"/>
  <c r="B794" i="107"/>
  <c r="B795" i="107"/>
  <c r="B796" i="107"/>
  <c r="B797" i="107"/>
  <c r="B798" i="107"/>
  <c r="B799" i="107"/>
  <c r="B800" i="107"/>
  <c r="B801" i="107"/>
  <c r="B802" i="107"/>
  <c r="B803" i="107"/>
  <c r="B804" i="107"/>
  <c r="B805" i="107"/>
  <c r="B806" i="107"/>
  <c r="B807" i="107"/>
  <c r="B808" i="107"/>
  <c r="B809" i="107"/>
  <c r="B810" i="107"/>
  <c r="B811" i="107"/>
  <c r="B812" i="107"/>
  <c r="B813" i="107"/>
  <c r="B814" i="107"/>
  <c r="B815" i="107"/>
  <c r="B816" i="107"/>
  <c r="B817" i="107"/>
  <c r="B818" i="107"/>
  <c r="B819" i="107"/>
  <c r="B820" i="107"/>
  <c r="B821" i="107"/>
  <c r="B822" i="107"/>
  <c r="B823" i="107"/>
  <c r="B824" i="107"/>
  <c r="B825" i="107"/>
  <c r="B826" i="107"/>
  <c r="B827" i="107"/>
  <c r="B828" i="107"/>
  <c r="B829" i="107"/>
  <c r="B830" i="107"/>
  <c r="B831" i="107"/>
  <c r="B832" i="107"/>
  <c r="B833" i="107"/>
  <c r="B834" i="107"/>
  <c r="B835" i="107"/>
  <c r="B836" i="107"/>
  <c r="B837" i="107"/>
  <c r="B838" i="107"/>
  <c r="B839" i="107"/>
  <c r="B840" i="107"/>
  <c r="B841" i="107"/>
  <c r="B842" i="107"/>
  <c r="B843" i="107"/>
  <c r="B844" i="107"/>
  <c r="B845" i="107"/>
  <c r="B846" i="107"/>
  <c r="B847" i="107"/>
  <c r="B848" i="107"/>
  <c r="B849" i="107"/>
  <c r="B850" i="107"/>
  <c r="B851" i="107"/>
  <c r="B852" i="107"/>
  <c r="B853" i="107"/>
  <c r="B854" i="107"/>
  <c r="B855" i="107"/>
  <c r="B856" i="107"/>
  <c r="B857" i="107"/>
  <c r="B858" i="107"/>
  <c r="B859" i="107"/>
  <c r="B860" i="107"/>
  <c r="B861" i="107"/>
  <c r="B862" i="107"/>
  <c r="B863" i="107"/>
  <c r="B864" i="107"/>
  <c r="B865" i="107"/>
  <c r="B866" i="107"/>
  <c r="B867" i="107"/>
  <c r="B868" i="107"/>
  <c r="B869" i="107"/>
  <c r="B870" i="107"/>
  <c r="B871" i="107"/>
  <c r="B872" i="107"/>
  <c r="B873" i="107"/>
  <c r="B874" i="107"/>
  <c r="B875" i="107"/>
  <c r="B876" i="107"/>
  <c r="B877" i="107"/>
  <c r="B878" i="107"/>
  <c r="B879" i="107"/>
  <c r="B880" i="107"/>
  <c r="B881" i="107"/>
  <c r="B882" i="107"/>
  <c r="B883" i="107"/>
  <c r="B884" i="107"/>
  <c r="B885" i="107"/>
  <c r="B886" i="107"/>
  <c r="B887" i="107"/>
  <c r="B888" i="107"/>
  <c r="B889" i="107"/>
  <c r="B890" i="107"/>
  <c r="B891" i="107"/>
  <c r="B892" i="107"/>
  <c r="B893" i="107"/>
  <c r="B894" i="107"/>
  <c r="B895" i="107"/>
  <c r="B896" i="107"/>
  <c r="B897" i="107"/>
  <c r="B898" i="107"/>
  <c r="B899" i="107"/>
  <c r="B900" i="107"/>
  <c r="B901" i="107"/>
  <c r="B902" i="107"/>
  <c r="B903" i="107"/>
  <c r="B904" i="107"/>
  <c r="B905" i="107"/>
  <c r="B906" i="107"/>
  <c r="B907" i="107"/>
  <c r="B908" i="107"/>
  <c r="B909" i="107"/>
  <c r="B910" i="107"/>
  <c r="B911" i="107"/>
  <c r="B912" i="107"/>
  <c r="B913" i="107"/>
  <c r="B914" i="107"/>
  <c r="B915" i="107"/>
  <c r="B916" i="107"/>
  <c r="B917" i="107"/>
  <c r="B918" i="107"/>
  <c r="B919" i="107"/>
  <c r="B920" i="107"/>
  <c r="B921" i="107"/>
  <c r="B922" i="107"/>
  <c r="B923" i="107"/>
  <c r="B924" i="107"/>
  <c r="B925" i="107"/>
  <c r="B926" i="107"/>
  <c r="B927" i="107"/>
  <c r="B928" i="107"/>
  <c r="B929" i="107"/>
  <c r="B930" i="107"/>
  <c r="B931" i="107"/>
  <c r="B932" i="107"/>
  <c r="B933" i="107"/>
  <c r="B934" i="107"/>
  <c r="B935" i="107"/>
  <c r="B936" i="107"/>
  <c r="B937" i="107"/>
  <c r="B938" i="107"/>
  <c r="B939" i="107"/>
  <c r="B940" i="107"/>
  <c r="B941" i="107"/>
  <c r="B942" i="107"/>
  <c r="B943" i="107"/>
  <c r="B944" i="107"/>
  <c r="B945" i="107"/>
  <c r="B946" i="107"/>
  <c r="B947" i="107"/>
  <c r="B948" i="107"/>
  <c r="B949" i="107"/>
  <c r="B950" i="107"/>
  <c r="B951" i="107"/>
  <c r="B952" i="107"/>
  <c r="B953" i="107"/>
  <c r="B954" i="107"/>
  <c r="B955" i="107"/>
  <c r="B956" i="107"/>
  <c r="B957" i="107"/>
  <c r="B958" i="107"/>
  <c r="B959" i="107"/>
  <c r="B960" i="107"/>
  <c r="B961" i="107"/>
  <c r="B962" i="107"/>
  <c r="B963" i="107"/>
  <c r="B964" i="107"/>
  <c r="B965" i="107"/>
  <c r="B966" i="107"/>
  <c r="B967" i="107"/>
  <c r="B968" i="107"/>
  <c r="B969" i="107"/>
  <c r="B970" i="107"/>
  <c r="B971" i="107"/>
  <c r="B972" i="107"/>
  <c r="B973" i="107"/>
  <c r="B974" i="107"/>
  <c r="B975" i="107"/>
  <c r="B976" i="107"/>
  <c r="B977" i="107"/>
  <c r="B978" i="107"/>
  <c r="B979" i="107"/>
  <c r="B980" i="107"/>
  <c r="B981" i="107"/>
  <c r="B982" i="107"/>
  <c r="B983" i="107"/>
  <c r="B984" i="107"/>
  <c r="B985" i="107"/>
  <c r="B986" i="107"/>
  <c r="B987" i="107"/>
  <c r="B988" i="107"/>
  <c r="B989" i="107"/>
  <c r="B990" i="107"/>
  <c r="B991" i="107"/>
  <c r="B992" i="107"/>
  <c r="B993" i="107"/>
  <c r="B994" i="107"/>
  <c r="B995" i="107"/>
  <c r="B996" i="107"/>
  <c r="B997" i="107"/>
  <c r="B998" i="107"/>
  <c r="B999" i="107"/>
  <c r="B1000" i="107"/>
  <c r="B1001" i="107"/>
  <c r="B1002" i="107"/>
  <c r="C3" i="106"/>
  <c r="B3" i="106" s="1"/>
  <c r="B4" i="106"/>
  <c r="B5" i="106"/>
  <c r="B6" i="106"/>
  <c r="B7" i="106"/>
  <c r="B8" i="106"/>
  <c r="B9" i="106"/>
  <c r="B10" i="106"/>
  <c r="B11" i="106"/>
  <c r="B12" i="106"/>
  <c r="B13" i="106"/>
  <c r="B14" i="106"/>
  <c r="B15" i="106"/>
  <c r="B16" i="106"/>
  <c r="B17" i="106"/>
  <c r="B18" i="106"/>
  <c r="B19" i="106"/>
  <c r="B20" i="106"/>
  <c r="B21" i="106"/>
  <c r="B22" i="106"/>
  <c r="B23" i="106"/>
  <c r="B24" i="106"/>
  <c r="B25" i="106"/>
  <c r="B26" i="106"/>
  <c r="B27" i="106"/>
  <c r="B28" i="106"/>
  <c r="B29" i="106"/>
  <c r="B30" i="106"/>
  <c r="B31" i="106"/>
  <c r="B32" i="106"/>
  <c r="B33" i="106"/>
  <c r="B34" i="106"/>
  <c r="B35" i="106"/>
  <c r="B36" i="106"/>
  <c r="B37" i="106"/>
  <c r="B38" i="106"/>
  <c r="B39" i="106"/>
  <c r="B40" i="106"/>
  <c r="B41" i="106"/>
  <c r="B42" i="106"/>
  <c r="B43" i="106"/>
  <c r="B44" i="106"/>
  <c r="B45" i="106"/>
  <c r="B46" i="106"/>
  <c r="B47" i="106"/>
  <c r="B48" i="106"/>
  <c r="B49" i="106"/>
  <c r="B50" i="106"/>
  <c r="B51" i="106"/>
  <c r="B52" i="106"/>
  <c r="B53" i="106"/>
  <c r="B54" i="106"/>
  <c r="B55" i="106"/>
  <c r="B56" i="106"/>
  <c r="B57" i="106"/>
  <c r="B58" i="106"/>
  <c r="B59" i="106"/>
  <c r="B60" i="106"/>
  <c r="B61" i="106"/>
  <c r="B62" i="106"/>
  <c r="B63" i="106"/>
  <c r="B64" i="106"/>
  <c r="B65" i="106"/>
  <c r="B66" i="106"/>
  <c r="B67" i="106"/>
  <c r="B68" i="106"/>
  <c r="B69" i="106"/>
  <c r="B70" i="106"/>
  <c r="B71" i="106"/>
  <c r="B72" i="106"/>
  <c r="B73" i="106"/>
  <c r="B74" i="106"/>
  <c r="B75" i="106"/>
  <c r="B76" i="106"/>
  <c r="B77" i="106"/>
  <c r="B78" i="106"/>
  <c r="B79" i="106"/>
  <c r="B80" i="106"/>
  <c r="B81" i="106"/>
  <c r="B82" i="106"/>
  <c r="B83" i="106"/>
  <c r="B84" i="106"/>
  <c r="B85" i="106"/>
  <c r="B86" i="106"/>
  <c r="B87" i="106"/>
  <c r="B88" i="106"/>
  <c r="B89" i="106"/>
  <c r="B90" i="106"/>
  <c r="B91" i="106"/>
  <c r="B92" i="106"/>
  <c r="B93" i="106"/>
  <c r="B94" i="106"/>
  <c r="B95" i="106"/>
  <c r="B96" i="106"/>
  <c r="B97" i="106"/>
  <c r="B98" i="106"/>
  <c r="B99" i="106"/>
  <c r="B100" i="106"/>
  <c r="B101" i="106"/>
  <c r="B102" i="106"/>
  <c r="B103" i="106"/>
  <c r="B104" i="106"/>
  <c r="B105" i="106"/>
  <c r="B106" i="106"/>
  <c r="B107" i="106"/>
  <c r="B108" i="106"/>
  <c r="B109" i="106"/>
  <c r="B110" i="106"/>
  <c r="B111" i="106"/>
  <c r="B112" i="106"/>
  <c r="B113" i="106"/>
  <c r="B114" i="106"/>
  <c r="B115" i="106"/>
  <c r="B116" i="106"/>
  <c r="B117" i="106"/>
  <c r="B118" i="106"/>
  <c r="B119" i="106"/>
  <c r="B120" i="106"/>
  <c r="B121" i="106"/>
  <c r="B122" i="106"/>
  <c r="B123" i="106"/>
  <c r="B124" i="106"/>
  <c r="B125" i="106"/>
  <c r="B126" i="106"/>
  <c r="B127" i="106"/>
  <c r="B128" i="106"/>
  <c r="B129" i="106"/>
  <c r="B130" i="106"/>
  <c r="B131" i="106"/>
  <c r="B132" i="106"/>
  <c r="B133" i="106"/>
  <c r="B134" i="106"/>
  <c r="B135" i="106"/>
  <c r="B136" i="106"/>
  <c r="B137" i="106"/>
  <c r="B138" i="106"/>
  <c r="B139" i="106"/>
  <c r="B140" i="106"/>
  <c r="B141" i="106"/>
  <c r="B142" i="106"/>
  <c r="B143" i="106"/>
  <c r="B144" i="106"/>
  <c r="B145" i="106"/>
  <c r="B146" i="106"/>
  <c r="B147" i="106"/>
  <c r="B148" i="106"/>
  <c r="B149" i="106"/>
  <c r="B150" i="106"/>
  <c r="B151" i="106"/>
  <c r="B152" i="106"/>
  <c r="B153" i="106"/>
  <c r="B154" i="106"/>
  <c r="B155" i="106"/>
  <c r="B156" i="106"/>
  <c r="B157" i="106"/>
  <c r="B158" i="106"/>
  <c r="B159" i="106"/>
  <c r="B160" i="106"/>
  <c r="B161" i="106"/>
  <c r="B162" i="106"/>
  <c r="B163" i="106"/>
  <c r="B164" i="106"/>
  <c r="B165" i="106"/>
  <c r="B166" i="106"/>
  <c r="B167" i="106"/>
  <c r="B168" i="106"/>
  <c r="B169" i="106"/>
  <c r="B170" i="106"/>
  <c r="B171" i="106"/>
  <c r="B172" i="106"/>
  <c r="B173" i="106"/>
  <c r="B174" i="106"/>
  <c r="B175" i="106"/>
  <c r="B176" i="106"/>
  <c r="B177" i="106"/>
  <c r="B178" i="106"/>
  <c r="B179" i="106"/>
  <c r="B180" i="106"/>
  <c r="B181" i="106"/>
  <c r="B182" i="106"/>
  <c r="B183" i="106"/>
  <c r="B184" i="106"/>
  <c r="B185" i="106"/>
  <c r="B186" i="106"/>
  <c r="B187" i="106"/>
  <c r="B188" i="106"/>
  <c r="B189" i="106"/>
  <c r="B190" i="106"/>
  <c r="B191" i="106"/>
  <c r="B192" i="106"/>
  <c r="B193" i="106"/>
  <c r="B194" i="106"/>
  <c r="B195" i="106"/>
  <c r="B196" i="106"/>
  <c r="B197" i="106"/>
  <c r="B198" i="106"/>
  <c r="B199" i="106"/>
  <c r="B200" i="106"/>
  <c r="B201" i="106"/>
  <c r="B202" i="106"/>
  <c r="B203" i="106"/>
  <c r="B204" i="106"/>
  <c r="B205" i="106"/>
  <c r="B206" i="106"/>
  <c r="B207" i="106"/>
  <c r="B208" i="106"/>
  <c r="B209" i="106"/>
  <c r="B210" i="106"/>
  <c r="B211" i="106"/>
  <c r="B212" i="106"/>
  <c r="B213" i="106"/>
  <c r="B214" i="106"/>
  <c r="B215" i="106"/>
  <c r="B216" i="106"/>
  <c r="B217" i="106"/>
  <c r="B218" i="106"/>
  <c r="B219" i="106"/>
  <c r="B220" i="106"/>
  <c r="B221" i="106"/>
  <c r="B222" i="106"/>
  <c r="B223" i="106"/>
  <c r="B224" i="106"/>
  <c r="B225" i="106"/>
  <c r="B226" i="106"/>
  <c r="B227" i="106"/>
  <c r="B228" i="106"/>
  <c r="B229" i="106"/>
  <c r="B230" i="106"/>
  <c r="B231" i="106"/>
  <c r="B232" i="106"/>
  <c r="B233" i="106"/>
  <c r="B234" i="106"/>
  <c r="B235" i="106"/>
  <c r="B236" i="106"/>
  <c r="B237" i="106"/>
  <c r="B238" i="106"/>
  <c r="B239" i="106"/>
  <c r="B240" i="106"/>
  <c r="B241" i="106"/>
  <c r="B242" i="106"/>
  <c r="B243" i="106"/>
  <c r="B244" i="106"/>
  <c r="B245" i="106"/>
  <c r="B246" i="106"/>
  <c r="B247" i="106"/>
  <c r="B248" i="106"/>
  <c r="B249" i="106"/>
  <c r="B250" i="106"/>
  <c r="B251" i="106"/>
  <c r="B252" i="106"/>
  <c r="B253" i="106"/>
  <c r="B254" i="106"/>
  <c r="B255" i="106"/>
  <c r="B256" i="106"/>
  <c r="B257" i="106"/>
  <c r="B258" i="106"/>
  <c r="B259" i="106"/>
  <c r="B260" i="106"/>
  <c r="B261" i="106"/>
  <c r="B262" i="106"/>
  <c r="B263" i="106"/>
  <c r="B264" i="106"/>
  <c r="B265" i="106"/>
  <c r="B266" i="106"/>
  <c r="B267" i="106"/>
  <c r="B268" i="106"/>
  <c r="B269" i="106"/>
  <c r="B270" i="106"/>
  <c r="B271" i="106"/>
  <c r="B272" i="106"/>
  <c r="B273" i="106"/>
  <c r="B274" i="106"/>
  <c r="B275" i="106"/>
  <c r="B276" i="106"/>
  <c r="B277" i="106"/>
  <c r="B278" i="106"/>
  <c r="B279" i="106"/>
  <c r="B280" i="106"/>
  <c r="B281" i="106"/>
  <c r="B282" i="106"/>
  <c r="B283" i="106"/>
  <c r="B284" i="106"/>
  <c r="B285" i="106"/>
  <c r="B286" i="106"/>
  <c r="B287" i="106"/>
  <c r="B288" i="106"/>
  <c r="B289" i="106"/>
  <c r="B290" i="106"/>
  <c r="B291" i="106"/>
  <c r="B292" i="106"/>
  <c r="B293" i="106"/>
  <c r="B294" i="106"/>
  <c r="B295" i="106"/>
  <c r="B296" i="106"/>
  <c r="B297" i="106"/>
  <c r="B298" i="106"/>
  <c r="B299" i="106"/>
  <c r="B300" i="106"/>
  <c r="B301" i="106"/>
  <c r="B302" i="106"/>
  <c r="B303" i="106"/>
  <c r="B304" i="106"/>
  <c r="B305" i="106"/>
  <c r="B306" i="106"/>
  <c r="B307" i="106"/>
  <c r="B308" i="106"/>
  <c r="B309" i="106"/>
  <c r="B310" i="106"/>
  <c r="B311" i="106"/>
  <c r="B312" i="106"/>
  <c r="B313" i="106"/>
  <c r="B314" i="106"/>
  <c r="B315" i="106"/>
  <c r="B316" i="106"/>
  <c r="B317" i="106"/>
  <c r="B318" i="106"/>
  <c r="B319" i="106"/>
  <c r="B320" i="106"/>
  <c r="B321" i="106"/>
  <c r="B322" i="106"/>
  <c r="B323" i="106"/>
  <c r="B324" i="106"/>
  <c r="B325" i="106"/>
  <c r="B326" i="106"/>
  <c r="B327" i="106"/>
  <c r="B328" i="106"/>
  <c r="B329" i="106"/>
  <c r="B330" i="106"/>
  <c r="B331" i="106"/>
  <c r="B332" i="106"/>
  <c r="B333" i="106"/>
  <c r="B334" i="106"/>
  <c r="B335" i="106"/>
  <c r="B336" i="106"/>
  <c r="B337" i="106"/>
  <c r="B338" i="106"/>
  <c r="B339" i="106"/>
  <c r="B340" i="106"/>
  <c r="B341" i="106"/>
  <c r="B342" i="106"/>
  <c r="B343" i="106"/>
  <c r="B344" i="106"/>
  <c r="B345" i="106"/>
  <c r="B346" i="106"/>
  <c r="B347" i="106"/>
  <c r="B348" i="106"/>
  <c r="B349" i="106"/>
  <c r="B350" i="106"/>
  <c r="B351" i="106"/>
  <c r="B352" i="106"/>
  <c r="B353" i="106"/>
  <c r="B354" i="106"/>
  <c r="B355" i="106"/>
  <c r="B356" i="106"/>
  <c r="B357" i="106"/>
  <c r="B358" i="106"/>
  <c r="B359" i="106"/>
  <c r="B360" i="106"/>
  <c r="B361" i="106"/>
  <c r="B362" i="106"/>
  <c r="B363" i="106"/>
  <c r="B364" i="106"/>
  <c r="B365" i="106"/>
  <c r="B366" i="106"/>
  <c r="B367" i="106"/>
  <c r="B368" i="106"/>
  <c r="B369" i="106"/>
  <c r="B370" i="106"/>
  <c r="B371" i="106"/>
  <c r="B372" i="106"/>
  <c r="B373" i="106"/>
  <c r="B374" i="106"/>
  <c r="B375" i="106"/>
  <c r="B376" i="106"/>
  <c r="B377" i="106"/>
  <c r="B378" i="106"/>
  <c r="B379" i="106"/>
  <c r="B380" i="106"/>
  <c r="B381" i="106"/>
  <c r="B382" i="106"/>
  <c r="B383" i="106"/>
  <c r="B384" i="106"/>
  <c r="B385" i="106"/>
  <c r="B386" i="106"/>
  <c r="B387" i="106"/>
  <c r="B388" i="106"/>
  <c r="B389" i="106"/>
  <c r="B390" i="106"/>
  <c r="B391" i="106"/>
  <c r="B392" i="106"/>
  <c r="B393" i="106"/>
  <c r="B394" i="106"/>
  <c r="B395" i="106"/>
  <c r="B396" i="106"/>
  <c r="B397" i="106"/>
  <c r="B398" i="106"/>
  <c r="B399" i="106"/>
  <c r="B400" i="106"/>
  <c r="B401" i="106"/>
  <c r="B402" i="106"/>
  <c r="B403" i="106"/>
  <c r="B404" i="106"/>
  <c r="B405" i="106"/>
  <c r="B406" i="106"/>
  <c r="B407" i="106"/>
  <c r="B408" i="106"/>
  <c r="B409" i="106"/>
  <c r="B410" i="106"/>
  <c r="B411" i="106"/>
  <c r="B412" i="106"/>
  <c r="B413" i="106"/>
  <c r="B414" i="106"/>
  <c r="B415" i="106"/>
  <c r="B416" i="106"/>
  <c r="B417" i="106"/>
  <c r="B418" i="106"/>
  <c r="B419" i="106"/>
  <c r="B420" i="106"/>
  <c r="B421" i="106"/>
  <c r="B422" i="106"/>
  <c r="B423" i="106"/>
  <c r="B424" i="106"/>
  <c r="B425" i="106"/>
  <c r="B426" i="106"/>
  <c r="B427" i="106"/>
  <c r="B428" i="106"/>
  <c r="B429" i="106"/>
  <c r="B430" i="106"/>
  <c r="B431" i="106"/>
  <c r="B432" i="106"/>
  <c r="B433" i="106"/>
  <c r="B434" i="106"/>
  <c r="B435" i="106"/>
  <c r="B436" i="106"/>
  <c r="B437" i="106"/>
  <c r="B438" i="106"/>
  <c r="B439" i="106"/>
  <c r="B440" i="106"/>
  <c r="B441" i="106"/>
  <c r="B442" i="106"/>
  <c r="B443" i="106"/>
  <c r="B444" i="106"/>
  <c r="B445" i="106"/>
  <c r="B446" i="106"/>
  <c r="B447" i="106"/>
  <c r="B448" i="106"/>
  <c r="B449" i="106"/>
  <c r="B450" i="106"/>
  <c r="B451" i="106"/>
  <c r="B452" i="106"/>
  <c r="B453" i="106"/>
  <c r="B454" i="106"/>
  <c r="B455" i="106"/>
  <c r="B456" i="106"/>
  <c r="B457" i="106"/>
  <c r="B458" i="106"/>
  <c r="B459" i="106"/>
  <c r="B460" i="106"/>
  <c r="B461" i="106"/>
  <c r="B462" i="106"/>
  <c r="B463" i="106"/>
  <c r="B464" i="106"/>
  <c r="B465" i="106"/>
  <c r="B466" i="106"/>
  <c r="B467" i="106"/>
  <c r="B468" i="106"/>
  <c r="B469" i="106"/>
  <c r="B470" i="106"/>
  <c r="B471" i="106"/>
  <c r="B472" i="106"/>
  <c r="B473" i="106"/>
  <c r="B474" i="106"/>
  <c r="B475" i="106"/>
  <c r="B476" i="106"/>
  <c r="B477" i="106"/>
  <c r="B478" i="106"/>
  <c r="B479" i="106"/>
  <c r="B480" i="106"/>
  <c r="B481" i="106"/>
  <c r="B482" i="106"/>
  <c r="B483" i="106"/>
  <c r="B484" i="106"/>
  <c r="B485" i="106"/>
  <c r="B486" i="106"/>
  <c r="B487" i="106"/>
  <c r="B488" i="106"/>
  <c r="B489" i="106"/>
  <c r="B490" i="106"/>
  <c r="B491" i="106"/>
  <c r="B492" i="106"/>
  <c r="B493" i="106"/>
  <c r="B494" i="106"/>
  <c r="B495" i="106"/>
  <c r="B496" i="106"/>
  <c r="B497" i="106"/>
  <c r="B498" i="106"/>
  <c r="B499" i="106"/>
  <c r="B500" i="106"/>
  <c r="B501" i="106"/>
  <c r="B502" i="106"/>
  <c r="B503" i="106"/>
  <c r="B504" i="106"/>
  <c r="B505" i="106"/>
  <c r="B506" i="106"/>
  <c r="B507" i="106"/>
  <c r="B508" i="106"/>
  <c r="B509" i="106"/>
  <c r="B510" i="106"/>
  <c r="B511" i="106"/>
  <c r="B512" i="106"/>
  <c r="B513" i="106"/>
  <c r="B514" i="106"/>
  <c r="B515" i="106"/>
  <c r="B516" i="106"/>
  <c r="B517" i="106"/>
  <c r="B518" i="106"/>
  <c r="B519" i="106"/>
  <c r="B520" i="106"/>
  <c r="B521" i="106"/>
  <c r="B522" i="106"/>
  <c r="B523" i="106"/>
  <c r="B524" i="106"/>
  <c r="B525" i="106"/>
  <c r="B526" i="106"/>
  <c r="B527" i="106"/>
  <c r="B528" i="106"/>
  <c r="B529" i="106"/>
  <c r="B530" i="106"/>
  <c r="B531" i="106"/>
  <c r="B532" i="106"/>
  <c r="B533" i="106"/>
  <c r="B534" i="106"/>
  <c r="B535" i="106"/>
  <c r="B536" i="106"/>
  <c r="B537" i="106"/>
  <c r="B538" i="106"/>
  <c r="B539" i="106"/>
  <c r="B540" i="106"/>
  <c r="B541" i="106"/>
  <c r="B542" i="106"/>
  <c r="B543" i="106"/>
  <c r="B544" i="106"/>
  <c r="B545" i="106"/>
  <c r="B546" i="106"/>
  <c r="B547" i="106"/>
  <c r="B548" i="106"/>
  <c r="B549" i="106"/>
  <c r="B550" i="106"/>
  <c r="B551" i="106"/>
  <c r="B552" i="106"/>
  <c r="B553" i="106"/>
  <c r="B554" i="106"/>
  <c r="B555" i="106"/>
  <c r="B556" i="106"/>
  <c r="B557" i="106"/>
  <c r="B558" i="106"/>
  <c r="B559" i="106"/>
  <c r="B560" i="106"/>
  <c r="B561" i="106"/>
  <c r="B562" i="106"/>
  <c r="B563" i="106"/>
  <c r="B564" i="106"/>
  <c r="B565" i="106"/>
  <c r="B566" i="106"/>
  <c r="B567" i="106"/>
  <c r="B568" i="106"/>
  <c r="B569" i="106"/>
  <c r="B570" i="106"/>
  <c r="B571" i="106"/>
  <c r="B572" i="106"/>
  <c r="B573" i="106"/>
  <c r="B574" i="106"/>
  <c r="B575" i="106"/>
  <c r="B576" i="106"/>
  <c r="B577" i="106"/>
  <c r="B578" i="106"/>
  <c r="B579" i="106"/>
  <c r="B580" i="106"/>
  <c r="B581" i="106"/>
  <c r="B582" i="106"/>
  <c r="B583" i="106"/>
  <c r="B584" i="106"/>
  <c r="B585" i="106"/>
  <c r="B586" i="106"/>
  <c r="B587" i="106"/>
  <c r="B588" i="106"/>
  <c r="B589" i="106"/>
  <c r="B590" i="106"/>
  <c r="B591" i="106"/>
  <c r="B592" i="106"/>
  <c r="B593" i="106"/>
  <c r="B594" i="106"/>
  <c r="B595" i="106"/>
  <c r="B596" i="106"/>
  <c r="B597" i="106"/>
  <c r="B598" i="106"/>
  <c r="B599" i="106"/>
  <c r="B600" i="106"/>
  <c r="B601" i="106"/>
  <c r="B602" i="106"/>
  <c r="B603" i="106"/>
  <c r="B604" i="106"/>
  <c r="B605" i="106"/>
  <c r="B606" i="106"/>
  <c r="B607" i="106"/>
  <c r="B608" i="106"/>
  <c r="B609" i="106"/>
  <c r="B610" i="106"/>
  <c r="B611" i="106"/>
  <c r="B612" i="106"/>
  <c r="B613" i="106"/>
  <c r="B614" i="106"/>
  <c r="B615" i="106"/>
  <c r="B616" i="106"/>
  <c r="B617" i="106"/>
  <c r="B618" i="106"/>
  <c r="B619" i="106"/>
  <c r="B620" i="106"/>
  <c r="B621" i="106"/>
  <c r="B622" i="106"/>
  <c r="B623" i="106"/>
  <c r="B624" i="106"/>
  <c r="B625" i="106"/>
  <c r="B626" i="106"/>
  <c r="B627" i="106"/>
  <c r="B628" i="106"/>
  <c r="B629" i="106"/>
  <c r="B630" i="106"/>
  <c r="B631" i="106"/>
  <c r="B632" i="106"/>
  <c r="B633" i="106"/>
  <c r="B634" i="106"/>
  <c r="B635" i="106"/>
  <c r="B636" i="106"/>
  <c r="B637" i="106"/>
  <c r="B638" i="106"/>
  <c r="B639" i="106"/>
  <c r="B640" i="106"/>
  <c r="B641" i="106"/>
  <c r="B642" i="106"/>
  <c r="B643" i="106"/>
  <c r="B644" i="106"/>
  <c r="B645" i="106"/>
  <c r="B646" i="106"/>
  <c r="B647" i="106"/>
  <c r="B648" i="106"/>
  <c r="B649" i="106"/>
  <c r="B650" i="106"/>
  <c r="B651" i="106"/>
  <c r="B652" i="106"/>
  <c r="B653" i="106"/>
  <c r="B654" i="106"/>
  <c r="B655" i="106"/>
  <c r="B656" i="106"/>
  <c r="B657" i="106"/>
  <c r="B658" i="106"/>
  <c r="B659" i="106"/>
  <c r="B660" i="106"/>
  <c r="B661" i="106"/>
  <c r="B662" i="106"/>
  <c r="B663" i="106"/>
  <c r="B664" i="106"/>
  <c r="B665" i="106"/>
  <c r="B666" i="106"/>
  <c r="B667" i="106"/>
  <c r="B668" i="106"/>
  <c r="B669" i="106"/>
  <c r="B670" i="106"/>
  <c r="B671" i="106"/>
  <c r="B672" i="106"/>
  <c r="B673" i="106"/>
  <c r="B674" i="106"/>
  <c r="B675" i="106"/>
  <c r="B676" i="106"/>
  <c r="B677" i="106"/>
  <c r="B678" i="106"/>
  <c r="B679" i="106"/>
  <c r="B680" i="106"/>
  <c r="B681" i="106"/>
  <c r="B682" i="106"/>
  <c r="B683" i="106"/>
  <c r="B684" i="106"/>
  <c r="B685" i="106"/>
  <c r="B686" i="106"/>
  <c r="B687" i="106"/>
  <c r="B688" i="106"/>
  <c r="B689" i="106"/>
  <c r="B690" i="106"/>
  <c r="B691" i="106"/>
  <c r="B692" i="106"/>
  <c r="B693" i="106"/>
  <c r="B694" i="106"/>
  <c r="B695" i="106"/>
  <c r="B696" i="106"/>
  <c r="B697" i="106"/>
  <c r="B698" i="106"/>
  <c r="B699" i="106"/>
  <c r="B700" i="106"/>
  <c r="B701" i="106"/>
  <c r="B702" i="106"/>
  <c r="B703" i="106"/>
  <c r="B704" i="106"/>
  <c r="B705" i="106"/>
  <c r="B706" i="106"/>
  <c r="B707" i="106"/>
  <c r="B708" i="106"/>
  <c r="B709" i="106"/>
  <c r="B710" i="106"/>
  <c r="B711" i="106"/>
  <c r="B712" i="106"/>
  <c r="B713" i="106"/>
  <c r="B714" i="106"/>
  <c r="B715" i="106"/>
  <c r="B716" i="106"/>
  <c r="B717" i="106"/>
  <c r="B718" i="106"/>
  <c r="B719" i="106"/>
  <c r="B720" i="106"/>
  <c r="B721" i="106"/>
  <c r="B722" i="106"/>
  <c r="B723" i="106"/>
  <c r="B724" i="106"/>
  <c r="B725" i="106"/>
  <c r="B726" i="106"/>
  <c r="B727" i="106"/>
  <c r="B728" i="106"/>
  <c r="B729" i="106"/>
  <c r="B730" i="106"/>
  <c r="B731" i="106"/>
  <c r="B732" i="106"/>
  <c r="B733" i="106"/>
  <c r="B734" i="106"/>
  <c r="B735" i="106"/>
  <c r="B736" i="106"/>
  <c r="B737" i="106"/>
  <c r="B738" i="106"/>
  <c r="B739" i="106"/>
  <c r="B740" i="106"/>
  <c r="B741" i="106"/>
  <c r="B742" i="106"/>
  <c r="B743" i="106"/>
  <c r="B744" i="106"/>
  <c r="B745" i="106"/>
  <c r="B746" i="106"/>
  <c r="B747" i="106"/>
  <c r="B748" i="106"/>
  <c r="B749" i="106"/>
  <c r="B750" i="106"/>
  <c r="B751" i="106"/>
  <c r="B752" i="106"/>
  <c r="B753" i="106"/>
  <c r="B754" i="106"/>
  <c r="B755" i="106"/>
  <c r="B756" i="106"/>
  <c r="B757" i="106"/>
  <c r="B758" i="106"/>
  <c r="B759" i="106"/>
  <c r="B760" i="106"/>
  <c r="B761" i="106"/>
  <c r="B762" i="106"/>
  <c r="B763" i="106"/>
  <c r="B764" i="106"/>
  <c r="B765" i="106"/>
  <c r="B766" i="106"/>
  <c r="B767" i="106"/>
  <c r="B768" i="106"/>
  <c r="B769" i="106"/>
  <c r="B770" i="106"/>
  <c r="B771" i="106"/>
  <c r="B772" i="106"/>
  <c r="B773" i="106"/>
  <c r="B774" i="106"/>
  <c r="B775" i="106"/>
  <c r="B776" i="106"/>
  <c r="B777" i="106"/>
  <c r="B778" i="106"/>
  <c r="B779" i="106"/>
  <c r="B780" i="106"/>
  <c r="B781" i="106"/>
  <c r="B782" i="106"/>
  <c r="B783" i="106"/>
  <c r="B784" i="106"/>
  <c r="B785" i="106"/>
  <c r="B786" i="106"/>
  <c r="B787" i="106"/>
  <c r="B788" i="106"/>
  <c r="B789" i="106"/>
  <c r="B790" i="106"/>
  <c r="B791" i="106"/>
  <c r="B792" i="106"/>
  <c r="B793" i="106"/>
  <c r="B794" i="106"/>
  <c r="B795" i="106"/>
  <c r="B796" i="106"/>
  <c r="B797" i="106"/>
  <c r="B798" i="106"/>
  <c r="B799" i="106"/>
  <c r="B800" i="106"/>
  <c r="B801" i="106"/>
  <c r="B802" i="106"/>
  <c r="B803" i="106"/>
  <c r="B804" i="106"/>
  <c r="B805" i="106"/>
  <c r="B806" i="106"/>
  <c r="B807" i="106"/>
  <c r="B808" i="106"/>
  <c r="B809" i="106"/>
  <c r="B810" i="106"/>
  <c r="B811" i="106"/>
  <c r="B812" i="106"/>
  <c r="B813" i="106"/>
  <c r="B814" i="106"/>
  <c r="B815" i="106"/>
  <c r="B816" i="106"/>
  <c r="B817" i="106"/>
  <c r="B818" i="106"/>
  <c r="B819" i="106"/>
  <c r="B820" i="106"/>
  <c r="B821" i="106"/>
  <c r="B822" i="106"/>
  <c r="B823" i="106"/>
  <c r="B824" i="106"/>
  <c r="B825" i="106"/>
  <c r="B826" i="106"/>
  <c r="B827" i="106"/>
  <c r="B828" i="106"/>
  <c r="B829" i="106"/>
  <c r="B830" i="106"/>
  <c r="B831" i="106"/>
  <c r="B832" i="106"/>
  <c r="B833" i="106"/>
  <c r="B834" i="106"/>
  <c r="B835" i="106"/>
  <c r="B836" i="106"/>
  <c r="B837" i="106"/>
  <c r="B838" i="106"/>
  <c r="B839" i="106"/>
  <c r="B840" i="106"/>
  <c r="B841" i="106"/>
  <c r="B842" i="106"/>
  <c r="B843" i="106"/>
  <c r="B844" i="106"/>
  <c r="B845" i="106"/>
  <c r="B846" i="106"/>
  <c r="B847" i="106"/>
  <c r="B848" i="106"/>
  <c r="B849" i="106"/>
  <c r="B850" i="106"/>
  <c r="B851" i="106"/>
  <c r="B852" i="106"/>
  <c r="B853" i="106"/>
  <c r="B854" i="106"/>
  <c r="B855" i="106"/>
  <c r="B856" i="106"/>
  <c r="B857" i="106"/>
  <c r="B858" i="106"/>
  <c r="B859" i="106"/>
  <c r="B860" i="106"/>
  <c r="B861" i="106"/>
  <c r="B862" i="106"/>
  <c r="B863" i="106"/>
  <c r="B864" i="106"/>
  <c r="B865" i="106"/>
  <c r="B866" i="106"/>
  <c r="B867" i="106"/>
  <c r="B868" i="106"/>
  <c r="B869" i="106"/>
  <c r="B870" i="106"/>
  <c r="B871" i="106"/>
  <c r="B872" i="106"/>
  <c r="B873" i="106"/>
  <c r="B874" i="106"/>
  <c r="B875" i="106"/>
  <c r="B876" i="106"/>
  <c r="B877" i="106"/>
  <c r="B878" i="106"/>
  <c r="B879" i="106"/>
  <c r="B880" i="106"/>
  <c r="B881" i="106"/>
  <c r="B882" i="106"/>
  <c r="B883" i="106"/>
  <c r="B884" i="106"/>
  <c r="B885" i="106"/>
  <c r="B886" i="106"/>
  <c r="B887" i="106"/>
  <c r="B888" i="106"/>
  <c r="B889" i="106"/>
  <c r="B890" i="106"/>
  <c r="B891" i="106"/>
  <c r="B892" i="106"/>
  <c r="B893" i="106"/>
  <c r="B894" i="106"/>
  <c r="B895" i="106"/>
  <c r="B896" i="106"/>
  <c r="B897" i="106"/>
  <c r="B898" i="106"/>
  <c r="B899" i="106"/>
  <c r="B900" i="106"/>
  <c r="B901" i="106"/>
  <c r="B902" i="106"/>
  <c r="B903" i="106"/>
  <c r="B904" i="106"/>
  <c r="B905" i="106"/>
  <c r="B906" i="106"/>
  <c r="B907" i="106"/>
  <c r="B908" i="106"/>
  <c r="B909" i="106"/>
  <c r="B910" i="106"/>
  <c r="B911" i="106"/>
  <c r="B912" i="106"/>
  <c r="B913" i="106"/>
  <c r="B914" i="106"/>
  <c r="B915" i="106"/>
  <c r="B916" i="106"/>
  <c r="B917" i="106"/>
  <c r="B918" i="106"/>
  <c r="B919" i="106"/>
  <c r="B920" i="106"/>
  <c r="B921" i="106"/>
  <c r="B922" i="106"/>
  <c r="B923" i="106"/>
  <c r="B924" i="106"/>
  <c r="B925" i="106"/>
  <c r="B926" i="106"/>
  <c r="B927" i="106"/>
  <c r="B928" i="106"/>
  <c r="B929" i="106"/>
  <c r="B930" i="106"/>
  <c r="B931" i="106"/>
  <c r="B932" i="106"/>
  <c r="B933" i="106"/>
  <c r="B934" i="106"/>
  <c r="B935" i="106"/>
  <c r="B936" i="106"/>
  <c r="B937" i="106"/>
  <c r="B938" i="106"/>
  <c r="B939" i="106"/>
  <c r="B940" i="106"/>
  <c r="B941" i="106"/>
  <c r="B942" i="106"/>
  <c r="B943" i="106"/>
  <c r="B944" i="106"/>
  <c r="B945" i="106"/>
  <c r="B946" i="106"/>
  <c r="B947" i="106"/>
  <c r="B948" i="106"/>
  <c r="B949" i="106"/>
  <c r="B950" i="106"/>
  <c r="B951" i="106"/>
  <c r="B952" i="106"/>
  <c r="B953" i="106"/>
  <c r="B954" i="106"/>
  <c r="B955" i="106"/>
  <c r="B956" i="106"/>
  <c r="B957" i="106"/>
  <c r="B958" i="106"/>
  <c r="B959" i="106"/>
  <c r="B960" i="106"/>
  <c r="B961" i="106"/>
  <c r="B962" i="106"/>
  <c r="B963" i="106"/>
  <c r="B964" i="106"/>
  <c r="B965" i="106"/>
  <c r="B966" i="106"/>
  <c r="B967" i="106"/>
  <c r="B968" i="106"/>
  <c r="B969" i="106"/>
  <c r="B970" i="106"/>
  <c r="B971" i="106"/>
  <c r="B972" i="106"/>
  <c r="B973" i="106"/>
  <c r="B974" i="106"/>
  <c r="B975" i="106"/>
  <c r="B976" i="106"/>
  <c r="B977" i="106"/>
  <c r="B978" i="106"/>
  <c r="B979" i="106"/>
  <c r="B980" i="106"/>
  <c r="B981" i="106"/>
  <c r="B982" i="106"/>
  <c r="B983" i="106"/>
  <c r="B984" i="106"/>
  <c r="B985" i="106"/>
  <c r="B986" i="106"/>
  <c r="B987" i="106"/>
  <c r="B988" i="106"/>
  <c r="B989" i="106"/>
  <c r="B990" i="106"/>
  <c r="B991" i="106"/>
  <c r="B992" i="106"/>
  <c r="B993" i="106"/>
  <c r="B994" i="106"/>
  <c r="B995" i="106"/>
  <c r="B996" i="106"/>
  <c r="B997" i="106"/>
  <c r="B998" i="106"/>
  <c r="B999" i="106"/>
  <c r="B1000" i="106"/>
  <c r="B1001" i="106"/>
  <c r="B1002" i="106"/>
  <c r="E7" i="106" l="1"/>
  <c r="K3" i="106" s="1"/>
  <c r="F7" i="106"/>
  <c r="J3" i="106" s="1"/>
  <c r="E7" i="107"/>
  <c r="K3" i="107" s="1"/>
  <c r="F7" i="107"/>
  <c r="J3" i="107" s="1"/>
  <c r="E7" i="108"/>
  <c r="E10" i="108" s="1"/>
  <c r="F7" i="108"/>
  <c r="F10" i="108" s="1"/>
  <c r="E8" i="103" l="1" a="1"/>
  <c r="E8" i="103" s="1"/>
  <c r="B3" i="100"/>
  <c r="B4" i="100" s="1"/>
  <c r="B5" i="100" s="1"/>
  <c r="B6" i="100" s="1"/>
  <c r="B7" i="100" s="1"/>
  <c r="B8" i="100" s="1"/>
  <c r="B9" i="100" s="1"/>
  <c r="B10" i="100" s="1"/>
  <c r="B11" i="100" s="1"/>
  <c r="B12" i="100" s="1"/>
  <c r="B13" i="100" s="1"/>
  <c r="B14" i="100" s="1"/>
  <c r="B15" i="100" s="1"/>
  <c r="B16" i="100" s="1"/>
  <c r="B17" i="100" s="1"/>
  <c r="B18" i="100" s="1"/>
  <c r="B19" i="100" s="1"/>
  <c r="B20" i="100" s="1"/>
  <c r="B21" i="100" s="1"/>
  <c r="B22" i="100" s="1"/>
  <c r="B23" i="100" s="1"/>
  <c r="B24" i="100" s="1"/>
  <c r="B25" i="100" s="1"/>
  <c r="B26" i="100" s="1"/>
  <c r="B27" i="100" s="1"/>
  <c r="B28" i="100" s="1"/>
  <c r="B29" i="100" s="1"/>
  <c r="B30" i="100" s="1"/>
  <c r="B31" i="100" s="1"/>
  <c r="B32" i="100" s="1"/>
  <c r="B33" i="100" s="1"/>
  <c r="B34" i="100" s="1"/>
  <c r="B35" i="100" s="1"/>
  <c r="B36" i="100" s="1"/>
  <c r="B37" i="100" s="1"/>
  <c r="B38" i="100" s="1"/>
  <c r="B39" i="100" s="1"/>
  <c r="B40" i="100" s="1"/>
  <c r="B41" i="100" s="1"/>
  <c r="B42" i="100" s="1"/>
  <c r="B43" i="100" s="1"/>
  <c r="B44" i="100" s="1"/>
  <c r="B45" i="100" s="1"/>
  <c r="B46" i="100" s="1"/>
  <c r="B47" i="100" s="1"/>
  <c r="B48" i="100" s="1"/>
  <c r="B49" i="100" s="1"/>
  <c r="B50" i="100" s="1"/>
  <c r="B51" i="100" s="1"/>
  <c r="B52" i="100" s="1"/>
  <c r="B53" i="100" s="1"/>
  <c r="B54" i="100" s="1"/>
  <c r="B55" i="100" s="1"/>
  <c r="B56" i="100" s="1"/>
  <c r="B57" i="100" s="1"/>
  <c r="B58" i="100" s="1"/>
  <c r="B59" i="100" s="1"/>
  <c r="B60" i="100" s="1"/>
  <c r="B61" i="100" s="1"/>
  <c r="B62" i="100" s="1"/>
  <c r="B63" i="100" s="1"/>
  <c r="B64" i="100" s="1"/>
  <c r="B65" i="100" s="1"/>
  <c r="B66" i="100" s="1"/>
  <c r="B67" i="100" s="1"/>
  <c r="B68" i="100" s="1"/>
  <c r="B69" i="100" s="1"/>
  <c r="B70" i="100" s="1"/>
  <c r="B71" i="100" s="1"/>
  <c r="B72" i="100" s="1"/>
  <c r="B73" i="100" s="1"/>
  <c r="B74" i="100" s="1"/>
  <c r="B75" i="100" s="1"/>
  <c r="B76" i="100" s="1"/>
  <c r="B77" i="100" s="1"/>
  <c r="B78" i="100" s="1"/>
  <c r="B79" i="100" s="1"/>
  <c r="B80" i="100" s="1"/>
  <c r="B81" i="100" s="1"/>
  <c r="B82" i="100" s="1"/>
  <c r="B83" i="100" s="1"/>
  <c r="B84" i="100" s="1"/>
  <c r="B85" i="100" s="1"/>
  <c r="B86" i="100" s="1"/>
  <c r="B87" i="100" s="1"/>
  <c r="B88" i="100" s="1"/>
  <c r="B89" i="100" s="1"/>
  <c r="B90" i="100" s="1"/>
  <c r="B91" i="100" s="1"/>
  <c r="B92" i="100" s="1"/>
  <c r="B93" i="100" s="1"/>
  <c r="B94" i="100" s="1"/>
  <c r="B95" i="100" s="1"/>
  <c r="B96" i="100" s="1"/>
  <c r="B97" i="100" s="1"/>
  <c r="B98" i="100" s="1"/>
  <c r="B99" i="100" s="1"/>
  <c r="B100" i="100" s="1"/>
  <c r="B101" i="100" s="1"/>
  <c r="B102" i="100" s="1"/>
  <c r="B103" i="100" s="1"/>
  <c r="B104" i="100" s="1"/>
  <c r="B105" i="100" s="1"/>
  <c r="B106" i="100" s="1"/>
  <c r="B107" i="100" s="1"/>
  <c r="B108" i="100" s="1"/>
  <c r="B109" i="100" s="1"/>
  <c r="B110" i="100" s="1"/>
  <c r="B111" i="100" s="1"/>
  <c r="B112" i="100" s="1"/>
  <c r="B113" i="100" s="1"/>
  <c r="B114" i="100" s="1"/>
  <c r="B115" i="100" s="1"/>
  <c r="B116" i="100" s="1"/>
  <c r="B117" i="100" s="1"/>
  <c r="B118" i="100" s="1"/>
  <c r="B119" i="100" s="1"/>
  <c r="B120" i="100" s="1"/>
  <c r="B121" i="100" s="1"/>
  <c r="B122" i="100" s="1"/>
  <c r="B123" i="100" s="1"/>
  <c r="B124" i="100" s="1"/>
  <c r="B125" i="100" s="1"/>
  <c r="B126" i="100" s="1"/>
  <c r="B127" i="100" s="1"/>
  <c r="B128" i="100" s="1"/>
  <c r="B129" i="100" s="1"/>
  <c r="B130" i="100" s="1"/>
  <c r="B131" i="100" s="1"/>
  <c r="B132" i="100" s="1"/>
  <c r="B133" i="100" s="1"/>
  <c r="B134" i="100" s="1"/>
  <c r="B135" i="100" s="1"/>
  <c r="B136" i="100" s="1"/>
  <c r="B137" i="100" s="1"/>
  <c r="B138" i="100" s="1"/>
  <c r="B139" i="100" s="1"/>
  <c r="B140" i="100" s="1"/>
  <c r="B141" i="100" s="1"/>
  <c r="B142" i="100" s="1"/>
  <c r="B143" i="100" s="1"/>
  <c r="B144" i="100" s="1"/>
  <c r="B145" i="100" s="1"/>
  <c r="B146" i="100" s="1"/>
  <c r="B147" i="100" s="1"/>
  <c r="B148" i="100" s="1"/>
  <c r="B149" i="100" s="1"/>
  <c r="B150" i="100" s="1"/>
  <c r="B151" i="100" s="1"/>
  <c r="B152" i="100" s="1"/>
  <c r="B153" i="100" s="1"/>
  <c r="B154" i="100" s="1"/>
  <c r="B155" i="100" s="1"/>
  <c r="B156" i="100" s="1"/>
  <c r="B157" i="100" s="1"/>
  <c r="B158" i="100" s="1"/>
  <c r="B159" i="100" s="1"/>
  <c r="B160" i="100" s="1"/>
  <c r="B161" i="100" s="1"/>
  <c r="B162" i="100" s="1"/>
  <c r="B163" i="100" s="1"/>
  <c r="B164" i="100" s="1"/>
  <c r="B165" i="100" s="1"/>
  <c r="B166" i="100" s="1"/>
  <c r="B167" i="100" s="1"/>
  <c r="B168" i="100" s="1"/>
  <c r="B169" i="100" s="1"/>
  <c r="B170" i="100" s="1"/>
  <c r="B171" i="100" s="1"/>
  <c r="B172" i="100" s="1"/>
  <c r="B173" i="100" s="1"/>
  <c r="B174" i="100" s="1"/>
  <c r="B175" i="100" s="1"/>
  <c r="B176" i="100" s="1"/>
  <c r="B177" i="100" s="1"/>
  <c r="B178" i="100" s="1"/>
  <c r="B179" i="100" s="1"/>
  <c r="B180" i="100" s="1"/>
  <c r="B181" i="100" s="1"/>
  <c r="B182" i="100" s="1"/>
  <c r="B183" i="100" s="1"/>
  <c r="B184" i="100" s="1"/>
  <c r="B185" i="100" s="1"/>
  <c r="B186" i="100" s="1"/>
  <c r="B187" i="100" s="1"/>
  <c r="B188" i="100" s="1"/>
  <c r="B189" i="100" s="1"/>
  <c r="B190" i="100" s="1"/>
  <c r="B191" i="100" s="1"/>
  <c r="B192" i="100" s="1"/>
  <c r="B193" i="100" s="1"/>
  <c r="B194" i="100" s="1"/>
  <c r="B195" i="100" s="1"/>
  <c r="B196" i="100" s="1"/>
  <c r="B197" i="100" s="1"/>
  <c r="B198" i="100" s="1"/>
  <c r="B199" i="100" s="1"/>
  <c r="B200" i="100" s="1"/>
  <c r="B201" i="100" s="1"/>
  <c r="B202" i="100" s="1"/>
  <c r="B203" i="100" s="1"/>
  <c r="B204" i="100" s="1"/>
  <c r="B205" i="100" s="1"/>
  <c r="B206" i="100" s="1"/>
  <c r="B207" i="100" s="1"/>
  <c r="B208" i="100" s="1"/>
  <c r="B209" i="100" s="1"/>
  <c r="B210" i="100" s="1"/>
  <c r="B211" i="100" s="1"/>
  <c r="B212" i="100" s="1"/>
  <c r="B213" i="100" s="1"/>
  <c r="B214" i="100" s="1"/>
  <c r="B215" i="100" s="1"/>
  <c r="B216" i="100" s="1"/>
  <c r="B217" i="100" s="1"/>
  <c r="B218" i="100" s="1"/>
  <c r="B219" i="100" s="1"/>
  <c r="B220" i="100" s="1"/>
  <c r="B221" i="100" s="1"/>
  <c r="B222" i="100" s="1"/>
  <c r="B223" i="100" s="1"/>
  <c r="B224" i="100" s="1"/>
  <c r="B225" i="100" s="1"/>
  <c r="B226" i="100" s="1"/>
  <c r="B227" i="100" s="1"/>
  <c r="B228" i="100" s="1"/>
  <c r="B229" i="100" s="1"/>
  <c r="B230" i="100" s="1"/>
  <c r="B231" i="100" s="1"/>
  <c r="B232" i="100" s="1"/>
  <c r="B233" i="100" s="1"/>
  <c r="B234" i="100" s="1"/>
  <c r="B235" i="100" s="1"/>
  <c r="B236" i="100" s="1"/>
  <c r="B237" i="100" s="1"/>
  <c r="B238" i="100" s="1"/>
  <c r="B239" i="100" s="1"/>
  <c r="B240" i="100" s="1"/>
  <c r="B241" i="100" s="1"/>
  <c r="B242" i="100" s="1"/>
  <c r="B243" i="100" s="1"/>
  <c r="B244" i="100" s="1"/>
  <c r="B245" i="100" s="1"/>
  <c r="B246" i="100" s="1"/>
  <c r="B247" i="100" s="1"/>
  <c r="B248" i="100" s="1"/>
  <c r="B249" i="100" s="1"/>
  <c r="B250" i="100" s="1"/>
  <c r="B251" i="100" s="1"/>
  <c r="B252" i="100" s="1"/>
  <c r="B253" i="100" s="1"/>
  <c r="B254" i="100" s="1"/>
  <c r="B255" i="100" s="1"/>
  <c r="D3" i="100"/>
  <c r="D4" i="100"/>
  <c r="D5" i="100"/>
  <c r="D6" i="100"/>
  <c r="D7" i="100"/>
  <c r="D8" i="100"/>
  <c r="D9" i="100"/>
  <c r="D10" i="100"/>
  <c r="D11" i="100"/>
  <c r="D12" i="100"/>
  <c r="D13" i="100"/>
  <c r="D14" i="100"/>
  <c r="D15" i="100"/>
  <c r="D16" i="100"/>
  <c r="D17" i="100"/>
  <c r="D18" i="100"/>
  <c r="D19" i="100"/>
  <c r="D20" i="100"/>
  <c r="D21" i="100"/>
  <c r="D22" i="100"/>
  <c r="D23" i="100"/>
  <c r="D24" i="100"/>
  <c r="D25" i="100"/>
  <c r="D26" i="100"/>
  <c r="D27" i="100"/>
  <c r="D28" i="100"/>
  <c r="D29" i="100"/>
  <c r="D30" i="100"/>
  <c r="D31" i="100"/>
  <c r="D32" i="100"/>
  <c r="D33" i="100"/>
  <c r="J33" i="100"/>
  <c r="D34" i="100"/>
  <c r="J34" i="100"/>
  <c r="D35" i="100"/>
  <c r="J35" i="100"/>
  <c r="D36" i="100"/>
  <c r="J36" i="100"/>
  <c r="D37" i="100"/>
  <c r="J37" i="100"/>
  <c r="D38" i="100"/>
  <c r="J38" i="100"/>
  <c r="D39" i="100"/>
  <c r="J39" i="100"/>
  <c r="D40" i="100"/>
  <c r="J40" i="100"/>
  <c r="D41" i="100"/>
  <c r="J41" i="100"/>
  <c r="D42" i="100"/>
  <c r="J42" i="100"/>
  <c r="D43" i="100"/>
  <c r="J43" i="100"/>
  <c r="D44" i="100"/>
  <c r="J44" i="100"/>
  <c r="D45" i="100"/>
  <c r="J45" i="100"/>
  <c r="D46" i="100"/>
  <c r="J46" i="100"/>
  <c r="D47" i="100"/>
  <c r="J47" i="100"/>
  <c r="D48" i="100"/>
  <c r="J48" i="100"/>
  <c r="D49" i="100"/>
  <c r="J49" i="100"/>
  <c r="D50" i="100"/>
  <c r="J50" i="100"/>
  <c r="D51" i="100"/>
  <c r="J51" i="100"/>
  <c r="D52" i="100"/>
  <c r="D53" i="100"/>
  <c r="D54" i="100"/>
  <c r="D55" i="100"/>
  <c r="D56" i="100"/>
  <c r="D57" i="100"/>
  <c r="D58" i="100"/>
  <c r="D59" i="100"/>
  <c r="D60" i="100"/>
  <c r="D61" i="100"/>
  <c r="D62" i="100"/>
  <c r="D63" i="100"/>
  <c r="D64" i="100"/>
  <c r="D65" i="100"/>
  <c r="D66" i="100"/>
  <c r="D67" i="100"/>
  <c r="D68" i="100"/>
  <c r="D69" i="100"/>
  <c r="D70" i="100"/>
  <c r="D71" i="100"/>
  <c r="D72" i="100"/>
  <c r="D73" i="100"/>
  <c r="D74" i="100"/>
  <c r="D75" i="100"/>
  <c r="D76" i="100"/>
  <c r="D77" i="100"/>
  <c r="D78" i="100"/>
  <c r="D79" i="100"/>
  <c r="D80" i="100"/>
  <c r="D81" i="100"/>
  <c r="D82" i="100"/>
  <c r="D83" i="100"/>
  <c r="D84" i="100"/>
  <c r="D85" i="100"/>
  <c r="D86" i="100"/>
  <c r="D87" i="100"/>
  <c r="D88" i="100"/>
  <c r="D89" i="100"/>
  <c r="D90" i="100"/>
  <c r="D91" i="100"/>
  <c r="D92" i="100"/>
  <c r="D93" i="100"/>
  <c r="D94" i="100"/>
  <c r="D95" i="100"/>
  <c r="D96" i="100"/>
  <c r="D97" i="100"/>
  <c r="D98" i="100"/>
  <c r="D99" i="100"/>
  <c r="D100" i="100"/>
  <c r="D101" i="100"/>
  <c r="D102" i="100"/>
  <c r="D103" i="100"/>
  <c r="D104" i="100"/>
  <c r="D105" i="100"/>
  <c r="D106" i="100"/>
  <c r="D107" i="100"/>
  <c r="D108" i="100"/>
  <c r="D109" i="100"/>
  <c r="D110" i="100"/>
  <c r="D111" i="100"/>
  <c r="D112" i="100"/>
  <c r="D113" i="100"/>
  <c r="D114" i="100"/>
  <c r="D115" i="100"/>
  <c r="D116" i="100"/>
  <c r="D117" i="100"/>
  <c r="D118" i="100"/>
  <c r="D119" i="100"/>
  <c r="D120" i="100"/>
  <c r="D121" i="100"/>
  <c r="D122" i="100"/>
  <c r="D123" i="100"/>
  <c r="D124" i="100"/>
  <c r="D125" i="100"/>
  <c r="D126" i="100"/>
  <c r="D127" i="100"/>
  <c r="D128" i="100"/>
  <c r="D129" i="100"/>
  <c r="D130" i="100"/>
  <c r="D131" i="100"/>
  <c r="D132" i="100"/>
  <c r="D133" i="100"/>
  <c r="D134" i="100"/>
  <c r="D135" i="100"/>
  <c r="D136" i="100"/>
  <c r="D137" i="100"/>
  <c r="D138" i="100"/>
  <c r="D139" i="100"/>
  <c r="D140" i="100"/>
  <c r="D141" i="100"/>
  <c r="D142" i="100"/>
  <c r="D143" i="100"/>
  <c r="D144" i="100"/>
  <c r="D145" i="100"/>
  <c r="D146" i="100"/>
  <c r="D147" i="100"/>
  <c r="D148" i="100"/>
  <c r="D149" i="100"/>
  <c r="D150" i="100"/>
  <c r="D151" i="100"/>
  <c r="D152" i="100"/>
  <c r="D153" i="100"/>
  <c r="D154" i="100"/>
  <c r="D155" i="100"/>
  <c r="D156" i="100"/>
  <c r="D157" i="100"/>
  <c r="D158" i="100"/>
  <c r="D159" i="100"/>
  <c r="D160" i="100"/>
  <c r="D161" i="100"/>
  <c r="D162" i="100"/>
  <c r="D163" i="100"/>
  <c r="D164" i="100"/>
  <c r="D165" i="100"/>
  <c r="D166" i="100"/>
  <c r="D167" i="100"/>
  <c r="D168" i="100"/>
  <c r="D169" i="100"/>
  <c r="D170" i="100"/>
  <c r="D171" i="100"/>
  <c r="D172" i="100"/>
  <c r="D173" i="100"/>
  <c r="D174" i="100"/>
  <c r="D175" i="100"/>
  <c r="D176" i="100"/>
  <c r="D177" i="100"/>
  <c r="D178" i="100"/>
  <c r="D179" i="100"/>
  <c r="D180" i="100"/>
  <c r="D181" i="100"/>
  <c r="D182" i="100"/>
  <c r="D183" i="100"/>
  <c r="D184" i="100"/>
  <c r="D185" i="100"/>
  <c r="D186" i="100"/>
  <c r="D187" i="100"/>
  <c r="D188" i="100"/>
  <c r="D189" i="100"/>
  <c r="D190" i="100"/>
  <c r="D191" i="100"/>
  <c r="D192" i="100"/>
  <c r="D193" i="100"/>
  <c r="D194" i="100"/>
  <c r="D195" i="100"/>
  <c r="E195" i="100"/>
  <c r="F194" i="100" s="1"/>
  <c r="G194" i="100" s="1"/>
  <c r="D196" i="100"/>
  <c r="D197" i="100"/>
  <c r="D198" i="100"/>
  <c r="D199" i="100"/>
  <c r="D200" i="100"/>
  <c r="D201" i="100"/>
  <c r="D202" i="100"/>
  <c r="D203" i="100"/>
  <c r="D204" i="100"/>
  <c r="D205" i="100"/>
  <c r="D206" i="100"/>
  <c r="D207" i="100"/>
  <c r="D208" i="100"/>
  <c r="D209" i="100"/>
  <c r="D210" i="100"/>
  <c r="D211" i="100"/>
  <c r="D212" i="100"/>
  <c r="D213" i="100"/>
  <c r="D214" i="100"/>
  <c r="D215" i="100"/>
  <c r="D216" i="100"/>
  <c r="D217" i="100"/>
  <c r="D218" i="100"/>
  <c r="D219" i="100"/>
  <c r="D220" i="100"/>
  <c r="D221" i="100"/>
  <c r="D222" i="100"/>
  <c r="D223" i="100"/>
  <c r="D224" i="100"/>
  <c r="D225" i="100"/>
  <c r="D226" i="100"/>
  <c r="D227" i="100"/>
  <c r="D228" i="100"/>
  <c r="D229" i="100"/>
  <c r="D230" i="100"/>
  <c r="D231" i="100"/>
  <c r="D232" i="100"/>
  <c r="D233" i="100"/>
  <c r="D234" i="100"/>
  <c r="D235" i="100"/>
  <c r="D236" i="100"/>
  <c r="D237" i="100"/>
  <c r="D238" i="100"/>
  <c r="D239" i="100"/>
  <c r="D240" i="100"/>
  <c r="D241" i="100"/>
  <c r="D242" i="100"/>
  <c r="D243" i="100"/>
  <c r="D244" i="100"/>
  <c r="D245" i="100"/>
  <c r="D246" i="100"/>
  <c r="D247" i="100"/>
  <c r="D248" i="100"/>
  <c r="D249" i="100"/>
  <c r="D250" i="100"/>
  <c r="D251" i="100"/>
  <c r="D252" i="100"/>
  <c r="D253" i="100"/>
  <c r="D254" i="100"/>
  <c r="I10" i="99"/>
  <c r="J10" i="99"/>
  <c r="I11" i="99"/>
  <c r="J11" i="99"/>
  <c r="I12" i="99"/>
  <c r="J12" i="99"/>
  <c r="I13" i="99"/>
  <c r="J13" i="99"/>
  <c r="I14" i="99"/>
  <c r="J14" i="99"/>
  <c r="C15" i="99"/>
  <c r="H10" i="99" s="1"/>
  <c r="I15" i="99"/>
  <c r="J15" i="99"/>
  <c r="I16" i="99"/>
  <c r="J16" i="99"/>
  <c r="I17" i="99"/>
  <c r="J17" i="99"/>
  <c r="I18" i="99"/>
  <c r="J18" i="99"/>
  <c r="I19" i="99"/>
  <c r="J19" i="99"/>
  <c r="C25" i="99"/>
  <c r="D25" i="99" s="1"/>
  <c r="C26" i="99"/>
  <c r="D26" i="99"/>
  <c r="E26" i="99" s="1"/>
  <c r="M26" i="99"/>
  <c r="N26" i="99"/>
  <c r="C27" i="99"/>
  <c r="D27" i="99" s="1"/>
  <c r="C28" i="99"/>
  <c r="D28" i="99"/>
  <c r="E28" i="99"/>
  <c r="F28" i="99"/>
  <c r="G28" i="99"/>
  <c r="H28" i="99" s="1"/>
  <c r="M28" i="99"/>
  <c r="N28" i="99"/>
  <c r="O28" i="99"/>
  <c r="P28" i="99"/>
  <c r="Q28" i="99"/>
  <c r="C29" i="99"/>
  <c r="D29" i="99" s="1"/>
  <c r="F32" i="99"/>
  <c r="F33" i="99"/>
  <c r="F34" i="99"/>
  <c r="F35" i="99"/>
  <c r="F36" i="99"/>
  <c r="C46" i="88"/>
  <c r="C45" i="88"/>
  <c r="C44" i="88"/>
  <c r="C43" i="88"/>
  <c r="C42" i="88"/>
  <c r="C41" i="88"/>
  <c r="C40" i="88"/>
  <c r="C39" i="88"/>
  <c r="C38" i="88"/>
  <c r="C37" i="88"/>
  <c r="D14" i="88"/>
  <c r="D9" i="88"/>
  <c r="D8" i="88"/>
  <c r="D7" i="88"/>
  <c r="D29" i="88" s="1" a="1"/>
  <c r="D29" i="88" s="1"/>
  <c r="C1031" i="86"/>
  <c r="C1030" i="86"/>
  <c r="C1029" i="86"/>
  <c r="C1028" i="86"/>
  <c r="C1027" i="86"/>
  <c r="C1026" i="86"/>
  <c r="C1025" i="86"/>
  <c r="C1024" i="86"/>
  <c r="C1023" i="86"/>
  <c r="C1022" i="86"/>
  <c r="C1021" i="86"/>
  <c r="C1020" i="86"/>
  <c r="C1019" i="86"/>
  <c r="C1018" i="86"/>
  <c r="C1017" i="86"/>
  <c r="C1016" i="86"/>
  <c r="C1015" i="86"/>
  <c r="C1014" i="86"/>
  <c r="C1013" i="86"/>
  <c r="C1012" i="86"/>
  <c r="C1011" i="86"/>
  <c r="C1010" i="86"/>
  <c r="C1009" i="86"/>
  <c r="C1008" i="86"/>
  <c r="C1007" i="86"/>
  <c r="C1006" i="86"/>
  <c r="C1005" i="86"/>
  <c r="C1004" i="86"/>
  <c r="C1003" i="86"/>
  <c r="C1002" i="86"/>
  <c r="C1001" i="86"/>
  <c r="C1000" i="86"/>
  <c r="C999" i="86"/>
  <c r="C998" i="86"/>
  <c r="C997" i="86"/>
  <c r="C996" i="86"/>
  <c r="C995" i="86"/>
  <c r="C994" i="86"/>
  <c r="C993" i="86"/>
  <c r="C992" i="86"/>
  <c r="C991" i="86"/>
  <c r="C990" i="86"/>
  <c r="C989" i="86"/>
  <c r="C988" i="86"/>
  <c r="C987" i="86"/>
  <c r="C986" i="86"/>
  <c r="C985" i="86"/>
  <c r="C984" i="86"/>
  <c r="C983" i="86"/>
  <c r="C982" i="86"/>
  <c r="C981" i="86"/>
  <c r="C980" i="86"/>
  <c r="C979" i="86"/>
  <c r="C978" i="86"/>
  <c r="C977" i="86"/>
  <c r="C976" i="86"/>
  <c r="C975" i="86"/>
  <c r="C974" i="86"/>
  <c r="C973" i="86"/>
  <c r="C972" i="86"/>
  <c r="C971" i="86"/>
  <c r="C970" i="86"/>
  <c r="C969" i="86"/>
  <c r="C968" i="86"/>
  <c r="C967" i="86"/>
  <c r="C966" i="86"/>
  <c r="C965" i="86"/>
  <c r="C964" i="86"/>
  <c r="C963" i="86"/>
  <c r="C962" i="86"/>
  <c r="C961" i="86"/>
  <c r="C960" i="86"/>
  <c r="C959" i="86"/>
  <c r="C958" i="86"/>
  <c r="C957" i="86"/>
  <c r="C956" i="86"/>
  <c r="C955" i="86"/>
  <c r="C954" i="86"/>
  <c r="C953" i="86"/>
  <c r="C952" i="86"/>
  <c r="C951" i="86"/>
  <c r="C950" i="86"/>
  <c r="C949" i="86"/>
  <c r="C948" i="86"/>
  <c r="C947" i="86"/>
  <c r="C946" i="86"/>
  <c r="C945" i="86"/>
  <c r="C944" i="86"/>
  <c r="C943" i="86"/>
  <c r="C942" i="86"/>
  <c r="C941" i="86"/>
  <c r="C940" i="86"/>
  <c r="C939" i="86"/>
  <c r="C938" i="86"/>
  <c r="C937" i="86"/>
  <c r="C936" i="86"/>
  <c r="C935" i="86"/>
  <c r="C934" i="86"/>
  <c r="C933" i="86"/>
  <c r="C932" i="86"/>
  <c r="C931" i="86"/>
  <c r="C930" i="86"/>
  <c r="C929" i="86"/>
  <c r="C928" i="86"/>
  <c r="C927" i="86"/>
  <c r="C926" i="86"/>
  <c r="C925" i="86"/>
  <c r="C924" i="86"/>
  <c r="C923" i="86"/>
  <c r="C922" i="86"/>
  <c r="C921" i="86"/>
  <c r="C920" i="86"/>
  <c r="C919" i="86"/>
  <c r="C918" i="86"/>
  <c r="C917" i="86"/>
  <c r="C916" i="86"/>
  <c r="C915" i="86"/>
  <c r="C914" i="86"/>
  <c r="C913" i="86"/>
  <c r="C912" i="86"/>
  <c r="C911" i="86"/>
  <c r="C910" i="86"/>
  <c r="C909" i="86"/>
  <c r="C908" i="86"/>
  <c r="C907" i="86"/>
  <c r="C906" i="86"/>
  <c r="C905" i="86"/>
  <c r="C904" i="86"/>
  <c r="C903" i="86"/>
  <c r="C902" i="86"/>
  <c r="C901" i="86"/>
  <c r="C900" i="86"/>
  <c r="C899" i="86"/>
  <c r="C898" i="86"/>
  <c r="C897" i="86"/>
  <c r="C896" i="86"/>
  <c r="C895" i="86"/>
  <c r="C894" i="86"/>
  <c r="C893" i="86"/>
  <c r="C892" i="86"/>
  <c r="C891" i="86"/>
  <c r="C890" i="86"/>
  <c r="C889" i="86"/>
  <c r="C888" i="86"/>
  <c r="C887" i="86"/>
  <c r="C886" i="86"/>
  <c r="C885" i="86"/>
  <c r="C884" i="86"/>
  <c r="C883" i="86"/>
  <c r="C882" i="86"/>
  <c r="C881" i="86"/>
  <c r="C880" i="86"/>
  <c r="C879" i="86"/>
  <c r="C878" i="86"/>
  <c r="C877" i="86"/>
  <c r="C876" i="86"/>
  <c r="C875" i="86"/>
  <c r="C874" i="86"/>
  <c r="C873" i="86"/>
  <c r="C872" i="86"/>
  <c r="C871" i="86"/>
  <c r="C870" i="86"/>
  <c r="C869" i="86"/>
  <c r="C868" i="86"/>
  <c r="C867" i="86"/>
  <c r="C866" i="86"/>
  <c r="C865" i="86"/>
  <c r="C864" i="86"/>
  <c r="C863" i="86"/>
  <c r="C862" i="86"/>
  <c r="C861" i="86"/>
  <c r="C860" i="86"/>
  <c r="C859" i="86"/>
  <c r="C858" i="86"/>
  <c r="C857" i="86"/>
  <c r="C856" i="86"/>
  <c r="C855" i="86"/>
  <c r="C854" i="86"/>
  <c r="C853" i="86"/>
  <c r="C852" i="86"/>
  <c r="C851" i="86"/>
  <c r="C850" i="86"/>
  <c r="C849" i="86"/>
  <c r="C848" i="86"/>
  <c r="C847" i="86"/>
  <c r="C846" i="86"/>
  <c r="C845" i="86"/>
  <c r="C844" i="86"/>
  <c r="C843" i="86"/>
  <c r="C842" i="86"/>
  <c r="C841" i="86"/>
  <c r="C840" i="86"/>
  <c r="C839" i="86"/>
  <c r="C838" i="86"/>
  <c r="C837" i="86"/>
  <c r="C836" i="86"/>
  <c r="C835" i="86"/>
  <c r="C834" i="86"/>
  <c r="C833" i="86"/>
  <c r="C832" i="86"/>
  <c r="C831" i="86"/>
  <c r="C830" i="86"/>
  <c r="C829" i="86"/>
  <c r="C828" i="86"/>
  <c r="C827" i="86"/>
  <c r="C826" i="86"/>
  <c r="C825" i="86"/>
  <c r="C824" i="86"/>
  <c r="C823" i="86"/>
  <c r="C822" i="86"/>
  <c r="C821" i="86"/>
  <c r="C820" i="86"/>
  <c r="C819" i="86"/>
  <c r="C818" i="86"/>
  <c r="C817" i="86"/>
  <c r="C816" i="86"/>
  <c r="C815" i="86"/>
  <c r="C814" i="86"/>
  <c r="C813" i="86"/>
  <c r="C812" i="86"/>
  <c r="C811" i="86"/>
  <c r="C810" i="86"/>
  <c r="C809" i="86"/>
  <c r="C808" i="86"/>
  <c r="C807" i="86"/>
  <c r="C806" i="86"/>
  <c r="C805" i="86"/>
  <c r="C804" i="86"/>
  <c r="C803" i="86"/>
  <c r="C802" i="86"/>
  <c r="C801" i="86"/>
  <c r="C800" i="86"/>
  <c r="C799" i="86"/>
  <c r="C798" i="86"/>
  <c r="C797" i="86"/>
  <c r="C796" i="86"/>
  <c r="C795" i="86"/>
  <c r="C794" i="86"/>
  <c r="C793" i="86"/>
  <c r="C792" i="86"/>
  <c r="C791" i="86"/>
  <c r="C790" i="86"/>
  <c r="C789" i="86"/>
  <c r="C788" i="86"/>
  <c r="C787" i="86"/>
  <c r="C786" i="86"/>
  <c r="C785" i="86"/>
  <c r="C784" i="86"/>
  <c r="C783" i="86"/>
  <c r="C782" i="86"/>
  <c r="C781" i="86"/>
  <c r="C780" i="86"/>
  <c r="C779" i="86"/>
  <c r="C778" i="86"/>
  <c r="C777" i="86"/>
  <c r="C776" i="86"/>
  <c r="C775" i="86"/>
  <c r="C774" i="86"/>
  <c r="C773" i="86"/>
  <c r="C772" i="86"/>
  <c r="C771" i="86"/>
  <c r="C770" i="86"/>
  <c r="C769" i="86"/>
  <c r="C768" i="86"/>
  <c r="C767" i="86"/>
  <c r="C766" i="86"/>
  <c r="C765" i="86"/>
  <c r="C764" i="86"/>
  <c r="C763" i="86"/>
  <c r="C762" i="86"/>
  <c r="C761" i="86"/>
  <c r="C760" i="86"/>
  <c r="C759" i="86"/>
  <c r="C758" i="86"/>
  <c r="C757" i="86"/>
  <c r="C756" i="86"/>
  <c r="C755" i="86"/>
  <c r="C754" i="86"/>
  <c r="C753" i="86"/>
  <c r="C752" i="86"/>
  <c r="C751" i="86"/>
  <c r="C750" i="86"/>
  <c r="C749" i="86"/>
  <c r="C748" i="86"/>
  <c r="C747" i="86"/>
  <c r="C746" i="86"/>
  <c r="C745" i="86"/>
  <c r="C744" i="86"/>
  <c r="C743" i="86"/>
  <c r="C742" i="86"/>
  <c r="C741" i="86"/>
  <c r="C740" i="86"/>
  <c r="C739" i="86"/>
  <c r="C738" i="86"/>
  <c r="C737" i="86"/>
  <c r="C736" i="86"/>
  <c r="C735" i="86"/>
  <c r="C734" i="86"/>
  <c r="C733" i="86"/>
  <c r="C732" i="86"/>
  <c r="C731" i="86"/>
  <c r="C730" i="86"/>
  <c r="C729" i="86"/>
  <c r="C728" i="86"/>
  <c r="C727" i="86"/>
  <c r="C726" i="86"/>
  <c r="C725" i="86"/>
  <c r="C724" i="86"/>
  <c r="C723" i="86"/>
  <c r="C722" i="86"/>
  <c r="C721" i="86"/>
  <c r="C720" i="86"/>
  <c r="C719" i="86"/>
  <c r="C718" i="86"/>
  <c r="C717" i="86"/>
  <c r="C716" i="86"/>
  <c r="C715" i="86"/>
  <c r="C714" i="86"/>
  <c r="C713" i="86"/>
  <c r="C712" i="86"/>
  <c r="C711" i="86"/>
  <c r="C710" i="86"/>
  <c r="C709" i="86"/>
  <c r="C708" i="86"/>
  <c r="C707" i="86"/>
  <c r="C706" i="86"/>
  <c r="C705" i="86"/>
  <c r="C704" i="86"/>
  <c r="C703" i="86"/>
  <c r="C702" i="86"/>
  <c r="C701" i="86"/>
  <c r="C700" i="86"/>
  <c r="C699" i="86"/>
  <c r="C698" i="86"/>
  <c r="C697" i="86"/>
  <c r="C696" i="86"/>
  <c r="C695" i="86"/>
  <c r="C694" i="86"/>
  <c r="C693" i="86"/>
  <c r="C692" i="86"/>
  <c r="C691" i="86"/>
  <c r="C690" i="86"/>
  <c r="C689" i="86"/>
  <c r="C688" i="86"/>
  <c r="C687" i="86"/>
  <c r="C686" i="86"/>
  <c r="C685" i="86"/>
  <c r="C684" i="86"/>
  <c r="C683" i="86"/>
  <c r="C682" i="86"/>
  <c r="C681" i="86"/>
  <c r="C680" i="86"/>
  <c r="C679" i="86"/>
  <c r="C678" i="86"/>
  <c r="C677" i="86"/>
  <c r="C676" i="86"/>
  <c r="C675" i="86"/>
  <c r="C674" i="86"/>
  <c r="C673" i="86"/>
  <c r="C672" i="86"/>
  <c r="C671" i="86"/>
  <c r="C670" i="86"/>
  <c r="C669" i="86"/>
  <c r="C668" i="86"/>
  <c r="C667" i="86"/>
  <c r="C666" i="86"/>
  <c r="C665" i="86"/>
  <c r="C664" i="86"/>
  <c r="C663" i="86"/>
  <c r="C662" i="86"/>
  <c r="C661" i="86"/>
  <c r="C660" i="86"/>
  <c r="C659" i="86"/>
  <c r="C658" i="86"/>
  <c r="C657" i="86"/>
  <c r="C656" i="86"/>
  <c r="C655" i="86"/>
  <c r="C654" i="86"/>
  <c r="C653" i="86"/>
  <c r="C652" i="86"/>
  <c r="C651" i="86"/>
  <c r="C650" i="86"/>
  <c r="C649" i="86"/>
  <c r="C648" i="86"/>
  <c r="C647" i="86"/>
  <c r="C646" i="86"/>
  <c r="C645" i="86"/>
  <c r="C644" i="86"/>
  <c r="C643" i="86"/>
  <c r="C642" i="86"/>
  <c r="C641" i="86"/>
  <c r="C640" i="86"/>
  <c r="C639" i="86"/>
  <c r="C638" i="86"/>
  <c r="C637" i="86"/>
  <c r="C636" i="86"/>
  <c r="C635" i="86"/>
  <c r="C634" i="86"/>
  <c r="C633" i="86"/>
  <c r="C632" i="86"/>
  <c r="C631" i="86"/>
  <c r="C630" i="86"/>
  <c r="C629" i="86"/>
  <c r="C628" i="86"/>
  <c r="C627" i="86"/>
  <c r="C626" i="86"/>
  <c r="C625" i="86"/>
  <c r="C624" i="86"/>
  <c r="C623" i="86"/>
  <c r="C622" i="86"/>
  <c r="C621" i="86"/>
  <c r="C620" i="86"/>
  <c r="C619" i="86"/>
  <c r="C618" i="86"/>
  <c r="C617" i="86"/>
  <c r="C616" i="86"/>
  <c r="C615" i="86"/>
  <c r="C614" i="86"/>
  <c r="C613" i="86"/>
  <c r="C612" i="86"/>
  <c r="C611" i="86"/>
  <c r="C610" i="86"/>
  <c r="C609" i="86"/>
  <c r="C608" i="86"/>
  <c r="C607" i="86"/>
  <c r="C606" i="86"/>
  <c r="C605" i="86"/>
  <c r="C604" i="86"/>
  <c r="C603" i="86"/>
  <c r="C602" i="86"/>
  <c r="C601" i="86"/>
  <c r="C600" i="86"/>
  <c r="C599" i="86"/>
  <c r="C598" i="86"/>
  <c r="C597" i="86"/>
  <c r="C596" i="86"/>
  <c r="C595" i="86"/>
  <c r="C594" i="86"/>
  <c r="C593" i="86"/>
  <c r="C592" i="86"/>
  <c r="C591" i="86"/>
  <c r="C590" i="86"/>
  <c r="C589" i="86"/>
  <c r="C588" i="86"/>
  <c r="C587" i="86"/>
  <c r="C586" i="86"/>
  <c r="C585" i="86"/>
  <c r="C584" i="86"/>
  <c r="C583" i="86"/>
  <c r="C582" i="86"/>
  <c r="C581" i="86"/>
  <c r="C580" i="86"/>
  <c r="C579" i="86"/>
  <c r="C578" i="86"/>
  <c r="C577" i="86"/>
  <c r="C576" i="86"/>
  <c r="C575" i="86"/>
  <c r="C574" i="86"/>
  <c r="C573" i="86"/>
  <c r="C572" i="86"/>
  <c r="C571" i="86"/>
  <c r="C570" i="86"/>
  <c r="C569" i="86"/>
  <c r="C568" i="86"/>
  <c r="C567" i="86"/>
  <c r="C566" i="86"/>
  <c r="C565" i="86"/>
  <c r="C564" i="86"/>
  <c r="C563" i="86"/>
  <c r="C562" i="86"/>
  <c r="C561" i="86"/>
  <c r="C560" i="86"/>
  <c r="C559" i="86"/>
  <c r="C558" i="86"/>
  <c r="C557" i="86"/>
  <c r="C556" i="86"/>
  <c r="C555" i="86"/>
  <c r="C554" i="86"/>
  <c r="C553" i="86"/>
  <c r="C552" i="86"/>
  <c r="C551" i="86"/>
  <c r="C550" i="86"/>
  <c r="C549" i="86"/>
  <c r="C548" i="86"/>
  <c r="C547" i="86"/>
  <c r="C546" i="86"/>
  <c r="C545" i="86"/>
  <c r="C544" i="86"/>
  <c r="C543" i="86"/>
  <c r="C542" i="86"/>
  <c r="C541" i="86"/>
  <c r="C540" i="86"/>
  <c r="C539" i="86"/>
  <c r="C538" i="86"/>
  <c r="C537" i="86"/>
  <c r="C536" i="86"/>
  <c r="C535" i="86"/>
  <c r="C534" i="86"/>
  <c r="C533" i="86"/>
  <c r="C532" i="86"/>
  <c r="C531" i="86"/>
  <c r="C530" i="86"/>
  <c r="C529" i="86"/>
  <c r="C528" i="86"/>
  <c r="C527" i="86"/>
  <c r="C526" i="86"/>
  <c r="C525" i="86"/>
  <c r="C524" i="86"/>
  <c r="C523" i="86"/>
  <c r="C522" i="86"/>
  <c r="C521" i="86"/>
  <c r="C520" i="86"/>
  <c r="C519" i="86"/>
  <c r="C518" i="86"/>
  <c r="C517" i="86"/>
  <c r="C516" i="86"/>
  <c r="C515" i="86"/>
  <c r="C514" i="86"/>
  <c r="C513" i="86"/>
  <c r="C512" i="86"/>
  <c r="C511" i="86"/>
  <c r="C510" i="86"/>
  <c r="C509" i="86"/>
  <c r="C508" i="86"/>
  <c r="C507" i="86"/>
  <c r="C506" i="86"/>
  <c r="C505" i="86"/>
  <c r="C504" i="86"/>
  <c r="C503" i="86"/>
  <c r="C502" i="86"/>
  <c r="C501" i="86"/>
  <c r="C500" i="86"/>
  <c r="C499" i="86"/>
  <c r="C498" i="86"/>
  <c r="C497" i="86"/>
  <c r="C496" i="86"/>
  <c r="C495" i="86"/>
  <c r="C494" i="86"/>
  <c r="C493" i="86"/>
  <c r="C492" i="86"/>
  <c r="C491" i="86"/>
  <c r="C490" i="86"/>
  <c r="C489" i="86"/>
  <c r="C488" i="86"/>
  <c r="C487" i="86"/>
  <c r="C486" i="86"/>
  <c r="C485" i="86"/>
  <c r="C484" i="86"/>
  <c r="C483" i="86"/>
  <c r="C482" i="86"/>
  <c r="C481" i="86"/>
  <c r="C480" i="86"/>
  <c r="C479" i="86"/>
  <c r="C478" i="86"/>
  <c r="C477" i="86"/>
  <c r="C476" i="86"/>
  <c r="C475" i="86"/>
  <c r="C474" i="86"/>
  <c r="C473" i="86"/>
  <c r="C472" i="86"/>
  <c r="C471" i="86"/>
  <c r="C470" i="86"/>
  <c r="C469" i="86"/>
  <c r="C468" i="86"/>
  <c r="C467" i="86"/>
  <c r="C466" i="86"/>
  <c r="C465" i="86"/>
  <c r="C464" i="86"/>
  <c r="C463" i="86"/>
  <c r="C462" i="86"/>
  <c r="C461" i="86"/>
  <c r="C460" i="86"/>
  <c r="C459" i="86"/>
  <c r="C458" i="86"/>
  <c r="C457" i="86"/>
  <c r="C456" i="86"/>
  <c r="C455" i="86"/>
  <c r="C454" i="86"/>
  <c r="C453" i="86"/>
  <c r="C452" i="86"/>
  <c r="C451" i="86"/>
  <c r="C450" i="86"/>
  <c r="C449" i="86"/>
  <c r="C448" i="86"/>
  <c r="C447" i="86"/>
  <c r="C446" i="86"/>
  <c r="C445" i="86"/>
  <c r="C444" i="86"/>
  <c r="C443" i="86"/>
  <c r="C442" i="86"/>
  <c r="C441" i="86"/>
  <c r="C440" i="86"/>
  <c r="C439" i="86"/>
  <c r="C438" i="86"/>
  <c r="C437" i="86"/>
  <c r="C436" i="86"/>
  <c r="C435" i="86"/>
  <c r="C434" i="86"/>
  <c r="C433" i="86"/>
  <c r="C432" i="86"/>
  <c r="C431" i="86"/>
  <c r="C430" i="86"/>
  <c r="C429" i="86"/>
  <c r="C428" i="86"/>
  <c r="C427" i="86"/>
  <c r="C426" i="86"/>
  <c r="C425" i="86"/>
  <c r="C424" i="86"/>
  <c r="C423" i="86"/>
  <c r="C422" i="86"/>
  <c r="C421" i="86"/>
  <c r="C420" i="86"/>
  <c r="C419" i="86"/>
  <c r="C418" i="86"/>
  <c r="C417" i="86"/>
  <c r="C416" i="86"/>
  <c r="C415" i="86"/>
  <c r="C414" i="86"/>
  <c r="C413" i="86"/>
  <c r="C412" i="86"/>
  <c r="C411" i="86"/>
  <c r="C410" i="86"/>
  <c r="C409" i="86"/>
  <c r="C408" i="86"/>
  <c r="C407" i="86"/>
  <c r="C406" i="86"/>
  <c r="C405" i="86"/>
  <c r="C404" i="86"/>
  <c r="C403" i="86"/>
  <c r="C402" i="86"/>
  <c r="C401" i="86"/>
  <c r="C400" i="86"/>
  <c r="C399" i="86"/>
  <c r="E399" i="86" s="1"/>
  <c r="C398" i="86"/>
  <c r="C397" i="86"/>
  <c r="C396" i="86"/>
  <c r="C395" i="86"/>
  <c r="C394" i="86"/>
  <c r="C393" i="86"/>
  <c r="C392" i="86"/>
  <c r="C391" i="86"/>
  <c r="C390" i="86"/>
  <c r="C389" i="86"/>
  <c r="C388" i="86"/>
  <c r="C387" i="86"/>
  <c r="C386" i="86"/>
  <c r="C385" i="86"/>
  <c r="C384" i="86"/>
  <c r="C383" i="86"/>
  <c r="C382" i="86"/>
  <c r="C381" i="86"/>
  <c r="C380" i="86"/>
  <c r="C379" i="86"/>
  <c r="C378" i="86"/>
  <c r="C377" i="86"/>
  <c r="C376" i="86"/>
  <c r="C375" i="86"/>
  <c r="C374" i="86"/>
  <c r="C373" i="86"/>
  <c r="C372" i="86"/>
  <c r="C371" i="86"/>
  <c r="C370" i="86"/>
  <c r="C369" i="86"/>
  <c r="C368" i="86"/>
  <c r="C367" i="86"/>
  <c r="C366" i="86"/>
  <c r="C365" i="86"/>
  <c r="C364" i="86"/>
  <c r="C363" i="86"/>
  <c r="C362" i="86"/>
  <c r="C361" i="86"/>
  <c r="C360" i="86"/>
  <c r="C359" i="86"/>
  <c r="C358" i="86"/>
  <c r="C357" i="86"/>
  <c r="C356" i="86"/>
  <c r="C355" i="86"/>
  <c r="C354" i="86"/>
  <c r="C353" i="86"/>
  <c r="C352" i="86"/>
  <c r="C351" i="86"/>
  <c r="C350" i="86"/>
  <c r="C349" i="86"/>
  <c r="C348" i="86"/>
  <c r="C347" i="86"/>
  <c r="E347" i="86" s="1"/>
  <c r="C346" i="86"/>
  <c r="C345" i="86"/>
  <c r="C344" i="86"/>
  <c r="C343" i="86"/>
  <c r="C342" i="86"/>
  <c r="C341" i="86"/>
  <c r="C340" i="86"/>
  <c r="C339" i="86"/>
  <c r="C338" i="86"/>
  <c r="C337" i="86"/>
  <c r="C336" i="86"/>
  <c r="C335" i="86"/>
  <c r="C334" i="86"/>
  <c r="C333" i="86"/>
  <c r="C332" i="86"/>
  <c r="C331" i="86"/>
  <c r="C330" i="86"/>
  <c r="C329" i="86"/>
  <c r="C328" i="86"/>
  <c r="C327" i="86"/>
  <c r="C326" i="86"/>
  <c r="C325" i="86"/>
  <c r="C324" i="86"/>
  <c r="C323" i="86"/>
  <c r="C322" i="86"/>
  <c r="C321" i="86"/>
  <c r="C320" i="86"/>
  <c r="C319" i="86"/>
  <c r="E319" i="86" s="1"/>
  <c r="C318" i="86"/>
  <c r="C317" i="86"/>
  <c r="C316" i="86"/>
  <c r="C315" i="86"/>
  <c r="C314" i="86"/>
  <c r="C313" i="86"/>
  <c r="C312" i="86"/>
  <c r="C311" i="86"/>
  <c r="C310" i="86"/>
  <c r="E310" i="86" s="1"/>
  <c r="C309" i="86"/>
  <c r="C308" i="86"/>
  <c r="C307" i="86"/>
  <c r="C306" i="86"/>
  <c r="C305" i="86"/>
  <c r="C304" i="86"/>
  <c r="C303" i="86"/>
  <c r="C302" i="86"/>
  <c r="C301" i="86"/>
  <c r="C300" i="86"/>
  <c r="C299" i="86"/>
  <c r="C298" i="86"/>
  <c r="C297" i="86"/>
  <c r="C296" i="86"/>
  <c r="C295" i="86"/>
  <c r="C294" i="86"/>
  <c r="C293" i="86"/>
  <c r="C292" i="86"/>
  <c r="C291" i="86"/>
  <c r="C290" i="86"/>
  <c r="C289" i="86"/>
  <c r="C288" i="86"/>
  <c r="C287" i="86"/>
  <c r="C286" i="86"/>
  <c r="C285" i="86"/>
  <c r="C284" i="86"/>
  <c r="C283" i="86"/>
  <c r="C282" i="86"/>
  <c r="C281" i="86"/>
  <c r="C280" i="86"/>
  <c r="C279" i="86"/>
  <c r="C278" i="86"/>
  <c r="C277" i="86"/>
  <c r="C276" i="86"/>
  <c r="C275" i="86"/>
  <c r="E275" i="86" s="1"/>
  <c r="C274" i="86"/>
  <c r="C273" i="86"/>
  <c r="C272" i="86"/>
  <c r="C271" i="86"/>
  <c r="E271" i="86" s="1"/>
  <c r="C270" i="86"/>
  <c r="C269" i="86"/>
  <c r="C268" i="86"/>
  <c r="C267" i="86"/>
  <c r="C266" i="86"/>
  <c r="C265" i="86"/>
  <c r="C264" i="86"/>
  <c r="C263" i="86"/>
  <c r="C262" i="86"/>
  <c r="C261" i="86"/>
  <c r="C260" i="86"/>
  <c r="C259" i="86"/>
  <c r="E259" i="86" s="1"/>
  <c r="C258" i="86"/>
  <c r="C257" i="86"/>
  <c r="C256" i="86"/>
  <c r="C255" i="86"/>
  <c r="C254" i="86"/>
  <c r="E254" i="86" s="1"/>
  <c r="C253" i="86"/>
  <c r="C252" i="86"/>
  <c r="C251" i="86"/>
  <c r="C250" i="86"/>
  <c r="C249" i="86"/>
  <c r="C248" i="86"/>
  <c r="C247" i="86"/>
  <c r="C246" i="86"/>
  <c r="E246" i="86" s="1"/>
  <c r="C245" i="86"/>
  <c r="C244" i="86"/>
  <c r="C243" i="86"/>
  <c r="C242" i="86"/>
  <c r="C241" i="86"/>
  <c r="C240" i="86"/>
  <c r="C239" i="86"/>
  <c r="C238" i="86"/>
  <c r="C237" i="86"/>
  <c r="C236" i="86"/>
  <c r="C235" i="86"/>
  <c r="C234" i="86"/>
  <c r="C233" i="86"/>
  <c r="C232" i="86"/>
  <c r="C231" i="86"/>
  <c r="C230" i="86"/>
  <c r="C229" i="86"/>
  <c r="C228" i="86"/>
  <c r="C227" i="86"/>
  <c r="C226" i="86"/>
  <c r="C225" i="86"/>
  <c r="C224" i="86"/>
  <c r="C223" i="86"/>
  <c r="C222" i="86"/>
  <c r="C221" i="86"/>
  <c r="C220" i="86"/>
  <c r="C219" i="86"/>
  <c r="C218" i="86"/>
  <c r="C217" i="86"/>
  <c r="C216" i="86"/>
  <c r="C215" i="86"/>
  <c r="E215" i="86" s="1"/>
  <c r="C214" i="86"/>
  <c r="C213" i="86"/>
  <c r="C212" i="86"/>
  <c r="C211" i="86"/>
  <c r="C210" i="86"/>
  <c r="C209" i="86"/>
  <c r="C208" i="86"/>
  <c r="C207" i="86"/>
  <c r="C206" i="86"/>
  <c r="C205" i="86"/>
  <c r="C204" i="86"/>
  <c r="C203" i="86"/>
  <c r="E203" i="86" s="1"/>
  <c r="C202" i="86"/>
  <c r="C201" i="86"/>
  <c r="C200" i="86"/>
  <c r="C199" i="86"/>
  <c r="C198" i="86"/>
  <c r="C197" i="86"/>
  <c r="C196" i="86"/>
  <c r="C195" i="86"/>
  <c r="C194" i="86"/>
  <c r="C193" i="86"/>
  <c r="C192" i="86"/>
  <c r="C191" i="86"/>
  <c r="C190" i="86"/>
  <c r="E190" i="86" s="1"/>
  <c r="C189" i="86"/>
  <c r="C188" i="86"/>
  <c r="C187" i="86"/>
  <c r="C186" i="86"/>
  <c r="C185" i="86"/>
  <c r="C184" i="86"/>
  <c r="C183" i="86"/>
  <c r="C182" i="86"/>
  <c r="C181" i="86"/>
  <c r="C180" i="86"/>
  <c r="C179" i="86"/>
  <c r="C178" i="86"/>
  <c r="C177" i="86"/>
  <c r="C176" i="86"/>
  <c r="C175" i="86"/>
  <c r="C174" i="86"/>
  <c r="C173" i="86"/>
  <c r="C172" i="86"/>
  <c r="C171" i="86"/>
  <c r="C170" i="86"/>
  <c r="C169" i="86"/>
  <c r="C168" i="86"/>
  <c r="C167" i="86"/>
  <c r="C166" i="86"/>
  <c r="C165" i="86"/>
  <c r="C164" i="86"/>
  <c r="C163" i="86"/>
  <c r="C162" i="86"/>
  <c r="C161" i="86"/>
  <c r="C160" i="86"/>
  <c r="C159" i="86"/>
  <c r="C158" i="86"/>
  <c r="C157" i="86"/>
  <c r="C156" i="86"/>
  <c r="C155" i="86"/>
  <c r="C154" i="86"/>
  <c r="C153" i="86"/>
  <c r="C152" i="86"/>
  <c r="C151" i="86"/>
  <c r="E151" i="86" s="1"/>
  <c r="C150" i="86"/>
  <c r="C149" i="86"/>
  <c r="C148" i="86"/>
  <c r="C147" i="86"/>
  <c r="E147" i="86" s="1"/>
  <c r="C146" i="86"/>
  <c r="C145" i="86"/>
  <c r="C144" i="86"/>
  <c r="C143" i="86"/>
  <c r="E143" i="86" s="1"/>
  <c r="C142" i="86"/>
  <c r="C141" i="86"/>
  <c r="C140" i="86"/>
  <c r="C139" i="86"/>
  <c r="E139" i="86" s="1"/>
  <c r="C138" i="86"/>
  <c r="C137" i="86"/>
  <c r="C136" i="86"/>
  <c r="C135" i="86"/>
  <c r="C134" i="86"/>
  <c r="C133" i="86"/>
  <c r="C132" i="86"/>
  <c r="C131" i="86"/>
  <c r="C130" i="86"/>
  <c r="C129" i="86"/>
  <c r="C128" i="86"/>
  <c r="C127" i="86"/>
  <c r="C126" i="86"/>
  <c r="E126" i="86" s="1"/>
  <c r="C125" i="86"/>
  <c r="C124" i="86"/>
  <c r="C123" i="86"/>
  <c r="E123" i="86" s="1"/>
  <c r="C122" i="86"/>
  <c r="C121" i="86"/>
  <c r="C120" i="86"/>
  <c r="C119" i="86"/>
  <c r="C118" i="86"/>
  <c r="C117" i="86"/>
  <c r="C116" i="86"/>
  <c r="C115" i="86"/>
  <c r="C114" i="86"/>
  <c r="C113" i="86"/>
  <c r="C112" i="86"/>
  <c r="C111" i="86"/>
  <c r="C110" i="86"/>
  <c r="C109" i="86"/>
  <c r="C108" i="86"/>
  <c r="C107" i="86"/>
  <c r="C106" i="86"/>
  <c r="C105" i="86"/>
  <c r="C104" i="86"/>
  <c r="C103" i="86"/>
  <c r="C102" i="86"/>
  <c r="C101" i="86"/>
  <c r="C100" i="86"/>
  <c r="C99" i="86"/>
  <c r="C98" i="86"/>
  <c r="C97" i="86"/>
  <c r="C96" i="86"/>
  <c r="C95" i="86"/>
  <c r="C94" i="86"/>
  <c r="C93" i="86"/>
  <c r="C92" i="86"/>
  <c r="C91" i="86"/>
  <c r="C90" i="86"/>
  <c r="C89" i="86"/>
  <c r="C88" i="86"/>
  <c r="C87" i="86"/>
  <c r="E87" i="86" s="1"/>
  <c r="C86" i="86"/>
  <c r="C85" i="86"/>
  <c r="C84" i="86"/>
  <c r="C83" i="86"/>
  <c r="E83" i="86" s="1"/>
  <c r="C82" i="86"/>
  <c r="C81" i="86"/>
  <c r="C80" i="86"/>
  <c r="C79" i="86"/>
  <c r="E79" i="86" s="1"/>
  <c r="C78" i="86"/>
  <c r="C77" i="86"/>
  <c r="C76" i="86"/>
  <c r="C75" i="86"/>
  <c r="C74" i="86"/>
  <c r="C73" i="86"/>
  <c r="C72" i="86"/>
  <c r="C71" i="86"/>
  <c r="C70" i="86"/>
  <c r="C69" i="86"/>
  <c r="C68" i="86"/>
  <c r="C67" i="86"/>
  <c r="C66" i="86"/>
  <c r="C65" i="86"/>
  <c r="C64" i="86"/>
  <c r="C63" i="86"/>
  <c r="C62" i="86"/>
  <c r="E62" i="86" s="1"/>
  <c r="C61" i="86"/>
  <c r="C60" i="86"/>
  <c r="C59" i="86"/>
  <c r="C58" i="86"/>
  <c r="C57" i="86"/>
  <c r="C56" i="86"/>
  <c r="C55" i="86"/>
  <c r="C54" i="86"/>
  <c r="C53" i="86"/>
  <c r="C52" i="86"/>
  <c r="C51" i="86"/>
  <c r="C50" i="86"/>
  <c r="D49" i="86"/>
  <c r="C49" i="86"/>
  <c r="C48" i="86"/>
  <c r="C47" i="86"/>
  <c r="C46" i="86"/>
  <c r="C45" i="86"/>
  <c r="C44" i="86"/>
  <c r="C43" i="86"/>
  <c r="C42" i="86"/>
  <c r="C41" i="86"/>
  <c r="C40" i="86"/>
  <c r="C39" i="86"/>
  <c r="C38" i="86"/>
  <c r="C37" i="86"/>
  <c r="C36" i="86"/>
  <c r="C35" i="86"/>
  <c r="C34" i="86"/>
  <c r="C33" i="86"/>
  <c r="C32" i="86"/>
  <c r="D29" i="86"/>
  <c r="D886" i="86" s="1"/>
  <c r="D28" i="86"/>
  <c r="F20" i="85"/>
  <c r="G17" i="85"/>
  <c r="C17" i="85"/>
  <c r="D17" i="85" s="1"/>
  <c r="G16" i="85"/>
  <c r="C16" i="85"/>
  <c r="D16" i="85" s="1"/>
  <c r="G15" i="85"/>
  <c r="G20" i="85" s="1"/>
  <c r="C15" i="85"/>
  <c r="D15" i="85" s="1"/>
  <c r="E8" i="80" a="1"/>
  <c r="E8" i="80" s="1"/>
  <c r="H18" i="99" l="1"/>
  <c r="H12" i="99"/>
  <c r="H14" i="99"/>
  <c r="H11" i="99"/>
  <c r="H19" i="99"/>
  <c r="H16" i="99"/>
  <c r="F26" i="99"/>
  <c r="O26" i="99"/>
  <c r="P26" i="99"/>
  <c r="E25" i="99"/>
  <c r="S28" i="99"/>
  <c r="I28" i="99"/>
  <c r="O29" i="99"/>
  <c r="E29" i="99"/>
  <c r="E27" i="99"/>
  <c r="N29" i="99"/>
  <c r="R28" i="99"/>
  <c r="N27" i="99"/>
  <c r="N25" i="99"/>
  <c r="M29" i="99"/>
  <c r="M27" i="99"/>
  <c r="M25" i="99"/>
  <c r="H17" i="99"/>
  <c r="H13" i="99"/>
  <c r="H15" i="99"/>
  <c r="E85" i="86"/>
  <c r="E174" i="86"/>
  <c r="E267" i="86"/>
  <c r="E47" i="86"/>
  <c r="E70" i="86"/>
  <c r="E88" i="86"/>
  <c r="D106" i="86"/>
  <c r="E152" i="86"/>
  <c r="D182" i="86"/>
  <c r="D217" i="86"/>
  <c r="E333" i="86"/>
  <c r="E391" i="86"/>
  <c r="E582" i="86"/>
  <c r="E734" i="86"/>
  <c r="D158" i="86"/>
  <c r="D170" i="86"/>
  <c r="E206" i="86"/>
  <c r="E242" i="86"/>
  <c r="E263" i="86"/>
  <c r="E311" i="86"/>
  <c r="E327" i="86"/>
  <c r="E361" i="86"/>
  <c r="E383" i="86"/>
  <c r="E558" i="86"/>
  <c r="E77" i="86"/>
  <c r="E89" i="86"/>
  <c r="E102" i="86"/>
  <c r="D113" i="86"/>
  <c r="E141" i="86"/>
  <c r="E166" i="86"/>
  <c r="D177" i="86"/>
  <c r="E182" i="86"/>
  <c r="E200" i="86"/>
  <c r="E212" i="86"/>
  <c r="E225" i="86"/>
  <c r="E231" i="86"/>
  <c r="D242" i="86"/>
  <c r="D247" i="86"/>
  <c r="E264" i="86"/>
  <c r="D271" i="86"/>
  <c r="E277" i="86"/>
  <c r="E283" i="86"/>
  <c r="D289" i="86"/>
  <c r="D306" i="86"/>
  <c r="D311" i="86"/>
  <c r="D327" i="86"/>
  <c r="E407" i="86"/>
  <c r="E423" i="86"/>
  <c r="E439" i="86"/>
  <c r="E463" i="86"/>
  <c r="E487" i="86"/>
  <c r="E519" i="86"/>
  <c r="E38" i="86"/>
  <c r="E54" i="86"/>
  <c r="D119" i="86"/>
  <c r="E161" i="86"/>
  <c r="E50" i="86"/>
  <c r="E72" i="86"/>
  <c r="E155" i="86"/>
  <c r="E286" i="86"/>
  <c r="E35" i="86"/>
  <c r="D41" i="86"/>
  <c r="E58" i="86"/>
  <c r="D63" i="86"/>
  <c r="E76" i="86"/>
  <c r="D94" i="86"/>
  <c r="E101" i="86"/>
  <c r="D118" i="86"/>
  <c r="E127" i="86"/>
  <c r="E140" i="86"/>
  <c r="E165" i="86"/>
  <c r="E187" i="86"/>
  <c r="D199" i="86"/>
  <c r="E211" i="86"/>
  <c r="D230" i="86"/>
  <c r="E247" i="86"/>
  <c r="D258" i="86"/>
  <c r="E276" i="86"/>
  <c r="E289" i="86"/>
  <c r="E306" i="86"/>
  <c r="E42" i="86"/>
  <c r="D58" i="86"/>
  <c r="E95" i="86"/>
  <c r="E107" i="86"/>
  <c r="E118" i="86"/>
  <c r="E135" i="86"/>
  <c r="E153" i="86"/>
  <c r="E37" i="86"/>
  <c r="D42" i="86"/>
  <c r="D54" i="86"/>
  <c r="E59" i="86"/>
  <c r="D71" i="86"/>
  <c r="E78" i="86"/>
  <c r="D89" i="86"/>
  <c r="E96" i="86"/>
  <c r="D102" i="86"/>
  <c r="E114" i="86"/>
  <c r="E119" i="86"/>
  <c r="D135" i="86"/>
  <c r="E142" i="86"/>
  <c r="D153" i="86"/>
  <c r="D166" i="86"/>
  <c r="E178" i="86"/>
  <c r="E183" i="86"/>
  <c r="D194" i="86"/>
  <c r="D207" i="86"/>
  <c r="E213" i="86"/>
  <c r="E219" i="86"/>
  <c r="D225" i="86"/>
  <c r="E238" i="86"/>
  <c r="E243" i="86"/>
  <c r="E278" i="86"/>
  <c r="E284" i="86"/>
  <c r="E290" i="86"/>
  <c r="E297" i="86"/>
  <c r="D302" i="86"/>
  <c r="E307" i="86"/>
  <c r="D322" i="86"/>
  <c r="E335" i="86"/>
  <c r="E355" i="86"/>
  <c r="E363" i="86"/>
  <c r="D377" i="86"/>
  <c r="E103" i="86"/>
  <c r="D178" i="86"/>
  <c r="D183" i="86"/>
  <c r="E195" i="86"/>
  <c r="E207" i="86"/>
  <c r="E214" i="86"/>
  <c r="E220" i="86"/>
  <c r="E226" i="86"/>
  <c r="E233" i="86"/>
  <c r="D238" i="86"/>
  <c r="E255" i="86"/>
  <c r="E260" i="86"/>
  <c r="E272" i="86"/>
  <c r="E285" i="86"/>
  <c r="D297" i="86"/>
  <c r="E302" i="86"/>
  <c r="E318" i="86"/>
  <c r="E349" i="86"/>
  <c r="E371" i="86"/>
  <c r="E729" i="86"/>
  <c r="E84" i="86"/>
  <c r="E136" i="86"/>
  <c r="E110" i="86"/>
  <c r="D130" i="86"/>
  <c r="D161" i="86"/>
  <c r="E239" i="86"/>
  <c r="E273" i="86"/>
  <c r="E314" i="86"/>
  <c r="E337" i="86"/>
  <c r="E343" i="86"/>
  <c r="D349" i="86"/>
  <c r="E379" i="86"/>
  <c r="E530" i="86"/>
  <c r="E538" i="86"/>
  <c r="E578" i="86"/>
  <c r="E602" i="86"/>
  <c r="E91" i="86"/>
  <c r="D143" i="86"/>
  <c r="E208" i="86"/>
  <c r="E227" i="86"/>
  <c r="D233" i="86"/>
  <c r="D255" i="86"/>
  <c r="E279" i="86"/>
  <c r="E268" i="86"/>
  <c r="E324" i="86"/>
  <c r="E97" i="86"/>
  <c r="D38" i="86"/>
  <c r="D66" i="86"/>
  <c r="D97" i="86"/>
  <c r="E149" i="86"/>
  <c r="E179" i="86"/>
  <c r="E221" i="86"/>
  <c r="E298" i="86"/>
  <c r="E323" i="86"/>
  <c r="E39" i="86"/>
  <c r="D50" i="86"/>
  <c r="D55" i="86"/>
  <c r="E67" i="86"/>
  <c r="E86" i="86"/>
  <c r="E98" i="86"/>
  <c r="D110" i="86"/>
  <c r="E150" i="86"/>
  <c r="E162" i="86"/>
  <c r="D174" i="86"/>
  <c r="E191" i="86"/>
  <c r="E222" i="86"/>
  <c r="E234" i="86"/>
  <c r="E262" i="86"/>
  <c r="E293" i="86"/>
  <c r="D319" i="86"/>
  <c r="D337" i="86"/>
  <c r="E403" i="86"/>
  <c r="E435" i="86"/>
  <c r="E483" i="86"/>
  <c r="D33" i="86"/>
  <c r="E46" i="86"/>
  <c r="E51" i="86"/>
  <c r="E68" i="86"/>
  <c r="E80" i="86"/>
  <c r="E93" i="86"/>
  <c r="E99" i="86"/>
  <c r="D105" i="86"/>
  <c r="E111" i="86"/>
  <c r="E122" i="86"/>
  <c r="E132" i="86"/>
  <c r="E144" i="86"/>
  <c r="E157" i="86"/>
  <c r="D169" i="86"/>
  <c r="E175" i="86"/>
  <c r="E186" i="86"/>
  <c r="D191" i="86"/>
  <c r="E198" i="86"/>
  <c r="E204" i="86"/>
  <c r="E216" i="86"/>
  <c r="D222" i="86"/>
  <c r="E229" i="86"/>
  <c r="D234" i="86"/>
  <c r="D246" i="86"/>
  <c r="E251" i="86"/>
  <c r="E269" i="86"/>
  <c r="E281" i="86"/>
  <c r="E294" i="86"/>
  <c r="D310" i="86"/>
  <c r="E332" i="86"/>
  <c r="E351" i="86"/>
  <c r="E359" i="86"/>
  <c r="E367" i="86"/>
  <c r="E71" i="86"/>
  <c r="D114" i="86"/>
  <c r="E148" i="86"/>
  <c r="E55" i="86"/>
  <c r="D79" i="86"/>
  <c r="E115" i="86"/>
  <c r="E196" i="86"/>
  <c r="E250" i="86"/>
  <c r="E303" i="86"/>
  <c r="E395" i="86"/>
  <c r="E33" i="86"/>
  <c r="E92" i="86"/>
  <c r="E105" i="86"/>
  <c r="E131" i="86"/>
  <c r="E156" i="86"/>
  <c r="E169" i="86"/>
  <c r="E209" i="86"/>
  <c r="D250" i="86"/>
  <c r="E280" i="86"/>
  <c r="D286" i="86"/>
  <c r="D298" i="86"/>
  <c r="D314" i="86"/>
  <c r="E411" i="86"/>
  <c r="E451" i="86"/>
  <c r="E467" i="86"/>
  <c r="E499" i="86"/>
  <c r="E34" i="86"/>
  <c r="E41" i="86"/>
  <c r="D46" i="86"/>
  <c r="E63" i="86"/>
  <c r="E75" i="86"/>
  <c r="E81" i="86"/>
  <c r="E94" i="86"/>
  <c r="E106" i="86"/>
  <c r="D122" i="86"/>
  <c r="D127" i="86"/>
  <c r="E145" i="86"/>
  <c r="E158" i="86"/>
  <c r="E170" i="86"/>
  <c r="D186" i="86"/>
  <c r="E199" i="86"/>
  <c r="E205" i="86"/>
  <c r="E217" i="86"/>
  <c r="E223" i="86"/>
  <c r="E230" i="86"/>
  <c r="D241" i="86"/>
  <c r="D263" i="86"/>
  <c r="E270" i="86"/>
  <c r="D281" i="86"/>
  <c r="E288" i="86"/>
  <c r="D294" i="86"/>
  <c r="D305" i="86"/>
  <c r="E315" i="86"/>
  <c r="E326" i="86"/>
  <c r="D332" i="86"/>
  <c r="E339" i="86"/>
  <c r="E405" i="86"/>
  <c r="H32" i="86" a="1"/>
  <c r="H32" i="86" s="1"/>
  <c r="C20" i="85"/>
  <c r="E36" i="86"/>
  <c r="E40" i="86"/>
  <c r="E45" i="86"/>
  <c r="E49" i="86"/>
  <c r="D57" i="86"/>
  <c r="D62" i="86"/>
  <c r="E66" i="86"/>
  <c r="D74" i="86"/>
  <c r="D87" i="86"/>
  <c r="E100" i="86"/>
  <c r="E104" i="86"/>
  <c r="E109" i="86"/>
  <c r="E113" i="86"/>
  <c r="D121" i="86"/>
  <c r="D126" i="86"/>
  <c r="E130" i="86"/>
  <c r="E134" i="86"/>
  <c r="D138" i="86"/>
  <c r="D151" i="86"/>
  <c r="E159" i="86"/>
  <c r="E164" i="86"/>
  <c r="E168" i="86"/>
  <c r="E173" i="86"/>
  <c r="E177" i="86"/>
  <c r="D185" i="86"/>
  <c r="D190" i="86"/>
  <c r="E194" i="86"/>
  <c r="D202" i="86"/>
  <c r="D215" i="86"/>
  <c r="E228" i="86"/>
  <c r="E232" i="86"/>
  <c r="E237" i="86"/>
  <c r="E241" i="86"/>
  <c r="D249" i="86"/>
  <c r="D254" i="86"/>
  <c r="E258" i="86"/>
  <c r="D266" i="86"/>
  <c r="D279" i="86"/>
  <c r="E287" i="86"/>
  <c r="E292" i="86"/>
  <c r="E296" i="86"/>
  <c r="E301" i="86"/>
  <c r="E305" i="86"/>
  <c r="D313" i="86"/>
  <c r="D318" i="86"/>
  <c r="E322" i="86"/>
  <c r="D330" i="86"/>
  <c r="E341" i="86"/>
  <c r="E369" i="86"/>
  <c r="D385" i="86"/>
  <c r="E397" i="86"/>
  <c r="D413" i="86"/>
  <c r="E425" i="86"/>
  <c r="D441" i="86"/>
  <c r="E469" i="86"/>
  <c r="E493" i="86"/>
  <c r="E513" i="86"/>
  <c r="E539" i="86"/>
  <c r="E553" i="86"/>
  <c r="D584" i="86"/>
  <c r="D598" i="86"/>
  <c r="E699" i="86"/>
  <c r="E1015" i="86"/>
  <c r="E1030" i="86"/>
  <c r="E353" i="86"/>
  <c r="D369" i="86"/>
  <c r="E375" i="86"/>
  <c r="E381" i="86"/>
  <c r="D397" i="86"/>
  <c r="E409" i="86"/>
  <c r="E419" i="86"/>
  <c r="D425" i="86"/>
  <c r="E447" i="86"/>
  <c r="E453" i="86"/>
  <c r="E475" i="86"/>
  <c r="E481" i="86"/>
  <c r="E507" i="86"/>
  <c r="D573" i="86"/>
  <c r="E585" i="86"/>
  <c r="D592" i="86"/>
  <c r="D613" i="86"/>
  <c r="E627" i="86"/>
  <c r="E633" i="86"/>
  <c r="E677" i="86"/>
  <c r="E685" i="86"/>
  <c r="E865" i="86"/>
  <c r="D353" i="86"/>
  <c r="E365" i="86"/>
  <c r="D381" i="86"/>
  <c r="E393" i="86"/>
  <c r="D409" i="86"/>
  <c r="E431" i="86"/>
  <c r="E437" i="86"/>
  <c r="E459" i="86"/>
  <c r="E465" i="86"/>
  <c r="D481" i="86"/>
  <c r="E501" i="86"/>
  <c r="E521" i="86"/>
  <c r="D528" i="86"/>
  <c r="D534" i="86"/>
  <c r="E555" i="86"/>
  <c r="E593" i="86"/>
  <c r="D365" i="86"/>
  <c r="E377" i="86"/>
  <c r="E387" i="86"/>
  <c r="D393" i="86"/>
  <c r="E415" i="86"/>
  <c r="E421" i="86"/>
  <c r="E443" i="86"/>
  <c r="E449" i="86"/>
  <c r="D465" i="86"/>
  <c r="E471" i="86"/>
  <c r="E477" i="86"/>
  <c r="E495" i="86"/>
  <c r="E509" i="86"/>
  <c r="E515" i="86"/>
  <c r="E529" i="86"/>
  <c r="D549" i="86"/>
  <c r="D568" i="86"/>
  <c r="E574" i="86"/>
  <c r="D622" i="86"/>
  <c r="D672" i="86"/>
  <c r="D914" i="86"/>
  <c r="E427" i="86"/>
  <c r="E433" i="86"/>
  <c r="D449" i="86"/>
  <c r="E455" i="86"/>
  <c r="E461" i="86"/>
  <c r="D477" i="86"/>
  <c r="E489" i="86"/>
  <c r="E609" i="86"/>
  <c r="E622" i="86"/>
  <c r="E629" i="86"/>
  <c r="E635" i="86"/>
  <c r="D710" i="86"/>
  <c r="E772" i="86"/>
  <c r="D34" i="86"/>
  <c r="D47" i="86"/>
  <c r="E60" i="86"/>
  <c r="E64" i="86"/>
  <c r="E69" i="86"/>
  <c r="E73" i="86"/>
  <c r="D81" i="86"/>
  <c r="D86" i="86"/>
  <c r="E90" i="86"/>
  <c r="D98" i="86"/>
  <c r="D111" i="86"/>
  <c r="E124" i="86"/>
  <c r="E128" i="86"/>
  <c r="E133" i="86"/>
  <c r="E137" i="86"/>
  <c r="D145" i="86"/>
  <c r="D150" i="86"/>
  <c r="E154" i="86"/>
  <c r="D162" i="86"/>
  <c r="D175" i="86"/>
  <c r="E188" i="86"/>
  <c r="E197" i="86"/>
  <c r="E201" i="86"/>
  <c r="D209" i="86"/>
  <c r="D214" i="86"/>
  <c r="E218" i="86"/>
  <c r="D226" i="86"/>
  <c r="D239" i="86"/>
  <c r="E252" i="86"/>
  <c r="E261" i="86"/>
  <c r="E265" i="86"/>
  <c r="D273" i="86"/>
  <c r="D278" i="86"/>
  <c r="E282" i="86"/>
  <c r="D290" i="86"/>
  <c r="D303" i="86"/>
  <c r="E316" i="86"/>
  <c r="E325" i="86"/>
  <c r="E329" i="86"/>
  <c r="D333" i="86"/>
  <c r="E345" i="86"/>
  <c r="D361" i="86"/>
  <c r="E389" i="86"/>
  <c r="E417" i="86"/>
  <c r="D433" i="86"/>
  <c r="E445" i="86"/>
  <c r="D461" i="86"/>
  <c r="E473" i="86"/>
  <c r="E497" i="86"/>
  <c r="E517" i="86"/>
  <c r="D550" i="86"/>
  <c r="E617" i="86"/>
  <c r="D651" i="86"/>
  <c r="E845" i="86"/>
  <c r="D20" i="85"/>
  <c r="D39" i="86"/>
  <c r="E43" i="86"/>
  <c r="E52" i="86"/>
  <c r="E56" i="86"/>
  <c r="E61" i="86"/>
  <c r="E65" i="86"/>
  <c r="D73" i="86"/>
  <c r="D78" i="86"/>
  <c r="E82" i="86"/>
  <c r="D90" i="86"/>
  <c r="D103" i="86"/>
  <c r="E116" i="86"/>
  <c r="E120" i="86"/>
  <c r="E125" i="86"/>
  <c r="E129" i="86"/>
  <c r="D137" i="86"/>
  <c r="D142" i="86"/>
  <c r="E146" i="86"/>
  <c r="D154" i="86"/>
  <c r="D167" i="86"/>
  <c r="E171" i="86"/>
  <c r="E180" i="86"/>
  <c r="E184" i="86"/>
  <c r="E189" i="86"/>
  <c r="E193" i="86"/>
  <c r="D201" i="86"/>
  <c r="D206" i="86"/>
  <c r="E210" i="86"/>
  <c r="D218" i="86"/>
  <c r="D231" i="86"/>
  <c r="E235" i="86"/>
  <c r="E244" i="86"/>
  <c r="E248" i="86"/>
  <c r="E253" i="86"/>
  <c r="E257" i="86"/>
  <c r="D265" i="86"/>
  <c r="D270" i="86"/>
  <c r="E274" i="86"/>
  <c r="D282" i="86"/>
  <c r="D295" i="86"/>
  <c r="E299" i="86"/>
  <c r="E308" i="86"/>
  <c r="E317" i="86"/>
  <c r="E321" i="86"/>
  <c r="D329" i="86"/>
  <c r="D345" i="86"/>
  <c r="E373" i="86"/>
  <c r="E401" i="86"/>
  <c r="D417" i="86"/>
  <c r="E429" i="86"/>
  <c r="D445" i="86"/>
  <c r="E457" i="86"/>
  <c r="D473" i="86"/>
  <c r="E505" i="86"/>
  <c r="E511" i="86"/>
  <c r="E545" i="86"/>
  <c r="D558" i="86"/>
  <c r="E603" i="86"/>
  <c r="E675" i="86"/>
  <c r="D697" i="86"/>
  <c r="D850" i="86"/>
  <c r="E44" i="86"/>
  <c r="E48" i="86"/>
  <c r="E53" i="86"/>
  <c r="E57" i="86"/>
  <c r="D65" i="86"/>
  <c r="D70" i="86"/>
  <c r="E74" i="86"/>
  <c r="D82" i="86"/>
  <c r="D95" i="86"/>
  <c r="E108" i="86"/>
  <c r="E112" i="86"/>
  <c r="E117" i="86"/>
  <c r="E121" i="86"/>
  <c r="D129" i="86"/>
  <c r="D134" i="86"/>
  <c r="E138" i="86"/>
  <c r="D146" i="86"/>
  <c r="D159" i="86"/>
  <c r="E163" i="86"/>
  <c r="E167" i="86"/>
  <c r="E172" i="86"/>
  <c r="E176" i="86"/>
  <c r="E181" i="86"/>
  <c r="E185" i="86"/>
  <c r="D193" i="86"/>
  <c r="D198" i="86"/>
  <c r="E202" i="86"/>
  <c r="D210" i="86"/>
  <c r="D223" i="86"/>
  <c r="E236" i="86"/>
  <c r="E240" i="86"/>
  <c r="E245" i="86"/>
  <c r="E249" i="86"/>
  <c r="D257" i="86"/>
  <c r="D262" i="86"/>
  <c r="E266" i="86"/>
  <c r="D274" i="86"/>
  <c r="D287" i="86"/>
  <c r="E291" i="86"/>
  <c r="E295" i="86"/>
  <c r="E300" i="86"/>
  <c r="E304" i="86"/>
  <c r="E309" i="86"/>
  <c r="E313" i="86"/>
  <c r="D321" i="86"/>
  <c r="D326" i="86"/>
  <c r="E330" i="86"/>
  <c r="E357" i="86"/>
  <c r="E385" i="86"/>
  <c r="D401" i="86"/>
  <c r="E413" i="86"/>
  <c r="D429" i="86"/>
  <c r="E441" i="86"/>
  <c r="D457" i="86"/>
  <c r="E479" i="86"/>
  <c r="E485" i="86"/>
  <c r="D565" i="86"/>
  <c r="E619" i="86"/>
  <c r="E783" i="86"/>
  <c r="E32" i="86"/>
  <c r="E791" i="86"/>
  <c r="E889" i="86"/>
  <c r="D786" i="86"/>
  <c r="D732" i="86"/>
  <c r="D675" i="86"/>
  <c r="D658" i="86"/>
  <c r="D624" i="86"/>
  <c r="D605" i="86"/>
  <c r="D590" i="86"/>
  <c r="E570" i="86"/>
  <c r="E550" i="86"/>
  <c r="D513" i="86"/>
  <c r="D505" i="86"/>
  <c r="E737" i="86"/>
  <c r="D685" i="86"/>
  <c r="D664" i="86"/>
  <c r="E646" i="86"/>
  <c r="E614" i="86"/>
  <c r="D560" i="86"/>
  <c r="D541" i="86"/>
  <c r="D526" i="86"/>
  <c r="D521" i="86"/>
  <c r="D517" i="86"/>
  <c r="D509" i="86"/>
  <c r="D501" i="86"/>
  <c r="D493" i="86"/>
  <c r="D489" i="86"/>
  <c r="D758" i="86"/>
  <c r="D929" i="86"/>
  <c r="E841" i="86"/>
  <c r="D812" i="86"/>
  <c r="D798" i="86"/>
  <c r="E914" i="86"/>
  <c r="D908" i="86"/>
  <c r="D865" i="86"/>
  <c r="E777" i="86"/>
  <c r="D748" i="86"/>
  <c r="D683" i="86"/>
  <c r="E667" i="86"/>
  <c r="D662" i="86"/>
  <c r="D645" i="86"/>
  <c r="D341" i="86"/>
  <c r="D357" i="86"/>
  <c r="D373" i="86"/>
  <c r="D389" i="86"/>
  <c r="D405" i="86"/>
  <c r="D421" i="86"/>
  <c r="D437" i="86"/>
  <c r="D453" i="86"/>
  <c r="D469" i="86"/>
  <c r="D485" i="86"/>
  <c r="E491" i="86"/>
  <c r="D497" i="86"/>
  <c r="E503" i="86"/>
  <c r="E563" i="86"/>
  <c r="E594" i="86"/>
  <c r="D614" i="86"/>
  <c r="E761" i="86"/>
  <c r="E656" i="86"/>
  <c r="E723" i="86"/>
  <c r="E756" i="86"/>
  <c r="E852" i="86"/>
  <c r="E880" i="86"/>
  <c r="E887" i="86"/>
  <c r="E996" i="86"/>
  <c r="E1008" i="86"/>
  <c r="E1016" i="86"/>
  <c r="E1031" i="86"/>
  <c r="D32" i="86"/>
  <c r="D36" i="86"/>
  <c r="D44" i="86"/>
  <c r="D52" i="86"/>
  <c r="D60" i="86"/>
  <c r="D68" i="86"/>
  <c r="D76" i="86"/>
  <c r="D84" i="86"/>
  <c r="D92" i="86"/>
  <c r="D100" i="86"/>
  <c r="D108" i="86"/>
  <c r="D116" i="86"/>
  <c r="D124" i="86"/>
  <c r="D132" i="86"/>
  <c r="D140" i="86"/>
  <c r="D148" i="86"/>
  <c r="D156" i="86"/>
  <c r="D164" i="86"/>
  <c r="D172" i="86"/>
  <c r="D180" i="86"/>
  <c r="D188" i="86"/>
  <c r="D196" i="86"/>
  <c r="D204" i="86"/>
  <c r="D212" i="86"/>
  <c r="D220" i="86"/>
  <c r="D228" i="86"/>
  <c r="D236" i="86"/>
  <c r="D244" i="86"/>
  <c r="D252" i="86"/>
  <c r="D260" i="86"/>
  <c r="D268" i="86"/>
  <c r="D276" i="86"/>
  <c r="D284" i="86"/>
  <c r="D292" i="86"/>
  <c r="D300" i="86"/>
  <c r="D308" i="86"/>
  <c r="D316" i="86"/>
  <c r="D324" i="86"/>
  <c r="E336" i="86"/>
  <c r="E340" i="86"/>
  <c r="E344" i="86"/>
  <c r="E348" i="86"/>
  <c r="E352" i="86"/>
  <c r="E356" i="86"/>
  <c r="E360" i="86"/>
  <c r="E364" i="86"/>
  <c r="E368" i="86"/>
  <c r="E372" i="86"/>
  <c r="E376" i="86"/>
  <c r="E380" i="86"/>
  <c r="E384" i="86"/>
  <c r="E388" i="86"/>
  <c r="E392" i="86"/>
  <c r="E396" i="86"/>
  <c r="E400" i="86"/>
  <c r="E404" i="86"/>
  <c r="E408" i="86"/>
  <c r="E412" i="86"/>
  <c r="E416" i="86"/>
  <c r="E420" i="86"/>
  <c r="E424" i="86"/>
  <c r="E428" i="86"/>
  <c r="E432" i="86"/>
  <c r="E436" i="86"/>
  <c r="E440" i="86"/>
  <c r="E444" i="86"/>
  <c r="E448" i="86"/>
  <c r="E452" i="86"/>
  <c r="E456" i="86"/>
  <c r="E460" i="86"/>
  <c r="E464" i="86"/>
  <c r="E468" i="86"/>
  <c r="E472" i="86"/>
  <c r="E476" i="86"/>
  <c r="E480" i="86"/>
  <c r="E484" i="86"/>
  <c r="E488" i="86"/>
  <c r="E492" i="86"/>
  <c r="E496" i="86"/>
  <c r="E500" i="86"/>
  <c r="E504" i="86"/>
  <c r="E508" i="86"/>
  <c r="E512" i="86"/>
  <c r="E516" i="86"/>
  <c r="E520" i="86"/>
  <c r="D525" i="86"/>
  <c r="E534" i="86"/>
  <c r="D544" i="86"/>
  <c r="E554" i="86"/>
  <c r="E569" i="86"/>
  <c r="D574" i="86"/>
  <c r="E579" i="86"/>
  <c r="D589" i="86"/>
  <c r="E598" i="86"/>
  <c r="D608" i="86"/>
  <c r="E618" i="86"/>
  <c r="D640" i="86"/>
  <c r="E645" i="86"/>
  <c r="E678" i="86"/>
  <c r="D690" i="86"/>
  <c r="D702" i="86"/>
  <c r="D716" i="86"/>
  <c r="D742" i="86"/>
  <c r="E825" i="86"/>
  <c r="E847" i="86"/>
  <c r="E909" i="86"/>
  <c r="E929" i="86"/>
  <c r="E951" i="86"/>
  <c r="E966" i="86"/>
  <c r="D996" i="86"/>
  <c r="D1002" i="86"/>
  <c r="E820" i="86"/>
  <c r="E916" i="86"/>
  <c r="E944" i="86"/>
  <c r="E952" i="86"/>
  <c r="E967" i="86"/>
  <c r="E911" i="86"/>
  <c r="D37" i="86"/>
  <c r="D45" i="86"/>
  <c r="D53" i="86"/>
  <c r="D61" i="86"/>
  <c r="D69" i="86"/>
  <c r="D77" i="86"/>
  <c r="D85" i="86"/>
  <c r="D93" i="86"/>
  <c r="D101" i="86"/>
  <c r="D109" i="86"/>
  <c r="D117" i="86"/>
  <c r="D125" i="86"/>
  <c r="D133" i="86"/>
  <c r="D141" i="86"/>
  <c r="D149" i="86"/>
  <c r="D157" i="86"/>
  <c r="D165" i="86"/>
  <c r="D173" i="86"/>
  <c r="D181" i="86"/>
  <c r="D189" i="86"/>
  <c r="D197" i="86"/>
  <c r="D205" i="86"/>
  <c r="D213" i="86"/>
  <c r="D221" i="86"/>
  <c r="D229" i="86"/>
  <c r="D237" i="86"/>
  <c r="D245" i="86"/>
  <c r="D253" i="86"/>
  <c r="D261" i="86"/>
  <c r="D269" i="86"/>
  <c r="D277" i="86"/>
  <c r="D285" i="86"/>
  <c r="D293" i="86"/>
  <c r="D301" i="86"/>
  <c r="D309" i="86"/>
  <c r="D317" i="86"/>
  <c r="D325" i="86"/>
  <c r="E526" i="86"/>
  <c r="D536" i="86"/>
  <c r="E546" i="86"/>
  <c r="E561" i="86"/>
  <c r="D566" i="86"/>
  <c r="E571" i="86"/>
  <c r="D581" i="86"/>
  <c r="E590" i="86"/>
  <c r="D600" i="86"/>
  <c r="E610" i="86"/>
  <c r="E625" i="86"/>
  <c r="E631" i="86"/>
  <c r="E643" i="86"/>
  <c r="E653" i="86"/>
  <c r="E670" i="86"/>
  <c r="E680" i="86"/>
  <c r="E752" i="86"/>
  <c r="E759" i="86"/>
  <c r="D780" i="86"/>
  <c r="E786" i="86"/>
  <c r="E836" i="86"/>
  <c r="E855" i="86"/>
  <c r="D862" i="86"/>
  <c r="D876" i="86"/>
  <c r="E884" i="86"/>
  <c r="E905" i="86"/>
  <c r="E992" i="86"/>
  <c r="E998" i="86"/>
  <c r="D1004" i="86"/>
  <c r="E1020" i="86"/>
  <c r="E1028" i="86"/>
  <c r="E595" i="86"/>
  <c r="D40" i="86"/>
  <c r="D48" i="86"/>
  <c r="D56" i="86"/>
  <c r="D64" i="86"/>
  <c r="D72" i="86"/>
  <c r="D80" i="86"/>
  <c r="D88" i="86"/>
  <c r="D96" i="86"/>
  <c r="D104" i="86"/>
  <c r="D112" i="86"/>
  <c r="D120" i="86"/>
  <c r="D128" i="86"/>
  <c r="D136" i="86"/>
  <c r="D144" i="86"/>
  <c r="D152" i="86"/>
  <c r="D160" i="86"/>
  <c r="D168" i="86"/>
  <c r="D176" i="86"/>
  <c r="D184" i="86"/>
  <c r="D192" i="86"/>
  <c r="D200" i="86"/>
  <c r="D208" i="86"/>
  <c r="D216" i="86"/>
  <c r="D224" i="86"/>
  <c r="D232" i="86"/>
  <c r="D240" i="86"/>
  <c r="D248" i="86"/>
  <c r="D256" i="86"/>
  <c r="D264" i="86"/>
  <c r="D272" i="86"/>
  <c r="D280" i="86"/>
  <c r="D288" i="86"/>
  <c r="D296" i="86"/>
  <c r="D304" i="86"/>
  <c r="D312" i="86"/>
  <c r="D320" i="86"/>
  <c r="D328" i="86"/>
  <c r="D334" i="86"/>
  <c r="D338" i="86"/>
  <c r="D342" i="86"/>
  <c r="D346" i="86"/>
  <c r="D350" i="86"/>
  <c r="D354" i="86"/>
  <c r="D358" i="86"/>
  <c r="D362" i="86"/>
  <c r="D366" i="86"/>
  <c r="D370" i="86"/>
  <c r="D374" i="86"/>
  <c r="D378" i="86"/>
  <c r="D382" i="86"/>
  <c r="D386" i="86"/>
  <c r="D390" i="86"/>
  <c r="D394" i="86"/>
  <c r="D398" i="86"/>
  <c r="D402" i="86"/>
  <c r="D406" i="86"/>
  <c r="D410" i="86"/>
  <c r="D414" i="86"/>
  <c r="D418" i="86"/>
  <c r="D422" i="86"/>
  <c r="D426" i="86"/>
  <c r="D430" i="86"/>
  <c r="D434" i="86"/>
  <c r="D438" i="86"/>
  <c r="D442" i="86"/>
  <c r="D446" i="86"/>
  <c r="D450" i="86"/>
  <c r="D454" i="86"/>
  <c r="D458" i="86"/>
  <c r="D462" i="86"/>
  <c r="D466" i="86"/>
  <c r="D470" i="86"/>
  <c r="D474" i="86"/>
  <c r="D478" i="86"/>
  <c r="D482" i="86"/>
  <c r="D486" i="86"/>
  <c r="D490" i="86"/>
  <c r="D494" i="86"/>
  <c r="D498" i="86"/>
  <c r="D502" i="86"/>
  <c r="D506" i="86"/>
  <c r="D510" i="86"/>
  <c r="D514" i="86"/>
  <c r="D518" i="86"/>
  <c r="E522" i="86"/>
  <c r="E537" i="86"/>
  <c r="D542" i="86"/>
  <c r="E547" i="86"/>
  <c r="D557" i="86"/>
  <c r="E566" i="86"/>
  <c r="D576" i="86"/>
  <c r="E586" i="86"/>
  <c r="E601" i="86"/>
  <c r="D606" i="86"/>
  <c r="E611" i="86"/>
  <c r="D621" i="86"/>
  <c r="D643" i="86"/>
  <c r="D653" i="86"/>
  <c r="D665" i="86"/>
  <c r="E713" i="86"/>
  <c r="E720" i="86"/>
  <c r="E739" i="86"/>
  <c r="E781" i="86"/>
  <c r="E801" i="86"/>
  <c r="D822" i="86"/>
  <c r="E993" i="86"/>
  <c r="E531" i="86"/>
  <c r="D1031" i="86"/>
  <c r="D1023" i="86"/>
  <c r="D1015" i="86"/>
  <c r="D1007" i="86"/>
  <c r="D999" i="86"/>
  <c r="D991" i="86"/>
  <c r="D983" i="86"/>
  <c r="D975" i="86"/>
  <c r="D967" i="86"/>
  <c r="D959" i="86"/>
  <c r="D951" i="86"/>
  <c r="D943" i="86"/>
  <c r="D935" i="86"/>
  <c r="D927" i="86"/>
  <c r="D919" i="86"/>
  <c r="D911" i="86"/>
  <c r="D903" i="86"/>
  <c r="D895" i="86"/>
  <c r="D887" i="86"/>
  <c r="D879" i="86"/>
  <c r="D871" i="86"/>
  <c r="D863" i="86"/>
  <c r="D855" i="86"/>
  <c r="D847" i="86"/>
  <c r="D839" i="86"/>
  <c r="D831" i="86"/>
  <c r="D823" i="86"/>
  <c r="D815" i="86"/>
  <c r="D807" i="86"/>
  <c r="D799" i="86"/>
  <c r="D791" i="86"/>
  <c r="D783" i="86"/>
  <c r="D775" i="86"/>
  <c r="D767" i="86"/>
  <c r="D759" i="86"/>
  <c r="D751" i="86"/>
  <c r="D743" i="86"/>
  <c r="D735" i="86"/>
  <c r="D727" i="86"/>
  <c r="D719" i="86"/>
  <c r="D711" i="86"/>
  <c r="D703" i="86"/>
  <c r="D695" i="86"/>
  <c r="D1027" i="86"/>
  <c r="D1019" i="86"/>
  <c r="D1011" i="86"/>
  <c r="D1003" i="86"/>
  <c r="D995" i="86"/>
  <c r="D987" i="86"/>
  <c r="D979" i="86"/>
  <c r="D971" i="86"/>
  <c r="D963" i="86"/>
  <c r="D955" i="86"/>
  <c r="D947" i="86"/>
  <c r="D939" i="86"/>
  <c r="D931" i="86"/>
  <c r="D923" i="86"/>
  <c r="D915" i="86"/>
  <c r="D907" i="86"/>
  <c r="D899" i="86"/>
  <c r="D891" i="86"/>
  <c r="D883" i="86"/>
  <c r="D875" i="86"/>
  <c r="D867" i="86"/>
  <c r="D859" i="86"/>
  <c r="D851" i="86"/>
  <c r="D843" i="86"/>
  <c r="D835" i="86"/>
  <c r="D827" i="86"/>
  <c r="D819" i="86"/>
  <c r="D811" i="86"/>
  <c r="D803" i="86"/>
  <c r="D795" i="86"/>
  <c r="D787" i="86"/>
  <c r="D779" i="86"/>
  <c r="D771" i="86"/>
  <c r="D763" i="86"/>
  <c r="D755" i="86"/>
  <c r="D747" i="86"/>
  <c r="D739" i="86"/>
  <c r="D731" i="86"/>
  <c r="D723" i="86"/>
  <c r="D715" i="86"/>
  <c r="D707" i="86"/>
  <c r="D699" i="86"/>
  <c r="D1024" i="86"/>
  <c r="D1016" i="86"/>
  <c r="D1008" i="86"/>
  <c r="D1000" i="86"/>
  <c r="D992" i="86"/>
  <c r="D984" i="86"/>
  <c r="D976" i="86"/>
  <c r="D968" i="86"/>
  <c r="D960" i="86"/>
  <c r="D952" i="86"/>
  <c r="D944" i="86"/>
  <c r="D936" i="86"/>
  <c r="D928" i="86"/>
  <c r="D920" i="86"/>
  <c r="D912" i="86"/>
  <c r="D904" i="86"/>
  <c r="D896" i="86"/>
  <c r="D888" i="86"/>
  <c r="D880" i="86"/>
  <c r="D872" i="86"/>
  <c r="D864" i="86"/>
  <c r="D856" i="86"/>
  <c r="D848" i="86"/>
  <c r="D840" i="86"/>
  <c r="D832" i="86"/>
  <c r="D824" i="86"/>
  <c r="D816" i="86"/>
  <c r="D808" i="86"/>
  <c r="D800" i="86"/>
  <c r="D792" i="86"/>
  <c r="D784" i="86"/>
  <c r="D776" i="86"/>
  <c r="D768" i="86"/>
  <c r="D760" i="86"/>
  <c r="D752" i="86"/>
  <c r="D1029" i="86"/>
  <c r="E1026" i="86"/>
  <c r="D1021" i="86"/>
  <c r="E1018" i="86"/>
  <c r="D1013" i="86"/>
  <c r="E1010" i="86"/>
  <c r="D1005" i="86"/>
  <c r="E1002" i="86"/>
  <c r="D997" i="86"/>
  <c r="E994" i="86"/>
  <c r="D989" i="86"/>
  <c r="E986" i="86"/>
  <c r="D981" i="86"/>
  <c r="E978" i="86"/>
  <c r="D973" i="86"/>
  <c r="E970" i="86"/>
  <c r="D965" i="86"/>
  <c r="E962" i="86"/>
  <c r="D957" i="86"/>
  <c r="E954" i="86"/>
  <c r="D949" i="86"/>
  <c r="E946" i="86"/>
  <c r="D1030" i="86"/>
  <c r="D1022" i="86"/>
  <c r="D1014" i="86"/>
  <c r="D1006" i="86"/>
  <c r="D998" i="86"/>
  <c r="D990" i="86"/>
  <c r="D982" i="86"/>
  <c r="D974" i="86"/>
  <c r="D966" i="86"/>
  <c r="D958" i="86"/>
  <c r="D950" i="86"/>
  <c r="D942" i="86"/>
  <c r="E938" i="86"/>
  <c r="E931" i="86"/>
  <c r="D924" i="86"/>
  <c r="D921" i="86"/>
  <c r="D917" i="86"/>
  <c r="D910" i="86"/>
  <c r="E906" i="86"/>
  <c r="E899" i="86"/>
  <c r="D892" i="86"/>
  <c r="D889" i="86"/>
  <c r="D885" i="86"/>
  <c r="D878" i="86"/>
  <c r="E874" i="86"/>
  <c r="E867" i="86"/>
  <c r="D860" i="86"/>
  <c r="D857" i="86"/>
  <c r="D853" i="86"/>
  <c r="D846" i="86"/>
  <c r="E842" i="86"/>
  <c r="E835" i="86"/>
  <c r="D828" i="86"/>
  <c r="D825" i="86"/>
  <c r="D821" i="86"/>
  <c r="D814" i="86"/>
  <c r="E810" i="86"/>
  <c r="E803" i="86"/>
  <c r="D796" i="86"/>
  <c r="D793" i="86"/>
  <c r="D789" i="86"/>
  <c r="D782" i="86"/>
  <c r="E778" i="86"/>
  <c r="E771" i="86"/>
  <c r="D764" i="86"/>
  <c r="D761" i="86"/>
  <c r="D757" i="86"/>
  <c r="D750" i="86"/>
  <c r="E746" i="86"/>
  <c r="D740" i="86"/>
  <c r="D737" i="86"/>
  <c r="E730" i="86"/>
  <c r="D724" i="86"/>
  <c r="D721" i="86"/>
  <c r="E714" i="86"/>
  <c r="D708" i="86"/>
  <c r="D705" i="86"/>
  <c r="E698" i="86"/>
  <c r="D687" i="86"/>
  <c r="D679" i="86"/>
  <c r="D671" i="86"/>
  <c r="D663" i="86"/>
  <c r="D655" i="86"/>
  <c r="D647" i="86"/>
  <c r="D639" i="86"/>
  <c r="D631" i="86"/>
  <c r="D938" i="86"/>
  <c r="E934" i="86"/>
  <c r="D906" i="86"/>
  <c r="E902" i="86"/>
  <c r="D874" i="86"/>
  <c r="E870" i="86"/>
  <c r="D842" i="86"/>
  <c r="E838" i="86"/>
  <c r="D810" i="86"/>
  <c r="E806" i="86"/>
  <c r="D778" i="86"/>
  <c r="E774" i="86"/>
  <c r="D746" i="86"/>
  <c r="D730" i="86"/>
  <c r="D714" i="86"/>
  <c r="D698" i="86"/>
  <c r="D692" i="86"/>
  <c r="D684" i="86"/>
  <c r="D676" i="86"/>
  <c r="D668" i="86"/>
  <c r="D660" i="86"/>
  <c r="D652" i="86"/>
  <c r="D644" i="86"/>
  <c r="D636" i="86"/>
  <c r="D1025" i="86"/>
  <c r="D1017" i="86"/>
  <c r="D1009" i="86"/>
  <c r="D1001" i="86"/>
  <c r="D993" i="86"/>
  <c r="D985" i="86"/>
  <c r="D977" i="86"/>
  <c r="D969" i="86"/>
  <c r="D961" i="86"/>
  <c r="D953" i="86"/>
  <c r="D945" i="86"/>
  <c r="D941" i="86"/>
  <c r="D934" i="86"/>
  <c r="E930" i="86"/>
  <c r="E923" i="86"/>
  <c r="D916" i="86"/>
  <c r="D913" i="86"/>
  <c r="D909" i="86"/>
  <c r="D902" i="86"/>
  <c r="E898" i="86"/>
  <c r="E891" i="86"/>
  <c r="D884" i="86"/>
  <c r="D881" i="86"/>
  <c r="D877" i="86"/>
  <c r="D870" i="86"/>
  <c r="E866" i="86"/>
  <c r="E859" i="86"/>
  <c r="D852" i="86"/>
  <c r="D849" i="86"/>
  <c r="D845" i="86"/>
  <c r="D838" i="86"/>
  <c r="E834" i="86"/>
  <c r="E827" i="86"/>
  <c r="D820" i="86"/>
  <c r="D817" i="86"/>
  <c r="D813" i="86"/>
  <c r="D806" i="86"/>
  <c r="E802" i="86"/>
  <c r="E795" i="86"/>
  <c r="D788" i="86"/>
  <c r="D785" i="86"/>
  <c r="D781" i="86"/>
  <c r="D774" i="86"/>
  <c r="E770" i="86"/>
  <c r="E763" i="86"/>
  <c r="D756" i="86"/>
  <c r="D753" i="86"/>
  <c r="D749" i="86"/>
  <c r="E742" i="86"/>
  <c r="D736" i="86"/>
  <c r="D733" i="86"/>
  <c r="E726" i="86"/>
  <c r="D720" i="86"/>
  <c r="D717" i="86"/>
  <c r="E710" i="86"/>
  <c r="D704" i="86"/>
  <c r="D701" i="86"/>
  <c r="E694" i="86"/>
  <c r="E1027" i="86"/>
  <c r="E1019" i="86"/>
  <c r="E1011" i="86"/>
  <c r="E1003" i="86"/>
  <c r="E995" i="86"/>
  <c r="E987" i="86"/>
  <c r="E979" i="86"/>
  <c r="E971" i="86"/>
  <c r="E963" i="86"/>
  <c r="E955" i="86"/>
  <c r="E947" i="86"/>
  <c r="D922" i="86"/>
  <c r="E918" i="86"/>
  <c r="D890" i="86"/>
  <c r="E886" i="86"/>
  <c r="D858" i="86"/>
  <c r="E854" i="86"/>
  <c r="D826" i="86"/>
  <c r="E822" i="86"/>
  <c r="D794" i="86"/>
  <c r="E790" i="86"/>
  <c r="D762" i="86"/>
  <c r="E758" i="86"/>
  <c r="D738" i="86"/>
  <c r="D722" i="86"/>
  <c r="D1018" i="86"/>
  <c r="D1012" i="86"/>
  <c r="E1006" i="86"/>
  <c r="D954" i="86"/>
  <c r="D948" i="86"/>
  <c r="E942" i="86"/>
  <c r="E937" i="86"/>
  <c r="D918" i="86"/>
  <c r="E903" i="86"/>
  <c r="D898" i="86"/>
  <c r="E883" i="86"/>
  <c r="E878" i="86"/>
  <c r="E873" i="86"/>
  <c r="D854" i="86"/>
  <c r="E839" i="86"/>
  <c r="D834" i="86"/>
  <c r="E819" i="86"/>
  <c r="E814" i="86"/>
  <c r="E809" i="86"/>
  <c r="D790" i="86"/>
  <c r="E775" i="86"/>
  <c r="D770" i="86"/>
  <c r="E755" i="86"/>
  <c r="E750" i="86"/>
  <c r="E745" i="86"/>
  <c r="D741" i="86"/>
  <c r="E722" i="86"/>
  <c r="D718" i="86"/>
  <c r="E705" i="86"/>
  <c r="D689" i="86"/>
  <c r="D686" i="86"/>
  <c r="D673" i="86"/>
  <c r="D670" i="86"/>
  <c r="D657" i="86"/>
  <c r="D654" i="86"/>
  <c r="D641" i="86"/>
  <c r="D638" i="86"/>
  <c r="D632" i="86"/>
  <c r="D629" i="86"/>
  <c r="D626" i="86"/>
  <c r="D618" i="86"/>
  <c r="D610" i="86"/>
  <c r="D602" i="86"/>
  <c r="D594" i="86"/>
  <c r="D586" i="86"/>
  <c r="D578" i="86"/>
  <c r="D570" i="86"/>
  <c r="D562" i="86"/>
  <c r="D554" i="86"/>
  <c r="D546" i="86"/>
  <c r="D538" i="86"/>
  <c r="D530" i="86"/>
  <c r="D522" i="86"/>
  <c r="D994" i="86"/>
  <c r="D988" i="86"/>
  <c r="E982" i="86"/>
  <c r="D937" i="86"/>
  <c r="D932" i="86"/>
  <c r="E922" i="86"/>
  <c r="E907" i="86"/>
  <c r="D893" i="86"/>
  <c r="D873" i="86"/>
  <c r="D868" i="86"/>
  <c r="E858" i="86"/>
  <c r="E843" i="86"/>
  <c r="D829" i="86"/>
  <c r="D809" i="86"/>
  <c r="D804" i="86"/>
  <c r="E794" i="86"/>
  <c r="E779" i="86"/>
  <c r="D765" i="86"/>
  <c r="D745" i="86"/>
  <c r="E735" i="86"/>
  <c r="D713" i="86"/>
  <c r="D709" i="86"/>
  <c r="D700" i="86"/>
  <c r="D696" i="86"/>
  <c r="E682" i="86"/>
  <c r="E679" i="86"/>
  <c r="E666" i="86"/>
  <c r="E663" i="86"/>
  <c r="E650" i="86"/>
  <c r="E647" i="86"/>
  <c r="E634" i="86"/>
  <c r="D623" i="86"/>
  <c r="D615" i="86"/>
  <c r="D607" i="86"/>
  <c r="D599" i="86"/>
  <c r="D591" i="86"/>
  <c r="D583" i="86"/>
  <c r="D575" i="86"/>
  <c r="D567" i="86"/>
  <c r="D559" i="86"/>
  <c r="D551" i="86"/>
  <c r="D543" i="86"/>
  <c r="D535" i="86"/>
  <c r="D527" i="86"/>
  <c r="D1028" i="86"/>
  <c r="E1022" i="86"/>
  <c r="D970" i="86"/>
  <c r="D964" i="86"/>
  <c r="E958" i="86"/>
  <c r="E926" i="86"/>
  <c r="D897" i="86"/>
  <c r="E882" i="86"/>
  <c r="E862" i="86"/>
  <c r="D833" i="86"/>
  <c r="E818" i="86"/>
  <c r="E798" i="86"/>
  <c r="D769" i="86"/>
  <c r="E754" i="86"/>
  <c r="D726" i="86"/>
  <c r="E721" i="86"/>
  <c r="D682" i="86"/>
  <c r="D666" i="86"/>
  <c r="D650" i="86"/>
  <c r="D634" i="86"/>
  <c r="D628" i="86"/>
  <c r="D620" i="86"/>
  <c r="D612" i="86"/>
  <c r="D604" i="86"/>
  <c r="D596" i="86"/>
  <c r="D588" i="86"/>
  <c r="D580" i="86"/>
  <c r="D572" i="86"/>
  <c r="D564" i="86"/>
  <c r="D556" i="86"/>
  <c r="D548" i="86"/>
  <c r="D540" i="86"/>
  <c r="D532" i="86"/>
  <c r="D524" i="86"/>
  <c r="D1026" i="86"/>
  <c r="D1020" i="86"/>
  <c r="E1014" i="86"/>
  <c r="D962" i="86"/>
  <c r="D956" i="86"/>
  <c r="E950" i="86"/>
  <c r="E939" i="86"/>
  <c r="D925" i="86"/>
  <c r="D905" i="86"/>
  <c r="D900" i="86"/>
  <c r="E890" i="86"/>
  <c r="E875" i="86"/>
  <c r="D861" i="86"/>
  <c r="D841" i="86"/>
  <c r="D836" i="86"/>
  <c r="E826" i="86"/>
  <c r="E811" i="86"/>
  <c r="D797" i="86"/>
  <c r="D777" i="86"/>
  <c r="D772" i="86"/>
  <c r="E762" i="86"/>
  <c r="E747" i="86"/>
  <c r="D729" i="86"/>
  <c r="E719" i="86"/>
  <c r="E706" i="86"/>
  <c r="E702" i="86"/>
  <c r="E690" i="86"/>
  <c r="E687" i="86"/>
  <c r="E674" i="86"/>
  <c r="E671" i="86"/>
  <c r="E658" i="86"/>
  <c r="E655" i="86"/>
  <c r="E642" i="86"/>
  <c r="E639" i="86"/>
  <c r="D633" i="86"/>
  <c r="D630" i="86"/>
  <c r="D627" i="86"/>
  <c r="D619" i="86"/>
  <c r="D611" i="86"/>
  <c r="D603" i="86"/>
  <c r="D595" i="86"/>
  <c r="D587" i="86"/>
  <c r="D579" i="86"/>
  <c r="D571" i="86"/>
  <c r="D563" i="86"/>
  <c r="D555" i="86"/>
  <c r="D547" i="86"/>
  <c r="D539" i="86"/>
  <c r="D531" i="86"/>
  <c r="D523" i="86"/>
  <c r="D946" i="86"/>
  <c r="D933" i="86"/>
  <c r="E921" i="86"/>
  <c r="E915" i="86"/>
  <c r="E910" i="86"/>
  <c r="D866" i="86"/>
  <c r="D837" i="86"/>
  <c r="E830" i="86"/>
  <c r="D818" i="86"/>
  <c r="D805" i="86"/>
  <c r="E793" i="86"/>
  <c r="E787" i="86"/>
  <c r="E782" i="86"/>
  <c r="D744" i="86"/>
  <c r="E738" i="86"/>
  <c r="D728" i="86"/>
  <c r="E703" i="86"/>
  <c r="E693" i="86"/>
  <c r="D680" i="86"/>
  <c r="D667" i="86"/>
  <c r="D659" i="86"/>
  <c r="E654" i="86"/>
  <c r="D646" i="86"/>
  <c r="D642" i="86"/>
  <c r="D637" i="86"/>
  <c r="D515" i="86"/>
  <c r="D507" i="86"/>
  <c r="D499" i="86"/>
  <c r="D491" i="86"/>
  <c r="D483" i="86"/>
  <c r="D475" i="86"/>
  <c r="D467" i="86"/>
  <c r="D459" i="86"/>
  <c r="D451" i="86"/>
  <c r="D443" i="86"/>
  <c r="D435" i="86"/>
  <c r="D427" i="86"/>
  <c r="D419" i="86"/>
  <c r="D411" i="86"/>
  <c r="D403" i="86"/>
  <c r="D395" i="86"/>
  <c r="D387" i="86"/>
  <c r="D379" i="86"/>
  <c r="D371" i="86"/>
  <c r="D363" i="86"/>
  <c r="D355" i="86"/>
  <c r="D347" i="86"/>
  <c r="D339" i="86"/>
  <c r="D331" i="86"/>
  <c r="D980" i="86"/>
  <c r="E974" i="86"/>
  <c r="E871" i="86"/>
  <c r="D830" i="86"/>
  <c r="E697" i="86"/>
  <c r="D693" i="86"/>
  <c r="D688" i="86"/>
  <c r="E683" i="86"/>
  <c r="E662" i="86"/>
  <c r="D649" i="86"/>
  <c r="E632" i="86"/>
  <c r="D520" i="86"/>
  <c r="D512" i="86"/>
  <c r="D504" i="86"/>
  <c r="D496" i="86"/>
  <c r="D488" i="86"/>
  <c r="D480" i="86"/>
  <c r="D472" i="86"/>
  <c r="D464" i="86"/>
  <c r="D456" i="86"/>
  <c r="D448" i="86"/>
  <c r="D440" i="86"/>
  <c r="D432" i="86"/>
  <c r="D424" i="86"/>
  <c r="D416" i="86"/>
  <c r="D408" i="86"/>
  <c r="D400" i="86"/>
  <c r="D392" i="86"/>
  <c r="D384" i="86"/>
  <c r="D376" i="86"/>
  <c r="D368" i="86"/>
  <c r="D360" i="86"/>
  <c r="D352" i="86"/>
  <c r="D344" i="86"/>
  <c r="D336" i="86"/>
  <c r="D1010" i="86"/>
  <c r="D978" i="86"/>
  <c r="D972" i="86"/>
  <c r="D930" i="86"/>
  <c r="D901" i="86"/>
  <c r="E894" i="86"/>
  <c r="D882" i="86"/>
  <c r="D869" i="86"/>
  <c r="E857" i="86"/>
  <c r="E851" i="86"/>
  <c r="E846" i="86"/>
  <c r="D802" i="86"/>
  <c r="D773" i="86"/>
  <c r="E766" i="86"/>
  <c r="D754" i="86"/>
  <c r="D725" i="86"/>
  <c r="E718" i="86"/>
  <c r="D712" i="86"/>
  <c r="D706" i="86"/>
  <c r="D691" i="86"/>
  <c r="E686" i="86"/>
  <c r="D678" i="86"/>
  <c r="D674" i="86"/>
  <c r="D669" i="86"/>
  <c r="E661" i="86"/>
  <c r="D648" i="86"/>
  <c r="D635" i="86"/>
  <c r="E630" i="86"/>
  <c r="D519" i="86"/>
  <c r="D511" i="86"/>
  <c r="D503" i="86"/>
  <c r="D495" i="86"/>
  <c r="D487" i="86"/>
  <c r="D479" i="86"/>
  <c r="D471" i="86"/>
  <c r="D463" i="86"/>
  <c r="D455" i="86"/>
  <c r="D447" i="86"/>
  <c r="D439" i="86"/>
  <c r="D431" i="86"/>
  <c r="D423" i="86"/>
  <c r="D415" i="86"/>
  <c r="D407" i="86"/>
  <c r="D399" i="86"/>
  <c r="D391" i="86"/>
  <c r="D383" i="86"/>
  <c r="D375" i="86"/>
  <c r="D367" i="86"/>
  <c r="D359" i="86"/>
  <c r="D351" i="86"/>
  <c r="D343" i="86"/>
  <c r="D335" i="86"/>
  <c r="E990" i="86"/>
  <c r="E935" i="86"/>
  <c r="D894" i="86"/>
  <c r="E807" i="86"/>
  <c r="D766" i="86"/>
  <c r="D681" i="86"/>
  <c r="E664" i="86"/>
  <c r="D661" i="86"/>
  <c r="D656" i="86"/>
  <c r="E651" i="86"/>
  <c r="D625" i="86"/>
  <c r="E621" i="86"/>
  <c r="D617" i="86"/>
  <c r="E613" i="86"/>
  <c r="D609" i="86"/>
  <c r="E605" i="86"/>
  <c r="D601" i="86"/>
  <c r="E597" i="86"/>
  <c r="D593" i="86"/>
  <c r="E589" i="86"/>
  <c r="D585" i="86"/>
  <c r="E581" i="86"/>
  <c r="D577" i="86"/>
  <c r="E573" i="86"/>
  <c r="D569" i="86"/>
  <c r="E565" i="86"/>
  <c r="D561" i="86"/>
  <c r="E557" i="86"/>
  <c r="D553" i="86"/>
  <c r="E549" i="86"/>
  <c r="D545" i="86"/>
  <c r="E541" i="86"/>
  <c r="D537" i="86"/>
  <c r="E533" i="86"/>
  <c r="D529" i="86"/>
  <c r="E525" i="86"/>
  <c r="D516" i="86"/>
  <c r="D508" i="86"/>
  <c r="D500" i="86"/>
  <c r="D492" i="86"/>
  <c r="D484" i="86"/>
  <c r="D476" i="86"/>
  <c r="D468" i="86"/>
  <c r="D460" i="86"/>
  <c r="D452" i="86"/>
  <c r="D444" i="86"/>
  <c r="D436" i="86"/>
  <c r="D428" i="86"/>
  <c r="D420" i="86"/>
  <c r="D412" i="86"/>
  <c r="D404" i="86"/>
  <c r="D396" i="86"/>
  <c r="D388" i="86"/>
  <c r="D380" i="86"/>
  <c r="D372" i="86"/>
  <c r="D364" i="86"/>
  <c r="D356" i="86"/>
  <c r="D348" i="86"/>
  <c r="D340" i="86"/>
  <c r="D35" i="86"/>
  <c r="D43" i="86"/>
  <c r="D51" i="86"/>
  <c r="D59" i="86"/>
  <c r="D67" i="86"/>
  <c r="D75" i="86"/>
  <c r="D83" i="86"/>
  <c r="D91" i="86"/>
  <c r="D99" i="86"/>
  <c r="D107" i="86"/>
  <c r="D115" i="86"/>
  <c r="D123" i="86"/>
  <c r="D131" i="86"/>
  <c r="D139" i="86"/>
  <c r="D147" i="86"/>
  <c r="D155" i="86"/>
  <c r="E160" i="86"/>
  <c r="D163" i="86"/>
  <c r="D171" i="86"/>
  <c r="D179" i="86"/>
  <c r="D187" i="86"/>
  <c r="E192" i="86"/>
  <c r="D195" i="86"/>
  <c r="D203" i="86"/>
  <c r="D211" i="86"/>
  <c r="D219" i="86"/>
  <c r="E224" i="86"/>
  <c r="D227" i="86"/>
  <c r="D235" i="86"/>
  <c r="D243" i="86"/>
  <c r="D251" i="86"/>
  <c r="E256" i="86"/>
  <c r="D259" i="86"/>
  <c r="D267" i="86"/>
  <c r="D275" i="86"/>
  <c r="D283" i="86"/>
  <c r="D291" i="86"/>
  <c r="D299" i="86"/>
  <c r="D307" i="86"/>
  <c r="E312" i="86"/>
  <c r="D315" i="86"/>
  <c r="E320" i="86"/>
  <c r="D323" i="86"/>
  <c r="E328" i="86"/>
  <c r="E331" i="86"/>
  <c r="E334" i="86"/>
  <c r="E338" i="86"/>
  <c r="E342" i="86"/>
  <c r="E346" i="86"/>
  <c r="E350" i="86"/>
  <c r="E354" i="86"/>
  <c r="E358" i="86"/>
  <c r="E362" i="86"/>
  <c r="E366" i="86"/>
  <c r="E370" i="86"/>
  <c r="E374" i="86"/>
  <c r="E378" i="86"/>
  <c r="E382" i="86"/>
  <c r="E386" i="86"/>
  <c r="E390" i="86"/>
  <c r="E394" i="86"/>
  <c r="E398" i="86"/>
  <c r="E402" i="86"/>
  <c r="E406" i="86"/>
  <c r="E410" i="86"/>
  <c r="E414" i="86"/>
  <c r="E418" i="86"/>
  <c r="E422" i="86"/>
  <c r="E426" i="86"/>
  <c r="E430" i="86"/>
  <c r="E434" i="86"/>
  <c r="E438" i="86"/>
  <c r="E442" i="86"/>
  <c r="E446" i="86"/>
  <c r="E450" i="86"/>
  <c r="E454" i="86"/>
  <c r="E458" i="86"/>
  <c r="E462" i="86"/>
  <c r="E466" i="86"/>
  <c r="E470" i="86"/>
  <c r="E474" i="86"/>
  <c r="E478" i="86"/>
  <c r="E482" i="86"/>
  <c r="E486" i="86"/>
  <c r="E490" i="86"/>
  <c r="E494" i="86"/>
  <c r="E498" i="86"/>
  <c r="E502" i="86"/>
  <c r="E506" i="86"/>
  <c r="E510" i="86"/>
  <c r="E514" i="86"/>
  <c r="E518" i="86"/>
  <c r="E523" i="86"/>
  <c r="D533" i="86"/>
  <c r="E542" i="86"/>
  <c r="D552" i="86"/>
  <c r="E562" i="86"/>
  <c r="E577" i="86"/>
  <c r="D582" i="86"/>
  <c r="E587" i="86"/>
  <c r="D597" i="86"/>
  <c r="E606" i="86"/>
  <c r="D616" i="86"/>
  <c r="E626" i="86"/>
  <c r="E638" i="86"/>
  <c r="E648" i="86"/>
  <c r="D677" i="86"/>
  <c r="E688" i="86"/>
  <c r="D694" i="86"/>
  <c r="E707" i="86"/>
  <c r="D734" i="86"/>
  <c r="E788" i="86"/>
  <c r="D801" i="86"/>
  <c r="E816" i="86"/>
  <c r="E823" i="86"/>
  <c r="D844" i="86"/>
  <c r="E850" i="86"/>
  <c r="E900" i="86"/>
  <c r="E919" i="86"/>
  <c r="D926" i="86"/>
  <c r="D940" i="86"/>
  <c r="E956" i="86"/>
  <c r="E964" i="86"/>
  <c r="D986" i="86"/>
  <c r="E669" i="86"/>
  <c r="E691" i="86"/>
  <c r="E695" i="86"/>
  <c r="E712" i="86"/>
  <c r="E833" i="86"/>
  <c r="E840" i="86"/>
  <c r="E984" i="86"/>
  <c r="E1025" i="86"/>
  <c r="E640" i="86"/>
  <c r="E731" i="86"/>
  <c r="E797" i="86"/>
  <c r="E808" i="86"/>
  <c r="E815" i="86"/>
  <c r="E925" i="86"/>
  <c r="E936" i="86"/>
  <c r="E943" i="86"/>
  <c r="E985" i="86"/>
  <c r="E1004" i="86"/>
  <c r="E527" i="86"/>
  <c r="E535" i="86"/>
  <c r="E543" i="86"/>
  <c r="E551" i="86"/>
  <c r="E559" i="86"/>
  <c r="E567" i="86"/>
  <c r="E575" i="86"/>
  <c r="E583" i="86"/>
  <c r="E591" i="86"/>
  <c r="E599" i="86"/>
  <c r="E607" i="86"/>
  <c r="E615" i="86"/>
  <c r="E623" i="86"/>
  <c r="E637" i="86"/>
  <c r="E659" i="86"/>
  <c r="E709" i="86"/>
  <c r="E715" i="86"/>
  <c r="E733" i="86"/>
  <c r="E744" i="86"/>
  <c r="E769" i="86"/>
  <c r="E776" i="86"/>
  <c r="E897" i="86"/>
  <c r="E904" i="86"/>
  <c r="E961" i="86"/>
  <c r="E524" i="86"/>
  <c r="E528" i="86"/>
  <c r="E532" i="86"/>
  <c r="E536" i="86"/>
  <c r="E540" i="86"/>
  <c r="E544" i="86"/>
  <c r="E548" i="86"/>
  <c r="E552" i="86"/>
  <c r="E556" i="86"/>
  <c r="E560" i="86"/>
  <c r="E564" i="86"/>
  <c r="E568" i="86"/>
  <c r="E572" i="86"/>
  <c r="E576" i="86"/>
  <c r="E580" i="86"/>
  <c r="E584" i="86"/>
  <c r="E588" i="86"/>
  <c r="E592" i="86"/>
  <c r="E596" i="86"/>
  <c r="E600" i="86"/>
  <c r="E604" i="86"/>
  <c r="E608" i="86"/>
  <c r="E612" i="86"/>
  <c r="E616" i="86"/>
  <c r="E620" i="86"/>
  <c r="E624" i="86"/>
  <c r="E628" i="86"/>
  <c r="E672" i="86"/>
  <c r="E751" i="86"/>
  <c r="E861" i="86"/>
  <c r="E872" i="86"/>
  <c r="E879" i="86"/>
  <c r="E969" i="86"/>
  <c r="E975" i="86"/>
  <c r="E1007" i="86"/>
  <c r="E636" i="86"/>
  <c r="E649" i="86"/>
  <c r="E652" i="86"/>
  <c r="E665" i="86"/>
  <c r="E668" i="86"/>
  <c r="E681" i="86"/>
  <c r="E684" i="86"/>
  <c r="E711" i="86"/>
  <c r="E725" i="86"/>
  <c r="E743" i="86"/>
  <c r="E753" i="86"/>
  <c r="E767" i="86"/>
  <c r="E817" i="86"/>
  <c r="E831" i="86"/>
  <c r="E881" i="86"/>
  <c r="E895" i="86"/>
  <c r="E945" i="86"/>
  <c r="E968" i="86"/>
  <c r="E980" i="86"/>
  <c r="E991" i="86"/>
  <c r="E1009" i="86"/>
  <c r="E696" i="86"/>
  <c r="E700" i="86"/>
  <c r="E704" i="86"/>
  <c r="E717" i="86"/>
  <c r="E749" i="86"/>
  <c r="E765" i="86"/>
  <c r="E784" i="86"/>
  <c r="E804" i="86"/>
  <c r="E813" i="86"/>
  <c r="E829" i="86"/>
  <c r="E848" i="86"/>
  <c r="E868" i="86"/>
  <c r="E877" i="86"/>
  <c r="E893" i="86"/>
  <c r="E912" i="86"/>
  <c r="E932" i="86"/>
  <c r="E941" i="86"/>
  <c r="E953" i="86"/>
  <c r="E976" i="86"/>
  <c r="E988" i="86"/>
  <c r="E999" i="86"/>
  <c r="E1017" i="86"/>
  <c r="E641" i="86"/>
  <c r="E644" i="86"/>
  <c r="E657" i="86"/>
  <c r="E660" i="86"/>
  <c r="E673" i="86"/>
  <c r="E676" i="86"/>
  <c r="E689" i="86"/>
  <c r="E692" i="86"/>
  <c r="E727" i="86"/>
  <c r="E741" i="86"/>
  <c r="E785" i="86"/>
  <c r="E799" i="86"/>
  <c r="E849" i="86"/>
  <c r="E863" i="86"/>
  <c r="E913" i="86"/>
  <c r="E927" i="86"/>
  <c r="E948" i="86"/>
  <c r="E959" i="86"/>
  <c r="E977" i="86"/>
  <c r="E1000" i="86"/>
  <c r="E1012" i="86"/>
  <c r="E1023" i="86"/>
  <c r="E701" i="86"/>
  <c r="E728" i="86"/>
  <c r="E736" i="86"/>
  <c r="E960" i="86"/>
  <c r="E972" i="86"/>
  <c r="E983" i="86"/>
  <c r="E1001" i="86"/>
  <c r="E1024" i="86"/>
  <c r="E716" i="86"/>
  <c r="E732" i="86"/>
  <c r="E748" i="86"/>
  <c r="E773" i="86"/>
  <c r="E780" i="86"/>
  <c r="E805" i="86"/>
  <c r="E812" i="86"/>
  <c r="E837" i="86"/>
  <c r="E844" i="86"/>
  <c r="E869" i="86"/>
  <c r="E876" i="86"/>
  <c r="E901" i="86"/>
  <c r="E908" i="86"/>
  <c r="E933" i="86"/>
  <c r="E940" i="86"/>
  <c r="E760" i="86"/>
  <c r="E792" i="86"/>
  <c r="E824" i="86"/>
  <c r="E856" i="86"/>
  <c r="E888" i="86"/>
  <c r="E920" i="86"/>
  <c r="E949" i="86"/>
  <c r="E957" i="86"/>
  <c r="E965" i="86"/>
  <c r="E973" i="86"/>
  <c r="E981" i="86"/>
  <c r="E989" i="86"/>
  <c r="E997" i="86"/>
  <c r="E1005" i="86"/>
  <c r="E1013" i="86"/>
  <c r="E1021" i="86"/>
  <c r="E1029" i="86"/>
  <c r="E708" i="86"/>
  <c r="E724" i="86"/>
  <c r="E740" i="86"/>
  <c r="E757" i="86"/>
  <c r="E764" i="86"/>
  <c r="E789" i="86"/>
  <c r="E796" i="86"/>
  <c r="E821" i="86"/>
  <c r="E828" i="86"/>
  <c r="E853" i="86"/>
  <c r="E860" i="86"/>
  <c r="E885" i="86"/>
  <c r="E892" i="86"/>
  <c r="E917" i="86"/>
  <c r="E924" i="86"/>
  <c r="E768" i="86"/>
  <c r="E800" i="86"/>
  <c r="E832" i="86"/>
  <c r="E864" i="86"/>
  <c r="E896" i="86"/>
  <c r="E928" i="86"/>
  <c r="I2" i="63"/>
  <c r="H11" i="63" s="1"/>
  <c r="I2" i="62"/>
  <c r="H11" i="62" s="1"/>
  <c r="D2" i="62" a="1"/>
  <c r="D2" i="62" s="1"/>
  <c r="E2" i="62" s="1"/>
  <c r="C2" i="63" a="1"/>
  <c r="C17" i="99" l="1" a="1"/>
  <c r="C17" i="99" s="1"/>
  <c r="F25" i="99"/>
  <c r="F27" i="99"/>
  <c r="O25" i="99"/>
  <c r="O27" i="99"/>
  <c r="P29" i="99"/>
  <c r="F29" i="99"/>
  <c r="G26" i="99"/>
  <c r="Q26" i="99" s="1"/>
  <c r="C16" i="99" a="1"/>
  <c r="C16" i="99" s="1"/>
  <c r="C18" i="99" s="1"/>
  <c r="T28" i="99"/>
  <c r="J28" i="99"/>
  <c r="I32" i="86" a="1"/>
  <c r="I32" i="86" s="1"/>
  <c r="G4" i="86" a="1"/>
  <c r="G4" i="86" s="1"/>
  <c r="G3" i="86"/>
  <c r="C235" i="63"/>
  <c r="C227" i="63"/>
  <c r="C219" i="63"/>
  <c r="C211" i="63"/>
  <c r="C203" i="63"/>
  <c r="C195" i="63"/>
  <c r="C187" i="63"/>
  <c r="C179" i="63"/>
  <c r="C171" i="63"/>
  <c r="C163" i="63"/>
  <c r="C155" i="63"/>
  <c r="C147" i="63"/>
  <c r="C139" i="63"/>
  <c r="C131" i="63"/>
  <c r="C123" i="63"/>
  <c r="C115" i="63"/>
  <c r="C107" i="63"/>
  <c r="C99" i="63"/>
  <c r="C91" i="63"/>
  <c r="C83" i="63"/>
  <c r="C75" i="63"/>
  <c r="C67" i="63"/>
  <c r="C59" i="63"/>
  <c r="C51" i="63"/>
  <c r="C43" i="63"/>
  <c r="C35" i="63"/>
  <c r="C27" i="63"/>
  <c r="C19" i="63"/>
  <c r="C11" i="63"/>
  <c r="C3" i="63"/>
  <c r="C105" i="63"/>
  <c r="C73" i="63"/>
  <c r="C49" i="63"/>
  <c r="C17" i="63"/>
  <c r="C224" i="63"/>
  <c r="C160" i="63"/>
  <c r="C128" i="63"/>
  <c r="C112" i="63"/>
  <c r="C96" i="63"/>
  <c r="C80" i="63"/>
  <c r="C64" i="63"/>
  <c r="C48" i="63"/>
  <c r="C32" i="63"/>
  <c r="C16" i="63"/>
  <c r="C231" i="63"/>
  <c r="C215" i="63"/>
  <c r="C191" i="63"/>
  <c r="C175" i="63"/>
  <c r="C159" i="63"/>
  <c r="C135" i="63"/>
  <c r="C119" i="63"/>
  <c r="C95" i="63"/>
  <c r="C71" i="63"/>
  <c r="C47" i="63"/>
  <c r="C23" i="63"/>
  <c r="C230" i="63"/>
  <c r="C198" i="63"/>
  <c r="C182" i="63"/>
  <c r="C150" i="63"/>
  <c r="C126" i="63"/>
  <c r="C94" i="63"/>
  <c r="C62" i="63"/>
  <c r="C30" i="63"/>
  <c r="C234" i="63"/>
  <c r="C226" i="63"/>
  <c r="C218" i="63"/>
  <c r="C210" i="63"/>
  <c r="C202" i="63"/>
  <c r="C194" i="63"/>
  <c r="C186" i="63"/>
  <c r="C178" i="63"/>
  <c r="C170" i="63"/>
  <c r="C162" i="63"/>
  <c r="C154" i="63"/>
  <c r="C146" i="63"/>
  <c r="C138" i="63"/>
  <c r="C130" i="63"/>
  <c r="C122" i="63"/>
  <c r="C114" i="63"/>
  <c r="C106" i="63"/>
  <c r="C98" i="63"/>
  <c r="C90" i="63"/>
  <c r="C82" i="63"/>
  <c r="C74" i="63"/>
  <c r="C66" i="63"/>
  <c r="C58" i="63"/>
  <c r="C50" i="63"/>
  <c r="C42" i="63"/>
  <c r="C34" i="63"/>
  <c r="C26" i="63"/>
  <c r="C18" i="63"/>
  <c r="C10" i="63"/>
  <c r="C2" i="63"/>
  <c r="C121" i="63"/>
  <c r="C89" i="63"/>
  <c r="C65" i="63"/>
  <c r="C41" i="63"/>
  <c r="C25" i="63"/>
  <c r="C9" i="63"/>
  <c r="C232" i="63"/>
  <c r="C216" i="63"/>
  <c r="C208" i="63"/>
  <c r="C200" i="63"/>
  <c r="C192" i="63"/>
  <c r="C184" i="63"/>
  <c r="C176" i="63"/>
  <c r="C168" i="63"/>
  <c r="C152" i="63"/>
  <c r="C144" i="63"/>
  <c r="C136" i="63"/>
  <c r="C120" i="63"/>
  <c r="C104" i="63"/>
  <c r="C88" i="63"/>
  <c r="C72" i="63"/>
  <c r="C56" i="63"/>
  <c r="C40" i="63"/>
  <c r="C24" i="63"/>
  <c r="C8" i="63"/>
  <c r="C223" i="63"/>
  <c r="C207" i="63"/>
  <c r="C183" i="63"/>
  <c r="C167" i="63"/>
  <c r="C151" i="63"/>
  <c r="C127" i="63"/>
  <c r="C103" i="63"/>
  <c r="C79" i="63"/>
  <c r="C55" i="63"/>
  <c r="C31" i="63"/>
  <c r="C7" i="63"/>
  <c r="C222" i="63"/>
  <c r="C190" i="63"/>
  <c r="C166" i="63"/>
  <c r="C134" i="63"/>
  <c r="C102" i="63"/>
  <c r="C70" i="63"/>
  <c r="C38" i="63"/>
  <c r="C6" i="63"/>
  <c r="C233" i="63"/>
  <c r="C225" i="63"/>
  <c r="C217" i="63"/>
  <c r="C209" i="63"/>
  <c r="C201" i="63"/>
  <c r="C193" i="63"/>
  <c r="C185" i="63"/>
  <c r="C177" i="63"/>
  <c r="C169" i="63"/>
  <c r="C161" i="63"/>
  <c r="C153" i="63"/>
  <c r="C145" i="63"/>
  <c r="C137" i="63"/>
  <c r="C129" i="63"/>
  <c r="C113" i="63"/>
  <c r="C97" i="63"/>
  <c r="C81" i="63"/>
  <c r="C57" i="63"/>
  <c r="C33" i="63"/>
  <c r="C199" i="63"/>
  <c r="C143" i="63"/>
  <c r="C111" i="63"/>
  <c r="C87" i="63"/>
  <c r="C63" i="63"/>
  <c r="C39" i="63"/>
  <c r="C15" i="63"/>
  <c r="C214" i="63"/>
  <c r="C174" i="63"/>
  <c r="C142" i="63"/>
  <c r="C110" i="63"/>
  <c r="C78" i="63"/>
  <c r="C46" i="63"/>
  <c r="C14" i="63"/>
  <c r="C229" i="63"/>
  <c r="C221" i="63"/>
  <c r="C213" i="63"/>
  <c r="C205" i="63"/>
  <c r="C197" i="63"/>
  <c r="C189" i="63"/>
  <c r="C181" i="63"/>
  <c r="C173" i="63"/>
  <c r="C165" i="63"/>
  <c r="C157" i="63"/>
  <c r="C149" i="63"/>
  <c r="C141" i="63"/>
  <c r="C133" i="63"/>
  <c r="C125" i="63"/>
  <c r="C117" i="63"/>
  <c r="C109" i="63"/>
  <c r="C101" i="63"/>
  <c r="C93" i="63"/>
  <c r="C85" i="63"/>
  <c r="C77" i="63"/>
  <c r="C69" i="63"/>
  <c r="C61" i="63"/>
  <c r="C53" i="63"/>
  <c r="C45" i="63"/>
  <c r="C37" i="63"/>
  <c r="C29" i="63"/>
  <c r="C21" i="63"/>
  <c r="C13" i="63"/>
  <c r="C5" i="63"/>
  <c r="C228" i="63"/>
  <c r="C220" i="63"/>
  <c r="C212" i="63"/>
  <c r="C204" i="63"/>
  <c r="C196" i="63"/>
  <c r="C188" i="63"/>
  <c r="C180" i="63"/>
  <c r="C172" i="63"/>
  <c r="C164" i="63"/>
  <c r="C156" i="63"/>
  <c r="C148" i="63"/>
  <c r="C140" i="63"/>
  <c r="C132" i="63"/>
  <c r="C124" i="63"/>
  <c r="C116" i="63"/>
  <c r="C108" i="63"/>
  <c r="C100" i="63"/>
  <c r="C92" i="63"/>
  <c r="C84" i="63"/>
  <c r="C76" i="63"/>
  <c r="C68" i="63"/>
  <c r="C60" i="63"/>
  <c r="C52" i="63"/>
  <c r="C44" i="63"/>
  <c r="C36" i="63"/>
  <c r="C28" i="63"/>
  <c r="C20" i="63"/>
  <c r="C12" i="63"/>
  <c r="C4" i="63"/>
  <c r="C206" i="63"/>
  <c r="C158" i="63"/>
  <c r="C118" i="63"/>
  <c r="C86" i="63"/>
  <c r="C54" i="63"/>
  <c r="C22" i="63"/>
  <c r="E26" i="62"/>
  <c r="E58" i="62"/>
  <c r="E90" i="62"/>
  <c r="E121" i="62"/>
  <c r="E181" i="62"/>
  <c r="E28" i="62"/>
  <c r="E60" i="62"/>
  <c r="E92" i="62"/>
  <c r="E102" i="62"/>
  <c r="E137" i="62"/>
  <c r="E168" i="62"/>
  <c r="E9" i="62"/>
  <c r="E50" i="62"/>
  <c r="E82" i="62"/>
  <c r="E138" i="62"/>
  <c r="E189" i="62"/>
  <c r="E10" i="62"/>
  <c r="E30" i="62"/>
  <c r="E62" i="62"/>
  <c r="E140" i="62"/>
  <c r="E156" i="62"/>
  <c r="E172" i="62"/>
  <c r="E193" i="62"/>
  <c r="E225" i="62"/>
  <c r="E12" i="62"/>
  <c r="E21" i="62"/>
  <c r="E32" i="62"/>
  <c r="E42" i="62"/>
  <c r="E53" i="62"/>
  <c r="E64" i="62"/>
  <c r="E74" i="62"/>
  <c r="E85" i="62"/>
  <c r="E96" i="62"/>
  <c r="E106" i="62"/>
  <c r="E116" i="62"/>
  <c r="E129" i="62"/>
  <c r="E141" i="62"/>
  <c r="E157" i="62"/>
  <c r="E173" i="62"/>
  <c r="E197" i="62"/>
  <c r="E229" i="62"/>
  <c r="E13" i="62"/>
  <c r="E22" i="62"/>
  <c r="E33" i="62"/>
  <c r="E44" i="62"/>
  <c r="E54" i="62"/>
  <c r="E65" i="62"/>
  <c r="E76" i="62"/>
  <c r="E86" i="62"/>
  <c r="E97" i="62"/>
  <c r="E108" i="62"/>
  <c r="E117" i="62"/>
  <c r="E132" i="62"/>
  <c r="E144" i="62"/>
  <c r="E160" i="62"/>
  <c r="E176" i="62"/>
  <c r="E201" i="62"/>
  <c r="E233" i="62"/>
  <c r="E6" i="62"/>
  <c r="E37" i="62"/>
  <c r="E69" i="62"/>
  <c r="E101" i="62"/>
  <c r="E165" i="62"/>
  <c r="E49" i="62"/>
  <c r="E81" i="62"/>
  <c r="E124" i="62"/>
  <c r="E185" i="62"/>
  <c r="E29" i="62"/>
  <c r="E61" i="62"/>
  <c r="E104" i="62"/>
  <c r="E169" i="62"/>
  <c r="E17" i="62"/>
  <c r="E48" i="62"/>
  <c r="E80" i="62"/>
  <c r="E112" i="62"/>
  <c r="E149" i="62"/>
  <c r="E213" i="62"/>
  <c r="E8" i="62"/>
  <c r="E38" i="62"/>
  <c r="E70" i="62"/>
  <c r="E113" i="62"/>
  <c r="E152" i="62"/>
  <c r="E217" i="62"/>
  <c r="E18" i="62"/>
  <c r="E40" i="62"/>
  <c r="E72" i="62"/>
  <c r="E93" i="62"/>
  <c r="E125" i="62"/>
  <c r="E153" i="62"/>
  <c r="E221" i="62"/>
  <c r="E20" i="62"/>
  <c r="E41" i="62"/>
  <c r="E52" i="62"/>
  <c r="E73" i="62"/>
  <c r="E84" i="62"/>
  <c r="E94" i="62"/>
  <c r="E105" i="62"/>
  <c r="E114" i="62"/>
  <c r="E128" i="62"/>
  <c r="E4" i="62"/>
  <c r="E14" i="62"/>
  <c r="E24" i="62"/>
  <c r="E34" i="62"/>
  <c r="E45" i="62"/>
  <c r="E56" i="62"/>
  <c r="E66" i="62"/>
  <c r="E77" i="62"/>
  <c r="E88" i="62"/>
  <c r="E98" i="62"/>
  <c r="E109" i="62"/>
  <c r="E118" i="62"/>
  <c r="E133" i="62"/>
  <c r="E145" i="62"/>
  <c r="E161" i="62"/>
  <c r="E177" i="62"/>
  <c r="E205" i="62"/>
  <c r="E5" i="62"/>
  <c r="E16" i="62"/>
  <c r="E25" i="62"/>
  <c r="E36" i="62"/>
  <c r="E46" i="62"/>
  <c r="E57" i="62"/>
  <c r="E68" i="62"/>
  <c r="E78" i="62"/>
  <c r="E89" i="62"/>
  <c r="E100" i="62"/>
  <c r="E110" i="62"/>
  <c r="E120" i="62"/>
  <c r="E136" i="62"/>
  <c r="E148" i="62"/>
  <c r="E164" i="62"/>
  <c r="E180" i="62"/>
  <c r="E209" i="62"/>
  <c r="E184" i="62"/>
  <c r="E188" i="62"/>
  <c r="E192" i="62"/>
  <c r="E196" i="62"/>
  <c r="E200" i="62"/>
  <c r="E204" i="62"/>
  <c r="E208" i="62"/>
  <c r="E212" i="62"/>
  <c r="E216" i="62"/>
  <c r="E220" i="62"/>
  <c r="E224" i="62"/>
  <c r="E228" i="62"/>
  <c r="E232" i="62"/>
  <c r="E122" i="62"/>
  <c r="E126" i="62"/>
  <c r="E130" i="62"/>
  <c r="E134" i="62"/>
  <c r="E146" i="62"/>
  <c r="E150" i="62"/>
  <c r="E154" i="62"/>
  <c r="E158" i="62"/>
  <c r="E162" i="62"/>
  <c r="E166" i="62"/>
  <c r="E170" i="62"/>
  <c r="E174" i="62"/>
  <c r="E178" i="62"/>
  <c r="E182" i="62"/>
  <c r="E186" i="62"/>
  <c r="E190" i="62"/>
  <c r="E194" i="62"/>
  <c r="E198" i="62"/>
  <c r="E202" i="62"/>
  <c r="E206" i="62"/>
  <c r="E210" i="62"/>
  <c r="E214" i="62"/>
  <c r="E218" i="62"/>
  <c r="E222" i="62"/>
  <c r="E226" i="62"/>
  <c r="E234" i="62"/>
  <c r="E3" i="62"/>
  <c r="E7" i="62"/>
  <c r="E11" i="62"/>
  <c r="E15" i="62"/>
  <c r="E19" i="62"/>
  <c r="E23" i="62"/>
  <c r="E27" i="62"/>
  <c r="E31" i="62"/>
  <c r="E35" i="62"/>
  <c r="E39" i="62"/>
  <c r="E43" i="62"/>
  <c r="E47" i="62"/>
  <c r="E51" i="62"/>
  <c r="E55" i="62"/>
  <c r="E59" i="62"/>
  <c r="E63" i="62"/>
  <c r="E67" i="62"/>
  <c r="E71" i="62"/>
  <c r="E75" i="62"/>
  <c r="E79" i="62"/>
  <c r="E83" i="62"/>
  <c r="E87" i="62"/>
  <c r="E91" i="62"/>
  <c r="E95" i="62"/>
  <c r="E99" i="62"/>
  <c r="E103" i="62"/>
  <c r="E107" i="62"/>
  <c r="E111" i="62"/>
  <c r="E115" i="62"/>
  <c r="E119" i="62"/>
  <c r="E123" i="62"/>
  <c r="E127" i="62"/>
  <c r="E131" i="62"/>
  <c r="E135" i="62"/>
  <c r="E139" i="62"/>
  <c r="E143" i="62"/>
  <c r="E147" i="62"/>
  <c r="E151" i="62"/>
  <c r="E155" i="62"/>
  <c r="E159" i="62"/>
  <c r="E163" i="62"/>
  <c r="E167" i="62"/>
  <c r="E171" i="62"/>
  <c r="E175" i="62"/>
  <c r="E179" i="62"/>
  <c r="E183" i="62"/>
  <c r="E187" i="62"/>
  <c r="E191" i="62"/>
  <c r="E195" i="62"/>
  <c r="E199" i="62"/>
  <c r="E203" i="62"/>
  <c r="E207" i="62"/>
  <c r="E211" i="62"/>
  <c r="E215" i="62"/>
  <c r="E219" i="62"/>
  <c r="E223" i="62"/>
  <c r="E227" i="62"/>
  <c r="E231" i="62"/>
  <c r="E235" i="62"/>
  <c r="E142" i="62"/>
  <c r="E230" i="62"/>
  <c r="C3" i="50"/>
  <c r="D3" i="50" s="1"/>
  <c r="C4" i="50"/>
  <c r="D4" i="50" s="1"/>
  <c r="C5" i="50"/>
  <c r="D5" i="50" s="1"/>
  <c r="C6" i="50"/>
  <c r="D6" i="50" s="1"/>
  <c r="C7" i="50"/>
  <c r="D7" i="50" s="1"/>
  <c r="C8" i="50"/>
  <c r="D8" i="50" s="1"/>
  <c r="C9" i="50"/>
  <c r="D9" i="50" s="1"/>
  <c r="C10" i="50"/>
  <c r="D10" i="50" s="1"/>
  <c r="C11" i="50"/>
  <c r="D11" i="50" s="1"/>
  <c r="C12" i="50"/>
  <c r="D12" i="50" s="1"/>
  <c r="C13" i="50"/>
  <c r="E13" i="50" s="1"/>
  <c r="C14" i="50"/>
  <c r="E14" i="50" s="1"/>
  <c r="C15" i="50"/>
  <c r="E15" i="50" s="1"/>
  <c r="C16" i="50"/>
  <c r="C17" i="50"/>
  <c r="E17" i="50" s="1"/>
  <c r="C18" i="50"/>
  <c r="E18" i="50" s="1"/>
  <c r="C19" i="50"/>
  <c r="E19" i="50" s="1"/>
  <c r="C20" i="50"/>
  <c r="C21" i="50"/>
  <c r="E21" i="50" s="1"/>
  <c r="C22" i="50"/>
  <c r="E22" i="50" s="1"/>
  <c r="C24" i="50"/>
  <c r="F24" i="50"/>
  <c r="L24" i="50"/>
  <c r="M24" i="50"/>
  <c r="N24" i="50"/>
  <c r="O24" i="50"/>
  <c r="P24" i="50"/>
  <c r="Q24" i="50"/>
  <c r="R24" i="50"/>
  <c r="S24" i="50"/>
  <c r="T24" i="50"/>
  <c r="U24" i="50"/>
  <c r="V24" i="50"/>
  <c r="W24" i="50"/>
  <c r="X24" i="50"/>
  <c r="Y24" i="50"/>
  <c r="Z24" i="50"/>
  <c r="AA24" i="50"/>
  <c r="C25" i="50"/>
  <c r="F25" i="50"/>
  <c r="L25" i="50"/>
  <c r="M25" i="50"/>
  <c r="N25" i="50"/>
  <c r="O25" i="50"/>
  <c r="P25" i="50"/>
  <c r="Q25" i="50"/>
  <c r="R25" i="50"/>
  <c r="S25" i="50"/>
  <c r="T25" i="50"/>
  <c r="U25" i="50"/>
  <c r="V25" i="50"/>
  <c r="W25" i="50"/>
  <c r="X25" i="50"/>
  <c r="Y25" i="50"/>
  <c r="Z25" i="50"/>
  <c r="AA25" i="50"/>
  <c r="C26" i="50"/>
  <c r="F26" i="50"/>
  <c r="L26" i="50"/>
  <c r="M26" i="50"/>
  <c r="N26" i="50"/>
  <c r="O26" i="50"/>
  <c r="P26" i="50"/>
  <c r="Q26" i="50"/>
  <c r="R26" i="50"/>
  <c r="S26" i="50"/>
  <c r="T26" i="50"/>
  <c r="U26" i="50"/>
  <c r="V26" i="50"/>
  <c r="W26" i="50"/>
  <c r="X26" i="50"/>
  <c r="Y26" i="50"/>
  <c r="Z26" i="50"/>
  <c r="AA26" i="50"/>
  <c r="C3" i="49"/>
  <c r="D3" i="49" s="1"/>
  <c r="C4" i="49"/>
  <c r="C5" i="49"/>
  <c r="D5" i="49" s="1"/>
  <c r="C6" i="49"/>
  <c r="D6" i="49" s="1"/>
  <c r="C7" i="49"/>
  <c r="D7" i="49" s="1"/>
  <c r="C8" i="49"/>
  <c r="C9" i="49"/>
  <c r="D9" i="49" s="1"/>
  <c r="C10" i="49"/>
  <c r="D10" i="49" s="1"/>
  <c r="C11" i="49"/>
  <c r="D11" i="49" s="1"/>
  <c r="C12" i="49"/>
  <c r="C13" i="49"/>
  <c r="E13" i="49" s="1"/>
  <c r="C14" i="49"/>
  <c r="E14" i="49" s="1"/>
  <c r="C15" i="49"/>
  <c r="E15" i="49" s="1"/>
  <c r="C16" i="49"/>
  <c r="C17" i="49"/>
  <c r="E17" i="49" s="1"/>
  <c r="C18" i="49"/>
  <c r="E18" i="49" s="1"/>
  <c r="C19" i="49"/>
  <c r="E19" i="49" s="1"/>
  <c r="C20" i="49"/>
  <c r="C21" i="49"/>
  <c r="E21" i="49" s="1"/>
  <c r="C22" i="49"/>
  <c r="E22" i="49" s="1"/>
  <c r="C24" i="49"/>
  <c r="F24" i="49"/>
  <c r="P24" i="49"/>
  <c r="Q24" i="49"/>
  <c r="R24" i="49"/>
  <c r="S24" i="49"/>
  <c r="T24" i="49"/>
  <c r="U24" i="49"/>
  <c r="V24" i="49"/>
  <c r="W24" i="49"/>
  <c r="X24" i="49"/>
  <c r="Y24" i="49"/>
  <c r="Z24" i="49"/>
  <c r="AA24" i="49"/>
  <c r="C25" i="49"/>
  <c r="F25" i="49"/>
  <c r="P25" i="49"/>
  <c r="Q25" i="49"/>
  <c r="R25" i="49"/>
  <c r="S25" i="49"/>
  <c r="T25" i="49"/>
  <c r="U25" i="49"/>
  <c r="V25" i="49"/>
  <c r="W25" i="49"/>
  <c r="X25" i="49"/>
  <c r="Y25" i="49"/>
  <c r="Z25" i="49"/>
  <c r="AA25" i="49"/>
  <c r="C26" i="49"/>
  <c r="F26" i="49"/>
  <c r="P26" i="49"/>
  <c r="Q26" i="49"/>
  <c r="R26" i="49"/>
  <c r="S26" i="49"/>
  <c r="T26" i="49"/>
  <c r="U26" i="49"/>
  <c r="V26" i="49"/>
  <c r="W26" i="49"/>
  <c r="X26" i="49"/>
  <c r="Y26" i="49"/>
  <c r="Z26" i="49"/>
  <c r="AA26" i="49"/>
  <c r="C3" i="48"/>
  <c r="D3" i="48" s="1"/>
  <c r="C4" i="48"/>
  <c r="D4" i="48" s="1"/>
  <c r="C5" i="48"/>
  <c r="C6" i="48"/>
  <c r="C7" i="48"/>
  <c r="D7" i="48" s="1"/>
  <c r="C8" i="48"/>
  <c r="D8" i="48" s="1"/>
  <c r="C9" i="48"/>
  <c r="D9" i="48" s="1"/>
  <c r="C10" i="48"/>
  <c r="C11" i="48"/>
  <c r="D11" i="48" s="1"/>
  <c r="C12" i="48"/>
  <c r="D12" i="48" s="1"/>
  <c r="C13" i="48"/>
  <c r="C14" i="48"/>
  <c r="C15" i="48"/>
  <c r="E15" i="48" s="1"/>
  <c r="C16" i="48"/>
  <c r="E16" i="48" s="1"/>
  <c r="C17" i="48"/>
  <c r="E17" i="48" s="1"/>
  <c r="C18" i="48"/>
  <c r="C19" i="48"/>
  <c r="E19" i="48" s="1"/>
  <c r="C20" i="48"/>
  <c r="E20" i="48" s="1"/>
  <c r="C21" i="48"/>
  <c r="C22" i="48"/>
  <c r="C24" i="48"/>
  <c r="F24" i="48"/>
  <c r="C25" i="48"/>
  <c r="F25" i="48"/>
  <c r="C26" i="48"/>
  <c r="F26" i="48"/>
  <c r="C3" i="47"/>
  <c r="D3" i="47" s="1"/>
  <c r="C4" i="47"/>
  <c r="C5" i="47"/>
  <c r="D5" i="47" s="1"/>
  <c r="C6" i="47"/>
  <c r="D6" i="47" s="1"/>
  <c r="C7" i="47"/>
  <c r="D7" i="47" s="1"/>
  <c r="C8" i="47"/>
  <c r="C9" i="47"/>
  <c r="D9" i="47" s="1"/>
  <c r="C10" i="47"/>
  <c r="D10" i="47" s="1"/>
  <c r="C11" i="47"/>
  <c r="D11" i="47" s="1"/>
  <c r="C12" i="47"/>
  <c r="D12" i="47" s="1"/>
  <c r="C13" i="47"/>
  <c r="E13" i="47" s="1"/>
  <c r="C14" i="47"/>
  <c r="E14" i="47" s="1"/>
  <c r="C15" i="47"/>
  <c r="E15" i="47" s="1"/>
  <c r="C16" i="47"/>
  <c r="E16" i="47" s="1"/>
  <c r="C17" i="47"/>
  <c r="E17" i="47" s="1"/>
  <c r="C18" i="47"/>
  <c r="E18" i="47" s="1"/>
  <c r="C19" i="47"/>
  <c r="C20" i="47"/>
  <c r="E20" i="47" s="1"/>
  <c r="C21" i="47"/>
  <c r="E21" i="47" s="1"/>
  <c r="C22" i="47"/>
  <c r="C23" i="47"/>
  <c r="F23" i="47"/>
  <c r="C24" i="47"/>
  <c r="F24" i="47"/>
  <c r="C25" i="47"/>
  <c r="F25" i="47"/>
  <c r="C3" i="46"/>
  <c r="D3" i="46" s="1"/>
  <c r="C4" i="46"/>
  <c r="D4" i="46" s="1"/>
  <c r="C5" i="46"/>
  <c r="D5" i="46" s="1"/>
  <c r="C6" i="46"/>
  <c r="D6" i="46" s="1"/>
  <c r="C7" i="46"/>
  <c r="D7" i="46" s="1"/>
  <c r="C8" i="46"/>
  <c r="D8" i="46" s="1"/>
  <c r="C9" i="46"/>
  <c r="D9" i="46" s="1"/>
  <c r="C10" i="46"/>
  <c r="D10" i="46" s="1"/>
  <c r="C11" i="46"/>
  <c r="D11" i="46" s="1"/>
  <c r="C12" i="46"/>
  <c r="D12" i="46" s="1"/>
  <c r="C13" i="46"/>
  <c r="E13" i="46" s="1"/>
  <c r="C14" i="46"/>
  <c r="E14" i="46" s="1"/>
  <c r="C15" i="46"/>
  <c r="E15" i="46" s="1"/>
  <c r="C16" i="46"/>
  <c r="E16" i="46" s="1"/>
  <c r="C17" i="46"/>
  <c r="E17" i="46" s="1"/>
  <c r="C18" i="46"/>
  <c r="E18" i="46" s="1"/>
  <c r="C19" i="46"/>
  <c r="E19" i="46" s="1"/>
  <c r="C20" i="46"/>
  <c r="E20" i="46" s="1"/>
  <c r="C21" i="46"/>
  <c r="E21" i="46" s="1"/>
  <c r="C22" i="46"/>
  <c r="E22" i="46" s="1"/>
  <c r="C23" i="46"/>
  <c r="F23" i="46"/>
  <c r="C24" i="46"/>
  <c r="F24" i="46"/>
  <c r="C25" i="46"/>
  <c r="F25" i="46"/>
  <c r="C3" i="45"/>
  <c r="D3" i="45" s="1"/>
  <c r="C4" i="45"/>
  <c r="D4" i="45" s="1"/>
  <c r="C5" i="45"/>
  <c r="D5" i="45" s="1"/>
  <c r="C6" i="45"/>
  <c r="D6" i="45" s="1"/>
  <c r="C7" i="45"/>
  <c r="D7" i="45" s="1"/>
  <c r="C8" i="45"/>
  <c r="D8" i="45" s="1"/>
  <c r="C9" i="45"/>
  <c r="D9" i="45" s="1"/>
  <c r="C10" i="45"/>
  <c r="D10" i="45" s="1"/>
  <c r="C11" i="45"/>
  <c r="D11" i="45" s="1"/>
  <c r="C12" i="45"/>
  <c r="D12" i="45" s="1"/>
  <c r="C13" i="45"/>
  <c r="E13" i="45" s="1"/>
  <c r="C14" i="45"/>
  <c r="E14" i="45" s="1"/>
  <c r="C15" i="45"/>
  <c r="E15" i="45" s="1"/>
  <c r="C16" i="45"/>
  <c r="E16" i="45" s="1"/>
  <c r="C17" i="45"/>
  <c r="E17" i="45" s="1"/>
  <c r="C18" i="45"/>
  <c r="E18" i="45" s="1"/>
  <c r="C19" i="45"/>
  <c r="E19" i="45" s="1"/>
  <c r="C20" i="45"/>
  <c r="E20" i="45" s="1"/>
  <c r="C21" i="45"/>
  <c r="E21" i="45" s="1"/>
  <c r="C22" i="45"/>
  <c r="E22" i="45" s="1"/>
  <c r="H26" i="99" l="1"/>
  <c r="R26" i="99"/>
  <c r="G29" i="99"/>
  <c r="Q29" i="99"/>
  <c r="G27" i="99"/>
  <c r="Q27" i="99"/>
  <c r="P27" i="99"/>
  <c r="G25" i="99"/>
  <c r="Q25" i="99"/>
  <c r="K28" i="99"/>
  <c r="U28" i="99"/>
  <c r="P25" i="99"/>
  <c r="F2" i="62"/>
  <c r="G57" i="62" s="1"/>
  <c r="D2" i="63" a="1"/>
  <c r="H5" i="62"/>
  <c r="I5" i="62" s="1"/>
  <c r="H8" i="62" s="1"/>
  <c r="H14" i="49"/>
  <c r="H8" i="50"/>
  <c r="H6" i="49"/>
  <c r="H13" i="47"/>
  <c r="H22" i="49"/>
  <c r="H15" i="50"/>
  <c r="H7" i="47"/>
  <c r="H7" i="50"/>
  <c r="H17" i="47"/>
  <c r="H11" i="47"/>
  <c r="H3" i="48"/>
  <c r="H19" i="49"/>
  <c r="H11" i="49"/>
  <c r="H3" i="49"/>
  <c r="I4" i="50"/>
  <c r="H19" i="50"/>
  <c r="H17" i="50"/>
  <c r="H5" i="50"/>
  <c r="H9" i="47"/>
  <c r="H20" i="48"/>
  <c r="H12" i="47"/>
  <c r="I15" i="48"/>
  <c r="H21" i="49"/>
  <c r="H18" i="49"/>
  <c r="H10" i="49"/>
  <c r="I12" i="50"/>
  <c r="H9" i="50"/>
  <c r="H4" i="50"/>
  <c r="H20" i="47"/>
  <c r="H12" i="50"/>
  <c r="H21" i="47"/>
  <c r="J4" i="48"/>
  <c r="H12" i="48"/>
  <c r="H14" i="47"/>
  <c r="H17" i="48"/>
  <c r="H9" i="48"/>
  <c r="I13" i="49"/>
  <c r="E22" i="47"/>
  <c r="H22" i="47" s="1"/>
  <c r="H18" i="47"/>
  <c r="H16" i="47"/>
  <c r="E21" i="48"/>
  <c r="H21" i="48" s="1"/>
  <c r="H16" i="48"/>
  <c r="E13" i="48"/>
  <c r="H13" i="48" s="1"/>
  <c r="H8" i="48"/>
  <c r="D5" i="48"/>
  <c r="H5" i="48" s="1"/>
  <c r="J6" i="49"/>
  <c r="I3" i="49"/>
  <c r="H5" i="49"/>
  <c r="H15" i="49"/>
  <c r="H7" i="49"/>
  <c r="J3" i="50"/>
  <c r="H21" i="50"/>
  <c r="H13" i="50"/>
  <c r="G5" i="47"/>
  <c r="G9" i="47"/>
  <c r="I15" i="47"/>
  <c r="G20" i="47"/>
  <c r="I18" i="47"/>
  <c r="G16" i="47"/>
  <c r="H15" i="47"/>
  <c r="I14" i="47"/>
  <c r="G12" i="47"/>
  <c r="I6" i="47"/>
  <c r="I3" i="47"/>
  <c r="I7" i="47"/>
  <c r="I5" i="47"/>
  <c r="I9" i="47"/>
  <c r="G21" i="47"/>
  <c r="G13" i="47"/>
  <c r="G6" i="47"/>
  <c r="H3" i="47"/>
  <c r="I21" i="47"/>
  <c r="I17" i="47"/>
  <c r="G15" i="47"/>
  <c r="I13" i="47"/>
  <c r="G11" i="47"/>
  <c r="H10" i="47"/>
  <c r="H5" i="47"/>
  <c r="D4" i="47"/>
  <c r="I4" i="47" s="1"/>
  <c r="I20" i="47"/>
  <c r="E19" i="47"/>
  <c r="I19" i="47" s="1"/>
  <c r="G18" i="47"/>
  <c r="I16" i="47"/>
  <c r="G14" i="47"/>
  <c r="I12" i="47"/>
  <c r="I11" i="47"/>
  <c r="I10" i="47"/>
  <c r="G7" i="47"/>
  <c r="G17" i="47"/>
  <c r="G10" i="47"/>
  <c r="D8" i="47"/>
  <c r="I8" i="47" s="1"/>
  <c r="G3" i="47"/>
  <c r="H6" i="47"/>
  <c r="E22" i="48"/>
  <c r="H22" i="48" s="1"/>
  <c r="I20" i="48"/>
  <c r="J19" i="48"/>
  <c r="E18" i="48"/>
  <c r="H18" i="48" s="1"/>
  <c r="I16" i="48"/>
  <c r="J15" i="48"/>
  <c r="E14" i="48"/>
  <c r="H14" i="48" s="1"/>
  <c r="I12" i="48"/>
  <c r="J11" i="48"/>
  <c r="D10" i="48"/>
  <c r="H10" i="48" s="1"/>
  <c r="I8" i="48"/>
  <c r="J7" i="48"/>
  <c r="D6" i="48"/>
  <c r="H6" i="48" s="1"/>
  <c r="I4" i="48"/>
  <c r="J3" i="48"/>
  <c r="I22" i="49"/>
  <c r="J21" i="49"/>
  <c r="E20" i="49"/>
  <c r="H20" i="49" s="1"/>
  <c r="I18" i="49"/>
  <c r="J17" i="49"/>
  <c r="E16" i="49"/>
  <c r="H16" i="49" s="1"/>
  <c r="I14" i="49"/>
  <c r="J13" i="49"/>
  <c r="D12" i="49"/>
  <c r="H12" i="49" s="1"/>
  <c r="I10" i="49"/>
  <c r="J9" i="49"/>
  <c r="D8" i="49"/>
  <c r="H8" i="49" s="1"/>
  <c r="I6" i="49"/>
  <c r="J5" i="49"/>
  <c r="D4" i="49"/>
  <c r="H4" i="49" s="1"/>
  <c r="J22" i="50"/>
  <c r="I19" i="50"/>
  <c r="J18" i="50"/>
  <c r="I15" i="50"/>
  <c r="J14" i="50"/>
  <c r="I11" i="50"/>
  <c r="J10" i="50"/>
  <c r="I7" i="50"/>
  <c r="J6" i="50"/>
  <c r="I3" i="50"/>
  <c r="I19" i="48"/>
  <c r="I11" i="48"/>
  <c r="I7" i="48"/>
  <c r="H4" i="48"/>
  <c r="I3" i="48"/>
  <c r="I21" i="49"/>
  <c r="I17" i="49"/>
  <c r="I9" i="49"/>
  <c r="I5" i="49"/>
  <c r="I22" i="50"/>
  <c r="J21" i="50"/>
  <c r="E20" i="50"/>
  <c r="H20" i="50" s="1"/>
  <c r="I18" i="50"/>
  <c r="J17" i="50"/>
  <c r="E16" i="50"/>
  <c r="H16" i="50" s="1"/>
  <c r="I14" i="50"/>
  <c r="J13" i="50"/>
  <c r="H11" i="50"/>
  <c r="I10" i="50"/>
  <c r="J9" i="50"/>
  <c r="I6" i="50"/>
  <c r="J5" i="50"/>
  <c r="H3" i="50"/>
  <c r="H19" i="48"/>
  <c r="J17" i="48"/>
  <c r="H15" i="48"/>
  <c r="H11" i="48"/>
  <c r="J9" i="48"/>
  <c r="H7" i="48"/>
  <c r="J19" i="49"/>
  <c r="H17" i="49"/>
  <c r="J15" i="49"/>
  <c r="H13" i="49"/>
  <c r="J11" i="49"/>
  <c r="H9" i="49"/>
  <c r="J7" i="49"/>
  <c r="J3" i="49"/>
  <c r="H22" i="50"/>
  <c r="I21" i="50"/>
  <c r="H18" i="50"/>
  <c r="I17" i="50"/>
  <c r="H14" i="50"/>
  <c r="I13" i="50"/>
  <c r="J12" i="50"/>
  <c r="H10" i="50"/>
  <c r="I9" i="50"/>
  <c r="J8" i="50"/>
  <c r="H6" i="50"/>
  <c r="I5" i="50"/>
  <c r="J4" i="50"/>
  <c r="J20" i="48"/>
  <c r="I17" i="48"/>
  <c r="J16" i="48"/>
  <c r="J12" i="48"/>
  <c r="I9" i="48"/>
  <c r="J8" i="48"/>
  <c r="J22" i="49"/>
  <c r="I19" i="49"/>
  <c r="J18" i="49"/>
  <c r="I15" i="49"/>
  <c r="J14" i="49"/>
  <c r="I11" i="49"/>
  <c r="J10" i="49"/>
  <c r="I7" i="49"/>
  <c r="J19" i="50"/>
  <c r="J15" i="50"/>
  <c r="J11" i="50"/>
  <c r="I8" i="50"/>
  <c r="J7" i="50"/>
  <c r="H29" i="99" l="1"/>
  <c r="R29" i="99"/>
  <c r="L28" i="99"/>
  <c r="V28" i="99"/>
  <c r="C35" i="99" s="1"/>
  <c r="E35" i="99" s="1"/>
  <c r="G35" i="99" s="1"/>
  <c r="I26" i="99"/>
  <c r="S26" i="99" s="1"/>
  <c r="H25" i="99"/>
  <c r="R25" i="99"/>
  <c r="H27" i="99"/>
  <c r="R27" i="99"/>
  <c r="G144" i="62"/>
  <c r="G196" i="62"/>
  <c r="G115" i="62"/>
  <c r="G31" i="62"/>
  <c r="G65" i="62"/>
  <c r="G109" i="62"/>
  <c r="G23" i="62"/>
  <c r="G208" i="62"/>
  <c r="G118" i="62"/>
  <c r="G59" i="62"/>
  <c r="G63" i="62"/>
  <c r="G45" i="62"/>
  <c r="G105" i="62"/>
  <c r="G35" i="62"/>
  <c r="G6" i="62"/>
  <c r="G216" i="62"/>
  <c r="G135" i="62"/>
  <c r="G37" i="62"/>
  <c r="G220" i="62"/>
  <c r="G139" i="62"/>
  <c r="G132" i="62"/>
  <c r="G78" i="62"/>
  <c r="G47" i="62"/>
  <c r="G227" i="62"/>
  <c r="G221" i="62"/>
  <c r="H14" i="62"/>
  <c r="K14" i="62" s="1"/>
  <c r="K8" i="62"/>
  <c r="G104" i="62"/>
  <c r="G228" i="62"/>
  <c r="G147" i="62"/>
  <c r="G127" i="62"/>
  <c r="G160" i="62"/>
  <c r="G16" i="62"/>
  <c r="G55" i="62"/>
  <c r="G234" i="62"/>
  <c r="G110" i="62"/>
  <c r="G91" i="62"/>
  <c r="G191" i="62"/>
  <c r="G133" i="62"/>
  <c r="G145" i="62"/>
  <c r="G67" i="62"/>
  <c r="G185" i="62"/>
  <c r="G134" i="62"/>
  <c r="G167" i="62"/>
  <c r="G20" i="62"/>
  <c r="G146" i="62"/>
  <c r="G171" i="62"/>
  <c r="G69" i="62"/>
  <c r="G180" i="62"/>
  <c r="G79" i="62"/>
  <c r="G13" i="62"/>
  <c r="G66" i="62"/>
  <c r="G40" i="62"/>
  <c r="G154" i="62"/>
  <c r="G179" i="62"/>
  <c r="G223" i="62"/>
  <c r="G165" i="62"/>
  <c r="G100" i="62"/>
  <c r="G87" i="62"/>
  <c r="G159" i="62"/>
  <c r="G204" i="62"/>
  <c r="G123" i="62"/>
  <c r="G195" i="62"/>
  <c r="G120" i="62"/>
  <c r="G136" i="62"/>
  <c r="G99" i="62"/>
  <c r="G80" i="62"/>
  <c r="G174" i="62"/>
  <c r="G199" i="62"/>
  <c r="G128" i="62"/>
  <c r="G178" i="62"/>
  <c r="G203" i="62"/>
  <c r="G61" i="62"/>
  <c r="G192" i="62"/>
  <c r="G111" i="62"/>
  <c r="G140" i="62"/>
  <c r="G101" i="62"/>
  <c r="G93" i="62"/>
  <c r="G34" i="62"/>
  <c r="G217" i="62"/>
  <c r="G213" i="62"/>
  <c r="G64" i="62"/>
  <c r="G52" i="62"/>
  <c r="G156" i="62"/>
  <c r="G225" i="62"/>
  <c r="G85" i="62"/>
  <c r="G96" i="62"/>
  <c r="G90" i="62"/>
  <c r="G76" i="62"/>
  <c r="G12" i="62"/>
  <c r="G92" i="62"/>
  <c r="G46" i="62"/>
  <c r="G48" i="62"/>
  <c r="G25" i="62"/>
  <c r="G2" i="62"/>
  <c r="G30" i="62"/>
  <c r="G205" i="62"/>
  <c r="G82" i="62"/>
  <c r="G56" i="62"/>
  <c r="G21" i="62"/>
  <c r="G176" i="62"/>
  <c r="G233" i="62"/>
  <c r="G26" i="62"/>
  <c r="G60" i="62"/>
  <c r="G197" i="62"/>
  <c r="G62" i="62"/>
  <c r="G211" i="62"/>
  <c r="G131" i="62"/>
  <c r="G169" i="62"/>
  <c r="G200" i="62"/>
  <c r="G119" i="62"/>
  <c r="G163" i="62"/>
  <c r="G122" i="62"/>
  <c r="G155" i="62"/>
  <c r="G10" i="62"/>
  <c r="G126" i="62"/>
  <c r="G212" i="62"/>
  <c r="G168" i="62"/>
  <c r="G152" i="62"/>
  <c r="G206" i="62"/>
  <c r="G231" i="62"/>
  <c r="G77" i="62"/>
  <c r="G210" i="62"/>
  <c r="G235" i="62"/>
  <c r="G149" i="62"/>
  <c r="G224" i="62"/>
  <c r="G143" i="62"/>
  <c r="G29" i="62"/>
  <c r="G112" i="62"/>
  <c r="G114" i="62"/>
  <c r="G18" i="62"/>
  <c r="G229" i="62"/>
  <c r="G218" i="62"/>
  <c r="G8" i="62"/>
  <c r="G189" i="62"/>
  <c r="G86" i="62"/>
  <c r="G32" i="62"/>
  <c r="G121" i="62"/>
  <c r="G11" i="62"/>
  <c r="G181" i="62"/>
  <c r="G150" i="62"/>
  <c r="G172" i="62"/>
  <c r="G5" i="62"/>
  <c r="G19" i="62"/>
  <c r="G70" i="62"/>
  <c r="G193" i="62"/>
  <c r="G72" i="62"/>
  <c r="G158" i="62"/>
  <c r="G183" i="62"/>
  <c r="G49" i="62"/>
  <c r="G194" i="62"/>
  <c r="G219" i="62"/>
  <c r="G17" i="62"/>
  <c r="G124" i="62"/>
  <c r="G170" i="62"/>
  <c r="G116" i="62"/>
  <c r="G161" i="62"/>
  <c r="G39" i="62"/>
  <c r="G42" i="62"/>
  <c r="G68" i="62"/>
  <c r="G43" i="62"/>
  <c r="G50" i="62"/>
  <c r="G41" i="62"/>
  <c r="G182" i="62"/>
  <c r="G207" i="62"/>
  <c r="G58" i="62"/>
  <c r="G9" i="62"/>
  <c r="G14" i="62"/>
  <c r="G98" i="62"/>
  <c r="G138" i="62"/>
  <c r="G151" i="62"/>
  <c r="G162" i="62"/>
  <c r="G137" i="62"/>
  <c r="G7" i="62"/>
  <c r="G102" i="62"/>
  <c r="G157" i="62"/>
  <c r="G89" i="62"/>
  <c r="G51" i="62"/>
  <c r="G36" i="62"/>
  <c r="G74" i="62"/>
  <c r="G73" i="62"/>
  <c r="G190" i="62"/>
  <c r="G215" i="62"/>
  <c r="G38" i="62"/>
  <c r="G226" i="62"/>
  <c r="G81" i="62"/>
  <c r="G125" i="62"/>
  <c r="G113" i="62"/>
  <c r="G202" i="62"/>
  <c r="G22" i="62"/>
  <c r="G148" i="62"/>
  <c r="G71" i="62"/>
  <c r="G129" i="62"/>
  <c r="G164" i="62"/>
  <c r="G75" i="62"/>
  <c r="G53" i="62"/>
  <c r="G4" i="62"/>
  <c r="G214" i="62"/>
  <c r="G142" i="62"/>
  <c r="G106" i="62"/>
  <c r="G141" i="62"/>
  <c r="G186" i="62"/>
  <c r="G28" i="62"/>
  <c r="G230" i="62"/>
  <c r="G232" i="62"/>
  <c r="G187" i="62"/>
  <c r="G130" i="62"/>
  <c r="G177" i="62"/>
  <c r="G175" i="62"/>
  <c r="G54" i="62"/>
  <c r="G209" i="62"/>
  <c r="G83" i="62"/>
  <c r="G166" i="62"/>
  <c r="G173" i="62"/>
  <c r="G24" i="62"/>
  <c r="G222" i="62"/>
  <c r="G201" i="62"/>
  <c r="G84" i="62"/>
  <c r="G27" i="62"/>
  <c r="G198" i="62"/>
  <c r="G94" i="62"/>
  <c r="G153" i="62"/>
  <c r="G3" i="62"/>
  <c r="G108" i="62"/>
  <c r="G184" i="62"/>
  <c r="G103" i="62"/>
  <c r="G117" i="62"/>
  <c r="G188" i="62"/>
  <c r="G107" i="62"/>
  <c r="G44" i="62"/>
  <c r="G88" i="62"/>
  <c r="G15" i="62"/>
  <c r="G95" i="62"/>
  <c r="G97" i="62"/>
  <c r="G33" i="62"/>
  <c r="H24" i="50"/>
  <c r="J24" i="50"/>
  <c r="K24" i="50"/>
  <c r="I24" i="50"/>
  <c r="N24" i="49"/>
  <c r="O24" i="49"/>
  <c r="D2" i="63"/>
  <c r="E2" i="63" s="1"/>
  <c r="E9" i="63"/>
  <c r="E76" i="63"/>
  <c r="E158" i="63"/>
  <c r="E5" i="63"/>
  <c r="E88" i="63"/>
  <c r="E170" i="63"/>
  <c r="E68" i="63"/>
  <c r="E37" i="63"/>
  <c r="E93" i="63"/>
  <c r="E194" i="63"/>
  <c r="E90" i="63"/>
  <c r="E49" i="63"/>
  <c r="E30" i="63"/>
  <c r="E116" i="63"/>
  <c r="E196" i="63"/>
  <c r="E78" i="63"/>
  <c r="E230" i="63"/>
  <c r="E162" i="63"/>
  <c r="E81" i="63"/>
  <c r="E193" i="63"/>
  <c r="E42" i="63"/>
  <c r="E128" i="63"/>
  <c r="E226" i="63"/>
  <c r="E15" i="63"/>
  <c r="E47" i="63"/>
  <c r="E79" i="63"/>
  <c r="E111" i="63"/>
  <c r="E143" i="63"/>
  <c r="E175" i="63"/>
  <c r="E207" i="63"/>
  <c r="E108" i="63"/>
  <c r="E34" i="63"/>
  <c r="E132" i="63"/>
  <c r="E173" i="63"/>
  <c r="E146" i="63"/>
  <c r="E58" i="63"/>
  <c r="E134" i="63"/>
  <c r="E157" i="63"/>
  <c r="E91" i="63"/>
  <c r="E86" i="63"/>
  <c r="E169" i="63"/>
  <c r="E13" i="63"/>
  <c r="E98" i="63"/>
  <c r="E180" i="63"/>
  <c r="E89" i="63"/>
  <c r="E18" i="63"/>
  <c r="E104" i="63"/>
  <c r="E205" i="63"/>
  <c r="E112" i="63"/>
  <c r="E70" i="63"/>
  <c r="E41" i="63"/>
  <c r="E126" i="63"/>
  <c r="E206" i="63"/>
  <c r="E100" i="63"/>
  <c r="E7" i="63"/>
  <c r="E182" i="63"/>
  <c r="E102" i="63"/>
  <c r="E204" i="63"/>
  <c r="E53" i="63"/>
  <c r="E138" i="63"/>
  <c r="E19" i="63"/>
  <c r="E51" i="63"/>
  <c r="E83" i="63"/>
  <c r="E115" i="63"/>
  <c r="E147" i="63"/>
  <c r="E179" i="63"/>
  <c r="E211" i="63"/>
  <c r="E22" i="63"/>
  <c r="E120" i="63"/>
  <c r="E40" i="63"/>
  <c r="E113" i="63"/>
  <c r="E142" i="63"/>
  <c r="E233" i="63"/>
  <c r="E59" i="63"/>
  <c r="E155" i="63"/>
  <c r="E219" i="63"/>
  <c r="E63" i="63"/>
  <c r="E4" i="63"/>
  <c r="E97" i="63"/>
  <c r="E178" i="63"/>
  <c r="E24" i="63"/>
  <c r="E109" i="63"/>
  <c r="E189" i="63"/>
  <c r="E110" i="63"/>
  <c r="E29" i="63"/>
  <c r="E114" i="63"/>
  <c r="E214" i="63"/>
  <c r="E133" i="63"/>
  <c r="E92" i="63"/>
  <c r="E52" i="63"/>
  <c r="E137" i="63"/>
  <c r="E216" i="63"/>
  <c r="E121" i="63"/>
  <c r="E26" i="63"/>
  <c r="E202" i="63"/>
  <c r="E124" i="63"/>
  <c r="E213" i="63"/>
  <c r="E64" i="63"/>
  <c r="E148" i="63"/>
  <c r="E23" i="63"/>
  <c r="E55" i="63"/>
  <c r="E87" i="63"/>
  <c r="E119" i="63"/>
  <c r="E151" i="63"/>
  <c r="E183" i="63"/>
  <c r="E215" i="63"/>
  <c r="E188" i="63"/>
  <c r="E200" i="63"/>
  <c r="E125" i="63"/>
  <c r="E224" i="63"/>
  <c r="E62" i="63"/>
  <c r="E225" i="63"/>
  <c r="E232" i="63"/>
  <c r="E74" i="63"/>
  <c r="E27" i="63"/>
  <c r="E123" i="63"/>
  <c r="E187" i="63"/>
  <c r="E33" i="63"/>
  <c r="E118" i="63"/>
  <c r="E198" i="63"/>
  <c r="E45" i="63"/>
  <c r="E130" i="63"/>
  <c r="E218" i="63"/>
  <c r="E152" i="63"/>
  <c r="E50" i="63"/>
  <c r="E136" i="63"/>
  <c r="E234" i="63"/>
  <c r="E192" i="63"/>
  <c r="E145" i="63"/>
  <c r="E73" i="63"/>
  <c r="E156" i="63"/>
  <c r="E6" i="63"/>
  <c r="E161" i="63"/>
  <c r="E80" i="63"/>
  <c r="E8" i="63"/>
  <c r="E153" i="63"/>
  <c r="E10" i="63"/>
  <c r="E85" i="63"/>
  <c r="E168" i="63"/>
  <c r="E31" i="63"/>
  <c r="E95" i="63"/>
  <c r="E127" i="63"/>
  <c r="E159" i="63"/>
  <c r="E191" i="63"/>
  <c r="E223" i="63"/>
  <c r="E44" i="63"/>
  <c r="E129" i="63"/>
  <c r="E209" i="63"/>
  <c r="E56" i="63"/>
  <c r="E141" i="63"/>
  <c r="E229" i="63"/>
  <c r="E172" i="63"/>
  <c r="E61" i="63"/>
  <c r="E154" i="63"/>
  <c r="E16" i="63"/>
  <c r="E212" i="63"/>
  <c r="E222" i="63"/>
  <c r="E84" i="63"/>
  <c r="E166" i="63"/>
  <c r="E25" i="63"/>
  <c r="E181" i="63"/>
  <c r="E101" i="63"/>
  <c r="E17" i="63"/>
  <c r="E164" i="63"/>
  <c r="E3" i="63"/>
  <c r="E96" i="63"/>
  <c r="E186" i="63"/>
  <c r="E35" i="63"/>
  <c r="E67" i="63"/>
  <c r="E99" i="63"/>
  <c r="E131" i="63"/>
  <c r="E163" i="63"/>
  <c r="E195" i="63"/>
  <c r="E227" i="63"/>
  <c r="E54" i="63"/>
  <c r="E140" i="63"/>
  <c r="E217" i="63"/>
  <c r="E66" i="63"/>
  <c r="E150" i="63"/>
  <c r="E14" i="63"/>
  <c r="E190" i="63"/>
  <c r="E72" i="63"/>
  <c r="E165" i="63"/>
  <c r="E48" i="63"/>
  <c r="E221" i="63"/>
  <c r="E11" i="63"/>
  <c r="E94" i="63"/>
  <c r="E177" i="63"/>
  <c r="E36" i="63"/>
  <c r="E201" i="63"/>
  <c r="E122" i="63"/>
  <c r="E38" i="63"/>
  <c r="E174" i="63"/>
  <c r="E21" i="63"/>
  <c r="E106" i="63"/>
  <c r="E197" i="63"/>
  <c r="E39" i="63"/>
  <c r="E71" i="63"/>
  <c r="E103" i="63"/>
  <c r="E135" i="63"/>
  <c r="E167" i="63"/>
  <c r="E199" i="63"/>
  <c r="E231" i="63"/>
  <c r="E65" i="63"/>
  <c r="E149" i="63"/>
  <c r="E228" i="63"/>
  <c r="E77" i="63"/>
  <c r="E160" i="63"/>
  <c r="E46" i="63"/>
  <c r="E220" i="63"/>
  <c r="E82" i="63"/>
  <c r="E176" i="63"/>
  <c r="E69" i="63"/>
  <c r="E28" i="63"/>
  <c r="E20" i="63"/>
  <c r="E105" i="63"/>
  <c r="E185" i="63"/>
  <c r="E57" i="63"/>
  <c r="E210" i="63"/>
  <c r="E144" i="63"/>
  <c r="E60" i="63"/>
  <c r="E184" i="63"/>
  <c r="E32" i="63"/>
  <c r="E117" i="63"/>
  <c r="E208" i="63"/>
  <c r="E12" i="63"/>
  <c r="E43" i="63"/>
  <c r="E75" i="63"/>
  <c r="E107" i="63"/>
  <c r="E139" i="63"/>
  <c r="E171" i="63"/>
  <c r="E203" i="63"/>
  <c r="E235" i="63"/>
  <c r="J22" i="48"/>
  <c r="J8" i="49"/>
  <c r="J20" i="49"/>
  <c r="I10" i="48"/>
  <c r="I4" i="49"/>
  <c r="N25" i="49" s="1"/>
  <c r="I20" i="49"/>
  <c r="J18" i="48"/>
  <c r="J10" i="48"/>
  <c r="I5" i="48"/>
  <c r="J4" i="49"/>
  <c r="N26" i="49" s="1"/>
  <c r="I21" i="48"/>
  <c r="J5" i="48"/>
  <c r="J21" i="48"/>
  <c r="G22" i="47"/>
  <c r="I22" i="47"/>
  <c r="I8" i="49"/>
  <c r="J14" i="48"/>
  <c r="J20" i="50"/>
  <c r="J13" i="48"/>
  <c r="I18" i="48"/>
  <c r="I12" i="49"/>
  <c r="I14" i="48"/>
  <c r="J12" i="49"/>
  <c r="O26" i="49" s="1"/>
  <c r="S24" i="48"/>
  <c r="I13" i="48"/>
  <c r="J6" i="48"/>
  <c r="H4" i="47"/>
  <c r="I16" i="49"/>
  <c r="G4" i="47"/>
  <c r="J16" i="50"/>
  <c r="I6" i="48"/>
  <c r="I22" i="48"/>
  <c r="J16" i="49"/>
  <c r="I24" i="49"/>
  <c r="H24" i="49"/>
  <c r="M24" i="49"/>
  <c r="L24" i="49"/>
  <c r="J24" i="49"/>
  <c r="K24" i="49"/>
  <c r="I16" i="50"/>
  <c r="R24" i="48"/>
  <c r="U24" i="48"/>
  <c r="X24" i="48"/>
  <c r="H24" i="48"/>
  <c r="O24" i="48"/>
  <c r="G19" i="47"/>
  <c r="H8" i="47"/>
  <c r="N24" i="48"/>
  <c r="Q24" i="48"/>
  <c r="T24" i="48"/>
  <c r="AA24" i="48"/>
  <c r="K24" i="48"/>
  <c r="G8" i="47"/>
  <c r="Z24" i="48"/>
  <c r="J24" i="48"/>
  <c r="M24" i="48"/>
  <c r="P24" i="48"/>
  <c r="W24" i="48"/>
  <c r="V24" i="48"/>
  <c r="Y24" i="48"/>
  <c r="I24" i="48"/>
  <c r="L24" i="48"/>
  <c r="I20" i="50"/>
  <c r="H19" i="47"/>
  <c r="G2" i="16"/>
  <c r="H2" i="16"/>
  <c r="I2" i="16"/>
  <c r="J2" i="16"/>
  <c r="K2" i="16"/>
  <c r="L2" i="16"/>
  <c r="M2" i="16"/>
  <c r="N2" i="16"/>
  <c r="O2" i="16"/>
  <c r="P2" i="16"/>
  <c r="Q2" i="16"/>
  <c r="B5" i="16"/>
  <c r="I25" i="99" l="1"/>
  <c r="S25" i="99"/>
  <c r="J26" i="99"/>
  <c r="I27" i="99"/>
  <c r="S27" i="99"/>
  <c r="I29" i="99"/>
  <c r="S29" i="99"/>
  <c r="H2" i="62" a="1"/>
  <c r="H2" i="62" s="1"/>
  <c r="K2" i="62" s="1"/>
  <c r="J26" i="50"/>
  <c r="B6" i="16"/>
  <c r="B7" i="16" s="1"/>
  <c r="B8" i="16" s="1"/>
  <c r="H25" i="50"/>
  <c r="J25" i="50"/>
  <c r="I26" i="50"/>
  <c r="I25" i="50"/>
  <c r="H26" i="50"/>
  <c r="K25" i="50"/>
  <c r="K26" i="50"/>
  <c r="AB24" i="50"/>
  <c r="N26" i="48"/>
  <c r="O25" i="49"/>
  <c r="T26" i="48"/>
  <c r="AA26" i="48"/>
  <c r="K26" i="48"/>
  <c r="V26" i="48"/>
  <c r="U26" i="48"/>
  <c r="P26" i="48"/>
  <c r="W26" i="48"/>
  <c r="Y26" i="48"/>
  <c r="R26" i="48"/>
  <c r="I26" i="48"/>
  <c r="L26" i="48"/>
  <c r="S26" i="48"/>
  <c r="M26" i="48"/>
  <c r="H26" i="48"/>
  <c r="X26" i="48"/>
  <c r="Q26" i="48"/>
  <c r="O26" i="48"/>
  <c r="Z26" i="48"/>
  <c r="J26" i="48"/>
  <c r="F2" i="63"/>
  <c r="H5" i="63"/>
  <c r="I5" i="63" s="1"/>
  <c r="K25" i="49"/>
  <c r="R25" i="48"/>
  <c r="I25" i="49"/>
  <c r="P25" i="48"/>
  <c r="K25" i="48"/>
  <c r="I25" i="48"/>
  <c r="L25" i="49"/>
  <c r="AA25" i="48"/>
  <c r="Y25" i="48"/>
  <c r="M25" i="49"/>
  <c r="H25" i="49"/>
  <c r="T25" i="48"/>
  <c r="O25" i="48"/>
  <c r="V25" i="48"/>
  <c r="J25" i="49"/>
  <c r="U25" i="48"/>
  <c r="J26" i="49"/>
  <c r="X25" i="48"/>
  <c r="H25" i="48"/>
  <c r="S25" i="48"/>
  <c r="Z25" i="48"/>
  <c r="J25" i="48"/>
  <c r="Q25" i="48"/>
  <c r="M25" i="48"/>
  <c r="K26" i="49"/>
  <c r="L25" i="48"/>
  <c r="W25" i="48"/>
  <c r="N25" i="48"/>
  <c r="L26" i="49"/>
  <c r="M26" i="49"/>
  <c r="H26" i="49"/>
  <c r="I26" i="49"/>
  <c r="J27" i="99" l="1"/>
  <c r="T27" i="99"/>
  <c r="K26" i="99"/>
  <c r="U26" i="99"/>
  <c r="T26" i="99"/>
  <c r="J29" i="99"/>
  <c r="T29" i="99"/>
  <c r="J25" i="99"/>
  <c r="AB25" i="50"/>
  <c r="AB26" i="50"/>
  <c r="H8" i="63"/>
  <c r="K8" i="63" s="1"/>
  <c r="N3" i="63" s="1"/>
  <c r="B9" i="16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K25" i="99" l="1"/>
  <c r="U25" i="99"/>
  <c r="L26" i="99"/>
  <c r="V26" i="99"/>
  <c r="C33" i="99" s="1"/>
  <c r="E33" i="99" s="1"/>
  <c r="G33" i="99" s="1"/>
  <c r="K29" i="99"/>
  <c r="U29" i="99"/>
  <c r="T25" i="99"/>
  <c r="K27" i="99"/>
  <c r="U27" i="99"/>
  <c r="D6" i="16"/>
  <c r="H14" i="63"/>
  <c r="K14" i="63" s="1"/>
  <c r="O3" i="63" s="1"/>
  <c r="G2" i="63"/>
  <c r="G171" i="63"/>
  <c r="G186" i="63"/>
  <c r="G119" i="63"/>
  <c r="G91" i="63"/>
  <c r="G228" i="63"/>
  <c r="G127" i="63"/>
  <c r="G4" i="63"/>
  <c r="G116" i="63"/>
  <c r="G190" i="63"/>
  <c r="G187" i="63"/>
  <c r="G206" i="63"/>
  <c r="G144" i="63"/>
  <c r="G212" i="63"/>
  <c r="G216" i="63"/>
  <c r="G143" i="63"/>
  <c r="G106" i="63"/>
  <c r="G156" i="63"/>
  <c r="G211" i="63"/>
  <c r="G158" i="63"/>
  <c r="G99" i="63"/>
  <c r="G215" i="63"/>
  <c r="G13" i="63"/>
  <c r="G185" i="63"/>
  <c r="G61" i="63"/>
  <c r="G92" i="63"/>
  <c r="G47" i="63"/>
  <c r="G135" i="63"/>
  <c r="G153" i="63"/>
  <c r="G142" i="63"/>
  <c r="G37" i="63"/>
  <c r="G32" i="63"/>
  <c r="G166" i="63"/>
  <c r="G202" i="63"/>
  <c r="G108" i="63"/>
  <c r="G71" i="63"/>
  <c r="G80" i="63"/>
  <c r="G40" i="63"/>
  <c r="G170" i="63"/>
  <c r="G195" i="63"/>
  <c r="G125" i="63"/>
  <c r="G89" i="63"/>
  <c r="G176" i="63"/>
  <c r="G209" i="63"/>
  <c r="G110" i="63"/>
  <c r="G193" i="63"/>
  <c r="G94" i="63"/>
  <c r="G218" i="63"/>
  <c r="G53" i="63"/>
  <c r="G12" i="63"/>
  <c r="G101" i="63"/>
  <c r="G64" i="63"/>
  <c r="G173" i="63"/>
  <c r="G46" i="63"/>
  <c r="G223" i="63"/>
  <c r="G24" i="63"/>
  <c r="G230" i="63"/>
  <c r="G38" i="63"/>
  <c r="G192" i="63"/>
  <c r="G115" i="63"/>
  <c r="G20" i="63"/>
  <c r="G229" i="63"/>
  <c r="G214" i="63"/>
  <c r="G226" i="63"/>
  <c r="G201" i="63"/>
  <c r="G136" i="63"/>
  <c r="G51" i="63"/>
  <c r="G107" i="63"/>
  <c r="G3" i="63"/>
  <c r="G55" i="63"/>
  <c r="G134" i="63"/>
  <c r="G65" i="63"/>
  <c r="G31" i="63"/>
  <c r="G219" i="63"/>
  <c r="G49" i="63"/>
  <c r="G150" i="63"/>
  <c r="G27" i="63"/>
  <c r="G41" i="63"/>
  <c r="G57" i="63"/>
  <c r="G154" i="63"/>
  <c r="G52" i="63"/>
  <c r="G79" i="63"/>
  <c r="G167" i="63"/>
  <c r="G10" i="63"/>
  <c r="G233" i="63"/>
  <c r="G93" i="63"/>
  <c r="G48" i="63"/>
  <c r="G198" i="63"/>
  <c r="G182" i="63"/>
  <c r="G225" i="63"/>
  <c r="G77" i="63"/>
  <c r="G159" i="63"/>
  <c r="G97" i="63"/>
  <c r="G196" i="63"/>
  <c r="G72" i="63"/>
  <c r="G33" i="63"/>
  <c r="G100" i="63"/>
  <c r="G60" i="63"/>
  <c r="G222" i="63"/>
  <c r="G121" i="63"/>
  <c r="G175" i="63"/>
  <c r="G197" i="63"/>
  <c r="G6" i="63"/>
  <c r="G22" i="63"/>
  <c r="G5" i="63"/>
  <c r="G131" i="63"/>
  <c r="G188" i="63"/>
  <c r="G98" i="63"/>
  <c r="G220" i="63"/>
  <c r="G44" i="63"/>
  <c r="G109" i="63"/>
  <c r="G162" i="63"/>
  <c r="G174" i="63"/>
  <c r="G145" i="63"/>
  <c r="G147" i="63"/>
  <c r="G9" i="63"/>
  <c r="G140" i="63"/>
  <c r="G205" i="63"/>
  <c r="G103" i="63"/>
  <c r="G8" i="63"/>
  <c r="G113" i="63"/>
  <c r="G68" i="63"/>
  <c r="G227" i="63"/>
  <c r="G224" i="63"/>
  <c r="G18" i="63"/>
  <c r="G69" i="63"/>
  <c r="G56" i="63"/>
  <c r="G29" i="63"/>
  <c r="G42" i="63"/>
  <c r="G177" i="63"/>
  <c r="G152" i="63"/>
  <c r="G138" i="63"/>
  <c r="G43" i="63"/>
  <c r="G17" i="63"/>
  <c r="G148" i="63"/>
  <c r="G146" i="63"/>
  <c r="G199" i="63"/>
  <c r="G85" i="63"/>
  <c r="G59" i="63"/>
  <c r="G194" i="63"/>
  <c r="G221" i="63"/>
  <c r="G45" i="63"/>
  <c r="G102" i="63"/>
  <c r="G203" i="63"/>
  <c r="G35" i="63"/>
  <c r="G151" i="63"/>
  <c r="G86" i="63"/>
  <c r="G122" i="63"/>
  <c r="G234" i="63"/>
  <c r="G83" i="63"/>
  <c r="G139" i="63"/>
  <c r="G96" i="63"/>
  <c r="G87" i="63"/>
  <c r="G157" i="63"/>
  <c r="G149" i="63"/>
  <c r="G95" i="63"/>
  <c r="G63" i="63"/>
  <c r="G30" i="63"/>
  <c r="G14" i="63"/>
  <c r="G123" i="63"/>
  <c r="G126" i="63"/>
  <c r="G210" i="63"/>
  <c r="G16" i="63"/>
  <c r="G137" i="63"/>
  <c r="G111" i="63"/>
  <c r="G21" i="63"/>
  <c r="G73" i="63"/>
  <c r="G179" i="63"/>
  <c r="G76" i="63"/>
  <c r="G217" i="63"/>
  <c r="G232" i="63"/>
  <c r="G112" i="63"/>
  <c r="G117" i="63"/>
  <c r="G25" i="63"/>
  <c r="G124" i="63"/>
  <c r="G34" i="63"/>
  <c r="G165" i="63"/>
  <c r="G118" i="63"/>
  <c r="G7" i="63"/>
  <c r="G184" i="63"/>
  <c r="G84" i="63"/>
  <c r="G26" i="63"/>
  <c r="G207" i="63"/>
  <c r="G39" i="63"/>
  <c r="G161" i="63"/>
  <c r="G120" i="63"/>
  <c r="G88" i="63"/>
  <c r="G163" i="63"/>
  <c r="G200" i="63"/>
  <c r="G180" i="63"/>
  <c r="G82" i="63"/>
  <c r="G129" i="63"/>
  <c r="G189" i="63"/>
  <c r="G81" i="63"/>
  <c r="G11" i="63"/>
  <c r="G130" i="63"/>
  <c r="G204" i="63"/>
  <c r="G235" i="63"/>
  <c r="G67" i="63"/>
  <c r="G183" i="63"/>
  <c r="G169" i="63"/>
  <c r="G105" i="63"/>
  <c r="G172" i="63"/>
  <c r="G133" i="63"/>
  <c r="G15" i="63"/>
  <c r="G54" i="63"/>
  <c r="G62" i="63"/>
  <c r="G104" i="63"/>
  <c r="G28" i="63"/>
  <c r="G141" i="63"/>
  <c r="G114" i="63"/>
  <c r="G128" i="63"/>
  <c r="G36" i="63"/>
  <c r="G50" i="63"/>
  <c r="G19" i="63"/>
  <c r="G75" i="63"/>
  <c r="G164" i="63"/>
  <c r="G23" i="63"/>
  <c r="G58" i="63"/>
  <c r="G231" i="63"/>
  <c r="G168" i="63"/>
  <c r="G155" i="63"/>
  <c r="G90" i="63"/>
  <c r="G66" i="63"/>
  <c r="G74" i="63"/>
  <c r="G70" i="63"/>
  <c r="G208" i="63"/>
  <c r="G181" i="63"/>
  <c r="G213" i="63"/>
  <c r="G132" i="63"/>
  <c r="G160" i="63"/>
  <c r="G191" i="63"/>
  <c r="G178" i="63"/>
  <c r="G78" i="63"/>
  <c r="D3" i="16"/>
  <c r="D9" i="16"/>
  <c r="L27" i="99" l="1"/>
  <c r="V27" i="99"/>
  <c r="C34" i="99" s="1"/>
  <c r="E34" i="99" s="1"/>
  <c r="G34" i="99" s="1"/>
  <c r="L29" i="99"/>
  <c r="V29" i="99"/>
  <c r="C36" i="99" s="1"/>
  <c r="E36" i="99" s="1"/>
  <c r="G36" i="99" s="1"/>
  <c r="L25" i="99"/>
  <c r="V25" i="99"/>
  <c r="C32" i="99" s="1"/>
  <c r="E32" i="99" s="1"/>
  <c r="G32" i="99" s="1"/>
  <c r="H2" i="63" a="1"/>
  <c r="H2" i="63" s="1"/>
  <c r="D12" i="16"/>
  <c r="F4" i="16" s="1"/>
  <c r="G37" i="99" l="1"/>
  <c r="I32" i="99" s="1"/>
  <c r="K2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<sst xmlns="http://schemas.openxmlformats.org/spreadsheetml/2006/main" count="6035" uniqueCount="925">
  <si>
    <t>Linearity</t>
  </si>
  <si>
    <t>D_obs</t>
  </si>
  <si>
    <t>denominator</t>
  </si>
  <si>
    <t>numerator</t>
  </si>
  <si>
    <t>p_observed</t>
  </si>
  <si>
    <t>p</t>
  </si>
  <si>
    <t>Plot a learning curve across k.</t>
  </si>
  <si>
    <t>Visualize your answer here.</t>
  </si>
  <si>
    <t>With a dataset of your choice and using Excel, R, Python, or Matlab …</t>
  </si>
  <si>
    <t>Code or Excel work</t>
  </si>
  <si>
    <t>K Nearest Neighbors</t>
  </si>
  <si>
    <t>Prediction</t>
  </si>
  <si>
    <t>Actual</t>
  </si>
  <si>
    <t>Sick</t>
  </si>
  <si>
    <t>Healthy</t>
  </si>
  <si>
    <t>Positive</t>
  </si>
  <si>
    <t>Negative</t>
  </si>
  <si>
    <t>`</t>
  </si>
  <si>
    <t>Fit a regression model and find the best lambda .</t>
  </si>
  <si>
    <t>Optim_Shrinkage</t>
  </si>
  <si>
    <t>Optim_InAndOut</t>
  </si>
  <si>
    <t>LM_InAndOut</t>
  </si>
  <si>
    <t>Tools</t>
  </si>
  <si>
    <t>Setup</t>
  </si>
  <si>
    <t>ConstantVariance</t>
  </si>
  <si>
    <t>Leverage</t>
  </si>
  <si>
    <t>IndependentErrors</t>
  </si>
  <si>
    <t>DurbinWatson</t>
  </si>
  <si>
    <t>Setup_</t>
  </si>
  <si>
    <t>Explore</t>
  </si>
  <si>
    <t>Orange</t>
  </si>
  <si>
    <t>Blue</t>
  </si>
  <si>
    <t>y_orange</t>
  </si>
  <si>
    <t>y_blue</t>
  </si>
  <si>
    <t>x</t>
  </si>
  <si>
    <t>Class</t>
  </si>
  <si>
    <t>x_new3</t>
  </si>
  <si>
    <t>x_new2</t>
  </si>
  <si>
    <t>x_new1</t>
  </si>
  <si>
    <t>x_new</t>
  </si>
  <si>
    <t>🔺</t>
  </si>
  <si>
    <t>♦️</t>
  </si>
  <si>
    <t>🟥</t>
  </si>
  <si>
    <t>k</t>
  </si>
  <si>
    <t>KNN_Data</t>
  </si>
  <si>
    <t>KNN_Xnew</t>
  </si>
  <si>
    <t>KNN_Distance</t>
  </si>
  <si>
    <t>KNN_Nearest</t>
  </si>
  <si>
    <t>KNN_K</t>
  </si>
  <si>
    <t>KNN_Vote</t>
  </si>
  <si>
    <t>manufacturer</t>
  </si>
  <si>
    <t>model</t>
  </si>
  <si>
    <t>displ</t>
  </si>
  <si>
    <t>year</t>
  </si>
  <si>
    <t>cyl</t>
  </si>
  <si>
    <t>trans</t>
  </si>
  <si>
    <t>drv</t>
  </si>
  <si>
    <t>cty</t>
  </si>
  <si>
    <t>hwy</t>
  </si>
  <si>
    <t>fl</t>
  </si>
  <si>
    <t>class</t>
  </si>
  <si>
    <t>audi</t>
  </si>
  <si>
    <t>a4</t>
  </si>
  <si>
    <t>auto(l5)</t>
  </si>
  <si>
    <t>f</t>
  </si>
  <si>
    <t>compact</t>
  </si>
  <si>
    <t>manual(m5)</t>
  </si>
  <si>
    <t>manual(m6)</t>
  </si>
  <si>
    <t>auto(av)</t>
  </si>
  <si>
    <t>a4 quattro</t>
  </si>
  <si>
    <t>auto(s6)</t>
  </si>
  <si>
    <t>a6 quattro</t>
  </si>
  <si>
    <t>midsize</t>
  </si>
  <si>
    <t>chevrolet</t>
  </si>
  <si>
    <t>c1500 suburban 2wd</t>
  </si>
  <si>
    <t>auto(l4)</t>
  </si>
  <si>
    <t>r</t>
  </si>
  <si>
    <t>suv</t>
  </si>
  <si>
    <t>e</t>
  </si>
  <si>
    <t>corvette</t>
  </si>
  <si>
    <t>2seater</t>
  </si>
  <si>
    <t>k1500 tahoe 4wd</t>
  </si>
  <si>
    <t>d</t>
  </si>
  <si>
    <t>malibu</t>
  </si>
  <si>
    <t>dodge</t>
  </si>
  <si>
    <t>caravan 2wd</t>
  </si>
  <si>
    <t>auto(l3)</t>
  </si>
  <si>
    <t>minivan</t>
  </si>
  <si>
    <t>auto(l6)</t>
  </si>
  <si>
    <t>dakota pickup 4wd</t>
  </si>
  <si>
    <t>pickup</t>
  </si>
  <si>
    <t>durango 4wd</t>
  </si>
  <si>
    <t>ram 1500 pickup 4wd</t>
  </si>
  <si>
    <t>ford</t>
  </si>
  <si>
    <t>expedition 2wd</t>
  </si>
  <si>
    <t>explorer 4wd</t>
  </si>
  <si>
    <t>f150 pickup 4wd</t>
  </si>
  <si>
    <t>mustang</t>
  </si>
  <si>
    <t>subcompact</t>
  </si>
  <si>
    <t>honda</t>
  </si>
  <si>
    <t>civic</t>
  </si>
  <si>
    <t>c</t>
  </si>
  <si>
    <t>hyundai</t>
  </si>
  <si>
    <t>sonata</t>
  </si>
  <si>
    <t>tiburon</t>
  </si>
  <si>
    <t>jeep</t>
  </si>
  <si>
    <t>grand cherokee 4wd</t>
  </si>
  <si>
    <t>land rover</t>
  </si>
  <si>
    <t>range rover</t>
  </si>
  <si>
    <t>lincoln</t>
  </si>
  <si>
    <t>navigator 2wd</t>
  </si>
  <si>
    <t>mercury</t>
  </si>
  <si>
    <t>mountaineer 4wd</t>
  </si>
  <si>
    <t>nissan</t>
  </si>
  <si>
    <t>altima</t>
  </si>
  <si>
    <t>maxima</t>
  </si>
  <si>
    <t>pathfinder 4wd</t>
  </si>
  <si>
    <t>auto(s5)</t>
  </si>
  <si>
    <t>pontiac</t>
  </si>
  <si>
    <t>grand prix</t>
  </si>
  <si>
    <t>auto(s4)</t>
  </si>
  <si>
    <t>subaru</t>
  </si>
  <si>
    <t>forester awd</t>
  </si>
  <si>
    <t>impreza awd</t>
  </si>
  <si>
    <t>toyota</t>
  </si>
  <si>
    <t>4runner 4wd</t>
  </si>
  <si>
    <t>camry</t>
  </si>
  <si>
    <t>camry solara</t>
  </si>
  <si>
    <t>corolla</t>
  </si>
  <si>
    <t>land cruiser wagon 4wd</t>
  </si>
  <si>
    <t>toyota tacoma 4wd</t>
  </si>
  <si>
    <t>volkswagen</t>
  </si>
  <si>
    <t>gti</t>
  </si>
  <si>
    <t>jetta</t>
  </si>
  <si>
    <t>new beetle</t>
  </si>
  <si>
    <t>passat</t>
  </si>
  <si>
    <t>x0</t>
  </si>
  <si>
    <t>yhat</t>
  </si>
  <si>
    <t>error</t>
  </si>
  <si>
    <t>sigma</t>
  </si>
  <si>
    <t>LL</t>
  </si>
  <si>
    <t>probability</t>
  </si>
  <si>
    <t>AIC</t>
  </si>
  <si>
    <t>n</t>
  </si>
  <si>
    <t>deviance</t>
  </si>
  <si>
    <t>MSE</t>
  </si>
  <si>
    <t>2NLL</t>
  </si>
  <si>
    <t>n*ln(MSE)</t>
  </si>
  <si>
    <r>
      <t>n*Ln(2</t>
    </r>
    <r>
      <rPr>
        <sz val="12"/>
        <color theme="1"/>
        <rFont val="Symbol"/>
        <charset val="2"/>
      </rPr>
      <t>p</t>
    </r>
    <r>
      <rPr>
        <sz val="12"/>
        <color theme="1"/>
        <rFont val="Calibri"/>
        <family val="2"/>
        <scheme val="minor"/>
      </rPr>
      <t>)</t>
    </r>
  </si>
  <si>
    <t>AIC_noConstant</t>
  </si>
  <si>
    <t>Datatable</t>
  </si>
  <si>
    <t>MLR_Step</t>
  </si>
  <si>
    <t>Data</t>
  </si>
  <si>
    <t>AIC_1</t>
  </si>
  <si>
    <t>Fit a KNN model for classification and find the best k.</t>
  </si>
  <si>
    <t>NormalErrors</t>
  </si>
  <si>
    <t>Set up groups</t>
  </si>
  <si>
    <t>Read the matching material in ISLR</t>
  </si>
  <si>
    <t>Introduction to R</t>
  </si>
  <si>
    <t>Simple Linear Regression</t>
  </si>
  <si>
    <t>Mulitple Linear Regression</t>
  </si>
  <si>
    <t>Assessing Model Accuracy</t>
  </si>
  <si>
    <t>Review this session:</t>
  </si>
  <si>
    <t>Warm up for next session:</t>
  </si>
  <si>
    <t>ISLR</t>
  </si>
  <si>
    <t>CooksDistance</t>
  </si>
  <si>
    <t>Question</t>
  </si>
  <si>
    <t>Notes:</t>
  </si>
  <si>
    <t>KNN_RCode</t>
  </si>
  <si>
    <t>You can use the LendingClubData and predict loan_outcome.</t>
  </si>
  <si>
    <t>In R: data(Hitters, package = "ISLR")</t>
  </si>
  <si>
    <t>Your answer should display the following in this tab.</t>
  </si>
  <si>
    <t>Someone has fit a model on time series data.</t>
  </si>
  <si>
    <t>The dataset below is the error terms of that model.</t>
  </si>
  <si>
    <t>What makes times series analysis complicated is the relationship between each data point and the next.</t>
  </si>
  <si>
    <t>Are there correlations between each data point and the next in this data set.</t>
  </si>
  <si>
    <t>Is the level of correlation statistically significant?</t>
  </si>
  <si>
    <t>Explain your reasoning.</t>
  </si>
  <si>
    <t>Confusion Matrix</t>
  </si>
  <si>
    <t>Learning Curve</t>
  </si>
  <si>
    <t>Implied probability for each observation.</t>
  </si>
  <si>
    <t>Regularization</t>
  </si>
  <si>
    <t>Specificity</t>
  </si>
  <si>
    <t>Model Selection</t>
  </si>
  <si>
    <t>https://en.wikipedia.org/wiki/Sensitivity_and_specificity</t>
  </si>
  <si>
    <t>Can you detect non-cases?</t>
  </si>
  <si>
    <t>You are looking for negative cases.</t>
  </si>
  <si>
    <t>If you do the work in Excel, you only need to try five lambdas using solver.</t>
  </si>
  <si>
    <t>Plot of In-Sample and Out-of-Sample MSE by lambda</t>
  </si>
  <si>
    <t>You can use the simplified Hitters dataset in the Hitters_Simple tab and forecast Salary.</t>
  </si>
  <si>
    <t>How Specific can you be?</t>
  </si>
  <si>
    <t>Optim_LSearch</t>
  </si>
  <si>
    <t>LMFit</t>
  </si>
  <si>
    <t>LMOptim</t>
  </si>
  <si>
    <t>Lambda Search</t>
  </si>
  <si>
    <t>Shrinkage 1</t>
  </si>
  <si>
    <t>Shrinkage 2</t>
  </si>
  <si>
    <t>MLE_Ex1</t>
  </si>
  <si>
    <t>What's the probability of this data occuring?</t>
  </si>
  <si>
    <t>X</t>
  </si>
  <si>
    <t>P(X)</t>
  </si>
  <si>
    <t>'Likelihood' is the probabiliy of a data set occuring under a probability function.</t>
  </si>
  <si>
    <r>
      <t>So it's the probability of x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and x2 and x3 and ...</t>
    </r>
  </si>
  <si>
    <r>
      <t>Which is P(x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)*P(x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)*P(x</t>
    </r>
    <r>
      <rPr>
        <vertAlign val="subscript"/>
        <sz val="20"/>
        <color theme="1"/>
        <rFont val="Calibri (Body)"/>
      </rPr>
      <t>3</t>
    </r>
    <r>
      <rPr>
        <sz val="20"/>
        <color theme="1"/>
        <rFont val="Calibri"/>
        <family val="2"/>
        <scheme val="minor"/>
      </rPr>
      <t>)* … P(x</t>
    </r>
    <r>
      <rPr>
        <vertAlign val="subscript"/>
        <sz val="20"/>
        <color theme="1"/>
        <rFont val="Calibri (Body)"/>
      </rPr>
      <t>n</t>
    </r>
    <r>
      <rPr>
        <sz val="20"/>
        <color theme="1"/>
        <rFont val="Calibri"/>
        <family val="2"/>
        <scheme val="minor"/>
      </rPr>
      <t>)</t>
    </r>
  </si>
  <si>
    <r>
      <t>What is the likelihood of this data set under N(mu=3,sigma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= 25)?</t>
    </r>
  </si>
  <si>
    <r>
      <t>How about under N(mu=20,sigma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= 16)?</t>
    </r>
  </si>
  <si>
    <t>MLE_Ex2</t>
  </si>
  <si>
    <t>MLE with DataTables</t>
  </si>
  <si>
    <t>Mu</t>
  </si>
  <si>
    <t>Sigma</t>
  </si>
  <si>
    <t>Likelihood</t>
  </si>
  <si>
    <t>MLE_Tools1</t>
  </si>
  <si>
    <t>MLE_Tools2</t>
  </si>
  <si>
    <t>Tools for MLEs</t>
  </si>
  <si>
    <t>Monotonic Function</t>
  </si>
  <si>
    <t>Function f is monotic when …</t>
  </si>
  <si>
    <t>For all a and b,</t>
  </si>
  <si>
    <t>if b &gt; a then f(b) &gt; f(a)</t>
  </si>
  <si>
    <t>The log of the product is the sum of the log.</t>
  </si>
  <si>
    <t>Demo1</t>
  </si>
  <si>
    <t>Demo2</t>
  </si>
  <si>
    <t>log(x)</t>
  </si>
  <si>
    <t>log(prod(x))</t>
  </si>
  <si>
    <t>sum(log(x))</t>
  </si>
  <si>
    <t>MLE_Demo</t>
  </si>
  <si>
    <t>mu</t>
  </si>
  <si>
    <t>LogLikelihood</t>
  </si>
  <si>
    <t>Distribution</t>
  </si>
  <si>
    <t>Probability</t>
  </si>
  <si>
    <t>MLE_Formalism</t>
  </si>
  <si>
    <t>Formalism</t>
  </si>
  <si>
    <r>
      <t xml:space="preserve">L = </t>
    </r>
    <r>
      <rPr>
        <sz val="20"/>
        <color theme="1"/>
        <rFont val="Symbol"/>
        <charset val="2"/>
      </rPr>
      <t>P</t>
    </r>
    <r>
      <rPr>
        <sz val="20"/>
        <color theme="1"/>
        <rFont val="Calibri"/>
        <family val="2"/>
        <scheme val="minor"/>
      </rPr>
      <t xml:space="preserve"> p(x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</si>
  <si>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r>
      <t xml:space="preserve">LL =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ln(p(x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))</t>
    </r>
  </si>
  <si>
    <r>
      <t>argmax</t>
    </r>
    <r>
      <rPr>
        <vertAlign val="subscript"/>
        <sz val="20"/>
        <color theme="1"/>
        <rFont val="Symbol"/>
        <charset val="2"/>
      </rPr>
      <t>q</t>
    </r>
    <r>
      <rPr>
        <sz val="20"/>
        <color theme="1"/>
        <rFont val="Calibri"/>
        <family val="2"/>
        <scheme val="minor"/>
      </rPr>
      <t>(L) = argmax</t>
    </r>
    <r>
      <rPr>
        <vertAlign val="subscript"/>
        <sz val="20"/>
        <color theme="1"/>
        <rFont val="Symbol"/>
        <charset val="2"/>
      </rPr>
      <t>q</t>
    </r>
    <r>
      <rPr>
        <sz val="20"/>
        <color theme="1"/>
        <rFont val="Calibri"/>
        <family val="2"/>
        <scheme val="minor"/>
      </rPr>
      <t>(LL)</t>
    </r>
  </si>
  <si>
    <t>The probability of a data set occuring is the probability of each point times the probability of every other point.</t>
  </si>
  <si>
    <r>
      <t>So if the following data about peoples height is distributed N(68,2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 then we can determine the probability of each point.</t>
    </r>
  </si>
  <si>
    <t>Height</t>
  </si>
  <si>
    <t>The likelihood is the probability of all these points.  And, that is their product.</t>
  </si>
  <si>
    <t>If we did not know mu and sigma, we could look for the mu and sigma which make this product as large as possible.</t>
  </si>
  <si>
    <t>But, a mechanical problem emerges …</t>
  </si>
  <si>
    <t>The product of probabilities gets small really fast …</t>
  </si>
  <si>
    <t>So fast, that a computer can't represent the small values and do the calculation.</t>
  </si>
  <si>
    <t>For this reason, instead we maximize the log of the values.</t>
  </si>
  <si>
    <t>We can do this because as the log(x) increase, x also increases.</t>
  </si>
  <si>
    <t>So we maximize the log of the likelihood.</t>
  </si>
  <si>
    <t>Since the log of the product is the sum of the log, we end up summing the logs of the probabilities.</t>
  </si>
  <si>
    <t>Recall the the log of a number between 0 and 1 will be negative.</t>
  </si>
  <si>
    <t>Note that we can do this because if log(x+dx) &gt; log(x) then x+dx &gt; x</t>
  </si>
  <si>
    <t>That is, log() is a strictly increasing monotonic function.</t>
  </si>
  <si>
    <t>Demo1: Histogram Display</t>
  </si>
  <si>
    <t>Demo2: Surface Fit</t>
  </si>
  <si>
    <t>MLE_Tools</t>
  </si>
  <si>
    <t>MLE_Note</t>
  </si>
  <si>
    <t>Black Scholes</t>
  </si>
  <si>
    <t>BS1</t>
  </si>
  <si>
    <t>BS2</t>
  </si>
  <si>
    <t>BS3</t>
  </si>
  <si>
    <t>Rule of Thumb</t>
  </si>
  <si>
    <r>
      <t>BS(S=S,T=1,K =S,r=0,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=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)</t>
    </r>
  </si>
  <si>
    <t>=</t>
  </si>
  <si>
    <r>
      <t xml:space="preserve">.4 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 xml:space="preserve"> Notional</t>
    </r>
  </si>
  <si>
    <t>Video</t>
  </si>
  <si>
    <t>https://drive.google.com/open?id=0B46op8AajwqfZE13aUJHNDFRQTQ</t>
  </si>
  <si>
    <t>Things that affect option value</t>
  </si>
  <si>
    <t>The Greeks</t>
  </si>
  <si>
    <t>Price of underlying and the strike</t>
  </si>
  <si>
    <t>Delta - The change in option price per change in underlier</t>
  </si>
  <si>
    <t>Gamma - The rate of change in delta per change in underlier</t>
  </si>
  <si>
    <t>Time till expiration</t>
  </si>
  <si>
    <t>Theta - The change in option price per unit of time</t>
  </si>
  <si>
    <t>Volatilty</t>
  </si>
  <si>
    <t>Vega - The change in option price per unit change in volatility</t>
  </si>
  <si>
    <t>Interest rates</t>
  </si>
  <si>
    <t>Rho - The change in option price per unit change of risk free rate</t>
  </si>
  <si>
    <t>Investopedia</t>
  </si>
  <si>
    <t>http://www.investopedia.com/university/option-greeks/</t>
  </si>
  <si>
    <t>http://www.investopedia.com/articles/optioninvestor/04/121604.asp</t>
  </si>
  <si>
    <t>http://www.investopedia.com/articles/optioninvestor/02/120602.asp</t>
  </si>
  <si>
    <t>Delta &amp; Gamma</t>
  </si>
  <si>
    <t>Options &amp; Volatility</t>
  </si>
  <si>
    <t>Taylor Series Expansion</t>
  </si>
  <si>
    <t>For a function f, write out a Taylor Series expansion of that function.</t>
  </si>
  <si>
    <t>Substitute Duration and Convexity into the function.</t>
  </si>
  <si>
    <t>Estimate the value of Bond A in the BondPricing tab if YTM increases by 0.5%</t>
  </si>
  <si>
    <t>Compare this to a full repricing of the bond with the higher YTM.</t>
  </si>
  <si>
    <t>Videos to help:</t>
  </si>
  <si>
    <t>Taylor Series Introduction</t>
  </si>
  <si>
    <t>https://drive.google.com/open?id=192wTldrXkyxAWRmnUm2ldXuCZgzLri4y</t>
  </si>
  <si>
    <t>Optional Math Example</t>
  </si>
  <si>
    <t>https://drive.google.com/open?id=19vH310Gp6gTWVQaEet8O09dTXdzV5TBZ</t>
  </si>
  <si>
    <t>Taylor Series in the context of Bonds</t>
  </si>
  <si>
    <t>https://drive.google.com/open?id=1t1BhA9G3iWu-klbQKsiBAVVbH43EG-uu</t>
  </si>
  <si>
    <t>Taylor Series in the context of Bonds 1</t>
  </si>
  <si>
    <t>https://drive.google.com/open?id=11u39_Oq7aiLFQZ5dEuYdJLrgRDN1Y9G-</t>
  </si>
  <si>
    <t>Taylor Series in the context of Bonds 2</t>
  </si>
  <si>
    <t>https://drive.google.com/open?id=1SiufB7SOx-P1w6RBwn9ui3OFBEydin54</t>
  </si>
  <si>
    <t>Taylor Series in the context of Bonds 3</t>
  </si>
  <si>
    <t>https://drive.google.com/open?id=1vEnfSl0e6-YsnZVUw4mIb-x4CpuztsYx</t>
  </si>
  <si>
    <t>From Greeks to Taylor Series:</t>
  </si>
  <si>
    <t>BS_Intuition</t>
  </si>
  <si>
    <t>O_Greeks</t>
  </si>
  <si>
    <t>O_GreeksBehavior</t>
  </si>
  <si>
    <t>TaylorCalc</t>
  </si>
  <si>
    <r>
      <t>EE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Expected Exposure at time i</t>
    </r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</si>
  <si>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risk neutral probability inferred from credit spreads.</t>
    </r>
  </si>
  <si>
    <r>
      <t>v</t>
    </r>
    <r>
      <rPr>
        <vertAlign val="subscript"/>
        <sz val="20"/>
        <color theme="1"/>
        <rFont val="Calibri (Body)"/>
      </rPr>
      <t>n</t>
    </r>
  </si>
  <si>
    <t>…</t>
  </si>
  <si>
    <r>
      <t>v</t>
    </r>
    <r>
      <rPr>
        <vertAlign val="subscript"/>
        <sz val="20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</si>
  <si>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</si>
  <si>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</si>
  <si>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1</t>
    </r>
  </si>
  <si>
    <t>PV Exposure</t>
  </si>
  <si>
    <r>
      <t>q</t>
    </r>
    <r>
      <rPr>
        <vertAlign val="subscript"/>
        <sz val="20"/>
        <color theme="1"/>
        <rFont val="Calibri (Body)"/>
      </rPr>
      <t>n</t>
    </r>
  </si>
  <si>
    <r>
      <t>q</t>
    </r>
    <r>
      <rPr>
        <vertAlign val="subscript"/>
        <sz val="20"/>
        <color theme="1"/>
        <rFont val="Calibri (Body)"/>
      </rPr>
      <t>4</t>
    </r>
  </si>
  <si>
    <r>
      <t>q</t>
    </r>
    <r>
      <rPr>
        <vertAlign val="subscript"/>
        <sz val="20"/>
        <color theme="1"/>
        <rFont val="Calibri (Body)"/>
      </rPr>
      <t>3</t>
    </r>
  </si>
  <si>
    <r>
      <t>q</t>
    </r>
    <r>
      <rPr>
        <vertAlign val="subscript"/>
        <sz val="20"/>
        <color theme="1"/>
        <rFont val="Calibri (Body)"/>
      </rPr>
      <t>2</t>
    </r>
  </si>
  <si>
    <r>
      <t>q</t>
    </r>
    <r>
      <rPr>
        <vertAlign val="subscript"/>
        <sz val="20"/>
        <color theme="1"/>
        <rFont val="Calibri (Body)"/>
      </rPr>
      <t>1</t>
    </r>
  </si>
  <si>
    <t>PD</t>
  </si>
  <si>
    <r>
      <t>t</t>
    </r>
    <r>
      <rPr>
        <vertAlign val="subscript"/>
        <sz val="20"/>
        <color theme="1"/>
        <rFont val="Calibri (Body)"/>
      </rPr>
      <t>10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</si>
  <si>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</si>
  <si>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</si>
  <si>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</si>
  <si>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</si>
  <si>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0</t>
    </r>
  </si>
  <si>
    <t>Time</t>
  </si>
  <si>
    <t>An estimate of its expected loss from a default by the counterparty</t>
  </si>
  <si>
    <t>The amount by which a dealer must reduce the value of transactions because of counterparty default risk</t>
  </si>
  <si>
    <t>Hull p.461-463</t>
  </si>
  <si>
    <t>Credit Value Adjustment (CVA)</t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</si>
  <si>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Incremental unconditional Probability of Default</t>
    </r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</si>
  <si>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risk neutral probability infered from credit spreads.</t>
    </r>
  </si>
  <si>
    <r>
      <rPr>
        <sz val="20"/>
        <color theme="1"/>
        <rFont val="Symbol"/>
        <charset val="2"/>
      </rPr>
      <t>l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the average hazard rate up to time t</t>
    </r>
    <r>
      <rPr>
        <vertAlign val="subscript"/>
        <sz val="20"/>
        <color theme="1"/>
        <rFont val="Calibri (Body)"/>
      </rPr>
      <t>i</t>
    </r>
  </si>
  <si>
    <r>
      <t>s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the credit spread for maturity t</t>
    </r>
    <r>
      <rPr>
        <vertAlign val="subscript"/>
        <sz val="20"/>
        <color theme="1"/>
        <rFont val="Calibri (Body)"/>
      </rPr>
      <t>i</t>
    </r>
  </si>
  <si>
    <t>Vi = Value of Asset at time i.</t>
  </si>
  <si>
    <t>C = Collateral posted at previous period.</t>
  </si>
  <si>
    <r>
      <t>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Max(V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-C, 0).</t>
    </r>
  </si>
  <si>
    <t>Accounting value of a transactions with counterparty = No default value - CVA + DVA</t>
  </si>
  <si>
    <t>Same formulas apply except that v is counterparty's exposure to dealer and q is dealer's PD</t>
  </si>
  <si>
    <t>DVA must benefit to the dealer (based on zero sum games definition, gain to one side always equals the loss to other side)</t>
  </si>
  <si>
    <t>It is the counterparty's CVA</t>
  </si>
  <si>
    <t>DVA is the expected cost to the counterparty because the dealer might default</t>
  </si>
  <si>
    <t>CVA is the expected cost to the dealer from a possible default by the counterparty</t>
  </si>
  <si>
    <t>DVA is a mirror image of CVA</t>
  </si>
  <si>
    <t>Debit (or debt) Value Adjustment (DVA) is an estimate of the cost to the counterparty of a default by the dealer</t>
  </si>
  <si>
    <t>Debt Value Adjustment (DVA)</t>
  </si>
  <si>
    <t>E[L] / (EAD * (1-R)) = PD</t>
  </si>
  <si>
    <t>E[L] = PD * EAD * (1-R)</t>
  </si>
  <si>
    <t>E[L] = PD * EAD * LGD</t>
  </si>
  <si>
    <t>Risk Management &amp; Financial Institutions Section 19.3</t>
  </si>
  <si>
    <t>PV[Loss]</t>
  </si>
  <si>
    <t>pv_rf_</t>
  </si>
  <si>
    <t>Loss</t>
  </si>
  <si>
    <t>Recovery</t>
  </si>
  <si>
    <t>value_rf_</t>
  </si>
  <si>
    <t>Time_</t>
  </si>
  <si>
    <t>PV</t>
  </si>
  <si>
    <t>TimeR</t>
  </si>
  <si>
    <t xml:space="preserve">Time </t>
  </si>
  <si>
    <t>Eloss</t>
  </si>
  <si>
    <t>Value_rf</t>
  </si>
  <si>
    <t>Value</t>
  </si>
  <si>
    <t>CouponPmt</t>
  </si>
  <si>
    <t>YTM_rf</t>
  </si>
  <si>
    <t>YTM</t>
  </si>
  <si>
    <t>Frequency</t>
  </si>
  <si>
    <t>CouponRate</t>
  </si>
  <si>
    <t>pv_rf</t>
  </si>
  <si>
    <t>pv</t>
  </si>
  <si>
    <t>pmt</t>
  </si>
  <si>
    <t>Period</t>
  </si>
  <si>
    <t>Face</t>
  </si>
  <si>
    <t>Page 413</t>
  </si>
  <si>
    <t>4th Edition</t>
  </si>
  <si>
    <t>Risk Management and Financial Institutions</t>
  </si>
  <si>
    <t>Calculate PD given a Credit Spread</t>
  </si>
  <si>
    <t>Spread2PD</t>
  </si>
  <si>
    <t>&lt;- notice how the percentile calculation is on the previous 60 days and does not include the current day.</t>
  </si>
  <si>
    <t>&lt;- copy this row up</t>
  </si>
  <si>
    <t>Probability of Exceedance</t>
  </si>
  <si>
    <t>Number of trials (Use the COUNT function)</t>
  </si>
  <si>
    <t>Populate the cell below in order to observe where your result is in the distribution below.</t>
  </si>
  <si>
    <t>Now, use the binomial distribution to observe what the probability of observing that count.</t>
  </si>
  <si>
    <t>Use the SUM function to count the number of exceedances.</t>
  </si>
  <si>
    <t>Use the COUNT function to count the number of days.</t>
  </si>
  <si>
    <t>Count up the number of exceedances.</t>
  </si>
  <si>
    <t>Drag this calculation up to the top.</t>
  </si>
  <si>
    <t>If you have successully done this the first time in a single row, then you can just copy the calculation.</t>
  </si>
  <si>
    <t>So instead of the very last 60 days, the window is from n-61 to n-1</t>
  </si>
  <si>
    <t>Now, repeat that but on a window that is one day forward.</t>
  </si>
  <si>
    <t>Note that, since the subject matter is %changes, the 99th worst change is 1st percentile.</t>
  </si>
  <si>
    <t>Use Percentile.Inc()</t>
  </si>
  <si>
    <t>Accomplish this task in a single row.</t>
  </si>
  <si>
    <t>For the previous 60 days, identify whether or not the worst change is worse than -.04</t>
  </si>
  <si>
    <t>Start at the bottom of this history of returns.</t>
  </si>
  <si>
    <t>Steps:</t>
  </si>
  <si>
    <t>The returns should only be worse than the preceeding estimate 1% of the time.</t>
  </si>
  <si>
    <t>The idea:</t>
  </si>
  <si>
    <t>Backtest this assumption.</t>
  </si>
  <si>
    <t>You believe the that 99th percentile worst change is a reliable measure of risk.</t>
  </si>
  <si>
    <t>Backtest3</t>
  </si>
  <si>
    <t>%Change</t>
  </si>
  <si>
    <t>Price</t>
  </si>
  <si>
    <t>Date</t>
  </si>
  <si>
    <t>Backtest2</t>
  </si>
  <si>
    <t>Backtest1</t>
  </si>
  <si>
    <t>CVA_1</t>
  </si>
  <si>
    <t>CVA_2</t>
  </si>
  <si>
    <t>DVA_1</t>
  </si>
  <si>
    <t>Backtest</t>
  </si>
  <si>
    <t>ELoss</t>
  </si>
  <si>
    <t>Thread:</t>
  </si>
  <si>
    <t>Regression</t>
  </si>
  <si>
    <t>Classification</t>
  </si>
  <si>
    <t>Classification Diagnostics</t>
  </si>
  <si>
    <t>Time Series</t>
  </si>
  <si>
    <t>Options</t>
  </si>
  <si>
    <t>Rates</t>
  </si>
  <si>
    <t>Special Topics</t>
  </si>
  <si>
    <t>Knn</t>
  </si>
  <si>
    <t>Sensitivity</t>
  </si>
  <si>
    <t>Stationarity</t>
  </si>
  <si>
    <t>Payoffs, ATM Rule</t>
  </si>
  <si>
    <t>XXX</t>
  </si>
  <si>
    <t>Backtesting: CCR</t>
  </si>
  <si>
    <t>OOS Testing</t>
  </si>
  <si>
    <t>Kmeans</t>
  </si>
  <si>
    <t>Seasonality</t>
  </si>
  <si>
    <t>Black Scholes, D-Hedging</t>
  </si>
  <si>
    <t>Forwards</t>
  </si>
  <si>
    <t>Hclust</t>
  </si>
  <si>
    <t>PPV</t>
  </si>
  <si>
    <t>Autocorrelation</t>
  </si>
  <si>
    <t>Greeks, risk neutral p</t>
  </si>
  <si>
    <t>Portfolio Mngt</t>
  </si>
  <si>
    <t>Backtesting: Overlap</t>
  </si>
  <si>
    <t>PAM</t>
  </si>
  <si>
    <t>NPV</t>
  </si>
  <si>
    <t>AR</t>
  </si>
  <si>
    <t>Binomial Option Pricing</t>
  </si>
  <si>
    <t>Kelly Criterion</t>
  </si>
  <si>
    <t>Decision Tree</t>
  </si>
  <si>
    <t>Apriori Algo</t>
  </si>
  <si>
    <t>Harmonic mean</t>
  </si>
  <si>
    <t>ARMA</t>
  </si>
  <si>
    <t>American Options</t>
  </si>
  <si>
    <t>Copulas</t>
  </si>
  <si>
    <t>Forests</t>
  </si>
  <si>
    <t>Naïve Bayes</t>
  </si>
  <si>
    <t>F1</t>
  </si>
  <si>
    <t>ARIMAX</t>
  </si>
  <si>
    <t>Exotic Options</t>
  </si>
  <si>
    <t>GBM</t>
  </si>
  <si>
    <t>Linear Discriminant Analysis</t>
  </si>
  <si>
    <t>ROCC</t>
  </si>
  <si>
    <t>SARIMAX</t>
  </si>
  <si>
    <t>Implied vol</t>
  </si>
  <si>
    <t>PCA</t>
  </si>
  <si>
    <t>Hard Margin Classifyer</t>
  </si>
  <si>
    <t>EWMA</t>
  </si>
  <si>
    <t>Vol Surfaces</t>
  </si>
  <si>
    <t>ANN</t>
  </si>
  <si>
    <t>Soft Margin Classifier</t>
  </si>
  <si>
    <t>Holt Winters</t>
  </si>
  <si>
    <t>EWMA &amp; Regularization</t>
  </si>
  <si>
    <t>CNN</t>
  </si>
  <si>
    <t>Support Vector Machines</t>
  </si>
  <si>
    <t>GARCH</t>
  </si>
  <si>
    <t>RNN</t>
  </si>
  <si>
    <t>tSNE</t>
  </si>
  <si>
    <t>XGARCH</t>
  </si>
  <si>
    <t>Goal:</t>
  </si>
  <si>
    <t>Benchmark Models</t>
  </si>
  <si>
    <t>GARCH / LSTM</t>
  </si>
  <si>
    <t>Management</t>
  </si>
  <si>
    <t>Backtesting</t>
  </si>
  <si>
    <t>Python Menu</t>
  </si>
  <si>
    <t>https://colab.research.google.com/drive/1fGoSPxvDYXfRa4jI6cQBSUKSUaQ1uPd5?usp=sharing</t>
  </si>
  <si>
    <t>https://en.wikipedia.org/wiki/Precision_and_recall</t>
  </si>
  <si>
    <t>Can you detect what you are looking for?</t>
  </si>
  <si>
    <t>You are looking for cases of sickness.</t>
  </si>
  <si>
    <t>Diagnostics1</t>
  </si>
  <si>
    <t>Diagnostics2</t>
  </si>
  <si>
    <t>Bird</t>
  </si>
  <si>
    <t>Bomb</t>
  </si>
  <si>
    <t>TNR</t>
  </si>
  <si>
    <t>TPR</t>
  </si>
  <si>
    <t>Critical Value</t>
  </si>
  <si>
    <t>P</t>
  </si>
  <si>
    <t>FNR</t>
  </si>
  <si>
    <t>In economics, what is a production possibilites frontier?</t>
  </si>
  <si>
    <t>How can an ROC Curve be interpreted as a production possibilities frontier?</t>
  </si>
  <si>
    <t>Describe an ROC Curve in terms of Sensitivity and Specificity.</t>
  </si>
  <si>
    <t>Describe an ROC Curve in terms of TPR and TNR.</t>
  </si>
  <si>
    <t>How does switching from TNR to FNR help interpret the ROC in terms of risk?</t>
  </si>
  <si>
    <t>PPF_0</t>
  </si>
  <si>
    <t>PPF_1</t>
  </si>
  <si>
    <t>ROC_Curve</t>
  </si>
  <si>
    <t>ROC_Generator</t>
  </si>
  <si>
    <t>Diagnostics3</t>
  </si>
  <si>
    <t>SpecialTopics1</t>
  </si>
  <si>
    <t>SpecialTopics2</t>
  </si>
  <si>
    <t>MLE</t>
  </si>
  <si>
    <t>Options1</t>
  </si>
  <si>
    <t>Options2</t>
  </si>
  <si>
    <t>Classification1</t>
  </si>
  <si>
    <t>Classification2</t>
  </si>
  <si>
    <t>HW1</t>
  </si>
  <si>
    <t>HW2</t>
  </si>
  <si>
    <t>HW3</t>
  </si>
  <si>
    <t>Demonstrate a fit either in code or with Excel here.</t>
  </si>
  <si>
    <t>How can you perform linear regression with MLE?</t>
  </si>
  <si>
    <t>Place the link here:</t>
  </si>
  <si>
    <t>Make your copy of the workbook public</t>
  </si>
  <si>
    <t>Answer the question below in the workbook or in this Excel tab.</t>
  </si>
  <si>
    <t>Answer HW 1</t>
  </si>
  <si>
    <t>Make a copy of the colab notebook</t>
  </si>
  <si>
    <t>Look up 'the curse of dimensionality' and describe below how it undermines KNN.</t>
  </si>
  <si>
    <t>Estimate Vega by taking the derivative of the normal approximation with respect to sigma.</t>
  </si>
  <si>
    <t>Derive the normal approximation for an ATM option.</t>
  </si>
  <si>
    <t>Write out a derivation of an average delta.</t>
  </si>
  <si>
    <t>Describe Gamma here.</t>
  </si>
  <si>
    <t>Why do do we need to test the entire distribution for backtesting CCR models</t>
  </si>
  <si>
    <t>PFE</t>
  </si>
  <si>
    <t>EPE</t>
  </si>
  <si>
    <t>Look up and define these terms from counterparty credit risk CCR.</t>
  </si>
  <si>
    <t>Look up stationarity and describe what it is below.</t>
  </si>
  <si>
    <t>PreWork4NextClass1</t>
  </si>
  <si>
    <t>Q_Regression1</t>
  </si>
  <si>
    <t>Q_Classification1</t>
  </si>
  <si>
    <t>Q_Diagnostics1</t>
  </si>
  <si>
    <t>Q_Options1</t>
  </si>
  <si>
    <t>Q_SpecialTopics1</t>
  </si>
  <si>
    <t>Q_TimeSeries1</t>
  </si>
  <si>
    <t>Q_Regression2</t>
  </si>
  <si>
    <t>Q_Classification2</t>
  </si>
  <si>
    <t>Q_Diagnostics2</t>
  </si>
  <si>
    <t>Q_Options2</t>
  </si>
  <si>
    <t>Q_SpecialTopics2</t>
  </si>
  <si>
    <t>Q_TimeSeries2</t>
  </si>
  <si>
    <t>PreWork4NextClass2</t>
  </si>
  <si>
    <t xml:space="preserve">  </t>
  </si>
  <si>
    <t>Long Gamma Delta Hedging</t>
  </si>
  <si>
    <t>Answer HW 2</t>
  </si>
  <si>
    <t>In Excel or a language of your choice …</t>
  </si>
  <si>
    <t>Create a call option and delta hedge it.</t>
  </si>
  <si>
    <t>Observe the profit history of the hedging behavior.</t>
  </si>
  <si>
    <t>How does the total profit at the end of a history relate to …</t>
  </si>
  <si>
    <t>The price of the call option?</t>
  </si>
  <si>
    <t>The level of volatility?</t>
  </si>
  <si>
    <t>What happens if the volatilty turns out higher than the level when the option was first priced?</t>
  </si>
  <si>
    <t>Q_Regression3</t>
  </si>
  <si>
    <t>Q_Classification3</t>
  </si>
  <si>
    <t>Q_Diagnostics3</t>
  </si>
  <si>
    <t>Q_Options3</t>
  </si>
  <si>
    <t>Q_SpecialTopics3</t>
  </si>
  <si>
    <t>Q_TimeSeries3</t>
  </si>
  <si>
    <t>PreWork4NextClass3</t>
  </si>
  <si>
    <t>Spreads</t>
  </si>
  <si>
    <t>NSS</t>
  </si>
  <si>
    <t>Backtesting  a distribution</t>
  </si>
  <si>
    <t>How to Build a QQPlot</t>
  </si>
  <si>
    <t>Testing  a distribution</t>
  </si>
  <si>
    <t>DistributionTesting</t>
  </si>
  <si>
    <t>QQPlots</t>
  </si>
  <si>
    <t>Backtesting: QQPlot</t>
  </si>
  <si>
    <t>Backtesting: Distribution Testing</t>
  </si>
  <si>
    <t>SpecialTopics3</t>
  </si>
  <si>
    <t>Use only two predictors.</t>
  </si>
  <si>
    <t>A learning curve is a display of the error levels for each value of k.</t>
  </si>
  <si>
    <t>Create a table of counts of actuals against estimates, this is called a confusion matrix.</t>
  </si>
  <si>
    <t>Use the colab notebook to answer this question.</t>
  </si>
  <si>
    <t>What is the C-vM score when the target distribution is standard normal but the data is N(-2,2)?</t>
  </si>
  <si>
    <t xml:space="preserve">Either in code, in Excel, or by hand (you can paste a photo into Excel), </t>
  </si>
  <si>
    <t>Manually calculate a QQ plot for 3 data points from a standard normal distribution.</t>
  </si>
  <si>
    <t>Breifly describe what the distribution measures.</t>
  </si>
  <si>
    <t>Repeat question 2 but use points from an interesting distribution of you choice.</t>
  </si>
  <si>
    <t>Manually simulate an AR process.</t>
  </si>
  <si>
    <t>Use Excel or code to generate the time series.</t>
  </si>
  <si>
    <t>Describe the story of the process.</t>
  </si>
  <si>
    <t>Identify the how the past influences the next innovation (i.e. the next new point).</t>
  </si>
  <si>
    <t>Use a language of your choice to fit a model to the data that you have generated.</t>
  </si>
  <si>
    <t>Link to your work.</t>
  </si>
  <si>
    <t>Describe how the fitted model matches the process you have invented.</t>
  </si>
  <si>
    <t>GammaDeltaHedge</t>
  </si>
  <si>
    <t>High D Classification</t>
  </si>
  <si>
    <t>https://drive.google.com/open?id=0B46op8AajwqfMndmQ0ZsVzZaVFk</t>
  </si>
  <si>
    <t>http://www.investopedia.com/terms/o/option.asp</t>
  </si>
  <si>
    <t>An option is the right (but not the obligation) to buy or sell at a certain price.</t>
  </si>
  <si>
    <t>It's like an optional forward contract.</t>
  </si>
  <si>
    <t>Option are 'in the money' if the value of the underlying is past the strike price.</t>
  </si>
  <si>
    <t>American options can be exercised anytime before maturity, European options cannot.</t>
  </si>
  <si>
    <t>http://www.investopedia.com/exam-guide/cfa-level-1/derivatives/european-versus-american-options-moneyness.asp</t>
  </si>
  <si>
    <t>Quick example of one of the many payoff diagrams at maturity:</t>
  </si>
  <si>
    <t>Stock</t>
  </si>
  <si>
    <t>Strike</t>
  </si>
  <si>
    <t>PurchasePrice</t>
  </si>
  <si>
    <t>Profit</t>
  </si>
  <si>
    <t>Because an option has time value, it's value before maturity is greater than it's payoff diagram.</t>
  </si>
  <si>
    <t>For this reason, it is never wise to exercise an option before maturity; if you do, you'll get the lower payoff lines rather than the curved lines.</t>
  </si>
  <si>
    <t>Consequently, the value between American and European options is not so consequential.</t>
  </si>
  <si>
    <t>https://drive.google.com/open?id=0B46op8AajwqfaExYQ0daSlRfX0k</t>
  </si>
  <si>
    <t>Uses for Options</t>
  </si>
  <si>
    <t>Market risk mitigation</t>
  </si>
  <si>
    <t>Liquidity risk mitigation e.g. Liquidity Put</t>
  </si>
  <si>
    <t>Speculation</t>
  </si>
  <si>
    <t>Incentivization e.g. ESOP</t>
  </si>
  <si>
    <t>Optionality</t>
  </si>
  <si>
    <t>Inferring implied volatility e.g. VIX</t>
  </si>
  <si>
    <t>Modeling Insurance</t>
  </si>
  <si>
    <t>Modeling 'parent and subsidiary company arrangments'</t>
  </si>
  <si>
    <t>Modeling real possibilities</t>
  </si>
  <si>
    <t>Completing the market</t>
  </si>
  <si>
    <t>Modeling ethics concepts</t>
  </si>
  <si>
    <t>Delta, Gamma</t>
  </si>
  <si>
    <t>Theta</t>
  </si>
  <si>
    <t>Vega</t>
  </si>
  <si>
    <t>Rho</t>
  </si>
  <si>
    <t>Dividends</t>
  </si>
  <si>
    <t>Which would you rather have?!?!</t>
  </si>
  <si>
    <t>A 50% chance of 2 Million dollars or 1 Million dollars?</t>
  </si>
  <si>
    <t xml:space="preserve">What if it was </t>
  </si>
  <si>
    <t>A 50% chance of 2 Million dollars or 0.5 Million dollars?</t>
  </si>
  <si>
    <t xml:space="preserve">Or, what if it was </t>
  </si>
  <si>
    <t>A 50% chance of 2 Million dollars or 0.1 Million dollars?</t>
  </si>
  <si>
    <t>A 50% chance of 2 Million dollars or  5000?</t>
  </si>
  <si>
    <t>https://drive.google.com/open?id=0B46op8AajwqfM0U3eGhkUWh3SWc</t>
  </si>
  <si>
    <t>So, you're a Bookie!!!</t>
  </si>
  <si>
    <t>http://www.investopedia.com/terms/b/bookie.asp</t>
  </si>
  <si>
    <t>p{win}</t>
  </si>
  <si>
    <t>HorseA</t>
  </si>
  <si>
    <t>HorseB</t>
  </si>
  <si>
    <t>Odds</t>
  </si>
  <si>
    <t>What do you set the payout at?</t>
  </si>
  <si>
    <t>Given betting information below, what do you set the payout at?</t>
  </si>
  <si>
    <t>BetOnA</t>
  </si>
  <si>
    <t>BetOnB</t>
  </si>
  <si>
    <t>multiplyer</t>
  </si>
  <si>
    <t>$</t>
  </si>
  <si>
    <t>E[Profit]</t>
  </si>
  <si>
    <t>Vol</t>
  </si>
  <si>
    <t>PayoutA</t>
  </si>
  <si>
    <t>PayoutB</t>
  </si>
  <si>
    <t>https://drive.google.com/open?id=0B46op8AajwqfbVJ5MWQwMGNRRFU</t>
  </si>
  <si>
    <t>The Binomial Option Pricing Model</t>
  </si>
  <si>
    <t>http://www.investopedia.com/terms/b/binomialoptionpricing.asp</t>
  </si>
  <si>
    <r>
      <t>S</t>
    </r>
    <r>
      <rPr>
        <vertAlign val="subscript"/>
        <sz val="20"/>
        <color theme="1"/>
        <rFont val="Calibri (Body)"/>
      </rPr>
      <t>0</t>
    </r>
  </si>
  <si>
    <t>Initial stock price at time 0</t>
  </si>
  <si>
    <r>
      <t>S</t>
    </r>
    <r>
      <rPr>
        <vertAlign val="subscript"/>
        <sz val="20"/>
        <color theme="1"/>
        <rFont val="Calibri (Body)"/>
      </rPr>
      <t>u</t>
    </r>
  </si>
  <si>
    <t>Stock price at time T if the stock moves up</t>
  </si>
  <si>
    <r>
      <t>S</t>
    </r>
    <r>
      <rPr>
        <vertAlign val="subscript"/>
        <sz val="20"/>
        <color theme="1"/>
        <rFont val="Calibri (Body)"/>
      </rPr>
      <t>d</t>
    </r>
  </si>
  <si>
    <t>Stock price at time T if the stock moves down</t>
  </si>
  <si>
    <t>C = f(S,B)</t>
  </si>
  <si>
    <t>Let's replicate a call option as a function of stock S and Bond B.</t>
  </si>
  <si>
    <r>
      <t>C</t>
    </r>
    <r>
      <rPr>
        <vertAlign val="sub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=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S + Be</t>
    </r>
    <r>
      <rPr>
        <vertAlign val="superscript"/>
        <sz val="20"/>
        <color theme="1"/>
        <rFont val="Calibri (Body)"/>
      </rPr>
      <t>rt</t>
    </r>
  </si>
  <si>
    <r>
      <t xml:space="preserve">We need to find the number of shares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and amount of risk free bonds B.</t>
    </r>
  </si>
  <si>
    <t>Let</t>
  </si>
  <si>
    <r>
      <t>S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 xml:space="preserve"> = Su</t>
    </r>
  </si>
  <si>
    <r>
      <t>S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"/>
        <family val="2"/>
        <scheme val="minor"/>
      </rPr>
      <t xml:space="preserve"> = Sd</t>
    </r>
  </si>
  <si>
    <t>So</t>
  </si>
  <si>
    <r>
      <t>C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 xml:space="preserve"> =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Su + Be</t>
    </r>
    <r>
      <rPr>
        <vertAlign val="superscript"/>
        <sz val="20"/>
        <color theme="1"/>
        <rFont val="Calibri (Body)"/>
      </rPr>
      <t>rt</t>
    </r>
  </si>
  <si>
    <r>
      <t>C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"/>
        <family val="2"/>
        <scheme val="minor"/>
      </rPr>
      <t xml:space="preserve"> =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Sd + Be</t>
    </r>
    <r>
      <rPr>
        <vertAlign val="superscript"/>
        <sz val="20"/>
        <color theme="1"/>
        <rFont val="Calibri (Body)"/>
      </rPr>
      <t>rt</t>
    </r>
  </si>
  <si>
    <r>
      <t xml:space="preserve">We can solve for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and B.</t>
    </r>
  </si>
  <si>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= C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 xml:space="preserve"> - C</t>
    </r>
    <r>
      <rPr>
        <vertAlign val="subscript"/>
        <sz val="20"/>
        <color theme="1"/>
        <rFont val="Calibri (Body)"/>
      </rPr>
      <t>d</t>
    </r>
  </si>
  <si>
    <r>
      <t>C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 xml:space="preserve"> - C</t>
    </r>
    <r>
      <rPr>
        <vertAlign val="subscript"/>
        <sz val="20"/>
        <color theme="1"/>
        <rFont val="Calibri (Body)"/>
      </rPr>
      <t>d</t>
    </r>
  </si>
  <si>
    <t>(u-d)S</t>
  </si>
  <si>
    <t>B =</t>
  </si>
  <si>
    <r>
      <t>uC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"/>
        <family val="2"/>
        <scheme val="minor"/>
      </rPr>
      <t xml:space="preserve"> - dC</t>
    </r>
    <r>
      <rPr>
        <vertAlign val="subscript"/>
        <sz val="20"/>
        <color theme="1"/>
        <rFont val="Calibri (Body)"/>
      </rPr>
      <t>u</t>
    </r>
  </si>
  <si>
    <r>
      <t>(u-d)e</t>
    </r>
    <r>
      <rPr>
        <vertAlign val="superscript"/>
        <sz val="20"/>
        <color theme="1"/>
        <rFont val="Calibri (Body)"/>
      </rPr>
      <t>rt</t>
    </r>
  </si>
  <si>
    <t>And, we can model our call option</t>
  </si>
  <si>
    <t>*S</t>
  </si>
  <si>
    <t>+</t>
  </si>
  <si>
    <t>Notice how the call option value is not a function of probability.</t>
  </si>
  <si>
    <r>
      <t>Let's organize the terms so that C</t>
    </r>
    <r>
      <rPr>
        <vertAlign val="sub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appears as an expected value that is a funciton of probability.</t>
    </r>
  </si>
  <si>
    <r>
      <t>C</t>
    </r>
    <r>
      <rPr>
        <vertAlign val="sub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=</t>
    </r>
    <r>
      <rPr>
        <sz val="20"/>
        <color theme="1"/>
        <rFont val="Symbol"/>
        <charset val="2"/>
      </rPr>
      <t/>
    </r>
  </si>
  <si>
    <r>
      <t>e</t>
    </r>
    <r>
      <rPr>
        <vertAlign val="superscript"/>
        <sz val="20"/>
        <color theme="1"/>
        <rFont val="Calibri (Body)"/>
      </rPr>
      <t>-rt</t>
    </r>
    <r>
      <rPr>
        <sz val="20"/>
        <color theme="1"/>
        <rFont val="Calibri"/>
        <family val="2"/>
        <scheme val="minor"/>
      </rPr>
      <t>{C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>*p + C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 (Body)"/>
      </rPr>
      <t>*(1-p)}</t>
    </r>
  </si>
  <si>
    <t>To get the equation in to the form, define p as follows:</t>
  </si>
  <si>
    <t xml:space="preserve">p = </t>
  </si>
  <si>
    <r>
      <t>e</t>
    </r>
    <r>
      <rPr>
        <vertAlign val="superscript"/>
        <sz val="20"/>
        <color theme="1"/>
        <rFont val="Calibri (Body)"/>
      </rPr>
      <t>r(t)</t>
    </r>
    <r>
      <rPr>
        <sz val="20"/>
        <color theme="1"/>
        <rFont val="Calibri (Body)"/>
      </rPr>
      <t xml:space="preserve"> - d</t>
    </r>
  </si>
  <si>
    <t>u-d</t>
  </si>
  <si>
    <t>This value of p is  called the risk neutral probability.</t>
  </si>
  <si>
    <t>This is the probability under which all assets have the same expected rate of return,</t>
  </si>
  <si>
    <t>the risk free rate.</t>
  </si>
  <si>
    <t xml:space="preserve">   </t>
  </si>
  <si>
    <t>The lattice</t>
  </si>
  <si>
    <t>After creating a lattice for the movement of the stock, you can model an option.</t>
  </si>
  <si>
    <t>The missing piece is 'where do u and d come from?'.</t>
  </si>
  <si>
    <t>They must be modeled as a function of volatility and then calibrated.</t>
  </si>
  <si>
    <t>Most simply:</t>
  </si>
  <si>
    <r>
      <t>u = e</t>
    </r>
    <r>
      <rPr>
        <vertAlign val="superscript"/>
        <sz val="22"/>
        <color theme="1"/>
        <rFont val="Symbol"/>
        <charset val="2"/>
      </rPr>
      <t>s</t>
    </r>
    <r>
      <rPr>
        <vertAlign val="superscript"/>
        <sz val="22"/>
        <color theme="1"/>
        <rFont val="Calibri"/>
        <family val="2"/>
        <scheme val="minor"/>
      </rPr>
      <t xml:space="preserve"> sqrt(T/n)</t>
    </r>
  </si>
  <si>
    <r>
      <t>d = e</t>
    </r>
    <r>
      <rPr>
        <vertAlign val="superscript"/>
        <sz val="22"/>
        <color theme="1"/>
        <rFont val="Calibri (Body)"/>
      </rPr>
      <t>-</t>
    </r>
    <r>
      <rPr>
        <vertAlign val="superscript"/>
        <sz val="22"/>
        <color theme="1"/>
        <rFont val="Symbol"/>
        <charset val="2"/>
      </rPr>
      <t>s</t>
    </r>
    <r>
      <rPr>
        <vertAlign val="superscript"/>
        <sz val="22"/>
        <color theme="1"/>
        <rFont val="Calibri"/>
        <family val="2"/>
        <scheme val="minor"/>
      </rPr>
      <t xml:space="preserve"> sqrt(T/n)</t>
    </r>
  </si>
  <si>
    <t>After we create a lattice of Stock values by moving forward in time, we can price the options moving backward.</t>
  </si>
  <si>
    <t>Binomial Option Pricing Model</t>
  </si>
  <si>
    <r>
      <t>S</t>
    </r>
    <r>
      <rPr>
        <vertAlign val="subscript"/>
        <sz val="20"/>
        <color theme="1"/>
        <rFont val="Calibri"/>
        <family val="2"/>
        <scheme val="minor"/>
      </rPr>
      <t>0</t>
    </r>
  </si>
  <si>
    <t>u</t>
  </si>
  <si>
    <t>T</t>
  </si>
  <si>
    <t>https://drive.google.com/open?id=0B46op8AajwqfR1hRcng0Z3R6aTA</t>
  </si>
  <si>
    <t>Start with BOPM, take n to infinity, and you get …</t>
  </si>
  <si>
    <t>Black Scholes Excel Calculations</t>
  </si>
  <si>
    <t>http://www.macroption.com/black-scholes-excel/</t>
  </si>
  <si>
    <t>s</t>
  </si>
  <si>
    <r>
      <t>S</t>
    </r>
    <r>
      <rPr>
        <vertAlign val="subscript"/>
        <sz val="12"/>
        <color theme="1"/>
        <rFont val="Calibri"/>
        <family val="2"/>
        <scheme val="minor"/>
      </rPr>
      <t>0</t>
    </r>
  </si>
  <si>
    <t>C</t>
  </si>
  <si>
    <t>O_Intro</t>
  </si>
  <si>
    <t>O_Uses</t>
  </si>
  <si>
    <t>O_Greeks_</t>
  </si>
  <si>
    <t>O_RiskNeutrality1</t>
  </si>
  <si>
    <t>O_RiskNeutrality2</t>
  </si>
  <si>
    <t>O_BOPM1</t>
  </si>
  <si>
    <t>O_BOPM2</t>
  </si>
  <si>
    <t>O_BOPM3</t>
  </si>
  <si>
    <t>O_BOPM4</t>
  </si>
  <si>
    <t>O_BlackScholes</t>
  </si>
  <si>
    <t>Options3</t>
  </si>
  <si>
    <t>Options4</t>
  </si>
  <si>
    <t>Assumption Testing, AIC</t>
  </si>
  <si>
    <t>Logistic Regression</t>
  </si>
  <si>
    <t>Forwards_Example</t>
  </si>
  <si>
    <t>Forwards_Intro</t>
  </si>
  <si>
    <t>shocker</t>
  </si>
  <si>
    <t>shocks</t>
  </si>
  <si>
    <t>pvcf</t>
  </si>
  <si>
    <t>cf</t>
  </si>
  <si>
    <t>t</t>
  </si>
  <si>
    <t>dv01_f</t>
  </si>
  <si>
    <t>db/df</t>
  </si>
  <si>
    <t>B*</t>
  </si>
  <si>
    <t>m</t>
  </si>
  <si>
    <t>fv</t>
  </si>
  <si>
    <t>couponrate</t>
  </si>
  <si>
    <t>f*</t>
  </si>
  <si>
    <t>face</t>
  </si>
  <si>
    <t>Bond</t>
  </si>
  <si>
    <t>Swaps_wNotionalExchange</t>
  </si>
  <si>
    <t>Swaps_Intro</t>
  </si>
  <si>
    <t>Swap5</t>
  </si>
  <si>
    <t>Swap4</t>
  </si>
  <si>
    <t>Swap3</t>
  </si>
  <si>
    <t>Swap2</t>
  </si>
  <si>
    <t>Swap1</t>
  </si>
  <si>
    <t>Notional</t>
  </si>
  <si>
    <t>Tenors</t>
  </si>
  <si>
    <t>Cashflows</t>
  </si>
  <si>
    <t>Swaps</t>
  </si>
  <si>
    <t>Okay.  And, I now see how you guys make your money.</t>
  </si>
  <si>
    <t>I say,</t>
  </si>
  <si>
    <t>We will also include some fees.</t>
  </si>
  <si>
    <t>You can further reduce the margin by entering into a CSA</t>
  </si>
  <si>
    <t>It will cover the exposure at year 4 and the basis risk leading up to year 4.</t>
  </si>
  <si>
    <t>But we can propose a margin amount to hold with us.</t>
  </si>
  <si>
    <t>In addition to that basis risk, that does not cover the exposure from year 4 to year 5.</t>
  </si>
  <si>
    <t>So there's some 'basis risk'.</t>
  </si>
  <si>
    <t>That's not exactly the same because 4 year swaps are aligned to a different maturity.</t>
  </si>
  <si>
    <t>The bank says,</t>
  </si>
  <si>
    <t>That's pretty much me giving you back the fixed payments for the first 4 years.</t>
  </si>
  <si>
    <t>Can we do the deal if enter into a 4 year swap to pay fixed.</t>
  </si>
  <si>
    <t>Look, I really just want to synthesize a 1-forward rate 4 years out.</t>
  </si>
  <si>
    <t>Giving you 1M is like buying a bond and that's what I want to avoid.</t>
  </si>
  <si>
    <t>So, I reply</t>
  </si>
  <si>
    <t>There is an interplay between market risk and counterparty risk.</t>
  </si>
  <si>
    <t>A funded swap position is like a bond. You could call it a synthetic bond.</t>
  </si>
  <si>
    <t>Notice the following.</t>
  </si>
  <si>
    <t>The bank would call this a funded position.</t>
  </si>
  <si>
    <t>So give us 1M and we'll do the deal.</t>
  </si>
  <si>
    <t>But we don't trust you.</t>
  </si>
  <si>
    <t>But we don't have that 1M, we would be trusting you to pay the floating leg.</t>
  </si>
  <si>
    <t>Giving you fixed rate while you pay use floating, is just like us giving you the interest on 1M; while, at the same time, we have 1M.</t>
  </si>
  <si>
    <t>The bank says to me …</t>
  </si>
  <si>
    <t>The bank does not know about my intention to sell the 4 year fixed</t>
  </si>
  <si>
    <t>I go to Bank 555 and tell them I want to buy the 5 year fixed.</t>
  </si>
  <si>
    <t>Bank 444 offers the lowest 4 year swap.</t>
  </si>
  <si>
    <t>Bank 555 offers the highest 5 year swap.</t>
  </si>
  <si>
    <t>Eventually, I identify the banks with the best rates.</t>
  </si>
  <si>
    <t>I shop at many different banks for the best rates.</t>
  </si>
  <si>
    <t>Instead,  I will buy a 5 year swap and sell a 4 year swap.</t>
  </si>
  <si>
    <t>But, I don’t want to do all that.</t>
  </si>
  <si>
    <t>Selling a 4 year bond</t>
  </si>
  <si>
    <t>And pay for it by</t>
  </si>
  <si>
    <t>Buy a 5 year bond</t>
  </si>
  <si>
    <t>To accomplish that I can …</t>
  </si>
  <si>
    <t>So I want lock in a 1year forward rate at 4 years out.</t>
  </si>
  <si>
    <t>I want to have an exact amount of money available to buy the house.</t>
  </si>
  <si>
    <t>I am going to buy a house in 5 years from now.</t>
  </si>
  <si>
    <t>I am going to inherit 1M in 4 years from now.</t>
  </si>
  <si>
    <t>Case Study:</t>
  </si>
  <si>
    <t>Pay back the 5 year bond</t>
  </si>
  <si>
    <t>Get principle back at year 4 and invest for 1 year</t>
  </si>
  <si>
    <t>Sell a 4 year bond</t>
  </si>
  <si>
    <t>Resembles:</t>
  </si>
  <si>
    <t>Enter 4 year swap to receive floating</t>
  </si>
  <si>
    <t>Enter 5 year swap to receive fixed</t>
  </si>
  <si>
    <t>Transaction:</t>
  </si>
  <si>
    <t>Receive fixed for 5 years</t>
  </si>
  <si>
    <t>Pay fixed for 4 years</t>
  </si>
  <si>
    <t>Strategy:</t>
  </si>
  <si>
    <t>Create fwd_4</t>
  </si>
  <si>
    <t>Swap2Forward_Example</t>
  </si>
  <si>
    <t>Data must be standardized for this to work best.</t>
  </si>
  <si>
    <t>No assignment</t>
  </si>
  <si>
    <t>Factor Models</t>
  </si>
  <si>
    <t>CAPM</t>
  </si>
  <si>
    <t>FAMA French</t>
  </si>
  <si>
    <t xml:space="preserve">Cross Sectional </t>
  </si>
  <si>
    <t>Brinson</t>
  </si>
  <si>
    <t>Q_Regression5</t>
  </si>
  <si>
    <t>Q_TimeSeries5</t>
  </si>
  <si>
    <t>Q_Classification5</t>
  </si>
  <si>
    <t>Q_Diagnostics5</t>
  </si>
  <si>
    <t>Q_Options5</t>
  </si>
  <si>
    <t>Q_SpecialTopics5</t>
  </si>
  <si>
    <t>PreWork4NextClass5</t>
  </si>
  <si>
    <t>Q_Regression6</t>
  </si>
  <si>
    <t>Q_TimeSeries6</t>
  </si>
  <si>
    <t>Q_Classification6</t>
  </si>
  <si>
    <t>Q_Diagnostics6</t>
  </si>
  <si>
    <t>Q_Options6</t>
  </si>
  <si>
    <t>Q_SpecialTopics6</t>
  </si>
  <si>
    <t>PreWork4NextClass6</t>
  </si>
  <si>
    <t>Q_Regression7</t>
  </si>
  <si>
    <t>Q_Regression8</t>
  </si>
  <si>
    <t>Q_Regression9</t>
  </si>
  <si>
    <t>Q_Regression10</t>
  </si>
  <si>
    <t>Q_Regression11</t>
  </si>
  <si>
    <t>Q_Regression12</t>
  </si>
  <si>
    <t>Q_Regression13</t>
  </si>
  <si>
    <t>Q_TimeSeries7</t>
  </si>
  <si>
    <t>Q_TimeSeries8</t>
  </si>
  <si>
    <t>Q_TimeSeries9</t>
  </si>
  <si>
    <t>Q_TimeSeries10</t>
  </si>
  <si>
    <t>Q_TimeSeries11</t>
  </si>
  <si>
    <t>Q_TimeSeries12</t>
  </si>
  <si>
    <t>Q_TimeSeries13</t>
  </si>
  <si>
    <t>Q_Classification7</t>
  </si>
  <si>
    <t>Q_Classification8</t>
  </si>
  <si>
    <t>Q_Classification9</t>
  </si>
  <si>
    <t>Q_Classification10</t>
  </si>
  <si>
    <t>Q_Classification11</t>
  </si>
  <si>
    <t>Q_Classification12</t>
  </si>
  <si>
    <t>Q_Classification13</t>
  </si>
  <si>
    <t>Q_Diagnostics7</t>
  </si>
  <si>
    <t>Q_Diagnostics8</t>
  </si>
  <si>
    <t>Q_Diagnostics9</t>
  </si>
  <si>
    <t>Q_Diagnostics10</t>
  </si>
  <si>
    <t>Q_Diagnostics11</t>
  </si>
  <si>
    <t>Q_Diagnostics12</t>
  </si>
  <si>
    <t>Q_Diagnostics13</t>
  </si>
  <si>
    <t>Q_Options7</t>
  </si>
  <si>
    <t>Q_Options8</t>
  </si>
  <si>
    <t>Q_Options9</t>
  </si>
  <si>
    <t>Q_Options10</t>
  </si>
  <si>
    <t>Q_Options11</t>
  </si>
  <si>
    <t>Q_Options12</t>
  </si>
  <si>
    <t>Q_Options13</t>
  </si>
  <si>
    <t>Q_SpecialTopics7</t>
  </si>
  <si>
    <t>Q_SpecialTopics8</t>
  </si>
  <si>
    <t>Q_SpecialTopics9</t>
  </si>
  <si>
    <t>Q_SpecialTopics10</t>
  </si>
  <si>
    <t>Q_SpecialTopics11</t>
  </si>
  <si>
    <t>Q_SpecialTopics12</t>
  </si>
  <si>
    <t>Q_SpecialTopics13</t>
  </si>
  <si>
    <t>PreWork4NextClass7</t>
  </si>
  <si>
    <t>PreWork4NextClass8</t>
  </si>
  <si>
    <t>PreWork4NextClass9</t>
  </si>
  <si>
    <t>PreWork4NextClass10</t>
  </si>
  <si>
    <t>PreWork4NextClass11</t>
  </si>
  <si>
    <t>PreWork4NextClass12</t>
  </si>
  <si>
    <t>PreWork4NextClass13</t>
  </si>
  <si>
    <t>Q_Regression4</t>
  </si>
  <si>
    <t>Q_Classification4</t>
  </si>
  <si>
    <t>Q_Diagnostics4</t>
  </si>
  <si>
    <t>Q_Options4</t>
  </si>
  <si>
    <t>Q_SpecialTopics4</t>
  </si>
  <si>
    <t>Q_TimeSeries4</t>
  </si>
  <si>
    <t>PreWork4NextClass4</t>
  </si>
  <si>
    <t>HW4</t>
  </si>
  <si>
    <t>HW5</t>
  </si>
  <si>
    <t>HW6</t>
  </si>
  <si>
    <t>HW7</t>
  </si>
  <si>
    <t>HW8</t>
  </si>
  <si>
    <t>HW9</t>
  </si>
  <si>
    <t>HW10</t>
  </si>
  <si>
    <t>HW11</t>
  </si>
  <si>
    <t>HW12</t>
  </si>
  <si>
    <t>HW13</t>
  </si>
  <si>
    <t>R1_MLE</t>
  </si>
  <si>
    <t>R2_AIC</t>
  </si>
  <si>
    <t>R2_Test</t>
  </si>
  <si>
    <t>R3_OOS</t>
  </si>
  <si>
    <t>R4_Regularization</t>
  </si>
  <si>
    <t>R5_LogReg</t>
  </si>
  <si>
    <t>Logistic Regression Concepts</t>
  </si>
  <si>
    <t>Videos</t>
  </si>
  <si>
    <t>Real Line</t>
  </si>
  <si>
    <t>Model the Probability</t>
  </si>
  <si>
    <t>Fit with Maximum Likelihood</t>
  </si>
  <si>
    <t>Tabs</t>
  </si>
  <si>
    <t>Your Turn</t>
  </si>
  <si>
    <t>Example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</si>
  <si>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</si>
  <si>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</si>
  <si>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</si>
  <si>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</si>
  <si>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</si>
  <si>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</si>
  <si>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</si>
  <si>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</si>
  <si>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</si>
  <si>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</si>
  <si>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b1</t>
  </si>
  <si>
    <t>b2</t>
  </si>
  <si>
    <t>b3</t>
  </si>
  <si>
    <t>b4</t>
  </si>
  <si>
    <t>x1</t>
  </si>
  <si>
    <t>x2</t>
  </si>
  <si>
    <t>x3</t>
  </si>
  <si>
    <t>x4</t>
  </si>
  <si>
    <t>y_label</t>
  </si>
  <si>
    <t>y</t>
  </si>
  <si>
    <t>Xb</t>
  </si>
  <si>
    <t>p = Sigmoid(Xb)</t>
  </si>
  <si>
    <t>p(Y = y)</t>
  </si>
  <si>
    <t>Concept</t>
  </si>
  <si>
    <t>Iris_Data</t>
  </si>
  <si>
    <t>Iris_Fit</t>
  </si>
  <si>
    <t>Iris_Forecast_OOS</t>
  </si>
  <si>
    <t>R_Code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</si>
</sst>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.000000000"/>
    <numFmt numFmtId="165" formatCode="0.0"/>
    <numFmt numFmtId="166" formatCode="0.0000"/>
    <numFmt numFmtId="167" formatCode="0.0%"/>
  </numFmts>
  <fonts count="45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Symbol"/>
      <charset val="2"/>
    </font>
    <font>
      <sz val="8"/>
      <name val="Calibri"/>
      <family val="2"/>
      <scheme val="minor"/>
    </font>
    <font>
      <sz val="20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vertAlign val="subscript"/>
      <sz val="20"/>
      <color theme="1"/>
      <name val="Calibri (Body)"/>
    </font>
    <font>
      <vertAlign val="superscript"/>
      <sz val="20"/>
      <color theme="1"/>
      <name val="Calibri (Body)"/>
    </font>
    <font>
      <sz val="9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theme="1"/>
      <name val="Symbol"/>
      <charset val="2"/>
    </font>
    <font>
      <vertAlign val="subscript"/>
      <sz val="20"/>
      <color theme="1"/>
      <name val="Symbol"/>
      <charset val="2"/>
    </font>
    <font>
      <sz val="11"/>
      <color theme="1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36"/>
      <color theme="1"/>
      <name val="Calibri"/>
      <family val="2"/>
      <scheme val="minor"/>
    </font>
    <font>
      <sz val="36"/>
      <color theme="1"/>
      <name val="Symbol"/>
      <charset val="2"/>
    </font>
    <font>
      <u/>
      <sz val="11"/>
      <color theme="10"/>
      <name val="Calibri"/>
      <family val="2"/>
      <scheme val="minor"/>
    </font>
    <font>
      <u/>
      <sz val="18"/>
      <color theme="10"/>
      <name val="Calibri"/>
      <family val="2"/>
      <scheme val="minor"/>
    </font>
    <font>
      <u/>
      <sz val="11"/>
      <color theme="0" tint="-0.14999847407452621"/>
      <name val="Calibri"/>
      <family val="2"/>
      <scheme val="minor"/>
    </font>
    <font>
      <sz val="18"/>
      <color rgb="FF000000"/>
      <name val="Calibri (Body)"/>
    </font>
    <font>
      <sz val="18"/>
      <color theme="1"/>
      <name val="Calibri (Body)"/>
    </font>
    <font>
      <sz val="18"/>
      <color theme="0" tint="-4.9989318521683403E-2"/>
      <name val="Calibri (Body)"/>
    </font>
    <font>
      <u/>
      <sz val="18"/>
      <color theme="10"/>
      <name val="Calibri (Body)"/>
    </font>
    <font>
      <u/>
      <sz val="18"/>
      <color theme="0" tint="-4.9989318521683403E-2"/>
      <name val="Calibri (Body)"/>
    </font>
    <font>
      <sz val="20"/>
      <color theme="1"/>
      <name val="Calibri"/>
      <family val="2"/>
      <charset val="2"/>
      <scheme val="minor"/>
    </font>
    <font>
      <b/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u/>
      <sz val="72"/>
      <color theme="1"/>
      <name val="Calibri"/>
      <family val="2"/>
      <scheme val="minor"/>
    </font>
    <font>
      <u/>
      <sz val="12"/>
      <color theme="10"/>
      <name val="Calibri"/>
      <family val="2"/>
    </font>
    <font>
      <sz val="12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u/>
      <sz val="22"/>
      <color theme="10"/>
      <name val="Calibri"/>
      <family val="2"/>
      <scheme val="minor"/>
    </font>
    <font>
      <sz val="22"/>
      <color theme="0" tint="-0.14999847407452621"/>
      <name val="Calibri"/>
      <family val="2"/>
      <scheme val="minor"/>
    </font>
    <font>
      <sz val="22"/>
      <name val="Calibri"/>
      <family val="2"/>
      <scheme val="minor"/>
    </font>
    <font>
      <sz val="20"/>
      <color theme="1"/>
      <name val="Calibri (Body)"/>
    </font>
    <font>
      <vertAlign val="superscript"/>
      <sz val="22"/>
      <color theme="1"/>
      <name val="Symbol"/>
      <charset val="2"/>
    </font>
    <font>
      <vertAlign val="superscript"/>
      <sz val="22"/>
      <color theme="1"/>
      <name val="Calibri"/>
      <family val="2"/>
      <scheme val="minor"/>
    </font>
    <font>
      <vertAlign val="superscript"/>
      <sz val="22"/>
      <color theme="1"/>
      <name val="Calibri (Body)"/>
    </font>
    <font>
      <vertAlign val="subscript"/>
      <sz val="20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20"/>
      <color rgb="FF00206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2F2F2"/>
        <bgColor rgb="FFF2F2F2"/>
      </patternFill>
    </fill>
    <fill>
      <patternFill patternType="solid">
        <fgColor rgb="FFD8D8D8"/>
        <bgColor rgb="FFD8D8D8"/>
      </patternFill>
    </fill>
    <fill>
      <patternFill patternType="solid">
        <fgColor rgb="FF92D050"/>
        <bgColor rgb="FF92D050"/>
      </patternFill>
    </fill>
    <fill>
      <patternFill patternType="solid">
        <fgColor rgb="FFFEF2CB"/>
        <bgColor rgb="FFFEF2CB"/>
      </patternFill>
    </fill>
    <fill>
      <patternFill patternType="solid">
        <fgColor rgb="FFFFC000"/>
        <bgColor rgb="FFFFC000"/>
      </patternFill>
    </fill>
    <fill>
      <patternFill patternType="solid">
        <fgColor theme="7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</borders>
  <cellStyleXfs count="12">
    <xf numFmtId="0" fontId="0" fillId="0" borderId="0"/>
    <xf numFmtId="0" fontId="3" fillId="0" borderId="0" applyNumberFormat="0" applyFill="0" applyBorder="0" applyAlignment="0" applyProtection="0"/>
    <xf numFmtId="0" fontId="8" fillId="0" borderId="0"/>
    <xf numFmtId="9" fontId="15" fillId="0" borderId="0" applyFont="0" applyFill="0" applyBorder="0" applyAlignment="0" applyProtection="0"/>
    <xf numFmtId="0" fontId="15" fillId="0" borderId="0"/>
    <xf numFmtId="0" fontId="19" fillId="0" borderId="0" applyNumberFormat="0" applyFill="0" applyBorder="0" applyAlignment="0" applyProtection="0"/>
    <xf numFmtId="0" fontId="8" fillId="0" borderId="0"/>
    <xf numFmtId="44" fontId="15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3" fillId="0" borderId="0" applyNumberFormat="0" applyFill="0" applyBorder="0" applyAlignment="0" applyProtection="0"/>
    <xf numFmtId="0" fontId="8" fillId="0" borderId="0"/>
  </cellStyleXfs>
  <cellXfs count="155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applyFill="1" applyAlignment="1">
      <alignment horizontal="right"/>
    </xf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2" fillId="5" borderId="0" xfId="0" applyFont="1" applyFill="1"/>
    <xf numFmtId="2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2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" fillId="4" borderId="0" xfId="0" applyFont="1" applyFill="1"/>
    <xf numFmtId="0" fontId="1" fillId="2" borderId="0" xfId="0" applyFont="1" applyFill="1" applyAlignment="1">
      <alignment horizontal="center"/>
    </xf>
    <xf numFmtId="0" fontId="1" fillId="5" borderId="0" xfId="0" applyFont="1" applyFill="1"/>
    <xf numFmtId="0" fontId="1" fillId="2" borderId="0" xfId="0" quotePrefix="1" applyFont="1" applyFill="1"/>
    <xf numFmtId="0" fontId="1" fillId="5" borderId="0" xfId="0" applyFont="1" applyFill="1" applyAlignment="1">
      <alignment horizontal="center"/>
    </xf>
    <xf numFmtId="0" fontId="1" fillId="5" borderId="1" xfId="0" applyFont="1" applyFill="1" applyBorder="1"/>
    <xf numFmtId="0" fontId="11" fillId="6" borderId="0" xfId="0" applyFont="1" applyFill="1"/>
    <xf numFmtId="0" fontId="1" fillId="2" borderId="2" xfId="0" applyFont="1" applyFill="1" applyBorder="1"/>
    <xf numFmtId="0" fontId="12" fillId="2" borderId="0" xfId="0" applyFont="1" applyFill="1" applyAlignment="1">
      <alignment horizontal="right"/>
    </xf>
    <xf numFmtId="0" fontId="1" fillId="2" borderId="0" xfId="0" applyFont="1" applyFill="1" applyAlignment="1">
      <alignment horizontal="right" shrinkToFit="1"/>
    </xf>
    <xf numFmtId="0" fontId="3" fillId="7" borderId="0" xfId="1" applyFill="1"/>
    <xf numFmtId="0" fontId="1" fillId="7" borderId="0" xfId="0" applyFont="1" applyFill="1"/>
    <xf numFmtId="0" fontId="13" fillId="7" borderId="0" xfId="0" applyFont="1" applyFill="1"/>
    <xf numFmtId="0" fontId="1" fillId="8" borderId="0" xfId="2" applyFont="1" applyFill="1"/>
    <xf numFmtId="0" fontId="1" fillId="8" borderId="0" xfId="3" applyNumberFormat="1" applyFont="1" applyFill="1"/>
    <xf numFmtId="0" fontId="7" fillId="9" borderId="0" xfId="4" applyFont="1" applyFill="1"/>
    <xf numFmtId="0" fontId="1" fillId="8" borderId="0" xfId="2" applyFont="1" applyFill="1" applyAlignment="1">
      <alignment horizontal="right"/>
    </xf>
    <xf numFmtId="0" fontId="16" fillId="8" borderId="0" xfId="1" applyFont="1" applyFill="1"/>
    <xf numFmtId="0" fontId="17" fillId="2" borderId="0" xfId="0" applyFont="1" applyFill="1"/>
    <xf numFmtId="0" fontId="16" fillId="2" borderId="0" xfId="1" applyFont="1" applyFill="1"/>
    <xf numFmtId="0" fontId="17" fillId="2" borderId="0" xfId="0" quotePrefix="1" applyFont="1" applyFill="1"/>
    <xf numFmtId="0" fontId="20" fillId="2" borderId="0" xfId="5" applyFont="1" applyFill="1"/>
    <xf numFmtId="0" fontId="21" fillId="2" borderId="0" xfId="5" applyFont="1" applyFill="1"/>
    <xf numFmtId="0" fontId="1" fillId="2" borderId="0" xfId="4" applyFont="1" applyFill="1"/>
    <xf numFmtId="0" fontId="12" fillId="2" borderId="0" xfId="4" applyFont="1" applyFill="1"/>
    <xf numFmtId="0" fontId="1" fillId="2" borderId="2" xfId="4" applyFont="1" applyFill="1" applyBorder="1"/>
    <xf numFmtId="0" fontId="19" fillId="2" borderId="0" xfId="5" applyFill="1"/>
    <xf numFmtId="0" fontId="22" fillId="10" borderId="0" xfId="0" applyFont="1" applyFill="1"/>
    <xf numFmtId="0" fontId="23" fillId="8" borderId="0" xfId="0" applyFont="1" applyFill="1"/>
    <xf numFmtId="0" fontId="24" fillId="8" borderId="0" xfId="0" applyFont="1" applyFill="1"/>
    <xf numFmtId="0" fontId="25" fillId="8" borderId="0" xfId="1" applyFont="1" applyFill="1"/>
    <xf numFmtId="0" fontId="26" fillId="8" borderId="0" xfId="1" applyFont="1" applyFill="1"/>
    <xf numFmtId="0" fontId="1" fillId="2" borderId="0" xfId="6" applyFont="1" applyFill="1"/>
    <xf numFmtId="0" fontId="27" fillId="2" borderId="0" xfId="6" applyFont="1" applyFill="1"/>
    <xf numFmtId="0" fontId="1" fillId="3" borderId="0" xfId="6" applyFont="1" applyFill="1" applyAlignment="1">
      <alignment horizontal="center"/>
    </xf>
    <xf numFmtId="0" fontId="1" fillId="4" borderId="0" xfId="6" applyFont="1" applyFill="1"/>
    <xf numFmtId="0" fontId="1" fillId="2" borderId="0" xfId="6" applyFont="1" applyFill="1" applyAlignment="1">
      <alignment horizontal="right"/>
    </xf>
    <xf numFmtId="0" fontId="28" fillId="2" borderId="0" xfId="6" applyFont="1" applyFill="1"/>
    <xf numFmtId="0" fontId="1" fillId="4" borderId="0" xfId="6" applyFont="1" applyFill="1" applyAlignment="1">
      <alignment horizontal="center"/>
    </xf>
    <xf numFmtId="0" fontId="29" fillId="8" borderId="0" xfId="4" applyFont="1" applyFill="1"/>
    <xf numFmtId="0" fontId="30" fillId="8" borderId="0" xfId="4" applyFont="1" applyFill="1"/>
    <xf numFmtId="0" fontId="1" fillId="8" borderId="0" xfId="4" applyFont="1" applyFill="1" applyAlignment="1">
      <alignment vertical="top"/>
    </xf>
    <xf numFmtId="0" fontId="15" fillId="7" borderId="0" xfId="4" applyFill="1"/>
    <xf numFmtId="2" fontId="15" fillId="7" borderId="0" xfId="4" applyNumberFormat="1" applyFill="1"/>
    <xf numFmtId="166" fontId="15" fillId="7" borderId="0" xfId="4" applyNumberFormat="1" applyFill="1"/>
    <xf numFmtId="10" fontId="0" fillId="7" borderId="0" xfId="3" applyNumberFormat="1" applyFont="1" applyFill="1"/>
    <xf numFmtId="0" fontId="15" fillId="7" borderId="0" xfId="4" applyFill="1" applyAlignment="1">
      <alignment horizontal="right"/>
    </xf>
    <xf numFmtId="0" fontId="15" fillId="7" borderId="3" xfId="4" applyFill="1" applyBorder="1"/>
    <xf numFmtId="0" fontId="15" fillId="7" borderId="2" xfId="4" applyFill="1" applyBorder="1"/>
    <xf numFmtId="0" fontId="15" fillId="7" borderId="4" xfId="4" applyFill="1" applyBorder="1"/>
    <xf numFmtId="0" fontId="15" fillId="7" borderId="5" xfId="4" applyFill="1" applyBorder="1"/>
    <xf numFmtId="0" fontId="15" fillId="7" borderId="6" xfId="4" applyFill="1" applyBorder="1"/>
    <xf numFmtId="0" fontId="15" fillId="7" borderId="7" xfId="4" applyFill="1" applyBorder="1"/>
    <xf numFmtId="0" fontId="15" fillId="7" borderId="8" xfId="4" applyFill="1" applyBorder="1"/>
    <xf numFmtId="0" fontId="15" fillId="7" borderId="9" xfId="4" applyFill="1" applyBorder="1"/>
    <xf numFmtId="44" fontId="15" fillId="7" borderId="0" xfId="4" applyNumberFormat="1" applyFill="1"/>
    <xf numFmtId="44" fontId="0" fillId="7" borderId="0" xfId="7" applyFont="1" applyFill="1"/>
    <xf numFmtId="9" fontId="15" fillId="7" borderId="0" xfId="4" applyNumberFormat="1" applyFill="1"/>
    <xf numFmtId="0" fontId="17" fillId="7" borderId="0" xfId="4" applyFont="1" applyFill="1"/>
    <xf numFmtId="0" fontId="16" fillId="7" borderId="0" xfId="5" applyFont="1" applyFill="1"/>
    <xf numFmtId="0" fontId="1" fillId="11" borderId="0" xfId="0" applyFont="1" applyFill="1"/>
    <xf numFmtId="14" fontId="1" fillId="11" borderId="0" xfId="0" applyNumberFormat="1" applyFont="1" applyFill="1"/>
    <xf numFmtId="0" fontId="1" fillId="12" borderId="0" xfId="0" applyFont="1" applyFill="1"/>
    <xf numFmtId="0" fontId="1" fillId="13" borderId="0" xfId="0" applyFont="1" applyFill="1"/>
    <xf numFmtId="9" fontId="1" fillId="11" borderId="0" xfId="0" applyNumberFormat="1" applyFont="1" applyFill="1"/>
    <xf numFmtId="0" fontId="1" fillId="14" borderId="0" xfId="0" applyFont="1" applyFill="1"/>
    <xf numFmtId="0" fontId="31" fillId="11" borderId="0" xfId="0" applyFont="1" applyFill="1"/>
    <xf numFmtId="0" fontId="32" fillId="2" borderId="0" xfId="0" applyFont="1" applyFill="1"/>
    <xf numFmtId="9" fontId="32" fillId="2" borderId="0" xfId="0" applyNumberFormat="1" applyFont="1" applyFill="1"/>
    <xf numFmtId="9" fontId="32" fillId="2" borderId="0" xfId="8" applyFont="1" applyFill="1"/>
    <xf numFmtId="0" fontId="32" fillId="2" borderId="0" xfId="0" applyFont="1" applyFill="1" applyAlignment="1">
      <alignment horizontal="right"/>
    </xf>
    <xf numFmtId="9" fontId="0" fillId="2" borderId="0" xfId="0" applyNumberFormat="1" applyFill="1"/>
    <xf numFmtId="9" fontId="0" fillId="2" borderId="0" xfId="8" applyFont="1" applyFill="1"/>
    <xf numFmtId="9" fontId="0" fillId="3" borderId="0" xfId="8" applyFont="1" applyFill="1"/>
    <xf numFmtId="9" fontId="0" fillId="4" borderId="0" xfId="0" applyNumberFormat="1" applyFill="1"/>
    <xf numFmtId="0" fontId="1" fillId="2" borderId="0" xfId="0" applyFont="1" applyFill="1" applyAlignment="1">
      <alignment horizontal="left" indent="1"/>
    </xf>
    <xf numFmtId="0" fontId="28" fillId="2" borderId="0" xfId="0" applyFont="1" applyFill="1" applyAlignment="1">
      <alignment horizontal="center"/>
    </xf>
    <xf numFmtId="0" fontId="1" fillId="2" borderId="0" xfId="9" applyFont="1" applyFill="1"/>
    <xf numFmtId="0" fontId="33" fillId="2" borderId="0" xfId="2" applyFont="1" applyFill="1"/>
    <xf numFmtId="0" fontId="20" fillId="2" borderId="0" xfId="10" applyFont="1" applyFill="1"/>
    <xf numFmtId="0" fontId="33" fillId="2" borderId="0" xfId="2" applyFont="1" applyFill="1" applyAlignment="1">
      <alignment horizontal="right"/>
    </xf>
    <xf numFmtId="0" fontId="34" fillId="2" borderId="0" xfId="4" applyFont="1" applyFill="1"/>
    <xf numFmtId="0" fontId="35" fillId="2" borderId="0" xfId="5" applyFont="1" applyFill="1"/>
    <xf numFmtId="0" fontId="34" fillId="0" borderId="0" xfId="4" applyFont="1"/>
    <xf numFmtId="0" fontId="34" fillId="2" borderId="0" xfId="4" applyFont="1" applyFill="1" applyAlignment="1">
      <alignment horizontal="right"/>
    </xf>
    <xf numFmtId="0" fontId="36" fillId="2" borderId="0" xfId="4" applyFont="1" applyFill="1"/>
    <xf numFmtId="0" fontId="34" fillId="2" borderId="0" xfId="4" applyFont="1" applyFill="1" applyAlignment="1">
      <alignment horizontal="center"/>
    </xf>
    <xf numFmtId="0" fontId="37" fillId="2" borderId="0" xfId="4" applyFont="1" applyFill="1" applyAlignment="1">
      <alignment horizontal="center"/>
    </xf>
    <xf numFmtId="0" fontId="37" fillId="2" borderId="0" xfId="4" applyFont="1" applyFill="1"/>
    <xf numFmtId="0" fontId="21" fillId="2" borderId="0" xfId="5" applyFont="1" applyFill="1" applyAlignment="1">
      <alignment horizontal="left"/>
    </xf>
    <xf numFmtId="0" fontId="1" fillId="2" borderId="0" xfId="2" applyFont="1" applyFill="1" applyAlignment="1">
      <alignment horizontal="left"/>
    </xf>
    <xf numFmtId="0" fontId="33" fillId="2" borderId="0" xfId="4" applyFont="1" applyFill="1"/>
    <xf numFmtId="0" fontId="1" fillId="2" borderId="10" xfId="2" applyFont="1" applyFill="1" applyBorder="1" applyAlignment="1">
      <alignment horizontal="left"/>
    </xf>
    <xf numFmtId="0" fontId="1" fillId="2" borderId="0" xfId="2" applyFont="1" applyFill="1" applyAlignment="1">
      <alignment horizontal="center"/>
    </xf>
    <xf numFmtId="0" fontId="1" fillId="2" borderId="0" xfId="2" applyFont="1" applyFill="1"/>
    <xf numFmtId="0" fontId="1" fillId="2" borderId="10" xfId="2" applyFont="1" applyFill="1" applyBorder="1" applyAlignment="1">
      <alignment horizontal="center"/>
    </xf>
    <xf numFmtId="0" fontId="1" fillId="2" borderId="0" xfId="2" applyFont="1" applyFill="1" applyAlignment="1">
      <alignment horizontal="right"/>
    </xf>
    <xf numFmtId="0" fontId="20" fillId="2" borderId="0" xfId="2" applyFont="1" applyFill="1"/>
    <xf numFmtId="0" fontId="21" fillId="2" borderId="0" xfId="2" applyFont="1" applyFill="1"/>
    <xf numFmtId="0" fontId="34" fillId="2" borderId="0" xfId="2" applyFont="1" applyFill="1"/>
    <xf numFmtId="0" fontId="20" fillId="8" borderId="0" xfId="4" applyFont="1" applyFill="1"/>
    <xf numFmtId="0" fontId="21" fillId="8" borderId="0" xfId="4" applyFont="1" applyFill="1"/>
    <xf numFmtId="0" fontId="1" fillId="8" borderId="0" xfId="4" applyFont="1" applyFill="1"/>
    <xf numFmtId="10" fontId="7" fillId="9" borderId="0" xfId="4" applyNumberFormat="1" applyFont="1" applyFill="1"/>
    <xf numFmtId="2" fontId="1" fillId="8" borderId="0" xfId="4" applyNumberFormat="1" applyFont="1" applyFill="1"/>
    <xf numFmtId="0" fontId="16" fillId="2" borderId="0" xfId="5" applyFont="1" applyFill="1" applyAlignment="1">
      <alignment vertical="center"/>
    </xf>
    <xf numFmtId="0" fontId="8" fillId="8" borderId="0" xfId="4" applyFont="1" applyFill="1"/>
    <xf numFmtId="0" fontId="5" fillId="8" borderId="0" xfId="4" applyFont="1" applyFill="1"/>
    <xf numFmtId="9" fontId="8" fillId="8" borderId="0" xfId="4" applyNumberFormat="1" applyFont="1" applyFill="1"/>
    <xf numFmtId="10" fontId="8" fillId="8" borderId="0" xfId="4" applyNumberFormat="1" applyFont="1" applyFill="1"/>
    <xf numFmtId="2" fontId="8" fillId="8" borderId="0" xfId="4" applyNumberFormat="1" applyFont="1" applyFill="1"/>
    <xf numFmtId="0" fontId="8" fillId="2" borderId="0" xfId="4" applyFont="1" applyFill="1"/>
    <xf numFmtId="10" fontId="1" fillId="4" borderId="0" xfId="8" applyNumberFormat="1" applyFont="1" applyFill="1"/>
    <xf numFmtId="9" fontId="1" fillId="4" borderId="0" xfId="8" applyFont="1" applyFill="1"/>
    <xf numFmtId="1" fontId="1" fillId="4" borderId="0" xfId="0" applyNumberFormat="1" applyFont="1" applyFill="1"/>
    <xf numFmtId="0" fontId="1" fillId="4" borderId="0" xfId="0" applyFont="1" applyFill="1" applyAlignment="1">
      <alignment horizontal="right"/>
    </xf>
    <xf numFmtId="167" fontId="1" fillId="4" borderId="0" xfId="0" applyNumberFormat="1" applyFont="1" applyFill="1"/>
    <xf numFmtId="9" fontId="1" fillId="4" borderId="0" xfId="0" applyNumberFormat="1" applyFont="1" applyFill="1"/>
    <xf numFmtId="167" fontId="1" fillId="4" borderId="0" xfId="8" applyNumberFormat="1" applyFont="1" applyFill="1"/>
    <xf numFmtId="166" fontId="1" fillId="4" borderId="0" xfId="0" applyNumberFormat="1" applyFont="1" applyFill="1"/>
    <xf numFmtId="10" fontId="1" fillId="4" borderId="0" xfId="0" applyNumberFormat="1" applyFont="1" applyFill="1"/>
    <xf numFmtId="10" fontId="44" fillId="15" borderId="0" xfId="8" applyNumberFormat="1" applyFont="1" applyFill="1"/>
    <xf numFmtId="10" fontId="1" fillId="15" borderId="0" xfId="0" applyNumberFormat="1" applyFont="1" applyFill="1"/>
    <xf numFmtId="0" fontId="16" fillId="2" borderId="0" xfId="5" applyFont="1" applyFill="1"/>
    <xf numFmtId="0" fontId="8" fillId="0" borderId="0" xfId="11"/>
    <xf numFmtId="0" fontId="1" fillId="2" borderId="0" xfId="11" applyFont="1" applyFill="1" applyAlignment="1">
      <alignment horizontal="right"/>
    </xf>
    <xf numFmtId="0" fontId="1" fillId="2" borderId="0" xfId="11" applyFont="1" applyFill="1"/>
    <xf numFmtId="0" fontId="1" fillId="5" borderId="0" xfId="11" applyFont="1" applyFill="1"/>
  </cellXfs>
  <cellStyles count="12">
    <cellStyle name="Currency 2" xfId="7" xr:uid="{857ABF84-F5C4-6F4B-84FE-1BA6E48805E0}"/>
    <cellStyle name="Hyperlink" xfId="1" builtinId="8"/>
    <cellStyle name="Hyperlink 2" xfId="5" xr:uid="{CEB08EA2-1DEB-6246-BECE-35652EC9B496}"/>
    <cellStyle name="Hyperlink 2 2" xfId="10" xr:uid="{4F7DE97B-8F7D-E84C-8AA1-5CAADA3B83DC}"/>
    <cellStyle name="Normal" xfId="0" builtinId="0"/>
    <cellStyle name="Normal 10" xfId="6" xr:uid="{5147343E-C349-5F4E-AACB-6DA398CD4A82}"/>
    <cellStyle name="Normal 2" xfId="4" xr:uid="{6FA40368-B895-A543-BF74-32333F48FB11}"/>
    <cellStyle name="Normal 2 2" xfId="2" xr:uid="{F4630632-6AA9-2A40-A176-987E8269D883}"/>
    <cellStyle name="Normal 3" xfId="9" xr:uid="{D180336B-33D7-4E40-A3BD-305ADF5E035D}"/>
    <cellStyle name="Normal 6" xfId="11" xr:uid="{02A31091-759D-694E-AE0D-03461E7C0B2A}"/>
    <cellStyle name="Percent" xfId="8" builtinId="5"/>
    <cellStyle name="Percent 2" xfId="3" xr:uid="{9E420B30-7096-2346-84C1-A80AA7047073}"/>
  </cellStyles>
  <dxfs count="0"/>
  <tableStyles count="0" defaultTableStyle="TableStyleMedium2" defaultPivotStyle="PivotStyleLight16"/>
  <colors>
    <mruColors>
      <color rgb="FFFFFC00"/>
      <color rgb="FFFFFD78"/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externalLink" Target="externalLinks/externalLink3.xml"/><Relationship Id="rId226" Type="http://schemas.openxmlformats.org/officeDocument/2006/relationships/sheetMetadata" Target="metadata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externalLink" Target="externalLinks/externalLink14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externalLink" Target="externalLinks/externalLink4.xml"/><Relationship Id="rId227" Type="http://schemas.openxmlformats.org/officeDocument/2006/relationships/calcChain" Target="calcChain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externalLink" Target="externalLinks/externalLink15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externalLink" Target="externalLinks/externalLink5.xml"/><Relationship Id="rId228" Type="http://schemas.microsoft.com/office/2006/relationships/vbaProject" Target="vbaProject.bin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externalLink" Target="externalLinks/externalLink1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externalLink" Target="externalLinks/externalLink6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externalLink" Target="externalLinks/externalLink17.xml"/><Relationship Id="rId3" Type="http://schemas.openxmlformats.org/officeDocument/2006/relationships/worksheet" Target="worksheets/sheet3.xml"/><Relationship Id="rId214" Type="http://schemas.openxmlformats.org/officeDocument/2006/relationships/externalLink" Target="externalLinks/externalLink12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externalLink" Target="externalLinks/externalLink7.xml"/><Relationship Id="rId190" Type="http://schemas.openxmlformats.org/officeDocument/2006/relationships/worksheet" Target="worksheets/sheet190.xml"/><Relationship Id="rId204" Type="http://schemas.openxmlformats.org/officeDocument/2006/relationships/externalLink" Target="externalLinks/externalLink2.xml"/><Relationship Id="rId220" Type="http://schemas.openxmlformats.org/officeDocument/2006/relationships/externalLink" Target="externalLinks/externalLink18.xml"/><Relationship Id="rId225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externalLink" Target="externalLinks/externalLink8.xml"/><Relationship Id="rId215" Type="http://schemas.openxmlformats.org/officeDocument/2006/relationships/externalLink" Target="externalLinks/externalLink13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externalLink" Target="externalLinks/externalLink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externalLink" Target="externalLinks/externalLink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externalLink" Target="externalLinks/externalLink20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externalLink" Target="externalLinks/externalLink10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theme" Target="theme/theme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externalLink" Target="externalLinks/externalLink1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externalLink" Target="externalLinks/externalLink1.xml"/><Relationship Id="rId19" Type="http://schemas.openxmlformats.org/officeDocument/2006/relationships/worksheet" Target="worksheets/sheet19.xml"/><Relationship Id="rId224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6854588873112181E-2"/>
          <c:y val="5.0450450450450449E-2"/>
          <c:w val="0.86964131276623213"/>
          <c:h val="0.87679279279279276"/>
        </c:manualLayout>
      </c:layout>
      <c:surface3DChart>
        <c:wireframe val="0"/>
        <c:ser>
          <c:idx val="0"/>
          <c:order val="0"/>
          <c:tx>
            <c:strRef>
              <c:f>MLE_Ex2!$J$7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MLE_Ex2!$K$7:$X$7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0-BD13-C74C-88F7-8DE6D23B49B5}"/>
            </c:ext>
          </c:extLst>
        </c:ser>
        <c:ser>
          <c:idx val="1"/>
          <c:order val="1"/>
          <c:tx>
            <c:strRef>
              <c:f>MLE_Ex2!$J$8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MLE_Ex2!$K$8:$X$8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1-BD13-C74C-88F7-8DE6D23B49B5}"/>
            </c:ext>
          </c:extLst>
        </c:ser>
        <c:ser>
          <c:idx val="2"/>
          <c:order val="2"/>
          <c:tx>
            <c:strRef>
              <c:f>MLE_Ex2!$J$9</c:f>
              <c:strCache>
                <c:ptCount val="1"/>
                <c:pt idx="0">
                  <c:v>15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MLE_Ex2!$K$9:$X$9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2-BD13-C74C-88F7-8DE6D23B49B5}"/>
            </c:ext>
          </c:extLst>
        </c:ser>
        <c:ser>
          <c:idx val="3"/>
          <c:order val="3"/>
          <c:tx>
            <c:strRef>
              <c:f>MLE_Ex2!$J$10</c:f>
              <c:strCache>
                <c:ptCount val="1"/>
                <c:pt idx="0">
                  <c:v>20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MLE_Ex2!$K$10:$X$10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3-BD13-C74C-88F7-8DE6D23B49B5}"/>
            </c:ext>
          </c:extLst>
        </c:ser>
        <c:ser>
          <c:idx val="4"/>
          <c:order val="4"/>
          <c:tx>
            <c:strRef>
              <c:f>MLE_Ex2!$J$11</c:f>
              <c:strCache>
                <c:ptCount val="1"/>
                <c:pt idx="0">
                  <c:v>25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MLE_Ex2!$K$11:$X$11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4-BD13-C74C-88F7-8DE6D23B49B5}"/>
            </c:ext>
          </c:extLst>
        </c:ser>
        <c:ser>
          <c:idx val="5"/>
          <c:order val="5"/>
          <c:tx>
            <c:strRef>
              <c:f>MLE_Ex2!$J$12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MLE_Ex2!$K$12:$X$12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5-BD13-C74C-88F7-8DE6D23B49B5}"/>
            </c:ext>
          </c:extLst>
        </c:ser>
        <c:ser>
          <c:idx val="6"/>
          <c:order val="6"/>
          <c:tx>
            <c:strRef>
              <c:f>MLE_Ex2!$J$13</c:f>
              <c:strCache>
                <c:ptCount val="1"/>
                <c:pt idx="0">
                  <c:v>35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MLE_Ex2!$K$13:$X$13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6-BD13-C74C-88F7-8DE6D23B49B5}"/>
            </c:ext>
          </c:extLst>
        </c:ser>
        <c:ser>
          <c:idx val="7"/>
          <c:order val="7"/>
          <c:tx>
            <c:strRef>
              <c:f>MLE_Ex2!$J$14</c:f>
              <c:strCache>
                <c:ptCount val="1"/>
                <c:pt idx="0">
                  <c:v>40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MLE_Ex2!$K$14:$X$14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7-BD13-C74C-88F7-8DE6D23B49B5}"/>
            </c:ext>
          </c:extLst>
        </c:ser>
        <c:ser>
          <c:idx val="8"/>
          <c:order val="8"/>
          <c:tx>
            <c:strRef>
              <c:f>MLE_Ex2!$J$15</c:f>
              <c:strCache>
                <c:ptCount val="1"/>
                <c:pt idx="0">
                  <c:v>45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MLE_Ex2!$K$15:$X$15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8-BD13-C74C-88F7-8DE6D23B49B5}"/>
            </c:ext>
          </c:extLst>
        </c:ser>
        <c:ser>
          <c:idx val="9"/>
          <c:order val="9"/>
          <c:tx>
            <c:strRef>
              <c:f>MLE_Ex2!$J$16</c:f>
              <c:strCache>
                <c:ptCount val="1"/>
                <c:pt idx="0">
                  <c:v>50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MLE_Ex2!$K$16:$X$16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9-BD13-C74C-88F7-8DE6D23B49B5}"/>
            </c:ext>
          </c:extLst>
        </c:ser>
        <c:ser>
          <c:idx val="10"/>
          <c:order val="10"/>
          <c:tx>
            <c:strRef>
              <c:f>MLE_Ex2!$J$17</c:f>
              <c:strCache>
                <c:ptCount val="1"/>
                <c:pt idx="0">
                  <c:v>55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MLE_Ex2!$K$17:$X$17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A-BD13-C74C-88F7-8DE6D23B49B5}"/>
            </c:ext>
          </c:extLst>
        </c:ser>
        <c:ser>
          <c:idx val="11"/>
          <c:order val="11"/>
          <c:tx>
            <c:strRef>
              <c:f>MLE_Ex2!$J$18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MLE_Ex2!$K$18:$X$18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B-BD13-C74C-88F7-8DE6D23B49B5}"/>
            </c:ext>
          </c:extLst>
        </c:ser>
        <c:ser>
          <c:idx val="12"/>
          <c:order val="12"/>
          <c:tx>
            <c:strRef>
              <c:f>MLE_Ex2!$J$19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MLE_Ex2!$K$19:$X$19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C-BD13-C74C-88F7-8DE6D23B49B5}"/>
            </c:ext>
          </c:extLst>
        </c:ser>
        <c:ser>
          <c:idx val="13"/>
          <c:order val="13"/>
          <c:tx>
            <c:strRef>
              <c:f>MLE_Ex2!$J$20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MLE_Ex2!$K$20:$X$20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D-BD13-C74C-88F7-8DE6D23B49B5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92559024"/>
        <c:axId val="56941616"/>
        <c:axId val="146431744"/>
      </c:surface3DChart>
      <c:catAx>
        <c:axId val="92559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1616"/>
        <c:crosses val="autoZero"/>
        <c:auto val="1"/>
        <c:lblAlgn val="ctr"/>
        <c:lblOffset val="100"/>
        <c:noMultiLvlLbl val="0"/>
      </c:catAx>
      <c:valAx>
        <c:axId val="5694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59024"/>
        <c:crosses val="autoZero"/>
        <c:crossBetween val="midCat"/>
      </c:valAx>
      <c:serAx>
        <c:axId val="14643174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1616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897175742550594E-2"/>
          <c:y val="3.4063260340632603E-2"/>
          <c:w val="0.96800893514373021"/>
          <c:h val="0.86116730846600376"/>
        </c:manualLayout>
      </c:layout>
      <c:barChart>
        <c:barDir val="col"/>
        <c:grouping val="clustered"/>
        <c:varyColors val="0"/>
        <c:ser>
          <c:idx val="0"/>
          <c:order val="0"/>
          <c:tx>
            <c:v>Data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MLE_Demo!$G$32:$G$72</c:f>
              <c:numCache>
                <c:formatCode>General</c:formatCode>
                <c:ptCount val="4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cat>
          <c:val>
            <c:numRef>
              <c:f>MLE_Demo!$H$32:$H$72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7</c:v>
                </c:pt>
                <c:pt idx="16">
                  <c:v>19</c:v>
                </c:pt>
                <c:pt idx="17">
                  <c:v>46</c:v>
                </c:pt>
                <c:pt idx="18">
                  <c:v>95</c:v>
                </c:pt>
                <c:pt idx="19">
                  <c:v>159</c:v>
                </c:pt>
                <c:pt idx="20">
                  <c:v>166</c:v>
                </c:pt>
                <c:pt idx="21">
                  <c:v>197</c:v>
                </c:pt>
                <c:pt idx="22">
                  <c:v>147</c:v>
                </c:pt>
                <c:pt idx="23">
                  <c:v>98</c:v>
                </c:pt>
                <c:pt idx="24">
                  <c:v>41</c:v>
                </c:pt>
                <c:pt idx="25">
                  <c:v>18</c:v>
                </c:pt>
                <c:pt idx="26">
                  <c:v>3</c:v>
                </c:pt>
                <c:pt idx="27">
                  <c:v>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95-CC4D-925F-793541A59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3329536"/>
        <c:axId val="1583331184"/>
      </c:barChart>
      <c:lineChart>
        <c:grouping val="standard"/>
        <c:varyColors val="0"/>
        <c:ser>
          <c:idx val="1"/>
          <c:order val="1"/>
          <c:tx>
            <c:v>Distribution Function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MLE_Demo!$G$32:$G$72</c:f>
              <c:numCache>
                <c:formatCode>General</c:formatCode>
                <c:ptCount val="4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cat>
          <c:val>
            <c:numRef>
              <c:f>MLE_Demo!$I$32:$I$72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6</c:v>
                </c:pt>
                <c:pt idx="24">
                  <c:v>13</c:v>
                </c:pt>
                <c:pt idx="25">
                  <c:v>25</c:v>
                </c:pt>
                <c:pt idx="26">
                  <c:v>44</c:v>
                </c:pt>
                <c:pt idx="27">
                  <c:v>67</c:v>
                </c:pt>
                <c:pt idx="28">
                  <c:v>94</c:v>
                </c:pt>
                <c:pt idx="29">
                  <c:v>117</c:v>
                </c:pt>
                <c:pt idx="30">
                  <c:v>131</c:v>
                </c:pt>
                <c:pt idx="31">
                  <c:v>131</c:v>
                </c:pt>
                <c:pt idx="32">
                  <c:v>117</c:v>
                </c:pt>
                <c:pt idx="33">
                  <c:v>94</c:v>
                </c:pt>
                <c:pt idx="34">
                  <c:v>67</c:v>
                </c:pt>
                <c:pt idx="35">
                  <c:v>44</c:v>
                </c:pt>
                <c:pt idx="36">
                  <c:v>25</c:v>
                </c:pt>
                <c:pt idx="37">
                  <c:v>13</c:v>
                </c:pt>
                <c:pt idx="38">
                  <c:v>6</c:v>
                </c:pt>
                <c:pt idx="39">
                  <c:v>2</c:v>
                </c:pt>
                <c:pt idx="4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95-CC4D-925F-793541A59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3329536"/>
        <c:axId val="1583331184"/>
      </c:lineChart>
      <c:catAx>
        <c:axId val="1583329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331184"/>
        <c:crosses val="autoZero"/>
        <c:auto val="1"/>
        <c:lblAlgn val="ctr"/>
        <c:lblOffset val="100"/>
        <c:noMultiLvlLbl val="0"/>
      </c:catAx>
      <c:valAx>
        <c:axId val="15833311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8332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MLE_Note!$C$36</c:f>
              <c:strCache>
                <c:ptCount val="1"/>
                <c:pt idx="0">
                  <c:v>log(x)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MLE_Note!$B$37:$B$46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MLE_Note!$C$37:$C$46</c:f>
              <c:numCache>
                <c:formatCode>General</c:formatCode>
                <c:ptCount val="10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  <c:pt idx="3">
                  <c:v>1.3862943611198906</c:v>
                </c:pt>
                <c:pt idx="4">
                  <c:v>1.6094379124341003</c:v>
                </c:pt>
                <c:pt idx="5">
                  <c:v>1.791759469228055</c:v>
                </c:pt>
                <c:pt idx="6">
                  <c:v>1.9459101490553132</c:v>
                </c:pt>
                <c:pt idx="7">
                  <c:v>2.0794415416798357</c:v>
                </c:pt>
                <c:pt idx="8">
                  <c:v>2.1972245773362196</c:v>
                </c:pt>
                <c:pt idx="9">
                  <c:v>2.3025850929940459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D4-B248-8BDF-01A08CC23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4585792"/>
        <c:axId val="774700976"/>
      </c:scatterChart>
      <c:valAx>
        <c:axId val="77458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700976"/>
        <c:crosses val="autoZero"/>
        <c:crossBetween val="midCat"/>
      </c:valAx>
      <c:valAx>
        <c:axId val="77470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585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0.72155352556391528</c:v>
                </c:pt>
                <c:pt idx="1">
                  <c:v>0.99708631164560202</c:v>
                </c:pt>
                <c:pt idx="2">
                  <c:v>0.69407976853787356</c:v>
                </c:pt>
                <c:pt idx="3">
                  <c:v>0.68063897867710821</c:v>
                </c:pt>
                <c:pt idx="4">
                  <c:v>0.13983168666730084</c:v>
                </c:pt>
                <c:pt idx="5">
                  <c:v>7.9268057795779057E-2</c:v>
                </c:pt>
                <c:pt idx="6">
                  <c:v>0.43392558823258365</c:v>
                </c:pt>
                <c:pt idx="7">
                  <c:v>0.35936102301919715</c:v>
                </c:pt>
                <c:pt idx="8">
                  <c:v>0.94946998252792825</c:v>
                </c:pt>
                <c:pt idx="9">
                  <c:v>0.293836050971646</c:v>
                </c:pt>
                <c:pt idx="10">
                  <c:v>6.9333979471694285E-2</c:v>
                </c:pt>
                <c:pt idx="11">
                  <c:v>0.14997001054142156</c:v>
                </c:pt>
                <c:pt idx="12">
                  <c:v>0.27197502096772985</c:v>
                </c:pt>
                <c:pt idx="13">
                  <c:v>0.33319773276249254</c:v>
                </c:pt>
                <c:pt idx="14">
                  <c:v>0.5430655150443614</c:v>
                </c:pt>
                <c:pt idx="15">
                  <c:v>0.33685580544771121</c:v>
                </c:pt>
                <c:pt idx="16">
                  <c:v>3.5298119159496655E-2</c:v>
                </c:pt>
                <c:pt idx="17">
                  <c:v>0.84981643247866623</c:v>
                </c:pt>
                <c:pt idx="18">
                  <c:v>0.47807162177013984</c:v>
                </c:pt>
                <c:pt idx="19">
                  <c:v>0.83872245966533054</c:v>
                </c:pt>
              </c:numCache>
            </c:numRef>
          </c:xVal>
          <c:yVal>
            <c:numRef>
              <c:f>KNN_Data!$D$3:$D$22</c:f>
              <c:numCache>
                <c:formatCode>0.00</c:formatCode>
                <c:ptCount val="20"/>
                <c:pt idx="0">
                  <c:v>0.91146522560041332</c:v>
                </c:pt>
                <c:pt idx="1">
                  <c:v>0.99888961589938996</c:v>
                </c:pt>
                <c:pt idx="2">
                  <c:v>0.82145543699802626</c:v>
                </c:pt>
                <c:pt idx="3">
                  <c:v>0.88949565307325429</c:v>
                </c:pt>
                <c:pt idx="4">
                  <c:v>0.30348466898859405</c:v>
                </c:pt>
                <c:pt idx="5">
                  <c:v>0.81858218519339754</c:v>
                </c:pt>
                <c:pt idx="6">
                  <c:v>0.80493724538796707</c:v>
                </c:pt>
                <c:pt idx="7">
                  <c:v>0.70572831146376092</c:v>
                </c:pt>
                <c:pt idx="8">
                  <c:v>0.95187228140289215</c:v>
                </c:pt>
                <c:pt idx="9">
                  <c:v>0.35842656286156577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FF-FB46-9498-A7BA2972F2AA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0.72155352556391528</c:v>
                </c:pt>
                <c:pt idx="1">
                  <c:v>0.99708631164560202</c:v>
                </c:pt>
                <c:pt idx="2">
                  <c:v>0.69407976853787356</c:v>
                </c:pt>
                <c:pt idx="3">
                  <c:v>0.68063897867710821</c:v>
                </c:pt>
                <c:pt idx="4">
                  <c:v>0.13983168666730084</c:v>
                </c:pt>
                <c:pt idx="5">
                  <c:v>7.9268057795779057E-2</c:v>
                </c:pt>
                <c:pt idx="6">
                  <c:v>0.43392558823258365</c:v>
                </c:pt>
                <c:pt idx="7">
                  <c:v>0.35936102301919715</c:v>
                </c:pt>
                <c:pt idx="8">
                  <c:v>0.94946998252792825</c:v>
                </c:pt>
                <c:pt idx="9">
                  <c:v>0.293836050971646</c:v>
                </c:pt>
                <c:pt idx="10">
                  <c:v>6.9333979471694285E-2</c:v>
                </c:pt>
                <c:pt idx="11">
                  <c:v>0.14997001054142156</c:v>
                </c:pt>
                <c:pt idx="12">
                  <c:v>0.27197502096772985</c:v>
                </c:pt>
                <c:pt idx="13">
                  <c:v>0.33319773276249254</c:v>
                </c:pt>
                <c:pt idx="14">
                  <c:v>0.5430655150443614</c:v>
                </c:pt>
                <c:pt idx="15">
                  <c:v>0.33685580544771121</c:v>
                </c:pt>
                <c:pt idx="16">
                  <c:v>3.5298119159496655E-2</c:v>
                </c:pt>
                <c:pt idx="17">
                  <c:v>0.84981643247866623</c:v>
                </c:pt>
                <c:pt idx="18">
                  <c:v>0.47807162177013984</c:v>
                </c:pt>
                <c:pt idx="19">
                  <c:v>0.83872245966533054</c:v>
                </c:pt>
              </c:numCache>
            </c:numRef>
          </c:xVal>
          <c:yVal>
            <c:numRef>
              <c:f>KNN_Data!$E$3:$E$22</c:f>
              <c:numCache>
                <c:formatCode>0.00</c:formatCode>
                <c:ptCount val="20"/>
                <c:pt idx="10">
                  <c:v>4.3804679578312473E-3</c:v>
                </c:pt>
                <c:pt idx="11">
                  <c:v>0.13532897737524172</c:v>
                </c:pt>
                <c:pt idx="12">
                  <c:v>0.25332271567105452</c:v>
                </c:pt>
                <c:pt idx="13">
                  <c:v>0.28923679782115513</c:v>
                </c:pt>
                <c:pt idx="14">
                  <c:v>5.7073590782741476E-2</c:v>
                </c:pt>
                <c:pt idx="15">
                  <c:v>0.27309950840170505</c:v>
                </c:pt>
                <c:pt idx="16">
                  <c:v>9.7291327623697452E-3</c:v>
                </c:pt>
                <c:pt idx="17">
                  <c:v>0.23132082313065375</c:v>
                </c:pt>
                <c:pt idx="18">
                  <c:v>0.17343029221340667</c:v>
                </c:pt>
                <c:pt idx="19">
                  <c:v>0.3773742749229273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FF-FB46-9498-A7BA2972F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0.87044920912281554</c:v>
                </c:pt>
                <c:pt idx="1">
                  <c:v>0.72580072282091657</c:v>
                </c:pt>
                <c:pt idx="2">
                  <c:v>5.7143241757643182E-2</c:v>
                </c:pt>
                <c:pt idx="3">
                  <c:v>0.13221067273009957</c:v>
                </c:pt>
                <c:pt idx="4">
                  <c:v>8.9549896205686208E-2</c:v>
                </c:pt>
                <c:pt idx="5">
                  <c:v>7.8412075043385432E-2</c:v>
                </c:pt>
                <c:pt idx="6">
                  <c:v>0.88629629183874259</c:v>
                </c:pt>
                <c:pt idx="7">
                  <c:v>0.52281870626010607</c:v>
                </c:pt>
                <c:pt idx="8">
                  <c:v>0.25167871953891707</c:v>
                </c:pt>
                <c:pt idx="9">
                  <c:v>6.0988714596384885E-2</c:v>
                </c:pt>
                <c:pt idx="10">
                  <c:v>0.38984779390966418</c:v>
                </c:pt>
                <c:pt idx="11">
                  <c:v>8.9522658743443895E-2</c:v>
                </c:pt>
                <c:pt idx="12">
                  <c:v>0.63403276539573639</c:v>
                </c:pt>
                <c:pt idx="13">
                  <c:v>8.8931215654789786E-2</c:v>
                </c:pt>
                <c:pt idx="14">
                  <c:v>0.3228949395074544</c:v>
                </c:pt>
                <c:pt idx="15">
                  <c:v>0.33734705468750514</c:v>
                </c:pt>
                <c:pt idx="16">
                  <c:v>0.14701507315480733</c:v>
                </c:pt>
                <c:pt idx="17">
                  <c:v>0.92151297951696476</c:v>
                </c:pt>
                <c:pt idx="18">
                  <c:v>0.47237022255822758</c:v>
                </c:pt>
                <c:pt idx="19">
                  <c:v>0.52426220922295641</c:v>
                </c:pt>
                <c:pt idx="20">
                  <c:v>0.29624243810778994</c:v>
                </c:pt>
                <c:pt idx="21">
                  <c:v>0.13395296415381108</c:v>
                </c:pt>
                <c:pt idx="22">
                  <c:v>0.28721776717936154</c:v>
                </c:pt>
              </c:numCache>
            </c:numRef>
          </c:xVal>
          <c:yVal>
            <c:numRef>
              <c:f>KNN_XNew!$D$3:$D$25</c:f>
              <c:numCache>
                <c:formatCode>0.00</c:formatCode>
                <c:ptCount val="23"/>
                <c:pt idx="0">
                  <c:v>0.88662567050851815</c:v>
                </c:pt>
                <c:pt idx="1">
                  <c:v>0.79008507331625155</c:v>
                </c:pt>
                <c:pt idx="2">
                  <c:v>0.73506709504729595</c:v>
                </c:pt>
                <c:pt idx="3">
                  <c:v>0.61515999168201052</c:v>
                </c:pt>
                <c:pt idx="4">
                  <c:v>0.32616800680652813</c:v>
                </c:pt>
                <c:pt idx="5">
                  <c:v>0.10974650425194665</c:v>
                </c:pt>
                <c:pt idx="6">
                  <c:v>0.96506049825924012</c:v>
                </c:pt>
                <c:pt idx="7">
                  <c:v>0.80529864567242915</c:v>
                </c:pt>
                <c:pt idx="8">
                  <c:v>0.5930286530296367</c:v>
                </c:pt>
                <c:pt idx="9">
                  <c:v>0.92394391823191035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1B-F445-8FE2-4909B939B3F2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0.87044920912281554</c:v>
                </c:pt>
                <c:pt idx="1">
                  <c:v>0.72580072282091657</c:v>
                </c:pt>
                <c:pt idx="2">
                  <c:v>5.7143241757643182E-2</c:v>
                </c:pt>
                <c:pt idx="3">
                  <c:v>0.13221067273009957</c:v>
                </c:pt>
                <c:pt idx="4">
                  <c:v>8.9549896205686208E-2</c:v>
                </c:pt>
                <c:pt idx="5">
                  <c:v>7.8412075043385432E-2</c:v>
                </c:pt>
                <c:pt idx="6">
                  <c:v>0.88629629183874259</c:v>
                </c:pt>
                <c:pt idx="7">
                  <c:v>0.52281870626010607</c:v>
                </c:pt>
                <c:pt idx="8">
                  <c:v>0.25167871953891707</c:v>
                </c:pt>
                <c:pt idx="9">
                  <c:v>6.0988714596384885E-2</c:v>
                </c:pt>
                <c:pt idx="10">
                  <c:v>0.38984779390966418</c:v>
                </c:pt>
                <c:pt idx="11">
                  <c:v>8.9522658743443895E-2</c:v>
                </c:pt>
                <c:pt idx="12">
                  <c:v>0.63403276539573639</c:v>
                </c:pt>
                <c:pt idx="13">
                  <c:v>8.8931215654789786E-2</c:v>
                </c:pt>
                <c:pt idx="14">
                  <c:v>0.3228949395074544</c:v>
                </c:pt>
                <c:pt idx="15">
                  <c:v>0.33734705468750514</c:v>
                </c:pt>
                <c:pt idx="16">
                  <c:v>0.14701507315480733</c:v>
                </c:pt>
                <c:pt idx="17">
                  <c:v>0.92151297951696476</c:v>
                </c:pt>
                <c:pt idx="18">
                  <c:v>0.47237022255822758</c:v>
                </c:pt>
                <c:pt idx="19">
                  <c:v>0.52426220922295641</c:v>
                </c:pt>
                <c:pt idx="20">
                  <c:v>0.29624243810778994</c:v>
                </c:pt>
                <c:pt idx="21">
                  <c:v>0.13395296415381108</c:v>
                </c:pt>
                <c:pt idx="22">
                  <c:v>0.28721776717936154</c:v>
                </c:pt>
              </c:numCache>
            </c:numRef>
          </c:xVal>
          <c:yVal>
            <c:numRef>
              <c:f>KNN_XNew!$E$3:$E$25</c:f>
              <c:numCache>
                <c:formatCode>0.00</c:formatCode>
                <c:ptCount val="23"/>
                <c:pt idx="10">
                  <c:v>0.35148160799831041</c:v>
                </c:pt>
                <c:pt idx="11">
                  <c:v>1.633708732541151E-2</c:v>
                </c:pt>
                <c:pt idx="12">
                  <c:v>0.11784872753407405</c:v>
                </c:pt>
                <c:pt idx="13">
                  <c:v>5.6402375616498288E-2</c:v>
                </c:pt>
                <c:pt idx="14">
                  <c:v>0.13371994699731596</c:v>
                </c:pt>
                <c:pt idx="15">
                  <c:v>0.2319030433824906</c:v>
                </c:pt>
                <c:pt idx="16">
                  <c:v>3.005840557355181E-2</c:v>
                </c:pt>
                <c:pt idx="17">
                  <c:v>0.81722632398904094</c:v>
                </c:pt>
                <c:pt idx="18">
                  <c:v>0.14903098740751233</c:v>
                </c:pt>
                <c:pt idx="19">
                  <c:v>0.23326725530932949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1B-F445-8FE2-4909B939B3F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61B-F445-8FE2-4909B939B3F2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61B-F445-8FE2-4909B939B3F2}"/>
              </c:ext>
            </c:extLst>
          </c:dPt>
          <c:xVal>
            <c:numRef>
              <c:f>KNN_XNew!$C$3:$C$25</c:f>
              <c:numCache>
                <c:formatCode>0.00</c:formatCode>
                <c:ptCount val="23"/>
                <c:pt idx="0">
                  <c:v>0.87044920912281554</c:v>
                </c:pt>
                <c:pt idx="1">
                  <c:v>0.72580072282091657</c:v>
                </c:pt>
                <c:pt idx="2">
                  <c:v>5.7143241757643182E-2</c:v>
                </c:pt>
                <c:pt idx="3">
                  <c:v>0.13221067273009957</c:v>
                </c:pt>
                <c:pt idx="4">
                  <c:v>8.9549896205686208E-2</c:v>
                </c:pt>
                <c:pt idx="5">
                  <c:v>7.8412075043385432E-2</c:v>
                </c:pt>
                <c:pt idx="6">
                  <c:v>0.88629629183874259</c:v>
                </c:pt>
                <c:pt idx="7">
                  <c:v>0.52281870626010607</c:v>
                </c:pt>
                <c:pt idx="8">
                  <c:v>0.25167871953891707</c:v>
                </c:pt>
                <c:pt idx="9">
                  <c:v>6.0988714596384885E-2</c:v>
                </c:pt>
                <c:pt idx="10">
                  <c:v>0.38984779390966418</c:v>
                </c:pt>
                <c:pt idx="11">
                  <c:v>8.9522658743443895E-2</c:v>
                </c:pt>
                <c:pt idx="12">
                  <c:v>0.63403276539573639</c:v>
                </c:pt>
                <c:pt idx="13">
                  <c:v>8.8931215654789786E-2</c:v>
                </c:pt>
                <c:pt idx="14">
                  <c:v>0.3228949395074544</c:v>
                </c:pt>
                <c:pt idx="15">
                  <c:v>0.33734705468750514</c:v>
                </c:pt>
                <c:pt idx="16">
                  <c:v>0.14701507315480733</c:v>
                </c:pt>
                <c:pt idx="17">
                  <c:v>0.92151297951696476</c:v>
                </c:pt>
                <c:pt idx="18">
                  <c:v>0.47237022255822758</c:v>
                </c:pt>
                <c:pt idx="19">
                  <c:v>0.52426220922295641</c:v>
                </c:pt>
                <c:pt idx="20">
                  <c:v>0.29624243810778994</c:v>
                </c:pt>
                <c:pt idx="21">
                  <c:v>0.13395296415381108</c:v>
                </c:pt>
                <c:pt idx="22">
                  <c:v>0.28721776717936154</c:v>
                </c:pt>
              </c:numCache>
            </c:numRef>
          </c:xVal>
          <c:yVal>
            <c:numRef>
              <c:f>KNN_XNew!$F$3:$F$25</c:f>
              <c:numCache>
                <c:formatCode>General</c:formatCode>
                <c:ptCount val="23"/>
                <c:pt idx="20" formatCode="0.00">
                  <c:v>0.78559191499940217</c:v>
                </c:pt>
                <c:pt idx="21" formatCode="0.00">
                  <c:v>0.95085153079177609</c:v>
                </c:pt>
                <c:pt idx="22" formatCode="0.00">
                  <c:v>0.1178003187989225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61B-F445-8FE2-4909B939B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0.29639290144561325</c:v>
                </c:pt>
                <c:pt idx="1">
                  <c:v>0.37973899868657279</c:v>
                </c:pt>
                <c:pt idx="2">
                  <c:v>0.81091973342830281</c:v>
                </c:pt>
                <c:pt idx="3">
                  <c:v>0.53224414006233989</c:v>
                </c:pt>
                <c:pt idx="4">
                  <c:v>0.92559487270446983</c:v>
                </c:pt>
                <c:pt idx="5">
                  <c:v>0.47213240558506553</c:v>
                </c:pt>
                <c:pt idx="6">
                  <c:v>0.62636401015729315</c:v>
                </c:pt>
                <c:pt idx="7">
                  <c:v>8.7604304311376113E-3</c:v>
                </c:pt>
                <c:pt idx="8">
                  <c:v>0.65779000805156385</c:v>
                </c:pt>
                <c:pt idx="9">
                  <c:v>0.61809501181915139</c:v>
                </c:pt>
                <c:pt idx="10">
                  <c:v>0.82038101997149315</c:v>
                </c:pt>
                <c:pt idx="11">
                  <c:v>0.87473566401690994</c:v>
                </c:pt>
                <c:pt idx="12">
                  <c:v>0.1483310509637159</c:v>
                </c:pt>
                <c:pt idx="13">
                  <c:v>0.81148286872455655</c:v>
                </c:pt>
                <c:pt idx="14">
                  <c:v>0.32930889001520047</c:v>
                </c:pt>
                <c:pt idx="15">
                  <c:v>0.91741516853013427</c:v>
                </c:pt>
                <c:pt idx="16">
                  <c:v>0.54439889752697734</c:v>
                </c:pt>
                <c:pt idx="17">
                  <c:v>2.8643845261003609E-2</c:v>
                </c:pt>
                <c:pt idx="18">
                  <c:v>0.17165665006377062</c:v>
                </c:pt>
                <c:pt idx="19">
                  <c:v>0.73530895154540676</c:v>
                </c:pt>
                <c:pt idx="20">
                  <c:v>0.8173042783591038</c:v>
                </c:pt>
                <c:pt idx="21">
                  <c:v>0.71383692881479943</c:v>
                </c:pt>
                <c:pt idx="22">
                  <c:v>0.77952724850159716</c:v>
                </c:pt>
              </c:numCache>
            </c:numRef>
          </c:xVal>
          <c:yVal>
            <c:numRef>
              <c:f>KNN_Distance!$D$3:$D$25</c:f>
              <c:numCache>
                <c:formatCode>0.00</c:formatCode>
                <c:ptCount val="23"/>
                <c:pt idx="0">
                  <c:v>0.55765374832727277</c:v>
                </c:pt>
                <c:pt idx="1">
                  <c:v>0.89495392450495115</c:v>
                </c:pt>
                <c:pt idx="2">
                  <c:v>0.87869884700312895</c:v>
                </c:pt>
                <c:pt idx="3">
                  <c:v>0.84967484777128488</c:v>
                </c:pt>
                <c:pt idx="4">
                  <c:v>0.98467462621754576</c:v>
                </c:pt>
                <c:pt idx="5">
                  <c:v>0.94765841472637624</c:v>
                </c:pt>
                <c:pt idx="6">
                  <c:v>0.72064535385805029</c:v>
                </c:pt>
                <c:pt idx="7">
                  <c:v>0.4857213607364243</c:v>
                </c:pt>
                <c:pt idx="8">
                  <c:v>0.91582770998890806</c:v>
                </c:pt>
                <c:pt idx="9">
                  <c:v>0.64707355989662552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2-3B42-965F-1D66351B52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0.29639290144561325</c:v>
                </c:pt>
                <c:pt idx="1">
                  <c:v>0.37973899868657279</c:v>
                </c:pt>
                <c:pt idx="2">
                  <c:v>0.81091973342830281</c:v>
                </c:pt>
                <c:pt idx="3">
                  <c:v>0.53224414006233989</c:v>
                </c:pt>
                <c:pt idx="4">
                  <c:v>0.92559487270446983</c:v>
                </c:pt>
                <c:pt idx="5">
                  <c:v>0.47213240558506553</c:v>
                </c:pt>
                <c:pt idx="6">
                  <c:v>0.62636401015729315</c:v>
                </c:pt>
                <c:pt idx="7">
                  <c:v>8.7604304311376113E-3</c:v>
                </c:pt>
                <c:pt idx="8">
                  <c:v>0.65779000805156385</c:v>
                </c:pt>
                <c:pt idx="9">
                  <c:v>0.61809501181915139</c:v>
                </c:pt>
                <c:pt idx="10">
                  <c:v>0.82038101997149315</c:v>
                </c:pt>
                <c:pt idx="11">
                  <c:v>0.87473566401690994</c:v>
                </c:pt>
                <c:pt idx="12">
                  <c:v>0.1483310509637159</c:v>
                </c:pt>
                <c:pt idx="13">
                  <c:v>0.81148286872455655</c:v>
                </c:pt>
                <c:pt idx="14">
                  <c:v>0.32930889001520047</c:v>
                </c:pt>
                <c:pt idx="15">
                  <c:v>0.91741516853013427</c:v>
                </c:pt>
                <c:pt idx="16">
                  <c:v>0.54439889752697734</c:v>
                </c:pt>
                <c:pt idx="17">
                  <c:v>2.8643845261003609E-2</c:v>
                </c:pt>
                <c:pt idx="18">
                  <c:v>0.17165665006377062</c:v>
                </c:pt>
                <c:pt idx="19">
                  <c:v>0.73530895154540676</c:v>
                </c:pt>
                <c:pt idx="20">
                  <c:v>0.8173042783591038</c:v>
                </c:pt>
                <c:pt idx="21">
                  <c:v>0.71383692881479943</c:v>
                </c:pt>
                <c:pt idx="22">
                  <c:v>0.77952724850159716</c:v>
                </c:pt>
              </c:numCache>
            </c:numRef>
          </c:xVal>
          <c:yVal>
            <c:numRef>
              <c:f>KNN_Distance!$E$3:$E$25</c:f>
              <c:numCache>
                <c:formatCode>0.00</c:formatCode>
                <c:ptCount val="23"/>
                <c:pt idx="10">
                  <c:v>0.26821096353841228</c:v>
                </c:pt>
                <c:pt idx="11">
                  <c:v>0.53918077871334991</c:v>
                </c:pt>
                <c:pt idx="12">
                  <c:v>9.4838332265486686E-2</c:v>
                </c:pt>
                <c:pt idx="13">
                  <c:v>0.3145698402576429</c:v>
                </c:pt>
                <c:pt idx="14">
                  <c:v>0.22902899596753115</c:v>
                </c:pt>
                <c:pt idx="15">
                  <c:v>0.89541346924971266</c:v>
                </c:pt>
                <c:pt idx="16">
                  <c:v>0.38510422606176309</c:v>
                </c:pt>
                <c:pt idx="17">
                  <c:v>4.7520132729800416E-3</c:v>
                </c:pt>
                <c:pt idx="18">
                  <c:v>0.14436220804685493</c:v>
                </c:pt>
                <c:pt idx="19">
                  <c:v>0.55205925698670799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2-3B42-965F-1D66351B52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042-3B42-965F-1D66351B52C8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042-3B42-965F-1D66351B52C8}"/>
              </c:ext>
            </c:extLst>
          </c:dPt>
          <c:xVal>
            <c:numRef>
              <c:f>KNN_Distance!$C$3:$C$25</c:f>
              <c:numCache>
                <c:formatCode>0.00</c:formatCode>
                <c:ptCount val="23"/>
                <c:pt idx="0">
                  <c:v>0.29639290144561325</c:v>
                </c:pt>
                <c:pt idx="1">
                  <c:v>0.37973899868657279</c:v>
                </c:pt>
                <c:pt idx="2">
                  <c:v>0.81091973342830281</c:v>
                </c:pt>
                <c:pt idx="3">
                  <c:v>0.53224414006233989</c:v>
                </c:pt>
                <c:pt idx="4">
                  <c:v>0.92559487270446983</c:v>
                </c:pt>
                <c:pt idx="5">
                  <c:v>0.47213240558506553</c:v>
                </c:pt>
                <c:pt idx="6">
                  <c:v>0.62636401015729315</c:v>
                </c:pt>
                <c:pt idx="7">
                  <c:v>8.7604304311376113E-3</c:v>
                </c:pt>
                <c:pt idx="8">
                  <c:v>0.65779000805156385</c:v>
                </c:pt>
                <c:pt idx="9">
                  <c:v>0.61809501181915139</c:v>
                </c:pt>
                <c:pt idx="10">
                  <c:v>0.82038101997149315</c:v>
                </c:pt>
                <c:pt idx="11">
                  <c:v>0.87473566401690994</c:v>
                </c:pt>
                <c:pt idx="12">
                  <c:v>0.1483310509637159</c:v>
                </c:pt>
                <c:pt idx="13">
                  <c:v>0.81148286872455655</c:v>
                </c:pt>
                <c:pt idx="14">
                  <c:v>0.32930889001520047</c:v>
                </c:pt>
                <c:pt idx="15">
                  <c:v>0.91741516853013427</c:v>
                </c:pt>
                <c:pt idx="16">
                  <c:v>0.54439889752697734</c:v>
                </c:pt>
                <c:pt idx="17">
                  <c:v>2.8643845261003609E-2</c:v>
                </c:pt>
                <c:pt idx="18">
                  <c:v>0.17165665006377062</c:v>
                </c:pt>
                <c:pt idx="19">
                  <c:v>0.73530895154540676</c:v>
                </c:pt>
                <c:pt idx="20">
                  <c:v>0.8173042783591038</c:v>
                </c:pt>
                <c:pt idx="21">
                  <c:v>0.71383692881479943</c:v>
                </c:pt>
                <c:pt idx="22">
                  <c:v>0.77952724850159716</c:v>
                </c:pt>
              </c:numCache>
            </c:numRef>
          </c:xVal>
          <c:yVal>
            <c:numRef>
              <c:f>KNN_Distance!$F$3:$F$25</c:f>
              <c:numCache>
                <c:formatCode>General</c:formatCode>
                <c:ptCount val="23"/>
                <c:pt idx="20" formatCode="0.00">
                  <c:v>0.22804280103728392</c:v>
                </c:pt>
                <c:pt idx="21" formatCode="0.00">
                  <c:v>0.10281778713208078</c:v>
                </c:pt>
                <c:pt idx="22" formatCode="0.00">
                  <c:v>0.98501605268946268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42-3B42-965F-1D66351B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0.80409283993964265</c:v>
                </c:pt>
                <c:pt idx="1">
                  <c:v>0.18673601452179101</c:v>
                </c:pt>
                <c:pt idx="2">
                  <c:v>0.17383011286931227</c:v>
                </c:pt>
                <c:pt idx="3">
                  <c:v>0.88677403116175135</c:v>
                </c:pt>
                <c:pt idx="4">
                  <c:v>0.18289616102274653</c:v>
                </c:pt>
                <c:pt idx="5">
                  <c:v>0.9388486055971853</c:v>
                </c:pt>
                <c:pt idx="6">
                  <c:v>0.27576735094907323</c:v>
                </c:pt>
                <c:pt idx="7">
                  <c:v>0.14977143813253235</c:v>
                </c:pt>
                <c:pt idx="8">
                  <c:v>0.94280616397786055</c:v>
                </c:pt>
                <c:pt idx="9">
                  <c:v>0.65965774858418824</c:v>
                </c:pt>
                <c:pt idx="10">
                  <c:v>6.2524500469593347E-2</c:v>
                </c:pt>
                <c:pt idx="11">
                  <c:v>0.66467150115329632</c:v>
                </c:pt>
                <c:pt idx="12">
                  <c:v>0.59050229144152677</c:v>
                </c:pt>
                <c:pt idx="13">
                  <c:v>0.11997297540973617</c:v>
                </c:pt>
                <c:pt idx="14">
                  <c:v>0.7238416523413097</c:v>
                </c:pt>
                <c:pt idx="15">
                  <c:v>0.34585383257100966</c:v>
                </c:pt>
                <c:pt idx="16">
                  <c:v>0.21513452181131609</c:v>
                </c:pt>
                <c:pt idx="17">
                  <c:v>0.1609885945178211</c:v>
                </c:pt>
                <c:pt idx="18">
                  <c:v>0.56228066810113297</c:v>
                </c:pt>
                <c:pt idx="19">
                  <c:v>0.9359517188900407</c:v>
                </c:pt>
                <c:pt idx="21">
                  <c:v>8.5846116175603004E-2</c:v>
                </c:pt>
                <c:pt idx="22">
                  <c:v>0.93453684466626485</c:v>
                </c:pt>
                <c:pt idx="23">
                  <c:v>0.35544548357505057</c:v>
                </c:pt>
              </c:numCache>
            </c:numRef>
          </c:xVal>
          <c:yVal>
            <c:numRef>
              <c:f>KNN_Nearest!$D$3:$D$26</c:f>
              <c:numCache>
                <c:formatCode>0.00</c:formatCode>
                <c:ptCount val="24"/>
                <c:pt idx="0">
                  <c:v>0.90694225012138296</c:v>
                </c:pt>
                <c:pt idx="1">
                  <c:v>0.39112992664346291</c:v>
                </c:pt>
                <c:pt idx="2">
                  <c:v>0.2007381638531579</c:v>
                </c:pt>
                <c:pt idx="3">
                  <c:v>0.95215453381752568</c:v>
                </c:pt>
                <c:pt idx="4">
                  <c:v>0.54920648839054609</c:v>
                </c:pt>
                <c:pt idx="5">
                  <c:v>0.98790705894452502</c:v>
                </c:pt>
                <c:pt idx="6">
                  <c:v>0.55560509904173017</c:v>
                </c:pt>
                <c:pt idx="7">
                  <c:v>0.87524122478842492</c:v>
                </c:pt>
                <c:pt idx="8">
                  <c:v>0.94447221017207283</c:v>
                </c:pt>
                <c:pt idx="9">
                  <c:v>0.81407538466809903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7-2D4F-8EB0-0721D5BBB965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0.80409283993964265</c:v>
                </c:pt>
                <c:pt idx="1">
                  <c:v>0.18673601452179101</c:v>
                </c:pt>
                <c:pt idx="2">
                  <c:v>0.17383011286931227</c:v>
                </c:pt>
                <c:pt idx="3">
                  <c:v>0.88677403116175135</c:v>
                </c:pt>
                <c:pt idx="4">
                  <c:v>0.18289616102274653</c:v>
                </c:pt>
                <c:pt idx="5">
                  <c:v>0.9388486055971853</c:v>
                </c:pt>
                <c:pt idx="6">
                  <c:v>0.27576735094907323</c:v>
                </c:pt>
                <c:pt idx="7">
                  <c:v>0.14977143813253235</c:v>
                </c:pt>
                <c:pt idx="8">
                  <c:v>0.94280616397786055</c:v>
                </c:pt>
                <c:pt idx="9">
                  <c:v>0.65965774858418824</c:v>
                </c:pt>
                <c:pt idx="10">
                  <c:v>6.2524500469593347E-2</c:v>
                </c:pt>
                <c:pt idx="11">
                  <c:v>0.66467150115329632</c:v>
                </c:pt>
                <c:pt idx="12">
                  <c:v>0.59050229144152677</c:v>
                </c:pt>
                <c:pt idx="13">
                  <c:v>0.11997297540973617</c:v>
                </c:pt>
                <c:pt idx="14">
                  <c:v>0.7238416523413097</c:v>
                </c:pt>
                <c:pt idx="15">
                  <c:v>0.34585383257100966</c:v>
                </c:pt>
                <c:pt idx="16">
                  <c:v>0.21513452181131609</c:v>
                </c:pt>
                <c:pt idx="17">
                  <c:v>0.1609885945178211</c:v>
                </c:pt>
                <c:pt idx="18">
                  <c:v>0.56228066810113297</c:v>
                </c:pt>
                <c:pt idx="19">
                  <c:v>0.9359517188900407</c:v>
                </c:pt>
                <c:pt idx="21">
                  <c:v>8.5846116175603004E-2</c:v>
                </c:pt>
                <c:pt idx="22">
                  <c:v>0.93453684466626485</c:v>
                </c:pt>
                <c:pt idx="23">
                  <c:v>0.35544548357505057</c:v>
                </c:pt>
              </c:numCache>
            </c:numRef>
          </c:xVal>
          <c:yVal>
            <c:numRef>
              <c:f>KNN_Nearest!$E$3:$E$26</c:f>
              <c:numCache>
                <c:formatCode>0.00</c:formatCode>
                <c:ptCount val="24"/>
                <c:pt idx="10">
                  <c:v>8.4645655507767821E-3</c:v>
                </c:pt>
                <c:pt idx="11">
                  <c:v>0.18918560619538224</c:v>
                </c:pt>
                <c:pt idx="12">
                  <c:v>4.9874667038657734E-2</c:v>
                </c:pt>
                <c:pt idx="13">
                  <c:v>5.6770122303030635E-2</c:v>
                </c:pt>
                <c:pt idx="14">
                  <c:v>2.7792002284930183E-2</c:v>
                </c:pt>
                <c:pt idx="15">
                  <c:v>0.27076909240379859</c:v>
                </c:pt>
                <c:pt idx="16">
                  <c:v>9.0960347607468073E-2</c:v>
                </c:pt>
                <c:pt idx="17">
                  <c:v>0.15605410381608736</c:v>
                </c:pt>
                <c:pt idx="18">
                  <c:v>8.2237038967348741E-2</c:v>
                </c:pt>
                <c:pt idx="19">
                  <c:v>0.45232531512212526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57-2D4F-8EB0-0721D5BBB96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957-2D4F-8EB0-0721D5BBB965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957-2D4F-8EB0-0721D5BBB965}"/>
              </c:ext>
            </c:extLst>
          </c:dPt>
          <c:xVal>
            <c:numRef>
              <c:f>KNN_Nearest!$C$3:$C$26</c:f>
              <c:numCache>
                <c:formatCode>0.00</c:formatCode>
                <c:ptCount val="24"/>
                <c:pt idx="0">
                  <c:v>0.80409283993964265</c:v>
                </c:pt>
                <c:pt idx="1">
                  <c:v>0.18673601452179101</c:v>
                </c:pt>
                <c:pt idx="2">
                  <c:v>0.17383011286931227</c:v>
                </c:pt>
                <c:pt idx="3">
                  <c:v>0.88677403116175135</c:v>
                </c:pt>
                <c:pt idx="4">
                  <c:v>0.18289616102274653</c:v>
                </c:pt>
                <c:pt idx="5">
                  <c:v>0.9388486055971853</c:v>
                </c:pt>
                <c:pt idx="6">
                  <c:v>0.27576735094907323</c:v>
                </c:pt>
                <c:pt idx="7">
                  <c:v>0.14977143813253235</c:v>
                </c:pt>
                <c:pt idx="8">
                  <c:v>0.94280616397786055</c:v>
                </c:pt>
                <c:pt idx="9">
                  <c:v>0.65965774858418824</c:v>
                </c:pt>
                <c:pt idx="10">
                  <c:v>6.2524500469593347E-2</c:v>
                </c:pt>
                <c:pt idx="11">
                  <c:v>0.66467150115329632</c:v>
                </c:pt>
                <c:pt idx="12">
                  <c:v>0.59050229144152677</c:v>
                </c:pt>
                <c:pt idx="13">
                  <c:v>0.11997297540973617</c:v>
                </c:pt>
                <c:pt idx="14">
                  <c:v>0.7238416523413097</c:v>
                </c:pt>
                <c:pt idx="15">
                  <c:v>0.34585383257100966</c:v>
                </c:pt>
                <c:pt idx="16">
                  <c:v>0.21513452181131609</c:v>
                </c:pt>
                <c:pt idx="17">
                  <c:v>0.1609885945178211</c:v>
                </c:pt>
                <c:pt idx="18">
                  <c:v>0.56228066810113297</c:v>
                </c:pt>
                <c:pt idx="19">
                  <c:v>0.9359517188900407</c:v>
                </c:pt>
                <c:pt idx="21">
                  <c:v>8.5846116175603004E-2</c:v>
                </c:pt>
                <c:pt idx="22">
                  <c:v>0.93453684466626485</c:v>
                </c:pt>
                <c:pt idx="23">
                  <c:v>0.35544548357505057</c:v>
                </c:pt>
              </c:numCache>
            </c:numRef>
          </c:xVal>
          <c:yVal>
            <c:numRef>
              <c:f>KNN_Nearest!$F$3:$F$26</c:f>
              <c:numCache>
                <c:formatCode>General</c:formatCode>
                <c:ptCount val="24"/>
                <c:pt idx="21" formatCode="0.00">
                  <c:v>0.46284050692109879</c:v>
                </c:pt>
                <c:pt idx="22" formatCode="0.00">
                  <c:v>0.84686941850573116</c:v>
                </c:pt>
                <c:pt idx="23" formatCode="0.00">
                  <c:v>0.87559883400013905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57-2D4F-8EB0-0721D5BBB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0.50107153254105941</c:v>
                </c:pt>
                <c:pt idx="1">
                  <c:v>0.75631093684223449</c:v>
                </c:pt>
                <c:pt idx="2">
                  <c:v>0.6561091612173634</c:v>
                </c:pt>
                <c:pt idx="3">
                  <c:v>0.36356581526794451</c:v>
                </c:pt>
                <c:pt idx="4">
                  <c:v>0.24434338524610999</c:v>
                </c:pt>
                <c:pt idx="5">
                  <c:v>0.19233623184013937</c:v>
                </c:pt>
                <c:pt idx="6">
                  <c:v>0.16655903076525991</c:v>
                </c:pt>
                <c:pt idx="7">
                  <c:v>0.72529444578121749</c:v>
                </c:pt>
                <c:pt idx="8">
                  <c:v>0.99845182270937194</c:v>
                </c:pt>
                <c:pt idx="9">
                  <c:v>0.2281290262880179</c:v>
                </c:pt>
                <c:pt idx="10">
                  <c:v>0.5002657876887292</c:v>
                </c:pt>
                <c:pt idx="11">
                  <c:v>0.91250939378249452</c:v>
                </c:pt>
                <c:pt idx="12">
                  <c:v>0.30532804876264219</c:v>
                </c:pt>
                <c:pt idx="13">
                  <c:v>0.11991939060977541</c:v>
                </c:pt>
                <c:pt idx="14">
                  <c:v>0.28893981554427717</c:v>
                </c:pt>
                <c:pt idx="15">
                  <c:v>0.79580487532930211</c:v>
                </c:pt>
                <c:pt idx="16">
                  <c:v>0.83164290970920451</c:v>
                </c:pt>
                <c:pt idx="17">
                  <c:v>0.53794140138382596</c:v>
                </c:pt>
                <c:pt idx="18">
                  <c:v>0.92941375970110907</c:v>
                </c:pt>
                <c:pt idx="19">
                  <c:v>0.79105072875444193</c:v>
                </c:pt>
                <c:pt idx="21">
                  <c:v>0.1014105404025667</c:v>
                </c:pt>
                <c:pt idx="22">
                  <c:v>0.92678736103108128</c:v>
                </c:pt>
                <c:pt idx="23">
                  <c:v>0.8580506427285578</c:v>
                </c:pt>
              </c:numCache>
            </c:numRef>
          </c:xVal>
          <c:yVal>
            <c:numRef>
              <c:f>KNN_K!$D$3:$D$26</c:f>
              <c:numCache>
                <c:formatCode>0.00</c:formatCode>
                <c:ptCount val="24"/>
                <c:pt idx="0">
                  <c:v>0.71433129207360646</c:v>
                </c:pt>
                <c:pt idx="1">
                  <c:v>0.96775705447856719</c:v>
                </c:pt>
                <c:pt idx="2">
                  <c:v>0.84301628153743002</c:v>
                </c:pt>
                <c:pt idx="3">
                  <c:v>0.43465149996559449</c:v>
                </c:pt>
                <c:pt idx="4">
                  <c:v>0.9816689284254041</c:v>
                </c:pt>
                <c:pt idx="5">
                  <c:v>0.85307631687751706</c:v>
                </c:pt>
                <c:pt idx="6">
                  <c:v>0.7852194992007393</c:v>
                </c:pt>
                <c:pt idx="7">
                  <c:v>0.85765872736556636</c:v>
                </c:pt>
                <c:pt idx="8">
                  <c:v>0.9987017726416213</c:v>
                </c:pt>
                <c:pt idx="9">
                  <c:v>0.65895576114426424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C9-6949-9B98-1B7D65989EEB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0.50107153254105941</c:v>
                </c:pt>
                <c:pt idx="1">
                  <c:v>0.75631093684223449</c:v>
                </c:pt>
                <c:pt idx="2">
                  <c:v>0.6561091612173634</c:v>
                </c:pt>
                <c:pt idx="3">
                  <c:v>0.36356581526794451</c:v>
                </c:pt>
                <c:pt idx="4">
                  <c:v>0.24434338524610999</c:v>
                </c:pt>
                <c:pt idx="5">
                  <c:v>0.19233623184013937</c:v>
                </c:pt>
                <c:pt idx="6">
                  <c:v>0.16655903076525991</c:v>
                </c:pt>
                <c:pt idx="7">
                  <c:v>0.72529444578121749</c:v>
                </c:pt>
                <c:pt idx="8">
                  <c:v>0.99845182270937194</c:v>
                </c:pt>
                <c:pt idx="9">
                  <c:v>0.2281290262880179</c:v>
                </c:pt>
                <c:pt idx="10">
                  <c:v>0.5002657876887292</c:v>
                </c:pt>
                <c:pt idx="11">
                  <c:v>0.91250939378249452</c:v>
                </c:pt>
                <c:pt idx="12">
                  <c:v>0.30532804876264219</c:v>
                </c:pt>
                <c:pt idx="13">
                  <c:v>0.11991939060977541</c:v>
                </c:pt>
                <c:pt idx="14">
                  <c:v>0.28893981554427717</c:v>
                </c:pt>
                <c:pt idx="15">
                  <c:v>0.79580487532930211</c:v>
                </c:pt>
                <c:pt idx="16">
                  <c:v>0.83164290970920451</c:v>
                </c:pt>
                <c:pt idx="17">
                  <c:v>0.53794140138382596</c:v>
                </c:pt>
                <c:pt idx="18">
                  <c:v>0.92941375970110907</c:v>
                </c:pt>
                <c:pt idx="19">
                  <c:v>0.79105072875444193</c:v>
                </c:pt>
                <c:pt idx="21">
                  <c:v>0.1014105404025667</c:v>
                </c:pt>
                <c:pt idx="22">
                  <c:v>0.92678736103108128</c:v>
                </c:pt>
                <c:pt idx="23">
                  <c:v>0.8580506427285578</c:v>
                </c:pt>
              </c:numCache>
            </c:numRef>
          </c:xVal>
          <c:yVal>
            <c:numRef>
              <c:f>KNN_K!$E$3:$E$26</c:f>
              <c:numCache>
                <c:formatCode>0.00</c:formatCode>
                <c:ptCount val="24"/>
                <c:pt idx="10">
                  <c:v>0.39576136374196846</c:v>
                </c:pt>
                <c:pt idx="11">
                  <c:v>8.4956965891689446E-4</c:v>
                </c:pt>
                <c:pt idx="12">
                  <c:v>0.21500038356377307</c:v>
                </c:pt>
                <c:pt idx="13">
                  <c:v>6.9546625043237567E-2</c:v>
                </c:pt>
                <c:pt idx="14">
                  <c:v>9.1145413698814001E-2</c:v>
                </c:pt>
                <c:pt idx="15">
                  <c:v>0.66672150226534366</c:v>
                </c:pt>
                <c:pt idx="16">
                  <c:v>6.0886610994139764E-2</c:v>
                </c:pt>
                <c:pt idx="17">
                  <c:v>0.25086386807217753</c:v>
                </c:pt>
                <c:pt idx="18">
                  <c:v>0.4723349212811811</c:v>
                </c:pt>
                <c:pt idx="19">
                  <c:v>0.53680971296132562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C9-6949-9B98-1B7D65989EE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8C9-6949-9B98-1B7D65989EEB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8C9-6949-9B98-1B7D65989EEB}"/>
              </c:ext>
            </c:extLst>
          </c:dPt>
          <c:xVal>
            <c:numRef>
              <c:f>KNN_K!$C$3:$C$26</c:f>
              <c:numCache>
                <c:formatCode>0.00</c:formatCode>
                <c:ptCount val="24"/>
                <c:pt idx="0">
                  <c:v>0.50107153254105941</c:v>
                </c:pt>
                <c:pt idx="1">
                  <c:v>0.75631093684223449</c:v>
                </c:pt>
                <c:pt idx="2">
                  <c:v>0.6561091612173634</c:v>
                </c:pt>
                <c:pt idx="3">
                  <c:v>0.36356581526794451</c:v>
                </c:pt>
                <c:pt idx="4">
                  <c:v>0.24434338524610999</c:v>
                </c:pt>
                <c:pt idx="5">
                  <c:v>0.19233623184013937</c:v>
                </c:pt>
                <c:pt idx="6">
                  <c:v>0.16655903076525991</c:v>
                </c:pt>
                <c:pt idx="7">
                  <c:v>0.72529444578121749</c:v>
                </c:pt>
                <c:pt idx="8">
                  <c:v>0.99845182270937194</c:v>
                </c:pt>
                <c:pt idx="9">
                  <c:v>0.2281290262880179</c:v>
                </c:pt>
                <c:pt idx="10">
                  <c:v>0.5002657876887292</c:v>
                </c:pt>
                <c:pt idx="11">
                  <c:v>0.91250939378249452</c:v>
                </c:pt>
                <c:pt idx="12">
                  <c:v>0.30532804876264219</c:v>
                </c:pt>
                <c:pt idx="13">
                  <c:v>0.11991939060977541</c:v>
                </c:pt>
                <c:pt idx="14">
                  <c:v>0.28893981554427717</c:v>
                </c:pt>
                <c:pt idx="15">
                  <c:v>0.79580487532930211</c:v>
                </c:pt>
                <c:pt idx="16">
                  <c:v>0.83164290970920451</c:v>
                </c:pt>
                <c:pt idx="17">
                  <c:v>0.53794140138382596</c:v>
                </c:pt>
                <c:pt idx="18">
                  <c:v>0.92941375970110907</c:v>
                </c:pt>
                <c:pt idx="19">
                  <c:v>0.79105072875444193</c:v>
                </c:pt>
                <c:pt idx="21">
                  <c:v>0.1014105404025667</c:v>
                </c:pt>
                <c:pt idx="22">
                  <c:v>0.92678736103108128</c:v>
                </c:pt>
                <c:pt idx="23">
                  <c:v>0.8580506427285578</c:v>
                </c:pt>
              </c:numCache>
            </c:numRef>
          </c:xVal>
          <c:yVal>
            <c:numRef>
              <c:f>KNN_K!$F$3:$F$26</c:f>
              <c:numCache>
                <c:formatCode>General</c:formatCode>
                <c:ptCount val="24"/>
                <c:pt idx="21" formatCode="0.00">
                  <c:v>0.78167773810754071</c:v>
                </c:pt>
                <c:pt idx="22" formatCode="0.00">
                  <c:v>0.76348487459561587</c:v>
                </c:pt>
                <c:pt idx="23" formatCode="0.00">
                  <c:v>0.85471947499405609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8C9-6949-9B98-1B7D65989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0.7832045164894772</c:v>
                </c:pt>
                <c:pt idx="1">
                  <c:v>5.6735824864996842E-2</c:v>
                </c:pt>
                <c:pt idx="2">
                  <c:v>0.5432960660143098</c:v>
                </c:pt>
                <c:pt idx="3">
                  <c:v>0.87317442311842042</c:v>
                </c:pt>
                <c:pt idx="4">
                  <c:v>0.82423440308882956</c:v>
                </c:pt>
                <c:pt idx="5">
                  <c:v>0.77041076745619153</c:v>
                </c:pt>
                <c:pt idx="6">
                  <c:v>0.85569626619179651</c:v>
                </c:pt>
                <c:pt idx="7">
                  <c:v>0.17508333806997722</c:v>
                </c:pt>
                <c:pt idx="8">
                  <c:v>8.7537870570812193E-2</c:v>
                </c:pt>
                <c:pt idx="9">
                  <c:v>0.21128985850980464</c:v>
                </c:pt>
                <c:pt idx="10">
                  <c:v>0.14304824265327121</c:v>
                </c:pt>
                <c:pt idx="11">
                  <c:v>0.99796843100227173</c:v>
                </c:pt>
                <c:pt idx="12">
                  <c:v>0.50715750823380945</c:v>
                </c:pt>
                <c:pt idx="13">
                  <c:v>0.75075100447833409</c:v>
                </c:pt>
                <c:pt idx="14">
                  <c:v>0.43535338859629502</c:v>
                </c:pt>
                <c:pt idx="15">
                  <c:v>0.55985098392005916</c:v>
                </c:pt>
                <c:pt idx="16">
                  <c:v>0.31158597989113135</c:v>
                </c:pt>
                <c:pt idx="17">
                  <c:v>9.6196983032004191E-3</c:v>
                </c:pt>
                <c:pt idx="18">
                  <c:v>0.23385738184710281</c:v>
                </c:pt>
                <c:pt idx="19">
                  <c:v>0.65878773155274928</c:v>
                </c:pt>
                <c:pt idx="21">
                  <c:v>3.0591327649458488E-2</c:v>
                </c:pt>
                <c:pt idx="22">
                  <c:v>0.25532433879509342</c:v>
                </c:pt>
                <c:pt idx="23">
                  <c:v>0.13575799251701359</c:v>
                </c:pt>
              </c:numCache>
            </c:numRef>
          </c:xVal>
          <c:yVal>
            <c:numRef>
              <c:f>KNN_Vote!$D$3:$D$26</c:f>
              <c:numCache>
                <c:formatCode>0.00</c:formatCode>
                <c:ptCount val="24"/>
                <c:pt idx="0">
                  <c:v>0.99676897533985254</c:v>
                </c:pt>
                <c:pt idx="1">
                  <c:v>0.19121068988965137</c:v>
                </c:pt>
                <c:pt idx="2">
                  <c:v>0.70437637949466447</c:v>
                </c:pt>
                <c:pt idx="3">
                  <c:v>0.93963050524885794</c:v>
                </c:pt>
                <c:pt idx="4">
                  <c:v>0.95792177688859259</c:v>
                </c:pt>
                <c:pt idx="5">
                  <c:v>0.98628206068919466</c:v>
                </c:pt>
                <c:pt idx="6">
                  <c:v>0.88598689906477845</c:v>
                </c:pt>
                <c:pt idx="7">
                  <c:v>0.3058207920091468</c:v>
                </c:pt>
                <c:pt idx="8">
                  <c:v>0.85392568749340814</c:v>
                </c:pt>
                <c:pt idx="9">
                  <c:v>0.41917106715041913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31-FD4E-8167-A740676409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0.7832045164894772</c:v>
                </c:pt>
                <c:pt idx="1">
                  <c:v>5.6735824864996842E-2</c:v>
                </c:pt>
                <c:pt idx="2">
                  <c:v>0.5432960660143098</c:v>
                </c:pt>
                <c:pt idx="3">
                  <c:v>0.87317442311842042</c:v>
                </c:pt>
                <c:pt idx="4">
                  <c:v>0.82423440308882956</c:v>
                </c:pt>
                <c:pt idx="5">
                  <c:v>0.77041076745619153</c:v>
                </c:pt>
                <c:pt idx="6">
                  <c:v>0.85569626619179651</c:v>
                </c:pt>
                <c:pt idx="7">
                  <c:v>0.17508333806997722</c:v>
                </c:pt>
                <c:pt idx="8">
                  <c:v>8.7537870570812193E-2</c:v>
                </c:pt>
                <c:pt idx="9">
                  <c:v>0.21128985850980464</c:v>
                </c:pt>
                <c:pt idx="10">
                  <c:v>0.14304824265327121</c:v>
                </c:pt>
                <c:pt idx="11">
                  <c:v>0.99796843100227173</c:v>
                </c:pt>
                <c:pt idx="12">
                  <c:v>0.50715750823380945</c:v>
                </c:pt>
                <c:pt idx="13">
                  <c:v>0.75075100447833409</c:v>
                </c:pt>
                <c:pt idx="14">
                  <c:v>0.43535338859629502</c:v>
                </c:pt>
                <c:pt idx="15">
                  <c:v>0.55985098392005916</c:v>
                </c:pt>
                <c:pt idx="16">
                  <c:v>0.31158597989113135</c:v>
                </c:pt>
                <c:pt idx="17">
                  <c:v>9.6196983032004191E-3</c:v>
                </c:pt>
                <c:pt idx="18">
                  <c:v>0.23385738184710281</c:v>
                </c:pt>
                <c:pt idx="19">
                  <c:v>0.65878773155274928</c:v>
                </c:pt>
                <c:pt idx="21">
                  <c:v>3.0591327649458488E-2</c:v>
                </c:pt>
                <c:pt idx="22">
                  <c:v>0.25532433879509342</c:v>
                </c:pt>
                <c:pt idx="23">
                  <c:v>0.13575799251701359</c:v>
                </c:pt>
              </c:numCache>
            </c:numRef>
          </c:xVal>
          <c:yVal>
            <c:numRef>
              <c:f>KNN_Vote!$E$3:$E$26</c:f>
              <c:numCache>
                <c:formatCode>0.00</c:formatCode>
                <c:ptCount val="24"/>
                <c:pt idx="10">
                  <c:v>0.10249854504021837</c:v>
                </c:pt>
                <c:pt idx="11">
                  <c:v>0.15829403500224315</c:v>
                </c:pt>
                <c:pt idx="12">
                  <c:v>0.40909478895490164</c:v>
                </c:pt>
                <c:pt idx="13">
                  <c:v>1.0255289251573728E-2</c:v>
                </c:pt>
                <c:pt idx="14">
                  <c:v>7.8787099103974523E-2</c:v>
                </c:pt>
                <c:pt idx="15">
                  <c:v>0.50091200332885744</c:v>
                </c:pt>
                <c:pt idx="16">
                  <c:v>0.27699609498994748</c:v>
                </c:pt>
                <c:pt idx="17">
                  <c:v>3.6456467429078132E-3</c:v>
                </c:pt>
                <c:pt idx="18">
                  <c:v>0.16612025104554867</c:v>
                </c:pt>
                <c:pt idx="19">
                  <c:v>0.16044315061803974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31-FD4E-8167-A740676409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D31-FD4E-8167-A740676409C8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D31-FD4E-8167-A740676409C8}"/>
              </c:ext>
            </c:extLst>
          </c:dPt>
          <c:xVal>
            <c:numRef>
              <c:f>KNN_Vote!$C$3:$C$26</c:f>
              <c:numCache>
                <c:formatCode>0.00</c:formatCode>
                <c:ptCount val="24"/>
                <c:pt idx="0">
                  <c:v>0.7832045164894772</c:v>
                </c:pt>
                <c:pt idx="1">
                  <c:v>5.6735824864996842E-2</c:v>
                </c:pt>
                <c:pt idx="2">
                  <c:v>0.5432960660143098</c:v>
                </c:pt>
                <c:pt idx="3">
                  <c:v>0.87317442311842042</c:v>
                </c:pt>
                <c:pt idx="4">
                  <c:v>0.82423440308882956</c:v>
                </c:pt>
                <c:pt idx="5">
                  <c:v>0.77041076745619153</c:v>
                </c:pt>
                <c:pt idx="6">
                  <c:v>0.85569626619179651</c:v>
                </c:pt>
                <c:pt idx="7">
                  <c:v>0.17508333806997722</c:v>
                </c:pt>
                <c:pt idx="8">
                  <c:v>8.7537870570812193E-2</c:v>
                </c:pt>
                <c:pt idx="9">
                  <c:v>0.21128985850980464</c:v>
                </c:pt>
                <c:pt idx="10">
                  <c:v>0.14304824265327121</c:v>
                </c:pt>
                <c:pt idx="11">
                  <c:v>0.99796843100227173</c:v>
                </c:pt>
                <c:pt idx="12">
                  <c:v>0.50715750823380945</c:v>
                </c:pt>
                <c:pt idx="13">
                  <c:v>0.75075100447833409</c:v>
                </c:pt>
                <c:pt idx="14">
                  <c:v>0.43535338859629502</c:v>
                </c:pt>
                <c:pt idx="15">
                  <c:v>0.55985098392005916</c:v>
                </c:pt>
                <c:pt idx="16">
                  <c:v>0.31158597989113135</c:v>
                </c:pt>
                <c:pt idx="17">
                  <c:v>9.6196983032004191E-3</c:v>
                </c:pt>
                <c:pt idx="18">
                  <c:v>0.23385738184710281</c:v>
                </c:pt>
                <c:pt idx="19">
                  <c:v>0.65878773155274928</c:v>
                </c:pt>
                <c:pt idx="21">
                  <c:v>3.0591327649458488E-2</c:v>
                </c:pt>
                <c:pt idx="22">
                  <c:v>0.25532433879509342</c:v>
                </c:pt>
                <c:pt idx="23">
                  <c:v>0.13575799251701359</c:v>
                </c:pt>
              </c:numCache>
            </c:numRef>
          </c:xVal>
          <c:yVal>
            <c:numRef>
              <c:f>KNN_Vote!$F$3:$F$26</c:f>
              <c:numCache>
                <c:formatCode>General</c:formatCode>
                <c:ptCount val="24"/>
                <c:pt idx="21" formatCode="0.00">
                  <c:v>0.43701696748184093</c:v>
                </c:pt>
                <c:pt idx="22" formatCode="0.00">
                  <c:v>0.59077164240778957</c:v>
                </c:pt>
                <c:pt idx="23" formatCode="0.00">
                  <c:v>0.95258048176329491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31-FD4E-8167-A74067640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1.9455252918287938E-3</c:v>
                </c:pt>
                <c:pt idx="4">
                  <c:v>3.8910505836575876E-3</c:v>
                </c:pt>
                <c:pt idx="5">
                  <c:v>1.9455252918287938E-3</c:v>
                </c:pt>
                <c:pt idx="6">
                  <c:v>1.9455252918287938E-3</c:v>
                </c:pt>
                <c:pt idx="7">
                  <c:v>1.9493177387914229E-3</c:v>
                </c:pt>
                <c:pt idx="8">
                  <c:v>1.7509727626459144E-2</c:v>
                </c:pt>
                <c:pt idx="9">
                  <c:v>2.5291828793774319E-2</c:v>
                </c:pt>
                <c:pt idx="10">
                  <c:v>3.1189083820662766E-2</c:v>
                </c:pt>
                <c:pt idx="11">
                  <c:v>5.0583657587548639E-2</c:v>
                </c:pt>
                <c:pt idx="12">
                  <c:v>9.9221789883268477E-2</c:v>
                </c:pt>
                <c:pt idx="13">
                  <c:v>0.11089494163424124</c:v>
                </c:pt>
                <c:pt idx="14">
                  <c:v>0.13450292397660818</c:v>
                </c:pt>
                <c:pt idx="15">
                  <c:v>0.22762645914396887</c:v>
                </c:pt>
                <c:pt idx="16">
                  <c:v>0.27290448343079921</c:v>
                </c:pt>
                <c:pt idx="17">
                  <c:v>0.35672514619883039</c:v>
                </c:pt>
                <c:pt idx="18">
                  <c:v>0.43968871595330739</c:v>
                </c:pt>
                <c:pt idx="19">
                  <c:v>0.51851851851851849</c:v>
                </c:pt>
                <c:pt idx="20">
                  <c:v>0.58479532163742687</c:v>
                </c:pt>
                <c:pt idx="21">
                  <c:v>0.66471734892787526</c:v>
                </c:pt>
                <c:pt idx="22">
                  <c:v>0.66276803118908378</c:v>
                </c:pt>
                <c:pt idx="23">
                  <c:v>0.80350194552529186</c:v>
                </c:pt>
                <c:pt idx="24">
                  <c:v>0.82261208576998046</c:v>
                </c:pt>
                <c:pt idx="25">
                  <c:v>0.85185185185185186</c:v>
                </c:pt>
                <c:pt idx="26">
                  <c:v>0.93177387914230014</c:v>
                </c:pt>
                <c:pt idx="27">
                  <c:v>0.96101364522417154</c:v>
                </c:pt>
                <c:pt idx="28">
                  <c:v>0.97081712062256809</c:v>
                </c:pt>
                <c:pt idx="29">
                  <c:v>0.98054474708171202</c:v>
                </c:pt>
                <c:pt idx="30">
                  <c:v>0.98830409356725146</c:v>
                </c:pt>
                <c:pt idx="31">
                  <c:v>0.99027237354085607</c:v>
                </c:pt>
                <c:pt idx="32">
                  <c:v>0.99221789883268485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0.9958932238193019</c:v>
                </c:pt>
                <c:pt idx="15">
                  <c:v>0.98353909465020573</c:v>
                </c:pt>
                <c:pt idx="16">
                  <c:v>0.97535934291581106</c:v>
                </c:pt>
                <c:pt idx="17">
                  <c:v>0.95071868583162222</c:v>
                </c:pt>
                <c:pt idx="18">
                  <c:v>0.8847736625514403</c:v>
                </c:pt>
                <c:pt idx="19">
                  <c:v>0.85215605749486656</c:v>
                </c:pt>
                <c:pt idx="20">
                  <c:v>0.74743326488706363</c:v>
                </c:pt>
                <c:pt idx="21">
                  <c:v>0.60985626283367556</c:v>
                </c:pt>
                <c:pt idx="22">
                  <c:v>0.52156057494866526</c:v>
                </c:pt>
                <c:pt idx="23">
                  <c:v>0.43004115226337447</c:v>
                </c:pt>
                <c:pt idx="24">
                  <c:v>0.27515400410677621</c:v>
                </c:pt>
                <c:pt idx="25">
                  <c:v>0.19301848049281314</c:v>
                </c:pt>
                <c:pt idx="26">
                  <c:v>0.12731006160164271</c:v>
                </c:pt>
                <c:pt idx="27">
                  <c:v>7.5975359342915813E-2</c:v>
                </c:pt>
                <c:pt idx="28">
                  <c:v>3.4979423868312758E-2</c:v>
                </c:pt>
                <c:pt idx="29">
                  <c:v>2.6748971193415638E-2</c:v>
                </c:pt>
                <c:pt idx="30">
                  <c:v>2.2587268993839837E-2</c:v>
                </c:pt>
                <c:pt idx="31">
                  <c:v>6.1728395061728392E-3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67-8C4E-B628-5A6523EF9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703E977-A6C7-D644-9104-946EF7AB24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BA4-6441-A8D9-FFFB07C961E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8E1376E-2872-C540-BBB2-4C11C84FA1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BA4-6441-A8D9-FFFB07C961E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3843EC7-A681-8142-9EAD-01C099DAC8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BA4-6441-A8D9-FFFB07C961E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1EA7D79-970F-CB4A-9CCC-84E1BF5F87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BA4-6441-A8D9-FFFB07C961E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5C9993A-33F9-E64A-9AA2-E695ADF680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BA4-6441-A8D9-FFFB07C961E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8AA2053-5638-2740-8C23-058DA93E6F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BA4-6441-A8D9-FFFB07C961E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CB10D61-E13C-F346-ACFE-84685A1199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BA4-6441-A8D9-FFFB07C961E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AC5DB7A-6AA1-104A-AA7C-A2EE939543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BA4-6441-A8D9-FFFB07C961E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F13442E-35BC-DB4F-BD9A-F9366C7798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BA4-6441-A8D9-FFFB07C961E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13873DE-FEC3-FF42-9691-37F530F5CD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BA4-6441-A8D9-FFFB07C961E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4E2EBD5-5DE9-CE48-9BDE-38D96937E9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BA4-6441-A8D9-FFFB07C961E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3CF66D8-539A-F249-B874-E82755D2C7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BA4-6441-A8D9-FFFB07C961E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E11F82D-6C14-2743-9067-A7BF6B9D87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BA4-6441-A8D9-FFFB07C961E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5802E55-1D55-6D4A-9AF7-32DC892F58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BA4-6441-A8D9-FFFB07C961E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6B3FA44-872B-4543-83A0-BA5238F37A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BA4-6441-A8D9-FFFB07C961E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D8A54E4-CC18-2B49-8471-48607476D3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BA4-6441-A8D9-FFFB07C961E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148ED11-4988-A241-8A50-6542A83599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BA4-6441-A8D9-FFFB07C961E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30EFD61-3188-8F4D-B5DA-EA20447787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BA4-6441-A8D9-FFFB07C961E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A8C4E8E-0902-6942-83EF-14F9225D70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BA4-6441-A8D9-FFFB07C961E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8DB4FFA-1D45-E143-B901-D985A1140C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BA4-6441-A8D9-FFFB07C961E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ADBAFE3-4A20-4941-97D5-8A1E786466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BA4-6441-A8D9-FFFB07C961E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B0F3580-0696-3144-868D-6F9CED3A96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BA4-6441-A8D9-FFFB07C961E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23607FB-BF2D-B847-80B1-C4D0DD2C80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BA4-6441-A8D9-FFFB07C961E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A89175C-86B4-D34C-AD61-A4D5C74EC8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BA4-6441-A8D9-FFFB07C961E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B9A9F7C-39C8-8147-8DDE-F58B531A64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BA4-6441-A8D9-FFFB07C961E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F7F091F-4C64-FA4E-AB49-930D1D81C6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BA4-6441-A8D9-FFFB07C961E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931588C-378E-A542-8B84-26E64888DD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BA4-6441-A8D9-FFFB07C961E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CA9E5F3-5714-1242-8301-87648B340A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BA4-6441-A8D9-FFFB07C961E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4454C35-FDD4-9142-ACCB-7E198377E4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BA4-6441-A8D9-FFFB07C961E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FD52E76-5B0D-B843-986D-E39848BBBF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BA4-6441-A8D9-FFFB07C961E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8EC7706-5AB1-FC4B-B3A7-0670399C3E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BA4-6441-A8D9-FFFB07C961E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96B5E8D-69EF-644B-A77E-CA1B7E597B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BA4-6441-A8D9-FFFB07C961E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09ADF3D-3882-304E-AFB6-07719C8A73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BA4-6441-A8D9-FFFB07C961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1.9493177387914229E-3</c:v>
                </c:pt>
                <c:pt idx="5">
                  <c:v>9.7465886939571145E-3</c:v>
                </c:pt>
                <c:pt idx="6">
                  <c:v>3.8910505836575876E-3</c:v>
                </c:pt>
                <c:pt idx="7">
                  <c:v>1.9493177387914229E-3</c:v>
                </c:pt>
                <c:pt idx="8">
                  <c:v>1.3618677042801557E-2</c:v>
                </c:pt>
                <c:pt idx="9">
                  <c:v>2.7290448343079921E-2</c:v>
                </c:pt>
                <c:pt idx="10">
                  <c:v>2.9182879377431907E-2</c:v>
                </c:pt>
                <c:pt idx="11">
                  <c:v>6.2378167641325533E-2</c:v>
                </c:pt>
                <c:pt idx="12">
                  <c:v>7.5875486381322951E-2</c:v>
                </c:pt>
                <c:pt idx="13">
                  <c:v>0.122568093385214</c:v>
                </c:pt>
                <c:pt idx="14">
                  <c:v>0.16926070038910507</c:v>
                </c:pt>
                <c:pt idx="15">
                  <c:v>0.21442495126705652</c:v>
                </c:pt>
                <c:pt idx="16">
                  <c:v>0.26900584795321636</c:v>
                </c:pt>
                <c:pt idx="17">
                  <c:v>0.34307992202729043</c:v>
                </c:pt>
                <c:pt idx="18">
                  <c:v>0.43274853801169588</c:v>
                </c:pt>
                <c:pt idx="19">
                  <c:v>0.52918287937743191</c:v>
                </c:pt>
                <c:pt idx="20">
                  <c:v>0.62378167641325533</c:v>
                </c:pt>
                <c:pt idx="21">
                  <c:v>0.65497076023391809</c:v>
                </c:pt>
                <c:pt idx="22">
                  <c:v>0.7407407407407407</c:v>
                </c:pt>
                <c:pt idx="23">
                  <c:v>0.7976653696498055</c:v>
                </c:pt>
                <c:pt idx="24">
                  <c:v>0.80311890838206623</c:v>
                </c:pt>
                <c:pt idx="25">
                  <c:v>0.8910505836575876</c:v>
                </c:pt>
                <c:pt idx="26">
                  <c:v>0.92023346303501941</c:v>
                </c:pt>
                <c:pt idx="27">
                  <c:v>0.94941634241245132</c:v>
                </c:pt>
                <c:pt idx="28">
                  <c:v>0.95136186770428011</c:v>
                </c:pt>
                <c:pt idx="29">
                  <c:v>0.97276264591439687</c:v>
                </c:pt>
                <c:pt idx="30">
                  <c:v>0.98054474708171202</c:v>
                </c:pt>
                <c:pt idx="31">
                  <c:v>0.99416342412451364</c:v>
                </c:pt>
                <c:pt idx="32">
                  <c:v>0.99221789883268485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0.99794661190965095</c:v>
                </c:pt>
                <c:pt idx="12">
                  <c:v>0.99794238683127567</c:v>
                </c:pt>
                <c:pt idx="13">
                  <c:v>0.99382716049382713</c:v>
                </c:pt>
                <c:pt idx="14">
                  <c:v>0.99588477366255146</c:v>
                </c:pt>
                <c:pt idx="15">
                  <c:v>0.97741273100616022</c:v>
                </c:pt>
                <c:pt idx="16">
                  <c:v>0.98151950718685832</c:v>
                </c:pt>
                <c:pt idx="17">
                  <c:v>0.94661190965092401</c:v>
                </c:pt>
                <c:pt idx="18">
                  <c:v>0.88911704312114992</c:v>
                </c:pt>
                <c:pt idx="19">
                  <c:v>0.81275720164609055</c:v>
                </c:pt>
                <c:pt idx="20">
                  <c:v>0.78439425051334699</c:v>
                </c:pt>
                <c:pt idx="21">
                  <c:v>0.66119096509240249</c:v>
                </c:pt>
                <c:pt idx="22">
                  <c:v>0.55236139630390146</c:v>
                </c:pt>
                <c:pt idx="23">
                  <c:v>0.45473251028806583</c:v>
                </c:pt>
                <c:pt idx="24">
                  <c:v>0.31416837782340862</c:v>
                </c:pt>
                <c:pt idx="25">
                  <c:v>0.21193415637860083</c:v>
                </c:pt>
                <c:pt idx="26">
                  <c:v>0.13991769547325103</c:v>
                </c:pt>
                <c:pt idx="27">
                  <c:v>7.2016460905349799E-2</c:v>
                </c:pt>
                <c:pt idx="28">
                  <c:v>3.7037037037037035E-2</c:v>
                </c:pt>
                <c:pt idx="29">
                  <c:v>2.8806584362139918E-2</c:v>
                </c:pt>
                <c:pt idx="30">
                  <c:v>6.1728395061728392E-3</c:v>
                </c:pt>
                <c:pt idx="31">
                  <c:v>2.05761316872428E-3</c:v>
                </c:pt>
                <c:pt idx="32">
                  <c:v>4.11522633744856E-3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2BA4-6441-A8D9-FFFB07C96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9AA018-7CA5-184D-8DDB-9866569AEA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004-5840-82B7-0CE8D44621A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D1796B-19C4-6D4E-8FF9-991C1FF8EF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004-5840-82B7-0CE8D44621A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D008FFC-27E1-B945-984A-E1DB8A18ED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004-5840-82B7-0CE8D44621A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2AA0AED-6156-E54B-9487-99126BD761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004-5840-82B7-0CE8D44621A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6718D54-8BAF-5046-87C5-C817636C5C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004-5840-82B7-0CE8D44621A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74B6D6F-64A0-DF4B-99CD-9C8A9A64DC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004-5840-82B7-0CE8D44621A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E6B8312-9D02-9A48-B057-3151094C6F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004-5840-82B7-0CE8D44621A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A330746-E295-C04F-A563-7307893B4E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004-5840-82B7-0CE8D44621A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63591A7-8BE6-6242-B70A-116E6DE5BE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004-5840-82B7-0CE8D44621A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2251B25-C739-BC40-A2F0-B7986134D2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004-5840-82B7-0CE8D44621A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24EE331-B41C-0945-88E1-40FB88B2AF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004-5840-82B7-0CE8D44621A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D6FB90D-76B9-4D43-9F62-4BF15B349C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004-5840-82B7-0CE8D44621A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0C727FF-CBB8-914B-A218-04B4E8270A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004-5840-82B7-0CE8D44621A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B58DAE3-4E33-7044-8E5C-43F06A8B33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004-5840-82B7-0CE8D44621A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AA97393-6232-1245-AEED-CB650B6F40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004-5840-82B7-0CE8D44621A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D956968-A91B-714B-A3AE-9B7D723A03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004-5840-82B7-0CE8D44621A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A97E853-52A5-6340-A8AC-32BA67A516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004-5840-82B7-0CE8D44621A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A452D9E-EB38-804C-A62F-A3A1C53FCF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004-5840-82B7-0CE8D44621A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421B346-5CAF-7E4D-AADC-798A4DF2FC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004-5840-82B7-0CE8D44621A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9EDDE98-15B5-EF4B-9BB8-13E1DBC2F6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004-5840-82B7-0CE8D44621A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8D15BA1-9363-204E-B480-7D47C22506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004-5840-82B7-0CE8D44621A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871FFEC-C81B-6E43-B423-CBD34FD338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004-5840-82B7-0CE8D44621A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CCC51FC-45B0-B543-B346-61EA358E95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004-5840-82B7-0CE8D44621A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F139317-4EF8-BD4D-A67A-17DEBD216B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004-5840-82B7-0CE8D44621A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2AEAA03-51D5-BD46-93D6-E0AF90948C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004-5840-82B7-0CE8D44621A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869FBB2-D16E-1B45-A3F1-962F8F1360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004-5840-82B7-0CE8D44621A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505DC32-643A-564F-AD54-29A7D9E679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004-5840-82B7-0CE8D44621A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4731791-8258-A14D-A664-D89FA88886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004-5840-82B7-0CE8D44621A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89721D9-24A9-8A4F-99C6-3982ED6A60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004-5840-82B7-0CE8D44621A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31EE098-AF24-CC4E-84D8-0C4A2AC879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004-5840-82B7-0CE8D44621A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F71B6B0-C6A2-B24A-BDB9-213B455E11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004-5840-82B7-0CE8D44621A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6099261-A68D-E043-86B8-621BDC9E59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004-5840-82B7-0CE8D44621A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A7C175B-6779-274B-BF86-7143028D51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004-5840-82B7-0CE8D4462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0.99415204678362579</c:v>
                </c:pt>
                <c:pt idx="6">
                  <c:v>0.99610136452241715</c:v>
                </c:pt>
                <c:pt idx="7">
                  <c:v>0.98830409356725146</c:v>
                </c:pt>
                <c:pt idx="8">
                  <c:v>0.99027237354085607</c:v>
                </c:pt>
                <c:pt idx="9">
                  <c:v>0.97665369649805445</c:v>
                </c:pt>
                <c:pt idx="10">
                  <c:v>0.95914396887159536</c:v>
                </c:pt>
                <c:pt idx="11">
                  <c:v>0.949317738791423</c:v>
                </c:pt>
                <c:pt idx="12">
                  <c:v>0.91634241245136183</c:v>
                </c:pt>
                <c:pt idx="13">
                  <c:v>0.88715953307392992</c:v>
                </c:pt>
                <c:pt idx="14">
                  <c:v>0.83657587548638135</c:v>
                </c:pt>
                <c:pt idx="15">
                  <c:v>0.81481481481481488</c:v>
                </c:pt>
                <c:pt idx="16">
                  <c:v>0.71206225680933855</c:v>
                </c:pt>
                <c:pt idx="17">
                  <c:v>0.66536964980544755</c:v>
                </c:pt>
                <c:pt idx="18">
                  <c:v>0.56420233463035019</c:v>
                </c:pt>
                <c:pt idx="19">
                  <c:v>0.51461988304093564</c:v>
                </c:pt>
                <c:pt idx="20">
                  <c:v>0.39961013645224175</c:v>
                </c:pt>
                <c:pt idx="21">
                  <c:v>0.33528265107212474</c:v>
                </c:pt>
                <c:pt idx="22">
                  <c:v>0.24951267056530213</c:v>
                </c:pt>
                <c:pt idx="23">
                  <c:v>0.2354085603112841</c:v>
                </c:pt>
                <c:pt idx="24">
                  <c:v>0.18128654970760238</c:v>
                </c:pt>
                <c:pt idx="25">
                  <c:v>0.10916179337231968</c:v>
                </c:pt>
                <c:pt idx="26">
                  <c:v>7.6023391812865548E-2</c:v>
                </c:pt>
                <c:pt idx="27">
                  <c:v>4.0935672514619936E-2</c:v>
                </c:pt>
                <c:pt idx="28">
                  <c:v>4.8732943469785628E-2</c:v>
                </c:pt>
                <c:pt idx="29">
                  <c:v>2.3391812865497075E-2</c:v>
                </c:pt>
                <c:pt idx="30">
                  <c:v>1.1695906432748537E-2</c:v>
                </c:pt>
                <c:pt idx="31">
                  <c:v>1.1673151750972721E-2</c:v>
                </c:pt>
                <c:pt idx="32">
                  <c:v>1.9455252918287869E-3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0.99794238683127567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0.99382716049382713</c:v>
                </c:pt>
                <c:pt idx="15">
                  <c:v>0.99178644763860369</c:v>
                </c:pt>
                <c:pt idx="16">
                  <c:v>0.9711934156378601</c:v>
                </c:pt>
                <c:pt idx="17">
                  <c:v>0.93827160493827155</c:v>
                </c:pt>
                <c:pt idx="18">
                  <c:v>0.90740740740740744</c:v>
                </c:pt>
                <c:pt idx="19">
                  <c:v>0.83778234086242298</c:v>
                </c:pt>
                <c:pt idx="20">
                  <c:v>0.77002053388090352</c:v>
                </c:pt>
                <c:pt idx="21">
                  <c:v>0.64681724845995892</c:v>
                </c:pt>
                <c:pt idx="22">
                  <c:v>0.52977412731006157</c:v>
                </c:pt>
                <c:pt idx="23">
                  <c:v>0.43415637860082307</c:v>
                </c:pt>
                <c:pt idx="24">
                  <c:v>0.29979466119096509</c:v>
                </c:pt>
                <c:pt idx="25">
                  <c:v>0.19917864476386038</c:v>
                </c:pt>
                <c:pt idx="26">
                  <c:v>0.16016427104722791</c:v>
                </c:pt>
                <c:pt idx="27">
                  <c:v>8.8295687885010271E-2</c:v>
                </c:pt>
                <c:pt idx="28">
                  <c:v>3.9014373716632446E-2</c:v>
                </c:pt>
                <c:pt idx="29">
                  <c:v>2.2587268993839837E-2</c:v>
                </c:pt>
                <c:pt idx="30">
                  <c:v>4.1067761806981521E-3</c:v>
                </c:pt>
                <c:pt idx="31">
                  <c:v>4.11522633744856E-3</c:v>
                </c:pt>
                <c:pt idx="3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B004-5840-82B7-0CE8D4462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Value at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O_Intro!$E$14</c:f>
              <c:strCache>
                <c:ptCount val="1"/>
                <c:pt idx="0">
                  <c:v>Value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O_Intro!$B$15:$B$20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O_Intro!$E$15:$E$20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58-BF41-8283-0799B0947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741248"/>
        <c:axId val="116742784"/>
      </c:lineChart>
      <c:catAx>
        <c:axId val="116741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42784"/>
        <c:crosses val="autoZero"/>
        <c:auto val="1"/>
        <c:lblAlgn val="ctr"/>
        <c:lblOffset val="100"/>
        <c:noMultiLvlLbl val="0"/>
      </c:catAx>
      <c:valAx>
        <c:axId val="11674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4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 at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O_Intro!$G$14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O_Intro!$B$15:$B$20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O_Intro!$G$15:$G$20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BB-F146-B478-5DDF8F739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0792320"/>
        <c:axId val="260793856"/>
      </c:lineChart>
      <c:catAx>
        <c:axId val="26079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93856"/>
        <c:crosses val="autoZero"/>
        <c:auto val="1"/>
        <c:lblAlgn val="ctr"/>
        <c:lblOffset val="100"/>
        <c:noMultiLvlLbl val="0"/>
      </c:catAx>
      <c:valAx>
        <c:axId val="26079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9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Exceedance by Percentile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cat>
            <c:numRef>
              <c:f>Backtest!$I$33:$I$51</c:f>
              <c:numCache>
                <c:formatCode>General</c:formatCode>
                <c:ptCount val="19"/>
                <c:pt idx="0" formatCode="0%">
                  <c:v>0.05</c:v>
                </c:pt>
                <c:pt idx="1">
                  <c:v>0.1</c:v>
                </c:pt>
                <c:pt idx="2" formatCode="0%">
                  <c:v>0.15</c:v>
                </c:pt>
                <c:pt idx="3">
                  <c:v>0.2</c:v>
                </c:pt>
                <c:pt idx="4" formatCode="0%">
                  <c:v>0.25</c:v>
                </c:pt>
                <c:pt idx="5">
                  <c:v>0.3</c:v>
                </c:pt>
                <c:pt idx="6" formatCode="0%">
                  <c:v>0.35</c:v>
                </c:pt>
                <c:pt idx="7">
                  <c:v>0.4</c:v>
                </c:pt>
                <c:pt idx="8" formatCode="0%">
                  <c:v>0.45</c:v>
                </c:pt>
                <c:pt idx="9">
                  <c:v>0.5</c:v>
                </c:pt>
                <c:pt idx="10" formatCode="0%">
                  <c:v>0.55000000000000004</c:v>
                </c:pt>
                <c:pt idx="11">
                  <c:v>0.6</c:v>
                </c:pt>
                <c:pt idx="12" formatCode="0%">
                  <c:v>0.65</c:v>
                </c:pt>
                <c:pt idx="13">
                  <c:v>0.7</c:v>
                </c:pt>
                <c:pt idx="14" formatCode="0%">
                  <c:v>0.75</c:v>
                </c:pt>
                <c:pt idx="15">
                  <c:v>0.8</c:v>
                </c:pt>
                <c:pt idx="16" formatCode="0%">
                  <c:v>0.85</c:v>
                </c:pt>
                <c:pt idx="17">
                  <c:v>0.9</c:v>
                </c:pt>
                <c:pt idx="18" formatCode="0%">
                  <c:v>0.95</c:v>
                </c:pt>
              </c:numCache>
            </c:numRef>
          </c:cat>
          <c:val>
            <c:numRef>
              <c:f>Backtest!$J$33:$J$51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6079-B043-AE9C-A4DA5E5FA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1379609"/>
        <c:axId val="1174328857"/>
      </c:barChart>
      <c:catAx>
        <c:axId val="60137960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174328857"/>
        <c:crosses val="autoZero"/>
        <c:auto val="1"/>
        <c:lblAlgn val="ctr"/>
        <c:lblOffset val="100"/>
        <c:noMultiLvlLbl val="1"/>
      </c:catAx>
      <c:valAx>
        <c:axId val="117432885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01379609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Forwards_Intro!$E$7:$I$7</c:f>
              <c:numCache>
                <c:formatCode>0.0%</c:formatCode>
                <c:ptCount val="5"/>
                <c:pt idx="0">
                  <c:v>1.0000000000000009E-2</c:v>
                </c:pt>
                <c:pt idx="1">
                  <c:v>1.9950979214197417E-2</c:v>
                </c:pt>
                <c:pt idx="2">
                  <c:v>2.9870533889218676E-2</c:v>
                </c:pt>
                <c:pt idx="3">
                  <c:v>3.2393613327031501E-2</c:v>
                </c:pt>
                <c:pt idx="4">
                  <c:v>3.1914446073993519E-2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56-EE4A-A97A-E617E57B6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0041951"/>
        <c:axId val="2059876911"/>
      </c:lineChart>
      <c:catAx>
        <c:axId val="2060041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876911"/>
        <c:crosses val="autoZero"/>
        <c:auto val="1"/>
        <c:lblAlgn val="ctr"/>
        <c:lblOffset val="100"/>
        <c:noMultiLvlLbl val="0"/>
      </c:catAx>
      <c:valAx>
        <c:axId val="2059876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041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Forwards_Example!$E$1:$I$1</c:f>
              <c:numCache>
                <c:formatCode>0.00%</c:formatCode>
                <c:ptCount val="5"/>
                <c:pt idx="0">
                  <c:v>3.5000000000000003E-2</c:v>
                </c:pt>
                <c:pt idx="1">
                  <c:v>3.7499999999999999E-2</c:v>
                </c:pt>
                <c:pt idx="2">
                  <c:v>3.7999999999999999E-2</c:v>
                </c:pt>
                <c:pt idx="3">
                  <c:v>0.04</c:v>
                </c:pt>
                <c:pt idx="4">
                  <c:v>3.95E-2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F5-C042-9CEA-E590645A0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0041951"/>
        <c:axId val="2059876911"/>
      </c:lineChart>
      <c:catAx>
        <c:axId val="2060041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876911"/>
        <c:crosses val="autoZero"/>
        <c:auto val="1"/>
        <c:lblAlgn val="ctr"/>
        <c:lblOffset val="100"/>
        <c:noMultiLvlLbl val="0"/>
      </c:catAx>
      <c:valAx>
        <c:axId val="2059876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041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jpeg"/><Relationship Id="rId1" Type="http://schemas.openxmlformats.org/officeDocument/2006/relationships/chart" Target="../charts/chart1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g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jpeg"/><Relationship Id="rId1" Type="http://schemas.openxmlformats.org/officeDocument/2006/relationships/hyperlink" Target="https://www.google.com/url?sa=i&amp;rct=j&amp;q=&amp;esrc=s&amp;source=images&amp;cd=&amp;cad=rja&amp;uact=8&amp;ved=0ahUKEwi1yN6a9bDTAhUKOyYKHSKRBw8QjRwIBw&amp;url=http://blog.littleredfeather.com/scams-in-horse-racing-partnerships&amp;psig=AFQjCNFjwyfqj1Gn2H2lGgkg908c_gl38g&amp;ust=149270489029755" TargetMode="Externa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5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20</xdr:row>
      <xdr:rowOff>171450</xdr:rowOff>
    </xdr:from>
    <xdr:to>
      <xdr:col>23</xdr:col>
      <xdr:colOff>419100</xdr:colOff>
      <xdr:row>31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6DC50B-9DA2-A14C-AF4C-4AB1F2A439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806450</xdr:colOff>
      <xdr:row>4</xdr:row>
      <xdr:rowOff>241300</xdr:rowOff>
    </xdr:from>
    <xdr:to>
      <xdr:col>19</xdr:col>
      <xdr:colOff>762000</xdr:colOff>
      <xdr:row>24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A30265-9BC6-134E-A8D4-B16454981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609600</xdr:colOff>
      <xdr:row>35</xdr:row>
      <xdr:rowOff>317500</xdr:rowOff>
    </xdr:from>
    <xdr:to>
      <xdr:col>9</xdr:col>
      <xdr:colOff>660400</xdr:colOff>
      <xdr:row>45</xdr:row>
      <xdr:rowOff>304800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45041A-6799-C946-AF41-A8DA5A90E6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25400</xdr:colOff>
      <xdr:row>1</xdr:row>
      <xdr:rowOff>25400</xdr:rowOff>
    </xdr:from>
    <xdr:to>
      <xdr:col>12</xdr:col>
      <xdr:colOff>342900</xdr:colOff>
      <xdr:row>23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844162-2DB7-E942-90AF-9FD7276E3021}"/>
            </a:ext>
          </a:extLst>
        </xdr:cNvPr>
        <xdr:cNvSpPr txBox="1"/>
      </xdr:nvSpPr>
      <xdr:spPr>
        <a:xfrm>
          <a:off x="850900" y="3556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Setup ####</a:t>
          </a:r>
        </a:p>
        <a:p>
          <a:endParaRPr lang="en-US" sz="2000"/>
        </a:p>
        <a:p>
          <a:r>
            <a:rPr lang="en-US" sz="2000"/>
            <a:t>install.packages('tidyverse')</a:t>
          </a:r>
        </a:p>
        <a:p>
          <a:r>
            <a:rPr lang="en-US" sz="2000"/>
            <a:t>install.packages('datarium')</a:t>
          </a:r>
        </a:p>
        <a:p>
          <a:endParaRPr lang="en-US" sz="2000"/>
        </a:p>
        <a:p>
          <a:r>
            <a:rPr lang="en-US" sz="2000"/>
            <a:t>data("marketing", package = "datarium")</a:t>
          </a:r>
        </a:p>
        <a:p>
          <a:endParaRPr lang="en-US" sz="2000"/>
        </a:p>
        <a:p>
          <a:r>
            <a:rPr lang="en-US" sz="2000"/>
            <a:t>fit_lm &lt;- lm(sales ~ youtube, data = marketing)</a:t>
          </a:r>
        </a:p>
        <a:p>
          <a:endParaRPr lang="en-US" sz="2000"/>
        </a:p>
        <a:p>
          <a:r>
            <a:rPr lang="en-US" sz="2000"/>
            <a:t>y = marketing$sales</a:t>
          </a:r>
        </a:p>
        <a:p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CCC534F-481D-914A-ADE3-6B327987B16E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Linearity ####</a:t>
          </a:r>
        </a:p>
        <a:p>
          <a:endParaRPr lang="en-US" sz="2000"/>
        </a:p>
        <a:p>
          <a:r>
            <a:rPr lang="en-US" sz="2000"/>
            <a:t># Check for successful linear fit errors ~ N(0,sigma^2)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1)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yhat = predict(object = fit_lm,newdata = marketing)</a:t>
          </a:r>
        </a:p>
        <a:p>
          <a:r>
            <a:rPr lang="en-US" sz="2000"/>
            <a:t>errors = y - yhat</a:t>
          </a:r>
        </a:p>
        <a:p>
          <a:r>
            <a:rPr lang="en-US" sz="2000"/>
            <a:t>plot(x = yhat, y = errors)</a:t>
          </a:r>
        </a:p>
      </xdr:txBody>
    </xdr:sp>
    <xdr:clientData/>
  </xdr:twoCellAnchor>
  <xdr:twoCellAnchor editAs="oneCell">
    <xdr:from>
      <xdr:col>11</xdr:col>
      <xdr:colOff>457200</xdr:colOff>
      <xdr:row>1</xdr:row>
      <xdr:rowOff>12700</xdr:rowOff>
    </xdr:from>
    <xdr:to>
      <xdr:col>22</xdr:col>
      <xdr:colOff>469900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F53FB0E-F286-1B4F-9E67-8F8CCBE06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2200" y="342900"/>
          <a:ext cx="9093200" cy="7505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999CFB-DA8B-434E-A320-DE76EA3409EF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Normal Errors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2)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std_residual = scale(errors,center = T,scale = T)</a:t>
          </a:r>
        </a:p>
        <a:p>
          <a:r>
            <a:rPr lang="en-US" sz="2000"/>
            <a:t>n = length(errors)</a:t>
          </a:r>
        </a:p>
        <a:p>
          <a:r>
            <a:rPr lang="en-US" sz="2000"/>
            <a:t>ptiles = (1:n)/(n+1)</a:t>
          </a:r>
        </a:p>
        <a:p>
          <a:r>
            <a:rPr lang="en-US" sz="2000"/>
            <a:t>theoreticals = qnorm(ptiles)</a:t>
          </a:r>
        </a:p>
        <a:p>
          <a:r>
            <a:rPr lang="en-US" sz="2000"/>
            <a:t>plot(theoreticals,sort(std_residual))</a:t>
          </a:r>
        </a:p>
        <a:p>
          <a:r>
            <a:rPr lang="en-US" sz="2000"/>
            <a:t>abline(b = 1, a = 0)</a:t>
          </a:r>
        </a:p>
      </xdr:txBody>
    </xdr:sp>
    <xdr:clientData/>
  </xdr:twoCellAnchor>
  <xdr:twoCellAnchor editAs="oneCell">
    <xdr:from>
      <xdr:col>11</xdr:col>
      <xdr:colOff>469900</xdr:colOff>
      <xdr:row>1</xdr:row>
      <xdr:rowOff>0</xdr:rowOff>
    </xdr:from>
    <xdr:to>
      <xdr:col>22</xdr:col>
      <xdr:colOff>469900</xdr:colOff>
      <xdr:row>23</xdr:row>
      <xdr:rowOff>279400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335C65-F6C5-B248-A45B-16266D2EF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24900" y="330200"/>
          <a:ext cx="9080500" cy="75438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E03A3CA-F3DC-6147-A0FF-840FECC06C12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Constant Variance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3)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plot(yhat,sqrt(abs(std_residual)))</a:t>
          </a:r>
        </a:p>
        <a:p>
          <a:endParaRPr lang="en-US" sz="2000"/>
        </a:p>
        <a:p>
          <a:r>
            <a:rPr lang="en-US" sz="2000"/>
            <a:t># FTest for Constant Variance</a:t>
          </a:r>
        </a:p>
        <a:p>
          <a:r>
            <a:rPr lang="en-US" sz="2000"/>
            <a:t>idx_yhat = order(yhat)</a:t>
          </a:r>
        </a:p>
        <a:p>
          <a:r>
            <a:rPr lang="en-US" sz="2000"/>
            <a:t>errors_sorted = errors[idx_yhat]</a:t>
          </a:r>
        </a:p>
        <a:p>
          <a:r>
            <a:rPr lang="en-US" sz="2000"/>
            <a:t>v1 = var(errors_sorted[1:(n/2)])</a:t>
          </a:r>
        </a:p>
        <a:p>
          <a:r>
            <a:rPr lang="en-US" sz="2000"/>
            <a:t>v2 = var(errors_sorted[(n/2+1):n])</a:t>
          </a:r>
        </a:p>
        <a:p>
          <a:r>
            <a:rPr lang="en-US" sz="2000"/>
            <a:t>f_obs = v2/v1</a:t>
          </a:r>
        </a:p>
        <a:p>
          <a:r>
            <a:rPr lang="en-US" sz="2000"/>
            <a:t>pf(f_obs,n/2-1,n/2-1,lower.tail = F)       </a:t>
          </a:r>
        </a:p>
        <a:p>
          <a:r>
            <a:rPr lang="en-US" sz="2000"/>
            <a:t>qf(.025,n/2-1,n/2-1)</a:t>
          </a:r>
        </a:p>
        <a:p>
          <a:r>
            <a:rPr lang="en-US" sz="2000"/>
            <a:t>qf(.975,n/2-1,n/2-1)</a:t>
          </a:r>
        </a:p>
      </xdr:txBody>
    </xdr:sp>
    <xdr:clientData/>
  </xdr:twoCellAnchor>
  <xdr:twoCellAnchor editAs="oneCell">
    <xdr:from>
      <xdr:col>11</xdr:col>
      <xdr:colOff>495300</xdr:colOff>
      <xdr:row>1</xdr:row>
      <xdr:rowOff>12700</xdr:rowOff>
    </xdr:from>
    <xdr:to>
      <xdr:col>22</xdr:col>
      <xdr:colOff>533400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F18C004-5E99-2549-830B-571F2B540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50300" y="342900"/>
          <a:ext cx="9118600" cy="7505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11490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7B1F4D0-A00E-3A43-8733-26AACC5004F3}"/>
            </a:ext>
          </a:extLst>
        </xdr:cNvPr>
        <xdr:cNvSpPr txBox="1"/>
      </xdr:nvSpPr>
      <xdr:spPr>
        <a:xfrm>
          <a:off x="0" y="330200"/>
          <a:ext cx="8572500" cy="76060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Leverage Points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 5)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X = cbind(1,as.matrix(marketing$youtube))</a:t>
          </a:r>
        </a:p>
        <a:p>
          <a:r>
            <a:rPr lang="en-US" sz="2000"/>
            <a:t>y = as.matrix(marketing$sales)</a:t>
          </a:r>
        </a:p>
        <a:p>
          <a:r>
            <a:rPr lang="en-US" sz="2000"/>
            <a:t>plot(hatvalues(fit_lm),std_residual,xlim = c(0,max(hatvalues(fit_lm))))</a:t>
          </a:r>
        </a:p>
        <a:p>
          <a:endParaRPr lang="en-US" sz="2000"/>
        </a:p>
        <a:p>
          <a:r>
            <a:rPr lang="en-US" sz="2000"/>
            <a:t># Hat Values</a:t>
          </a:r>
        </a:p>
        <a:p>
          <a:r>
            <a:rPr lang="en-US" sz="2000"/>
            <a:t>H = X %*% solve(t(X) %*% X) %*% t(X)</a:t>
          </a:r>
        </a:p>
        <a:p>
          <a:r>
            <a:rPr lang="en-US" sz="2000"/>
            <a:t>yhat_CF = H %*% y</a:t>
          </a:r>
        </a:p>
        <a:p>
          <a:r>
            <a:rPr lang="en-US" sz="2000"/>
            <a:t>hatvalues(fit_lm)</a:t>
          </a:r>
        </a:p>
        <a:p>
          <a:r>
            <a:rPr lang="en-US" sz="2000"/>
            <a:t>plot(diag(H),hatvalues(fit_lm))</a:t>
          </a:r>
        </a:p>
        <a:p>
          <a:r>
            <a:rPr lang="en-US" sz="2000"/>
            <a:t>abline(0,1,col='green')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6808FB-11D6-C046-95A1-7474322E1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46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2D1925C-1133-1045-9F2B-ABF3ED341045}"/>
            </a:ext>
          </a:extLst>
        </xdr:cNvPr>
        <xdr:cNvSpPr txBox="1"/>
      </xdr:nvSpPr>
      <xdr:spPr>
        <a:xfrm>
          <a:off x="0" y="330200"/>
          <a:ext cx="8572500" cy="760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# Cooks Distance</a:t>
          </a:r>
          <a:r>
            <a:rPr lang="en-US" sz="1800" baseline="0"/>
            <a:t> ####</a:t>
          </a:r>
          <a:endParaRPr lang="en-US" sz="1800"/>
        </a:p>
        <a:p>
          <a:endParaRPr lang="en-US" sz="1800"/>
        </a:p>
        <a:p>
          <a:r>
            <a:rPr lang="en-US" sz="1800"/>
            <a:t>MSE = mean(fit_lm$residuals^2)</a:t>
          </a:r>
        </a:p>
        <a:p>
          <a:r>
            <a:rPr lang="en-US" sz="1800"/>
            <a:t>yhat = fit_lm$fitted.values</a:t>
          </a:r>
        </a:p>
        <a:p>
          <a:r>
            <a:rPr lang="en-US" sz="1800"/>
            <a:t>p = n - fit_lm$df.residual</a:t>
          </a:r>
        </a:p>
        <a:p>
          <a:endParaRPr lang="en-US" sz="1800"/>
        </a:p>
        <a:p>
          <a:r>
            <a:rPr lang="en-US" sz="1800"/>
            <a:t>cooksDvec = vector(mode = 'numeric', length = n)</a:t>
          </a:r>
        </a:p>
        <a:p>
          <a:r>
            <a:rPr lang="en-US" sz="1800"/>
            <a:t>for (i in 1:n){</a:t>
          </a:r>
        </a:p>
        <a:p>
          <a:r>
            <a:rPr lang="en-US" sz="1800"/>
            <a:t>  data_i = marketing[-i,]</a:t>
          </a:r>
        </a:p>
        <a:p>
          <a:r>
            <a:rPr lang="en-US" sz="1800"/>
            <a:t>  fit_lm_i = lm(sales ~ youtube, data = data_i)</a:t>
          </a:r>
        </a:p>
        <a:p>
          <a:r>
            <a:rPr lang="en-US" sz="1800"/>
            <a:t>  yhat_i = predict(object = fit_lm_i, newdata = marketing)</a:t>
          </a:r>
        </a:p>
        <a:p>
          <a:r>
            <a:rPr lang="en-US" sz="1800"/>
            <a:t>  cooksDvec[i] = sum((yhat_i-yhat)^2)/p / MSE</a:t>
          </a:r>
        </a:p>
        <a:p>
          <a:r>
            <a:rPr lang="en-US" sz="1800"/>
            <a:t>}</a:t>
          </a:r>
        </a:p>
        <a:p>
          <a:endParaRPr lang="en-US" sz="1800"/>
        </a:p>
        <a:p>
          <a:r>
            <a:rPr lang="en-US" sz="1800"/>
            <a:t>cooksD = cooks.distance(model = fit_lm)</a:t>
          </a:r>
        </a:p>
        <a:p>
          <a:r>
            <a:rPr lang="en-US" sz="1800"/>
            <a:t>max(abs(cooksDvec-cooksD))</a:t>
          </a:r>
        </a:p>
        <a:p>
          <a:endParaRPr lang="en-US" sz="1800"/>
        </a:p>
        <a:p>
          <a:r>
            <a:rPr lang="en-US" sz="1800"/>
            <a:t>plot(cooksDvec,cooksD)</a:t>
          </a:r>
        </a:p>
        <a:p>
          <a:r>
            <a:rPr lang="en-US" sz="1800"/>
            <a:t>abline(a=0,b=1)</a:t>
          </a:r>
        </a:p>
        <a:p>
          <a:endParaRPr lang="en-US" sz="1800"/>
        </a:p>
        <a:p>
          <a:r>
            <a:rPr lang="en-US" sz="1800"/>
            <a:t>f_crit = qf(.95,p,n-p)</a:t>
          </a:r>
        </a:p>
        <a:p>
          <a:r>
            <a:rPr lang="en-US" sz="1800"/>
            <a:t>barplot(cooksD)</a:t>
          </a:r>
        </a:p>
        <a:p>
          <a:r>
            <a:rPr lang="en-US" sz="1800"/>
            <a:t>abline(h = f_crit,col = 'red')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1209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52B148-FD31-DE40-9C2B-D06BB6DAD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580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1F5D5E-0528-C34A-9F6C-9B989FB18EDA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Independent Residuals ####</a:t>
          </a:r>
        </a:p>
        <a:p>
          <a:endParaRPr lang="en-US" sz="2000"/>
        </a:p>
        <a:p>
          <a:r>
            <a:rPr lang="en-US" sz="2000"/>
            <a:t>data(economics,package = 'ggplot2')</a:t>
          </a:r>
        </a:p>
        <a:p>
          <a:r>
            <a:rPr lang="en-US" sz="2000"/>
            <a:t>fit_lm &lt;- lm(pce ~ pop, data=economics)</a:t>
          </a:r>
        </a:p>
        <a:p>
          <a:r>
            <a:rPr lang="en-US" sz="2000"/>
            <a:t>acf(fit_lm$residuals) </a:t>
          </a:r>
        </a:p>
        <a:p>
          <a:endParaRPr lang="en-US" sz="2000"/>
        </a:p>
        <a:p>
          <a:r>
            <a:rPr lang="en-US" sz="2000"/>
            <a:t># install.packages('lmtest')</a:t>
          </a:r>
        </a:p>
        <a:p>
          <a:r>
            <a:rPr lang="en-US" sz="2000"/>
            <a:t>lmtest::dwtest(fit_lm)</a:t>
          </a:r>
        </a:p>
        <a:p>
          <a:r>
            <a:rPr lang="en-US" sz="2000"/>
            <a:t># https://en.wikipedia.org/wiki/Durbin%E2%80%93Watson_statistic</a:t>
          </a:r>
        </a:p>
        <a:p>
          <a:endParaRPr lang="en-US" sz="2000"/>
        </a:p>
      </xdr:txBody>
    </xdr:sp>
    <xdr:clientData/>
  </xdr:twoCellAnchor>
  <xdr:twoCellAnchor editAs="oneCell">
    <xdr:from>
      <xdr:col>11</xdr:col>
      <xdr:colOff>406400</xdr:colOff>
      <xdr:row>1</xdr:row>
      <xdr:rowOff>12700</xdr:rowOff>
    </xdr:from>
    <xdr:to>
      <xdr:col>22</xdr:col>
      <xdr:colOff>457200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E13CE0-2403-1241-AFE8-48821215D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1400" y="342900"/>
          <a:ext cx="9131300" cy="7505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1</xdr:row>
      <xdr:rowOff>266700</xdr:rowOff>
    </xdr:from>
    <xdr:to>
      <xdr:col>7</xdr:col>
      <xdr:colOff>431800</xdr:colOff>
      <xdr:row>27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64A4A08-798F-6846-8C8E-995C67364A2D}"/>
            </a:ext>
          </a:extLst>
        </xdr:cNvPr>
        <xdr:cNvSpPr txBox="1"/>
      </xdr:nvSpPr>
      <xdr:spPr>
        <a:xfrm>
          <a:off x="203200" y="596900"/>
          <a:ext cx="60071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MLR1</a:t>
          </a:r>
        </a:p>
        <a:p>
          <a:endParaRPr lang="en-US" sz="1400"/>
        </a:p>
        <a:p>
          <a:r>
            <a:rPr lang="en-US" sz="1400"/>
            <a:t># install.packages('ggplot2')</a:t>
          </a:r>
        </a:p>
        <a:p>
          <a:r>
            <a:rPr lang="en-US" sz="1400"/>
            <a:t>library(ggplot2)</a:t>
          </a:r>
        </a:p>
        <a:p>
          <a:endParaRPr lang="en-US" sz="1400"/>
        </a:p>
        <a:p>
          <a:r>
            <a:rPr lang="en-US" sz="1400"/>
            <a:t># data(package = 'ggplot2')</a:t>
          </a:r>
        </a:p>
        <a:p>
          <a:r>
            <a:rPr lang="en-US" sz="1400"/>
            <a:t>names(mpg)</a:t>
          </a:r>
        </a:p>
        <a:p>
          <a:endParaRPr lang="en-US" sz="1400"/>
        </a:p>
        <a:p>
          <a:r>
            <a:rPr lang="en-US" sz="1400"/>
            <a:t>myfit0 = lm(formula = cty ~ 1, data = mpg)</a:t>
          </a:r>
        </a:p>
        <a:p>
          <a:r>
            <a:rPr lang="en-US" sz="1400"/>
            <a:t>myfit1 = lm(formula = cty ~ displ, data = mpg)</a:t>
          </a:r>
        </a:p>
        <a:p>
          <a:r>
            <a:rPr lang="en-US" sz="1400"/>
            <a:t>myfit2 = lm(formula = cty ~ displ + year, data = mpg)</a:t>
          </a:r>
        </a:p>
        <a:p>
          <a:r>
            <a:rPr lang="en-US" sz="1400"/>
            <a:t>myfit3 = lm(formula = cty ~ displ + year + cyl, data = mpg)</a:t>
          </a:r>
        </a:p>
        <a:p>
          <a:r>
            <a:rPr lang="en-US" sz="1400"/>
            <a:t>myfit4 = lm(formula = cty ~ displ + year + cyl + drv, data = mpg)</a:t>
          </a:r>
        </a:p>
        <a:p>
          <a:r>
            <a:rPr lang="en-US" sz="1400"/>
            <a:t>myfit5 = lm(formula = cty ~ displ + year + cyl + drv + manufacturer, data = mpg)</a:t>
          </a:r>
        </a:p>
        <a:p>
          <a:r>
            <a:rPr lang="en-US" sz="1400"/>
            <a:t>myfitn = lm(formula = cty ~ .,data = mpg)</a:t>
          </a:r>
        </a:p>
        <a:p>
          <a:endParaRPr lang="en-US" sz="1400"/>
        </a:p>
        <a:p>
          <a:r>
            <a:rPr lang="en-US" sz="1400"/>
            <a:t>myfit = myfit3</a:t>
          </a:r>
        </a:p>
        <a:p>
          <a:endParaRPr lang="en-US" sz="1400"/>
        </a:p>
        <a:p>
          <a:r>
            <a:rPr lang="en-US" sz="1400"/>
            <a:t>summary(myfit)</a:t>
          </a:r>
        </a:p>
        <a:p>
          <a:r>
            <a:rPr lang="en-US" sz="1400"/>
            <a:t>plot(myfit)</a:t>
          </a:r>
        </a:p>
        <a:p>
          <a:endParaRPr lang="en-US" sz="1400"/>
        </a:p>
      </xdr:txBody>
    </xdr:sp>
    <xdr:clientData/>
  </xdr:twoCellAnchor>
  <xdr:twoCellAnchor>
    <xdr:from>
      <xdr:col>7</xdr:col>
      <xdr:colOff>723900</xdr:colOff>
      <xdr:row>1</xdr:row>
      <xdr:rowOff>279400</xdr:rowOff>
    </xdr:from>
    <xdr:to>
      <xdr:col>14</xdr:col>
      <xdr:colOff>723900</xdr:colOff>
      <xdr:row>27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A129839-FAB8-5A41-9DE8-25F726175382}"/>
            </a:ext>
          </a:extLst>
        </xdr:cNvPr>
        <xdr:cNvSpPr txBox="1"/>
      </xdr:nvSpPr>
      <xdr:spPr>
        <a:xfrm>
          <a:off x="6502400" y="609600"/>
          <a:ext cx="57785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Stepwise Regression</a:t>
          </a:r>
        </a:p>
        <a:p>
          <a:endParaRPr lang="en-US" sz="1400"/>
        </a:p>
        <a:p>
          <a:r>
            <a:rPr lang="en-US" sz="1400"/>
            <a:t>scope = list(lower = formula(myfit0), upper = formula(myfitn))</a:t>
          </a:r>
        </a:p>
        <a:p>
          <a:endParaRPr lang="en-US" sz="1400"/>
        </a:p>
        <a:p>
          <a:r>
            <a:rPr lang="en-US" sz="1400"/>
            <a:t># Stepwise AIC</a:t>
          </a:r>
        </a:p>
        <a:p>
          <a:r>
            <a:rPr lang="en-US" sz="1400"/>
            <a:t>forwardAIC  = step(myfit0, scope, direction = "forward", k = 2)</a:t>
          </a:r>
        </a:p>
        <a:p>
          <a:r>
            <a:rPr lang="en-US" sz="1400"/>
            <a:t>backwardAIC = step(myfitn, scope, direction = "backward", k = 2)</a:t>
          </a:r>
        </a:p>
        <a:p>
          <a:endParaRPr lang="en-US" sz="1400"/>
        </a:p>
        <a:p>
          <a:r>
            <a:rPr lang="en-US" sz="1400"/>
            <a:t># Stepwise BIC</a:t>
          </a:r>
        </a:p>
        <a:p>
          <a:r>
            <a:rPr lang="en-US" sz="1400"/>
            <a:t>n = dim(mpg)[1]</a:t>
          </a:r>
        </a:p>
        <a:p>
          <a:r>
            <a:rPr lang="en-US" sz="1400"/>
            <a:t>forwardBIC  = step(model_0, scope, direction = "forward", k = log(n))</a:t>
          </a:r>
        </a:p>
        <a:p>
          <a:r>
            <a:rPr lang="en-US" sz="1400"/>
            <a:t>backwardBIC = step(model_n, scope, direction = "backward", k = log(n))</a:t>
          </a:r>
        </a:p>
        <a:p>
          <a:endParaRPr lang="en-US" sz="14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AB9A90-4B60-5B45-B32E-94AA5959B245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.5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27C12F-8B0B-904A-B906-E69956BF373E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Exploration ####</a:t>
          </a:r>
        </a:p>
        <a:p>
          <a:r>
            <a:rPr lang="en-US" sz="2000"/>
            <a:t>names(d)</a:t>
          </a:r>
        </a:p>
        <a:p>
          <a:r>
            <a:rPr lang="en-US" sz="2000"/>
            <a:t>summary(d)</a:t>
          </a:r>
        </a:p>
        <a:p>
          <a:r>
            <a:rPr lang="en-US" sz="2000"/>
            <a:t>cor(d)</a:t>
          </a:r>
        </a:p>
        <a:p>
          <a:r>
            <a:rPr lang="en-US" sz="2000"/>
            <a:t>cor(d[preds_num])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BCE70A-C60F-8E42-96FE-8DD0ED706089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Tools</a:t>
          </a:r>
          <a:r>
            <a:rPr lang="en-US" sz="2000" baseline="0"/>
            <a:t> ####</a:t>
          </a:r>
        </a:p>
        <a:p>
          <a:endParaRPr lang="en-US" sz="2000"/>
        </a:p>
        <a:p>
          <a:r>
            <a:rPr lang="en-US" sz="2000"/>
            <a:t>MyPlot = function(X,y,b,mytitle=''){</a:t>
          </a:r>
        </a:p>
        <a:p>
          <a:r>
            <a:rPr lang="en-US" sz="2000"/>
            <a:t>  yhat = X %*% b</a:t>
          </a:r>
        </a:p>
        <a:p>
          <a:r>
            <a:rPr lang="en-US" sz="2000"/>
            <a:t>  R2 = cor(y,yhat)^2</a:t>
          </a:r>
        </a:p>
        <a:p>
          <a:r>
            <a:rPr lang="en-US" sz="2000"/>
            <a:t>  MSE = mean(sum((y-yhat)^2))</a:t>
          </a:r>
        </a:p>
        <a:p>
          <a:r>
            <a:rPr lang="en-US" sz="2000"/>
            <a:t>  plot(y,yhat,cex=.1)</a:t>
          </a:r>
        </a:p>
        <a:p>
          <a:r>
            <a:rPr lang="en-US" sz="2000"/>
            <a:t>  abline(a=1,b=1,col='red')</a:t>
          </a:r>
        </a:p>
        <a:p>
          <a:r>
            <a:rPr lang="en-US" sz="2000"/>
            <a:t>  title(paste(mytitle,'\nR2',round(R2,2),'\nMSE',round(MSE)))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9B564E-1F7D-124D-86F0-56525AF69FA7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 Fit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fit = lm.fit(X_iis,y_iis)</a:t>
          </a:r>
        </a:p>
        <a:p>
          <a:r>
            <a:rPr lang="en-US" sz="2000"/>
            <a:t>b_fit = fit$coefficients</a:t>
          </a:r>
        </a:p>
        <a:p>
          <a:endParaRPr lang="en-US" sz="2000"/>
        </a:p>
        <a:p>
          <a:r>
            <a:rPr lang="en-US" sz="2000"/>
            <a:t>MyPlot(X_iis,y_iis,b_fit,'In Sample')</a:t>
          </a:r>
        </a:p>
        <a:p>
          <a:r>
            <a:rPr lang="en-US" sz="2000"/>
            <a:t>MyPlot(X_oos,y_oos,b_fit,'Out of Sample')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ED17DF-A038-B240-AD99-16E02ED99436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. Optim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B2F310-FF2F-F64A-BBC7-E7432C52E2A0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LM.</a:t>
          </a:r>
          <a:r>
            <a:rPr lang="en-US" sz="2000" baseline="0"/>
            <a:t> Optim L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 w/ lambda.  In and Out of Sample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lambda = 0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A5C475-1FBA-5E49-A901-6AFD84834C89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Optim</a:t>
          </a:r>
          <a:r>
            <a:rPr lang="en-US" sz="2000" baseline="0"/>
            <a:t> L Search </a:t>
          </a:r>
          <a:r>
            <a:rPr lang="en-US" sz="2000"/>
            <a:t>####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r>
            <a:rPr lang="en-US" sz="2000"/>
            <a:t>b_init = matrix(0,p,1)</a:t>
          </a:r>
        </a:p>
        <a:p>
          <a:endParaRPr lang="en-US" sz="2000"/>
        </a:p>
        <a:p>
          <a:r>
            <a:rPr lang="en-US" sz="2000"/>
            <a:t>X = X_iis</a:t>
          </a:r>
        </a:p>
        <a:p>
          <a:r>
            <a:rPr lang="en-US" sz="2000"/>
            <a:t>y = y_iis</a:t>
          </a:r>
        </a:p>
        <a:p>
          <a:r>
            <a:rPr lang="en-US" sz="2000"/>
            <a:t>Xt = t(X)</a:t>
          </a:r>
        </a:p>
        <a:p>
          <a:r>
            <a:rPr lang="en-US" sz="2000"/>
            <a:t>lambdas &lt;- 10^seq(-2, 2, length.out = 10)</a:t>
          </a:r>
        </a:p>
        <a:p>
          <a:r>
            <a:rPr lang="en-US" sz="2000"/>
            <a:t>nLambdas = length(lambdas)</a:t>
          </a:r>
        </a:p>
        <a:p>
          <a:r>
            <a:rPr lang="en-US" sz="2000"/>
            <a:t>MSE_vec = vector('numeric',nLambdas)</a:t>
          </a:r>
        </a:p>
        <a:p>
          <a:r>
            <a:rPr lang="en-US" sz="2000"/>
            <a:t>for (i in 1:nLambdas){</a:t>
          </a:r>
        </a:p>
        <a:p>
          <a:r>
            <a:rPr lang="en-US" sz="2000"/>
            <a:t>  lambda = lambdas[i]</a:t>
          </a:r>
        </a:p>
        <a:p>
          <a:r>
            <a:rPr lang="en-US" sz="2000"/>
            <a:t>  fit_optim = optim(b_init,f_RSS)</a:t>
          </a:r>
        </a:p>
        <a:p>
          <a:r>
            <a:rPr lang="en-US" sz="2000"/>
            <a:t>  b_optim = fit_optim$par</a:t>
          </a:r>
        </a:p>
        <a:p>
          <a:r>
            <a:rPr lang="en-US" sz="2000"/>
            <a:t>  ypred = X_oos %*% b_optim</a:t>
          </a:r>
        </a:p>
        <a:p>
          <a:r>
            <a:rPr lang="en-US" sz="2000"/>
            <a:t>  MSE_vec[i] = mean(sum((y_oos-ypred)^2))</a:t>
          </a:r>
        </a:p>
        <a:p>
          <a:r>
            <a:rPr lang="en-US" sz="2000"/>
            <a:t>}</a:t>
          </a:r>
        </a:p>
        <a:p>
          <a:r>
            <a:rPr lang="en-US" sz="2000"/>
            <a:t>plot(log(lambdas),MSE_vec)</a:t>
          </a:r>
        </a:p>
        <a:p>
          <a:r>
            <a:rPr lang="en-US" sz="2000"/>
            <a:t>lambdas[which.min(MSE_vec)]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AA89ED4-CFD9-BA43-86FB-4426BE8083EE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1</xdr:row>
      <xdr:rowOff>304800</xdr:rowOff>
    </xdr:from>
    <xdr:to>
      <xdr:col>15</xdr:col>
      <xdr:colOff>469900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7F6E56-4A7C-DC4F-893E-05C05B6F8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819150</xdr:colOff>
      <xdr:row>2</xdr:row>
      <xdr:rowOff>25400</xdr:rowOff>
    </xdr:from>
    <xdr:to>
      <xdr:col>16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07349-1C81-984E-BCE8-F6B4F5885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819150</xdr:colOff>
      <xdr:row>2</xdr:row>
      <xdr:rowOff>25400</xdr:rowOff>
    </xdr:from>
    <xdr:to>
      <xdr:col>19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804D80-2CB9-0144-B60C-20031C92D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0C40D4-0492-B540-BA41-E1CFE7341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B0D311-8777-C147-914C-7164D4B6F4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355A8C-8D0D-8C40-8B15-293009D82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9</xdr:col>
      <xdr:colOff>190500</xdr:colOff>
      <xdr:row>23</xdr:row>
      <xdr:rowOff>241300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BB45083-D8DF-1642-B61E-FBA51CCAE3EE}"/>
            </a:ext>
          </a:extLst>
        </xdr:cNvPr>
        <xdr:cNvSpPr txBox="1"/>
      </xdr:nvSpPr>
      <xdr:spPr>
        <a:xfrm>
          <a:off x="850900" y="330200"/>
          <a:ext cx="6769100" cy="7505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install.packages('class')</a:t>
          </a:r>
        </a:p>
        <a:p>
          <a:endParaRPr lang="en-US" sz="1400"/>
        </a:p>
        <a:p>
          <a:r>
            <a:rPr lang="en-US" sz="1400"/>
            <a:t>INSAMPLE_FRACTION = .7</a:t>
          </a:r>
        </a:p>
        <a:p>
          <a:endParaRPr lang="en-US" sz="1400"/>
        </a:p>
        <a:p>
          <a:r>
            <a:rPr lang="en-US" sz="1400"/>
            <a:t>d = iris</a:t>
          </a:r>
        </a:p>
        <a:p>
          <a:r>
            <a:rPr lang="en-US" sz="1400"/>
            <a:t>y = iris$Species</a:t>
          </a:r>
        </a:p>
        <a:p>
          <a:r>
            <a:rPr lang="en-US" sz="1400"/>
            <a:t>X = iris[,setdiff(colnames(iris),'Species')]</a:t>
          </a:r>
        </a:p>
        <a:p>
          <a:endParaRPr lang="en-US" sz="1400"/>
        </a:p>
        <a:p>
          <a:r>
            <a:rPr lang="en-US" sz="1400"/>
            <a:t>n = dim(d)[1]</a:t>
          </a:r>
        </a:p>
        <a:p>
          <a:r>
            <a:rPr lang="en-US" sz="1400"/>
            <a:t>idx_iis = sample(1:n,INSAMPLE_FRACTION*n)</a:t>
          </a:r>
        </a:p>
        <a:p>
          <a:r>
            <a:rPr lang="en-US" sz="1400"/>
            <a:t>idx_oos = setdiff(1:n,idx_iis)</a:t>
          </a:r>
        </a:p>
        <a:p>
          <a:endParaRPr lang="en-US" sz="1400"/>
        </a:p>
        <a:p>
          <a:r>
            <a:rPr lang="en-US" sz="1400"/>
            <a:t>X_iis = X[idx_iis,]</a:t>
          </a:r>
        </a:p>
        <a:p>
          <a:r>
            <a:rPr lang="en-US" sz="1400"/>
            <a:t>X_oos = X[idx_oos,]</a:t>
          </a:r>
        </a:p>
        <a:p>
          <a:r>
            <a:rPr lang="en-US" sz="1400"/>
            <a:t>d_iis = d[idx_iis,]</a:t>
          </a:r>
        </a:p>
        <a:p>
          <a:r>
            <a:rPr lang="en-US" sz="1400"/>
            <a:t>d_oos = d[idx_oos,]</a:t>
          </a:r>
        </a:p>
        <a:p>
          <a:r>
            <a:rPr lang="en-US" sz="1400"/>
            <a:t>y_iis = y[idx_iis]</a:t>
          </a:r>
        </a:p>
        <a:p>
          <a:r>
            <a:rPr lang="en-US" sz="1400"/>
            <a:t>y_oos = y[idx_oos]</a:t>
          </a:r>
        </a:p>
        <a:p>
          <a:endParaRPr lang="en-US" sz="1400"/>
        </a:p>
        <a:p>
          <a:r>
            <a:rPr lang="en-US" sz="1400"/>
            <a:t>yhat = class::knn(train = X_iis,test = X_oos,cl = y_iis, k = 1)</a:t>
          </a:r>
        </a:p>
        <a:p>
          <a:r>
            <a:rPr lang="en-US" sz="1400"/>
            <a:t>table(y_oos,yhat)</a:t>
          </a:r>
        </a:p>
        <a:p>
          <a:endParaRPr lang="en-US" sz="1400"/>
        </a:p>
        <a:p>
          <a:r>
            <a:rPr lang="en-US" sz="1400"/>
            <a:t>n_oos = length(y_oos)</a:t>
          </a:r>
        </a:p>
        <a:p>
          <a:r>
            <a:rPr lang="en-US" sz="1400"/>
            <a:t>n_kLEVELS = 15</a:t>
          </a:r>
        </a:p>
        <a:p>
          <a:r>
            <a:rPr lang="en-US" sz="1400"/>
            <a:t>errors_oos = vector('numeric',length = n_kLEVELS)</a:t>
          </a:r>
        </a:p>
        <a:p>
          <a:endParaRPr lang="en-US" sz="1400"/>
        </a:p>
        <a:p>
          <a:r>
            <a:rPr lang="en-US" sz="1400"/>
            <a:t>for (k in 1:n_kLEVELS){</a:t>
          </a:r>
        </a:p>
        <a:p>
          <a:r>
            <a:rPr lang="en-US" sz="1400"/>
            <a:t>  yhat = class::knn(train = X_iis,test = X_oos,cl = y_iis, k = k)</a:t>
          </a:r>
        </a:p>
        <a:p>
          <a:r>
            <a:rPr lang="en-US" sz="1400"/>
            <a:t>  errors_oos[k] = n_oos - sum(diag(table(y_oos,yhat)))</a:t>
          </a:r>
        </a:p>
        <a:p>
          <a:r>
            <a:rPr lang="en-US" sz="1400"/>
            <a:t>}</a:t>
          </a:r>
        </a:p>
        <a:p>
          <a:endParaRPr lang="en-US" sz="1400"/>
        </a:p>
        <a:p>
          <a:r>
            <a:rPr lang="en-US" sz="1400"/>
            <a:t>kvec = 1:n_kLEVELS</a:t>
          </a:r>
        </a:p>
        <a:p>
          <a:r>
            <a:rPr lang="en-US" sz="1400"/>
            <a:t>barplot(errors_oos ~ kvec)</a:t>
          </a:r>
        </a:p>
        <a:p>
          <a:endParaRPr lang="en-US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800100</xdr:colOff>
      <xdr:row>9</xdr:row>
      <xdr:rowOff>190500</xdr:rowOff>
    </xdr:from>
    <xdr:to>
      <xdr:col>15</xdr:col>
      <xdr:colOff>393700</xdr:colOff>
      <xdr:row>26</xdr:row>
      <xdr:rowOff>152400</xdr:rowOff>
    </xdr:to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64EB15FA-8F1A-0C49-93AA-542B79E2D6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23000" y="2590800"/>
          <a:ext cx="74930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11</xdr:row>
      <xdr:rowOff>0</xdr:rowOff>
    </xdr:from>
    <xdr:to>
      <xdr:col>12</xdr:col>
      <xdr:colOff>673100</xdr:colOff>
      <xdr:row>24</xdr:row>
      <xdr:rowOff>25400</xdr:rowOff>
    </xdr:to>
    <xdr:pic>
      <xdr:nvPicPr>
        <xdr:cNvPr id="2" name="Picture 1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40E1D8EB-AFBA-5B43-9B85-D0E5D3FEB5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800" y="29337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4370E3-6D01-5547-88B8-26E04DD3FE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EE67DF93-A734-F149-A0DD-BFE9943D97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692264</xdr:colOff>
      <xdr:row>30</xdr:row>
      <xdr:rowOff>25400</xdr:rowOff>
    </xdr:from>
    <xdr:ext cx="1225435" cy="1841500"/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C2D9B678-0C46-A444-8594-57D39B6968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F20B1D-B938-4B40-84B5-AA341C8B0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4FE09D-4B20-5E4B-9544-BF1AF78E35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25399</xdr:colOff>
      <xdr:row>4</xdr:row>
      <xdr:rowOff>12700</xdr:rowOff>
    </xdr:from>
    <xdr:ext cx="3606801" cy="2201334"/>
    <xdr:pic>
      <xdr:nvPicPr>
        <xdr:cNvPr id="2" name="Picture 1">
          <a:extLst>
            <a:ext uri="{FF2B5EF4-FFF2-40B4-BE49-F238E27FC236}">
              <a16:creationId xmlns:a16="http://schemas.microsoft.com/office/drawing/2014/main" id="{B6B13BDD-4520-6943-908B-9D5CD7475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599" y="1333500"/>
          <a:ext cx="3606801" cy="2201334"/>
        </a:xfrm>
        <a:prstGeom prst="rect">
          <a:avLst/>
        </a:prstGeom>
      </xdr:spPr>
    </xdr:pic>
    <xdr:clientData/>
  </xdr:one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4</xdr:row>
      <xdr:rowOff>190500</xdr:rowOff>
    </xdr:from>
    <xdr:to>
      <xdr:col>10</xdr:col>
      <xdr:colOff>419100</xdr:colOff>
      <xdr:row>17</xdr:row>
      <xdr:rowOff>9067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8C06F3-35E0-754F-B0F5-1CD9CF9DF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1511300"/>
          <a:ext cx="7772400" cy="4111167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18</xdr:row>
      <xdr:rowOff>25401</xdr:rowOff>
    </xdr:from>
    <xdr:to>
      <xdr:col>2</xdr:col>
      <xdr:colOff>7632700</xdr:colOff>
      <xdr:row>33</xdr:row>
      <xdr:rowOff>97309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9F086E6-5CB2-7B4E-9BE4-7E0D9C763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100" y="5511801"/>
          <a:ext cx="7594600" cy="4643908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13</xdr:row>
      <xdr:rowOff>76200</xdr:rowOff>
    </xdr:from>
    <xdr:to>
      <xdr:col>13</xdr:col>
      <xdr:colOff>317500</xdr:colOff>
      <xdr:row>20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33F7E9-FA97-0946-B125-77A36E210A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13</xdr:row>
      <xdr:rowOff>0</xdr:rowOff>
    </xdr:from>
    <xdr:to>
      <xdr:col>19</xdr:col>
      <xdr:colOff>317500</xdr:colOff>
      <xdr:row>20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1B6C254-E748-BD46-BA72-E89169C5D3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0</xdr:colOff>
      <xdr:row>23</xdr:row>
      <xdr:rowOff>0</xdr:rowOff>
    </xdr:from>
    <xdr:ext cx="5562600" cy="2709058"/>
    <xdr:pic>
      <xdr:nvPicPr>
        <xdr:cNvPr id="4" name="Picture 3">
          <a:extLst>
            <a:ext uri="{FF2B5EF4-FFF2-40B4-BE49-F238E27FC236}">
              <a16:creationId xmlns:a16="http://schemas.microsoft.com/office/drawing/2014/main" id="{E0627B84-EBDD-9941-80BA-39E042AB7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7010400"/>
          <a:ext cx="5562600" cy="2709058"/>
        </a:xfrm>
        <a:prstGeom prst="rect">
          <a:avLst/>
        </a:prstGeom>
      </xdr:spPr>
    </xdr:pic>
    <xdr:clientData/>
  </xdr:one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76199</xdr:colOff>
      <xdr:row>4</xdr:row>
      <xdr:rowOff>50800</xdr:rowOff>
    </xdr:from>
    <xdr:to>
      <xdr:col>11</xdr:col>
      <xdr:colOff>52378</xdr:colOff>
      <xdr:row>10</xdr:row>
      <xdr:rowOff>304800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AE80D8-CCDA-474C-921C-2B363D276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6099" y="1371600"/>
          <a:ext cx="4687879" cy="2235200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3149</xdr:colOff>
      <xdr:row>5</xdr:row>
      <xdr:rowOff>224692</xdr:rowOff>
    </xdr:from>
    <xdr:ext cx="5194780" cy="2483665"/>
    <xdr:pic>
      <xdr:nvPicPr>
        <xdr:cNvPr id="2" name="Picture 1" descr="mage result for horse racin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E2C6A7E-B9A5-5A47-BC5E-C2EF9FDE3B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49" y="2066192"/>
          <a:ext cx="5194780" cy="24836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63500</xdr:colOff>
      <xdr:row>7</xdr:row>
      <xdr:rowOff>266700</xdr:rowOff>
    </xdr:from>
    <xdr:to>
      <xdr:col>10</xdr:col>
      <xdr:colOff>381000</xdr:colOff>
      <xdr:row>13</xdr:row>
      <xdr:rowOff>165100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EDC526-C19E-D442-A138-117070ABB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" y="2730500"/>
          <a:ext cx="4000500" cy="1879600"/>
        </a:xfrm>
        <a:prstGeom prst="rect">
          <a:avLst/>
        </a:prstGeom>
      </xdr:spPr>
    </xdr:pic>
    <xdr:clientData/>
  </xdr:twoCellAnchor>
  <xdr:twoCellAnchor editAs="oneCell">
    <xdr:from>
      <xdr:col>11</xdr:col>
      <xdr:colOff>213499</xdr:colOff>
      <xdr:row>7</xdr:row>
      <xdr:rowOff>264300</xdr:rowOff>
    </xdr:from>
    <xdr:to>
      <xdr:col>23</xdr:col>
      <xdr:colOff>81489</xdr:colOff>
      <xdr:row>13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6A170DC-57C6-D541-8889-26F20D1ED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3199" y="2728100"/>
          <a:ext cx="4427290" cy="1869300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304799</xdr:rowOff>
    </xdr:from>
    <xdr:to>
      <xdr:col>6</xdr:col>
      <xdr:colOff>64163</xdr:colOff>
      <xdr:row>13</xdr:row>
      <xdr:rowOff>228600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71BC990-6071-C742-BCCE-3F6C2CD9DD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0" y="1219199"/>
          <a:ext cx="3366163" cy="2971801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23</xdr:row>
      <xdr:rowOff>266700</xdr:rowOff>
    </xdr:from>
    <xdr:to>
      <xdr:col>6</xdr:col>
      <xdr:colOff>762000</xdr:colOff>
      <xdr:row>30</xdr:row>
      <xdr:rowOff>12700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C3B3836-4980-E448-BBF7-2C849AF754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7505700"/>
          <a:ext cx="4000500" cy="2057400"/>
        </a:xfrm>
        <a:prstGeom prst="rect">
          <a:avLst/>
        </a:prstGeom>
      </xdr:spPr>
    </xdr:pic>
    <xdr:clientData/>
  </xdr:twoCellAnchor>
  <xdr:twoCellAnchor editAs="oneCell">
    <xdr:from>
      <xdr:col>7</xdr:col>
      <xdr:colOff>137299</xdr:colOff>
      <xdr:row>23</xdr:row>
      <xdr:rowOff>277000</xdr:rowOff>
    </xdr:from>
    <xdr:to>
      <xdr:col>12</xdr:col>
      <xdr:colOff>437088</xdr:colOff>
      <xdr:row>30</xdr:row>
      <xdr:rowOff>12700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6723092-C1FB-914A-BAC5-B92D565D4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5799" y="7516000"/>
          <a:ext cx="4427289" cy="2047100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632600</xdr:colOff>
      <xdr:row>2</xdr:row>
      <xdr:rowOff>48399</xdr:rowOff>
    </xdr:from>
    <xdr:to>
      <xdr:col>8</xdr:col>
      <xdr:colOff>495300</xdr:colOff>
      <xdr:row>8</xdr:row>
      <xdr:rowOff>225848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603FCB-AA63-EE4B-8CA1-2DB5E994B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64700" y="708799"/>
          <a:ext cx="4879200" cy="2209449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12700</xdr:colOff>
      <xdr:row>4</xdr:row>
      <xdr:rowOff>279400</xdr:rowOff>
    </xdr:from>
    <xdr:to>
      <xdr:col>3</xdr:col>
      <xdr:colOff>368300</xdr:colOff>
      <xdr:row>15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508EE51-82A6-F24A-A19D-A3B3341B8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600200"/>
          <a:ext cx="4559300" cy="3505200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632600</xdr:colOff>
      <xdr:row>4</xdr:row>
      <xdr:rowOff>48399</xdr:rowOff>
    </xdr:from>
    <xdr:to>
      <xdr:col>10</xdr:col>
      <xdr:colOff>584200</xdr:colOff>
      <xdr:row>14</xdr:row>
      <xdr:rowOff>200448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C2C2D3D-06BC-ED42-B835-10180B045A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8100" y="861199"/>
          <a:ext cx="4879200" cy="220944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152400</xdr:colOff>
      <xdr:row>11</xdr:row>
      <xdr:rowOff>76200</xdr:rowOff>
    </xdr:from>
    <xdr:ext cx="2870200" cy="945861"/>
    <xdr:pic>
      <xdr:nvPicPr>
        <xdr:cNvPr id="2" name="Picture 1">
          <a:extLst>
            <a:ext uri="{FF2B5EF4-FFF2-40B4-BE49-F238E27FC236}">
              <a16:creationId xmlns:a16="http://schemas.microsoft.com/office/drawing/2014/main" id="{BE4044E8-3DD7-424C-9F12-EB56E35FBE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8900" y="2311400"/>
          <a:ext cx="2870200" cy="945861"/>
        </a:xfrm>
        <a:prstGeom prst="rect">
          <a:avLst/>
        </a:prstGeom>
      </xdr:spPr>
    </xdr:pic>
    <xdr:clientData/>
  </xdr:oneCellAnchor>
  <xdr:oneCellAnchor>
    <xdr:from>
      <xdr:col>3</xdr:col>
      <xdr:colOff>165100</xdr:colOff>
      <xdr:row>14</xdr:row>
      <xdr:rowOff>228600</xdr:rowOff>
    </xdr:from>
    <xdr:ext cx="4851400" cy="698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EAEED72-138E-9944-B5B2-18FDFF0EFD58}"/>
                </a:ext>
              </a:extLst>
            </xdr:cNvPr>
            <xdr:cNvSpPr txBox="1"/>
          </xdr:nvSpPr>
          <xdr:spPr>
            <a:xfrm>
              <a:off x="2641600" y="3048000"/>
              <a:ext cx="4851400" cy="698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14:m>
                <m:oMath xmlns:m="http://schemas.openxmlformats.org/officeDocument/2006/math">
                  <m:r>
                    <a:rPr lang="en-US" sz="3000" b="0" i="0" baseline="0">
                      <a:latin typeface="Cambria Math" panose="02040503050406030204" pitchFamily="18" charset="0"/>
                    </a:rPr>
                    <m:t> </m:t>
                  </m:r>
                  <m:r>
                    <a:rPr lang="en-US" sz="30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𝐿𝐺𝐷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 ×</m:t>
                  </m:r>
                  <m:nary>
                    <m:naryPr>
                      <m:chr m:val="∑"/>
                      <m:ctrlPr>
                        <a:rPr lang="en-US" sz="30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30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3000" i="1">
                          <a:latin typeface="Cambria Math" panose="02040503050406030204" pitchFamily="18" charset="0"/>
                        </a:rPr>
                        <m:t>𝑛</m:t>
                      </m:r>
                    </m:sup>
                    <m:e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𝑃𝐷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 × 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𝐸𝐸𝑖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 </m:t>
                      </m:r>
                    </m:e>
                  </m:nary>
                </m:oMath>
              </a14:m>
              <a:endParaRPr lang="en-US" sz="3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EAEED72-138E-9944-B5B2-18FDFF0EFD58}"/>
                </a:ext>
              </a:extLst>
            </xdr:cNvPr>
            <xdr:cNvSpPr txBox="1"/>
          </xdr:nvSpPr>
          <xdr:spPr>
            <a:xfrm>
              <a:off x="2641600" y="3048000"/>
              <a:ext cx="4851400" cy="698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:r>
                <a:rPr lang="en-US" sz="3000" b="0" i="0" baseline="0">
                  <a:latin typeface="Cambria Math" panose="02040503050406030204" pitchFamily="18" charset="0"/>
                </a:rPr>
                <a:t> </a:t>
              </a:r>
              <a:r>
                <a:rPr lang="en-US" sz="3000" i="0">
                  <a:latin typeface="Cambria Math" panose="02040503050406030204" pitchFamily="18" charset="0"/>
                </a:rPr>
                <a:t>=</a:t>
              </a:r>
              <a:r>
                <a:rPr lang="en-US" sz="3000" b="0" i="0">
                  <a:latin typeface="Cambria Math" panose="02040503050406030204" pitchFamily="18" charset="0"/>
                </a:rPr>
                <a:t>𝐿𝐺𝐷 ×</a:t>
              </a:r>
              <a:r>
                <a:rPr lang="en-US" sz="3000" i="0">
                  <a:latin typeface="Cambria Math" panose="02040503050406030204" pitchFamily="18" charset="0"/>
                </a:rPr>
                <a:t>∑_(</a:t>
              </a:r>
              <a:r>
                <a:rPr lang="en-US" sz="3000" b="0" i="0">
                  <a:latin typeface="Cambria Math" panose="02040503050406030204" pitchFamily="18" charset="0"/>
                </a:rPr>
                <a:t>𝑖</a:t>
              </a:r>
              <a:r>
                <a:rPr lang="en-US" sz="3000" i="0">
                  <a:latin typeface="Cambria Math" panose="02040503050406030204" pitchFamily="18" charset="0"/>
                </a:rPr>
                <a:t>=0)^𝑛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▒〖</a:t>
              </a:r>
              <a:r>
                <a:rPr lang="en-US" sz="3000" b="0" i="0">
                  <a:latin typeface="Cambria Math" panose="02040503050406030204" pitchFamily="18" charset="0"/>
                </a:rPr>
                <a:t>𝑃𝐷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3000" b="0" i="0">
                  <a:latin typeface="Cambria Math" panose="02040503050406030204" pitchFamily="18" charset="0"/>
                </a:rPr>
                <a:t> × 𝐸𝐸𝑖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 〗</a:t>
              </a:r>
              <a:endParaRPr lang="en-US" sz="3000"/>
            </a:p>
          </xdr:txBody>
        </xdr:sp>
      </mc:Fallback>
    </mc:AlternateContent>
    <xdr:clientData/>
  </xdr:oneCellAnchor>
</xdr:wsDr>
</file>

<file path=xl/drawings/drawing4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177800</xdr:colOff>
      <xdr:row>6</xdr:row>
      <xdr:rowOff>76200</xdr:rowOff>
    </xdr:from>
    <xdr:ext cx="2870200" cy="945861"/>
    <xdr:pic>
      <xdr:nvPicPr>
        <xdr:cNvPr id="2" name="Picture 1">
          <a:extLst>
            <a:ext uri="{FF2B5EF4-FFF2-40B4-BE49-F238E27FC236}">
              <a16:creationId xmlns:a16="http://schemas.microsoft.com/office/drawing/2014/main" id="{C60D862F-1F02-3542-BC5A-AE69981B0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79800" y="1295400"/>
          <a:ext cx="2870200" cy="945861"/>
        </a:xfrm>
        <a:prstGeom prst="rect">
          <a:avLst/>
        </a:prstGeom>
      </xdr:spPr>
    </xdr:pic>
    <xdr:clientData/>
  </xdr:oneCellAnchor>
  <xdr:oneCellAnchor>
    <xdr:from>
      <xdr:col>4</xdr:col>
      <xdr:colOff>190500</xdr:colOff>
      <xdr:row>10</xdr:row>
      <xdr:rowOff>254000</xdr:rowOff>
    </xdr:from>
    <xdr:ext cx="5867400" cy="5461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3C7799C-8C1C-F040-A6F3-B464F46C0334}"/>
                </a:ext>
              </a:extLst>
            </xdr:cNvPr>
            <xdr:cNvSpPr txBox="1"/>
          </xdr:nvSpPr>
          <xdr:spPr>
            <a:xfrm>
              <a:off x="3492500" y="2235200"/>
              <a:ext cx="5867400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14:m>
                <m:oMath xmlns:m="http://schemas.openxmlformats.org/officeDocument/2006/math">
                  <m:r>
                    <a:rPr lang="en-US" sz="3000" b="0" i="0" baseline="0">
                      <a:latin typeface="Cambria Math" panose="02040503050406030204" pitchFamily="18" charset="0"/>
                    </a:rPr>
                    <m:t> </m:t>
                  </m:r>
                  <m:r>
                    <a:rPr lang="en-US" sz="30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𝐿𝐺𝐷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 ×</m:t>
                  </m:r>
                  <m:nary>
                    <m:naryPr>
                      <m:chr m:val="∑"/>
                      <m:ctrlPr>
                        <a:rPr lang="en-US" sz="30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30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3000" i="1">
                          <a:latin typeface="Cambria Math" panose="02040503050406030204" pitchFamily="18" charset="0"/>
                        </a:rPr>
                        <m:t>𝑛</m:t>
                      </m:r>
                    </m:sup>
                    <m:e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𝑃𝐷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 × 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𝐸𝐸𝑖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         </m:t>
                      </m:r>
                    </m:e>
                  </m:nary>
                </m:oMath>
              </a14:m>
              <a:endParaRPr lang="en-US" sz="3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3C7799C-8C1C-F040-A6F3-B464F46C0334}"/>
                </a:ext>
              </a:extLst>
            </xdr:cNvPr>
            <xdr:cNvSpPr txBox="1"/>
          </xdr:nvSpPr>
          <xdr:spPr>
            <a:xfrm>
              <a:off x="3492500" y="2235200"/>
              <a:ext cx="5867400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:r>
                <a:rPr lang="en-US" sz="3000" b="0" i="0" baseline="0">
                  <a:latin typeface="Cambria Math" panose="02040503050406030204" pitchFamily="18" charset="0"/>
                </a:rPr>
                <a:t> </a:t>
              </a:r>
              <a:r>
                <a:rPr lang="en-US" sz="3000" i="0">
                  <a:latin typeface="Cambria Math" panose="02040503050406030204" pitchFamily="18" charset="0"/>
                </a:rPr>
                <a:t>=</a:t>
              </a:r>
              <a:r>
                <a:rPr lang="en-US" sz="3000" b="0" i="0">
                  <a:latin typeface="Cambria Math" panose="02040503050406030204" pitchFamily="18" charset="0"/>
                </a:rPr>
                <a:t>𝐿𝐺𝐷 ×</a:t>
              </a:r>
              <a:r>
                <a:rPr lang="en-US" sz="3000" i="0">
                  <a:latin typeface="Cambria Math" panose="02040503050406030204" pitchFamily="18" charset="0"/>
                </a:rPr>
                <a:t>∑_(</a:t>
              </a:r>
              <a:r>
                <a:rPr lang="en-US" sz="3000" b="0" i="0">
                  <a:latin typeface="Cambria Math" panose="02040503050406030204" pitchFamily="18" charset="0"/>
                </a:rPr>
                <a:t>𝑖</a:t>
              </a:r>
              <a:r>
                <a:rPr lang="en-US" sz="3000" i="0">
                  <a:latin typeface="Cambria Math" panose="02040503050406030204" pitchFamily="18" charset="0"/>
                </a:rPr>
                <a:t>=0)^𝑛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▒〖</a:t>
              </a:r>
              <a:r>
                <a:rPr lang="en-US" sz="3000" b="0" i="0">
                  <a:latin typeface="Cambria Math" panose="02040503050406030204" pitchFamily="18" charset="0"/>
                </a:rPr>
                <a:t>𝑃𝐷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3000" b="0" i="0">
                  <a:latin typeface="Cambria Math" panose="02040503050406030204" pitchFamily="18" charset="0"/>
                </a:rPr>
                <a:t> × 𝐸𝐸𝑖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         〗</a:t>
              </a:r>
              <a:endParaRPr lang="en-US" sz="3000"/>
            </a:p>
          </xdr:txBody>
        </xdr:sp>
      </mc:Fallback>
    </mc:AlternateContent>
    <xdr:clientData/>
  </xdr:oneCellAnchor>
  <xdr:oneCellAnchor>
    <xdr:from>
      <xdr:col>4</xdr:col>
      <xdr:colOff>203199</xdr:colOff>
      <xdr:row>13</xdr:row>
      <xdr:rowOff>0</xdr:rowOff>
    </xdr:from>
    <xdr:ext cx="5156201" cy="1980914"/>
    <xdr:pic>
      <xdr:nvPicPr>
        <xdr:cNvPr id="4" name="Picture 3">
          <a:extLst>
            <a:ext uri="{FF2B5EF4-FFF2-40B4-BE49-F238E27FC236}">
              <a16:creationId xmlns:a16="http://schemas.microsoft.com/office/drawing/2014/main" id="{35AE6B71-D154-3C4A-A1B0-412F20119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05199" y="2641600"/>
          <a:ext cx="5156201" cy="1980914"/>
        </a:xfrm>
        <a:prstGeom prst="rect">
          <a:avLst/>
        </a:prstGeom>
      </xdr:spPr>
    </xdr:pic>
    <xdr:clientData/>
  </xdr:oneCellAnchor>
</xdr:wsDr>
</file>

<file path=xl/drawings/drawing45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504825</xdr:colOff>
      <xdr:row>32</xdr:row>
      <xdr:rowOff>9525</xdr:rowOff>
    </xdr:from>
    <xdr:ext cx="10591800" cy="6153150"/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EAA9B2B1-2983-2149-BEC5-43AA72C018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215900</xdr:rowOff>
    </xdr:from>
    <xdr:to>
      <xdr:col>13</xdr:col>
      <xdr:colOff>609600</xdr:colOff>
      <xdr:row>17</xdr:row>
      <xdr:rowOff>274638</xdr:rowOff>
    </xdr:to>
    <xdr:sp macro="" textlink="">
      <xdr:nvSpPr>
        <xdr:cNvPr id="2" name="Content Placeholder 2">
          <a:extLst>
            <a:ext uri="{FF2B5EF4-FFF2-40B4-BE49-F238E27FC236}">
              <a16:creationId xmlns:a16="http://schemas.microsoft.com/office/drawing/2014/main" id="{FCF8F976-FA7D-1044-B11F-DBA6E53C4BFB}"/>
            </a:ext>
          </a:extLst>
        </xdr:cNvPr>
        <xdr:cNvSpPr>
          <a:spLocks noGrp="1"/>
        </xdr:cNvSpPr>
      </xdr:nvSpPr>
      <xdr:spPr>
        <a:xfrm>
          <a:off x="1651000" y="1866900"/>
          <a:ext cx="10515600" cy="4351338"/>
        </a:xfrm>
        <a:prstGeom prst="rect">
          <a:avLst/>
        </a:prstGeom>
      </xdr:spPr>
      <xdr:txBody>
        <a:bodyPr vert="horz" wrap="square" lIns="91440" tIns="45720" rIns="91440" bIns="45720" rtlCol="0">
          <a:normAutofit fontScale="92500" lnSpcReduction="20000"/>
        </a:bodyPr>
        <a:lstStyle>
          <a:lvl1pPr marL="228600" indent="-228600" algn="l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Char char="•"/>
            <a:defRPr sz="2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858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1430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6002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0574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5146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9718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4290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8862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b="0"/>
            <a:t>Select the Distributions to Compare:</a:t>
          </a:r>
        </a:p>
        <a:p>
          <a:pPr lvl="1"/>
          <a:r>
            <a:rPr lang="en-US" b="0"/>
            <a:t>Typically, one of the distributions is the sample distribution from the data.</a:t>
          </a:r>
        </a:p>
        <a:p>
          <a:pPr lvl="1"/>
          <a:r>
            <a:rPr lang="en-US" b="0"/>
            <a:t>The other is a theoretical distribution, like a normal distribution, against which you want to compare the sample.</a:t>
          </a:r>
        </a:p>
        <a:p>
          <a:r>
            <a:rPr lang="en-US" b="0"/>
            <a:t>Sort the Data:</a:t>
          </a:r>
        </a:p>
        <a:p>
          <a:pPr lvl="1"/>
          <a:r>
            <a:rPr lang="en-US" b="0"/>
            <a:t>Arrange the sample data in ascending order. These sorted values are your sample quantiles.</a:t>
          </a:r>
        </a:p>
        <a:p>
          <a:r>
            <a:rPr lang="en-US" b="0"/>
            <a:t>Calculate Theoretical Quantiles:</a:t>
          </a:r>
        </a:p>
        <a:p>
          <a:pPr lvl="1"/>
          <a:r>
            <a:rPr lang="en-US" b="0"/>
            <a:t>If comparing to a normal distribution, calculate the z-scores that correspond to the cumulative probabilities for each of the sample quantiles..</a:t>
          </a:r>
        </a:p>
        <a:p>
          <a:r>
            <a:rPr lang="en-US" b="0"/>
            <a:t>Plot the Quantiles:</a:t>
          </a:r>
        </a:p>
        <a:p>
          <a:pPr lvl="1"/>
          <a:r>
            <a:rPr lang="en-US" b="0"/>
            <a:t>Create a scatter plot where the x-axis represents the theoretical quantiles and the y-axis represents the sample quantiles.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628650</xdr:colOff>
      <xdr:row>7</xdr:row>
      <xdr:rowOff>158750</xdr:rowOff>
    </xdr:from>
    <xdr:to>
      <xdr:col>9</xdr:col>
      <xdr:colOff>57150</xdr:colOff>
      <xdr:row>15</xdr:row>
      <xdr:rowOff>260350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F72BF2-A827-B148-9469-5B390A9596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628650</xdr:colOff>
      <xdr:row>7</xdr:row>
      <xdr:rowOff>158750</xdr:rowOff>
    </xdr:from>
    <xdr:to>
      <xdr:col>9</xdr:col>
      <xdr:colOff>57150</xdr:colOff>
      <xdr:row>15</xdr:row>
      <xdr:rowOff>260350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1845D0-FB38-DE43-8AC7-B01B00A357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quidity_VaR"/>
    </sheetNames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tfolioVaRExample"/>
      <sheetName val="MatrixMult_CovCorr"/>
      <sheetName val="MatrixMult_Credit"/>
    </sheetNames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pula3"/>
      <sheetName val="Cor_N_Cov"/>
    </sheetNames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</sheetNames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fGoSPxvDYXfRa4jI6cQBSUKSUaQ1uPd5?usp=sharing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Yyp0OIhSjLEdyK4KOzme6ZZBVamgWDeV/view?usp=sharin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file/d/1wtxeLda4Xmeoi91dN700vL4-qmAWQrvM/view?usp=sharing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file/d/1g7S9jhp2-KyWKCwZ50-NVUwv1fWNBHJs/view?usp=sharing" TargetMode="External"/><Relationship Id="rId1" Type="http://schemas.openxmlformats.org/officeDocument/2006/relationships/hyperlink" Target="https://drive.google.com/file/d/1Sn4WJPgR0r1JWx-OKj9rMbErid74Tbkx/view?usp=sharing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file/d/1bltZaKgc99k1guC0fiA8cCoZ5UJqqvQo/view?usp=sharing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qGGnjcohmTRiMR9Yuj5pEQJV4AcVKdHu/view?usp=sharing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drive.google.com/open?id=1693w-07lO1lSEhvQf20CbyHYMWAKTEbH" TargetMode="External"/><Relationship Id="rId1" Type="http://schemas.openxmlformats.org/officeDocument/2006/relationships/hyperlink" Target="https://drive.google.com/open?id=1uP-wV_pI18Yq4y43vFtXquyAM3sFCLV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drive.google.com/open?id=1K6knjHeTetHgtJMJ2MJxNOWG1pKmtQgN&amp;authuser=davethemovie%40gmail.com&amp;usp=drive_fs" TargetMode="Externa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hyperlink" Target="https://drive.google.com/open?id=1K5oDO4ygr9MypS1zRFrYucFY7KNPmFFt&amp;authuser=davethemovie%40gmail.com&amp;usp=drive_fs" TargetMode="Externa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https://drive.google.com/open?id=1K5fi_ITnH332fPYH88BUqz7SFBRI-Y23&amp;authuser=davethemovie%40gmail.com&amp;usp=drive_fs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drive.google.com/open?id=1K3wBagisP3TeFnCVeLIemh7P5qvOGLSY&amp;authuser=davethemovie%40gmail.com&amp;usp=drive_fs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hyperlink" Target="https://drive.google.com/open?id=1JrAOv29S3Q904pwmOf5YnhjYi14vdJXV&amp;authuser=davethemovie%40gmail.com&amp;usp=drive_fs" TargetMode="External"/><Relationship Id="rId1" Type="http://schemas.openxmlformats.org/officeDocument/2006/relationships/hyperlink" Target="https://drive.google.com/open?id=1JrbsdZ1oK2jO0G5K_Rafg3OIYciiPiZQ&amp;authuser=davethemovie%40gmail.com&amp;usp=drive_fs" TargetMode="Externa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https://drive.google.com/open?id=1JpVkecCefACuIJL0T9l8TMDDW6dU7eiM&amp;authuser=davethemovie%40gmail.com&amp;usp=drive_fs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hyperlink" Target="https://drive.google.com/open?id=1M30YKrw_AfkD10VIMXKBIJ6WQT5C_CSO&amp;authuser=davethemovie%40gmail.com&amp;usp=drive_fs" TargetMode="External"/><Relationship Id="rId1" Type="http://schemas.openxmlformats.org/officeDocument/2006/relationships/hyperlink" Target="https://en.wikipedia.org/wiki/Precision_and_recall" TargetMode="Externa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hyperlink" Target="https://en.wikipedia.org/wiki/Sensitivity_and_specificity" TargetMode="Externa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1neEGe2HAJPVg9ACYx_fXDrZXASgtDvM/view?usp=sharing" TargetMode="External"/><Relationship Id="rId2" Type="http://schemas.openxmlformats.org/officeDocument/2006/relationships/hyperlink" Target="https://drive.google.com/file/d/11mhhzp6SFb2a5mctRYsH3ObqrFdgH-Ll/view?usp=sharing" TargetMode="External"/><Relationship Id="rId1" Type="http://schemas.openxmlformats.org/officeDocument/2006/relationships/hyperlink" Target="https://drive.google.com/file/d/11nPgBypfEkh3zy3534DATtkXtXEa_56h/view?usp=sharing" TargetMode="Externa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nvestopedia.com/articles/optioninvestor/02/120602.asp" TargetMode="External"/><Relationship Id="rId2" Type="http://schemas.openxmlformats.org/officeDocument/2006/relationships/hyperlink" Target="http://www.investopedia.com/articles/optioninvestor/04/121604.asp" TargetMode="External"/><Relationship Id="rId1" Type="http://schemas.openxmlformats.org/officeDocument/2006/relationships/hyperlink" Target="http://www.investopedia.com/university/option-greeks/" TargetMode="External"/><Relationship Id="rId6" Type="http://schemas.openxmlformats.org/officeDocument/2006/relationships/drawing" Target="../drawings/drawing32.xml"/><Relationship Id="rId5" Type="http://schemas.openxmlformats.org/officeDocument/2006/relationships/hyperlink" Target="https://drive.google.com/open?id=0B46op8AajwqfZE13aUJHNDFRQTQ" TargetMode="External"/><Relationship Id="rId4" Type="http://schemas.openxmlformats.org/officeDocument/2006/relationships/hyperlink" Target="https://drive.google.com/open?id=0B46op8AajwqfZE13aUJHNDFRQTQ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hyperlink" Target="https://drive.google.com/file/d/14HGiqKIWY4lkboRLqS-hRtSv00XBkqdx/view?usp=sharing" TargetMode="External"/><Relationship Id="rId1" Type="http://schemas.openxmlformats.org/officeDocument/2006/relationships/hyperlink" Target="https://drive.google.com/file/d/14JS5QDm4TfthKuA5NgFZMj04UZmtzcL8/view?usp=sharing" TargetMode="External"/></Relationships>
</file>

<file path=xl/worksheets/_rels/sheet62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1SiufB7SOx-P1w6RBwn9ui3OFBEydin54" TargetMode="External"/><Relationship Id="rId13" Type="http://schemas.openxmlformats.org/officeDocument/2006/relationships/drawing" Target="../drawings/drawing34.xml"/><Relationship Id="rId3" Type="http://schemas.openxmlformats.org/officeDocument/2006/relationships/hyperlink" Target="https://drive.google.com/open?id=1t1BhA9G3iWu-klbQKsiBAVVbH43EG-uu" TargetMode="External"/><Relationship Id="rId7" Type="http://schemas.openxmlformats.org/officeDocument/2006/relationships/hyperlink" Target="https://drive.google.com/open?id=1vEnfSl0e6-YsnZVUw4mIb-x4CpuztsYx" TargetMode="External"/><Relationship Id="rId12" Type="http://schemas.openxmlformats.org/officeDocument/2006/relationships/hyperlink" Target="https://drive.google.com/open?id=1vEnfSl0e6-YsnZVUw4mIb-x4CpuztsYx" TargetMode="External"/><Relationship Id="rId2" Type="http://schemas.openxmlformats.org/officeDocument/2006/relationships/hyperlink" Target="https://drive.google.com/open?id=19vH310Gp6gTWVQaEet8O09dTXdzV5TBZ" TargetMode="External"/><Relationship Id="rId1" Type="http://schemas.openxmlformats.org/officeDocument/2006/relationships/hyperlink" Target="https://drive.google.com/open?id=192wTldrXkyxAWRmnUm2ldXuCZgzLri4y" TargetMode="External"/><Relationship Id="rId6" Type="http://schemas.openxmlformats.org/officeDocument/2006/relationships/hyperlink" Target="https://drive.google.com/open?id=1t1BhA9G3iWu-klbQKsiBAVVbH43EG-uu" TargetMode="External"/><Relationship Id="rId11" Type="http://schemas.openxmlformats.org/officeDocument/2006/relationships/hyperlink" Target="https://drive.google.com/open?id=1SiufB7SOx-P1w6RBwn9ui3OFBEydin54" TargetMode="External"/><Relationship Id="rId5" Type="http://schemas.openxmlformats.org/officeDocument/2006/relationships/hyperlink" Target="https://drive.google.com/open?id=19vH310Gp6gTWVQaEet8O09dTXdzV5TBZ" TargetMode="External"/><Relationship Id="rId10" Type="http://schemas.openxmlformats.org/officeDocument/2006/relationships/hyperlink" Target="https://drive.google.com/open?id=11u39_Oq7aiLFQZ5dEuYdJLrgRDN1Y9G-" TargetMode="External"/><Relationship Id="rId4" Type="http://schemas.openxmlformats.org/officeDocument/2006/relationships/hyperlink" Target="https://drive.google.com/open?id=192wTldrXkyxAWRmnUm2ldXuCZgzLri4y" TargetMode="External"/><Relationship Id="rId9" Type="http://schemas.openxmlformats.org/officeDocument/2006/relationships/hyperlink" Target="https://drive.google.com/open?id=11u39_Oq7aiLFQZ5dEuYdJLrgRDN1Y9G-" TargetMode="Externa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bbgXzGwaxFaOdhogmFvipHJKvESvkyb5?usp=sharing" TargetMode="Externa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0B46op8AajwqfMndmQ0ZsVzZaVFk" TargetMode="External"/><Relationship Id="rId2" Type="http://schemas.openxmlformats.org/officeDocument/2006/relationships/hyperlink" Target="http://www.investopedia.com/terms/o/option.asp" TargetMode="External"/><Relationship Id="rId1" Type="http://schemas.openxmlformats.org/officeDocument/2006/relationships/hyperlink" Target="http://www.investopedia.com/exam-guide/cfa-level-1/derivatives/european-versus-american-options-moneyness.asp" TargetMode="External"/><Relationship Id="rId5" Type="http://schemas.openxmlformats.org/officeDocument/2006/relationships/drawing" Target="../drawings/drawing35.xml"/><Relationship Id="rId4" Type="http://schemas.openxmlformats.org/officeDocument/2006/relationships/hyperlink" Target="https://drive.google.com/open?id=0B46op8AajwqfMndmQ0ZsVzZaVFk" TargetMode="Externa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0B46op8AajwqfaExYQ0daSlRfX0k" TargetMode="External"/><Relationship Id="rId1" Type="http://schemas.openxmlformats.org/officeDocument/2006/relationships/hyperlink" Target="https://drive.google.com/open?id=0B46op8AajwqfaExYQ0daSlRfX0k" TargetMode="Externa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nvestopedia.com/articles/optioninvestor/02/120602.asp" TargetMode="External"/><Relationship Id="rId2" Type="http://schemas.openxmlformats.org/officeDocument/2006/relationships/hyperlink" Target="http://www.investopedia.com/articles/optioninvestor/04/121604.asp" TargetMode="External"/><Relationship Id="rId1" Type="http://schemas.openxmlformats.org/officeDocument/2006/relationships/hyperlink" Target="http://www.investopedia.com/university/option-greeks/" TargetMode="External"/><Relationship Id="rId6" Type="http://schemas.openxmlformats.org/officeDocument/2006/relationships/drawing" Target="../drawings/drawing36.xml"/><Relationship Id="rId5" Type="http://schemas.openxmlformats.org/officeDocument/2006/relationships/hyperlink" Target="https://drive.google.com/open?id=0B46op8AajwqfZE13aUJHNDFRQTQ" TargetMode="External"/><Relationship Id="rId4" Type="http://schemas.openxmlformats.org/officeDocument/2006/relationships/hyperlink" Target="https://drive.google.com/open?id=0B46op8AajwqfZE13aUJHNDFRQTQ" TargetMode="Externa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0B46op8AajwqfM0U3eGhkUWh3SWc" TargetMode="External"/><Relationship Id="rId2" Type="http://schemas.openxmlformats.org/officeDocument/2006/relationships/hyperlink" Target="https://drive.google.com/open?id=0B46op8AajwqfM0U3eGhkUWh3SWc" TargetMode="External"/><Relationship Id="rId1" Type="http://schemas.openxmlformats.org/officeDocument/2006/relationships/hyperlink" Target="http://www.investopedia.com/terms/b/bookie.asp" TargetMode="External"/><Relationship Id="rId4" Type="http://schemas.openxmlformats.org/officeDocument/2006/relationships/drawing" Target="../drawings/drawing37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hyperlink" Target="https://drive.google.com/open?id=0B46op8AajwqfbVJ5MWQwMGNRRFU" TargetMode="External"/><Relationship Id="rId1" Type="http://schemas.openxmlformats.org/officeDocument/2006/relationships/hyperlink" Target="https://drive.google.com/open?id=0B46op8AajwqfbVJ5MWQwMGNRRFU" TargetMode="Externa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0B46op8AajwqfR1hRcng0Z3R6aTA" TargetMode="External"/><Relationship Id="rId2" Type="http://schemas.openxmlformats.org/officeDocument/2006/relationships/hyperlink" Target="https://drive.google.com/open?id=0B46op8AajwqfR1hRcng0Z3R6aTA" TargetMode="External"/><Relationship Id="rId1" Type="http://schemas.openxmlformats.org/officeDocument/2006/relationships/hyperlink" Target="http://www.macroption.com/black-scholes-excel/" TargetMode="External"/><Relationship Id="rId4" Type="http://schemas.openxmlformats.org/officeDocument/2006/relationships/drawing" Target="../drawings/drawing41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8GrfADQ-_bv2wncwNWW-j-N1BDTi2Yl2" TargetMode="Externa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145yt4478BR5_oTE2mCz1o3qPbpnJsgk/view?usp=sharing" TargetMode="External"/><Relationship Id="rId2" Type="http://schemas.openxmlformats.org/officeDocument/2006/relationships/hyperlink" Target="https://drive.google.com/file/d/114ECVlxZA0zsUUgOHrNMr3z3JCzgvZAo/view?usp=sharing" TargetMode="External"/><Relationship Id="rId1" Type="http://schemas.openxmlformats.org/officeDocument/2006/relationships/hyperlink" Target="https://drive.google.com/file/d/1155cJgd8He_bHhIrjSGwDhqdy1KNIaYN/view?usp=sharing" TargetMode="External"/><Relationship Id="rId4" Type="http://schemas.openxmlformats.org/officeDocument/2006/relationships/drawing" Target="../drawings/drawing45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QqNCWW7h0X1cuyG7ZxMcg7BrgT3VnZ0z?usp=sharing" TargetMode="External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QqNCWW7h0X1cuyG7ZxMcg7BrgT3VnZ0z?usp=sharing" TargetMode="Externa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hyperlink" Target="https://drive.google.com/file/d/11GHqIFdC0YBZVlhRScrqloUEQtqHbGPz/view?usp=sharing" TargetMode="External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Sensitivity_and_specificity" TargetMode="External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hyperlink" Target="https://en.wikipedia.org/wiki/Learning_curve_(machine_learning)" TargetMode="External"/><Relationship Id="rId1" Type="http://schemas.openxmlformats.org/officeDocument/2006/relationships/hyperlink" Target="https://en.wikipedia.org/wiki/Confusion_matrix" TargetMode="External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3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4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5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6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70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7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8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9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20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6A26F-B575-2B4A-B1E7-42F7705B63D1}">
  <sheetPr codeName="Sheet65">
    <tabColor theme="1"/>
  </sheetPr>
  <dimension ref="B2:J21"/>
  <sheetViews>
    <sheetView tabSelected="1" zoomScale="80" zoomScaleNormal="80" workbookViewId="0"/>
  </sheetViews>
  <sheetFormatPr baseColWidth="10" defaultColWidth="11" defaultRowHeight="26" x14ac:dyDescent="0.3"/>
  <cols>
    <col min="1" max="1" width="3.6640625" style="28" customWidth="1"/>
    <col min="2" max="2" width="12.1640625" style="28" bestFit="1" customWidth="1"/>
    <col min="3" max="3" width="36" style="28" bestFit="1" customWidth="1"/>
    <col min="4" max="4" width="41.33203125" style="28" bestFit="1" customWidth="1"/>
    <col min="5" max="5" width="41.33203125" style="28" customWidth="1"/>
    <col min="6" max="6" width="24" style="28" bestFit="1" customWidth="1"/>
    <col min="7" max="7" width="36.33203125" style="28" bestFit="1" customWidth="1"/>
    <col min="8" max="8" width="47.6640625" style="28" bestFit="1" customWidth="1"/>
    <col min="9" max="9" width="22.1640625" style="28" bestFit="1" customWidth="1"/>
    <col min="10" max="10" width="22" style="28" bestFit="1" customWidth="1"/>
    <col min="11" max="16384" width="11" style="28"/>
  </cols>
  <sheetData>
    <row r="2" spans="2:10" s="103" customFormat="1" x14ac:dyDescent="0.3">
      <c r="B2" s="103" t="s">
        <v>410</v>
      </c>
      <c r="C2" s="103" t="s">
        <v>411</v>
      </c>
      <c r="D2" s="103" t="s">
        <v>412</v>
      </c>
      <c r="E2" s="103" t="s">
        <v>413</v>
      </c>
      <c r="F2" s="103" t="s">
        <v>414</v>
      </c>
      <c r="G2" s="103" t="s">
        <v>415</v>
      </c>
      <c r="H2" s="103" t="s">
        <v>417</v>
      </c>
      <c r="I2" s="103" t="s">
        <v>416</v>
      </c>
      <c r="J2" s="103" t="s">
        <v>798</v>
      </c>
    </row>
    <row r="3" spans="2:10" x14ac:dyDescent="0.3">
      <c r="B3" s="28">
        <v>1</v>
      </c>
      <c r="C3" s="28" t="s">
        <v>501</v>
      </c>
      <c r="D3" s="28" t="s">
        <v>418</v>
      </c>
      <c r="E3" s="28" t="s">
        <v>419</v>
      </c>
      <c r="F3" s="28" t="s">
        <v>420</v>
      </c>
      <c r="G3" s="28" t="s">
        <v>421</v>
      </c>
      <c r="H3" s="28" t="s">
        <v>423</v>
      </c>
      <c r="I3" s="28" t="s">
        <v>422</v>
      </c>
      <c r="J3" s="28" t="s">
        <v>422</v>
      </c>
    </row>
    <row r="4" spans="2:10" x14ac:dyDescent="0.3">
      <c r="B4" s="28">
        <v>2</v>
      </c>
      <c r="C4" s="28" t="s">
        <v>714</v>
      </c>
      <c r="D4" s="28" t="s">
        <v>425</v>
      </c>
      <c r="E4" s="28" t="s">
        <v>182</v>
      </c>
      <c r="F4" s="28" t="s">
        <v>426</v>
      </c>
      <c r="G4" s="28" t="s">
        <v>427</v>
      </c>
      <c r="H4" s="28" t="s">
        <v>564</v>
      </c>
      <c r="I4" s="28" t="s">
        <v>422</v>
      </c>
      <c r="J4" s="28" t="s">
        <v>422</v>
      </c>
    </row>
    <row r="5" spans="2:10" x14ac:dyDescent="0.3">
      <c r="B5" s="28">
        <v>3</v>
      </c>
      <c r="C5" s="28" t="s">
        <v>424</v>
      </c>
      <c r="D5" s="28" t="s">
        <v>429</v>
      </c>
      <c r="E5" s="28" t="s">
        <v>430</v>
      </c>
      <c r="F5" s="28" t="s">
        <v>431</v>
      </c>
      <c r="G5" s="28" t="s">
        <v>432</v>
      </c>
      <c r="H5" s="28" t="s">
        <v>565</v>
      </c>
      <c r="I5" s="28" t="s">
        <v>422</v>
      </c>
      <c r="J5" s="28" t="s">
        <v>422</v>
      </c>
    </row>
    <row r="6" spans="2:10" x14ac:dyDescent="0.3">
      <c r="B6" s="28">
        <v>4</v>
      </c>
      <c r="C6" s="28" t="s">
        <v>181</v>
      </c>
      <c r="D6" s="28" t="s">
        <v>435</v>
      </c>
      <c r="E6" s="28" t="s">
        <v>436</v>
      </c>
      <c r="F6" s="28" t="s">
        <v>437</v>
      </c>
      <c r="G6" s="28" t="s">
        <v>438</v>
      </c>
      <c r="H6" s="28" t="s">
        <v>434</v>
      </c>
      <c r="I6" s="28" t="s">
        <v>422</v>
      </c>
      <c r="J6" s="28" t="s">
        <v>422</v>
      </c>
    </row>
    <row r="7" spans="2:10" x14ac:dyDescent="0.3">
      <c r="B7" s="28">
        <v>5</v>
      </c>
      <c r="C7" s="28" t="s">
        <v>715</v>
      </c>
      <c r="D7" s="28" t="s">
        <v>441</v>
      </c>
      <c r="E7" s="28" t="s">
        <v>442</v>
      </c>
      <c r="F7" s="28" t="s">
        <v>443</v>
      </c>
      <c r="G7" s="28" t="s">
        <v>444</v>
      </c>
      <c r="H7" s="28" t="s">
        <v>439</v>
      </c>
      <c r="I7" s="28" t="s">
        <v>428</v>
      </c>
      <c r="J7" s="28" t="s">
        <v>422</v>
      </c>
    </row>
    <row r="8" spans="2:10" x14ac:dyDescent="0.3">
      <c r="B8" s="28">
        <v>6</v>
      </c>
      <c r="C8" s="28" t="s">
        <v>440</v>
      </c>
      <c r="D8" s="28" t="s">
        <v>447</v>
      </c>
      <c r="E8" s="28" t="s">
        <v>448</v>
      </c>
      <c r="F8" s="28" t="s">
        <v>449</v>
      </c>
      <c r="G8" s="28" t="s">
        <v>450</v>
      </c>
      <c r="H8" s="28" t="s">
        <v>445</v>
      </c>
      <c r="I8" s="28" t="s">
        <v>557</v>
      </c>
      <c r="J8" s="28" t="s">
        <v>422</v>
      </c>
    </row>
    <row r="9" spans="2:10" x14ac:dyDescent="0.3">
      <c r="B9" s="28">
        <v>7</v>
      </c>
      <c r="C9" s="28" t="s">
        <v>446</v>
      </c>
      <c r="D9" s="28" t="s">
        <v>452</v>
      </c>
      <c r="E9" s="28" t="s">
        <v>453</v>
      </c>
      <c r="F9" s="28" t="s">
        <v>454</v>
      </c>
      <c r="G9" s="28" t="s">
        <v>455</v>
      </c>
      <c r="H9" s="28" t="s">
        <v>422</v>
      </c>
      <c r="I9" s="28" t="s">
        <v>558</v>
      </c>
      <c r="J9" s="28" t="s">
        <v>422</v>
      </c>
    </row>
    <row r="10" spans="2:10" x14ac:dyDescent="0.3">
      <c r="B10" s="28">
        <v>8</v>
      </c>
      <c r="C10" s="28" t="s">
        <v>451</v>
      </c>
      <c r="D10" s="28" t="s">
        <v>457</v>
      </c>
      <c r="E10" s="28" t="s">
        <v>422</v>
      </c>
      <c r="F10" s="28" t="s">
        <v>458</v>
      </c>
      <c r="G10" s="28" t="s">
        <v>459</v>
      </c>
      <c r="H10" s="28" t="s">
        <v>422</v>
      </c>
      <c r="I10" s="28" t="s">
        <v>433</v>
      </c>
      <c r="J10" s="28" t="s">
        <v>422</v>
      </c>
    </row>
    <row r="11" spans="2:10" x14ac:dyDescent="0.3">
      <c r="B11" s="28">
        <v>9</v>
      </c>
      <c r="C11" s="28" t="s">
        <v>456</v>
      </c>
      <c r="D11" s="28" t="s">
        <v>461</v>
      </c>
      <c r="E11" s="28" t="s">
        <v>422</v>
      </c>
      <c r="F11" s="28" t="s">
        <v>462</v>
      </c>
      <c r="G11" s="28" t="s">
        <v>422</v>
      </c>
      <c r="H11" s="28" t="s">
        <v>463</v>
      </c>
      <c r="I11" s="28" t="s">
        <v>422</v>
      </c>
      <c r="J11" s="28" t="s">
        <v>799</v>
      </c>
    </row>
    <row r="12" spans="2:10" x14ac:dyDescent="0.3">
      <c r="B12" s="28">
        <v>10</v>
      </c>
      <c r="C12" s="28" t="s">
        <v>460</v>
      </c>
      <c r="D12" s="28" t="s">
        <v>465</v>
      </c>
      <c r="E12" s="28" t="s">
        <v>422</v>
      </c>
      <c r="F12" s="28" t="s">
        <v>466</v>
      </c>
      <c r="G12" s="28" t="s">
        <v>422</v>
      </c>
      <c r="H12" s="28" t="s">
        <v>422</v>
      </c>
      <c r="I12" s="28" t="s">
        <v>422</v>
      </c>
      <c r="J12" s="28" t="s">
        <v>800</v>
      </c>
    </row>
    <row r="13" spans="2:10" x14ac:dyDescent="0.3">
      <c r="B13" s="28">
        <v>11</v>
      </c>
      <c r="C13" s="28" t="s">
        <v>464</v>
      </c>
      <c r="D13" s="28" t="s">
        <v>468</v>
      </c>
      <c r="E13" s="28" t="s">
        <v>422</v>
      </c>
      <c r="F13" s="28" t="s">
        <v>469</v>
      </c>
      <c r="G13" s="28" t="s">
        <v>422</v>
      </c>
      <c r="H13" s="28" t="s">
        <v>422</v>
      </c>
      <c r="I13" s="28" t="s">
        <v>422</v>
      </c>
      <c r="J13" s="28" t="s">
        <v>801</v>
      </c>
    </row>
    <row r="14" spans="2:10" x14ac:dyDescent="0.3">
      <c r="B14" s="28">
        <v>12</v>
      </c>
      <c r="C14" s="28" t="s">
        <v>467</v>
      </c>
      <c r="D14" s="28" t="s">
        <v>422</v>
      </c>
      <c r="E14" s="28" t="s">
        <v>422</v>
      </c>
      <c r="F14" s="28" t="s">
        <v>422</v>
      </c>
      <c r="G14" s="28" t="s">
        <v>422</v>
      </c>
      <c r="H14" s="28" t="s">
        <v>422</v>
      </c>
      <c r="I14" s="28" t="s">
        <v>422</v>
      </c>
      <c r="J14" s="28" t="s">
        <v>802</v>
      </c>
    </row>
    <row r="16" spans="2:10" x14ac:dyDescent="0.3">
      <c r="B16" s="28" t="s">
        <v>470</v>
      </c>
      <c r="C16" s="28" t="s">
        <v>471</v>
      </c>
      <c r="D16" s="28" t="s">
        <v>584</v>
      </c>
      <c r="E16" s="28" t="s">
        <v>183</v>
      </c>
      <c r="F16" s="28" t="s">
        <v>472</v>
      </c>
      <c r="G16" s="28" t="s">
        <v>459</v>
      </c>
      <c r="H16" s="28" t="s">
        <v>474</v>
      </c>
      <c r="I16" s="28" t="s">
        <v>473</v>
      </c>
    </row>
    <row r="19" spans="2:3" x14ac:dyDescent="0.3">
      <c r="B19" s="1" t="s">
        <v>475</v>
      </c>
    </row>
    <row r="20" spans="2:3" x14ac:dyDescent="0.3">
      <c r="B20" s="46" t="s">
        <v>476</v>
      </c>
    </row>
    <row r="21" spans="2:3" x14ac:dyDescent="0.3">
      <c r="C21" s="1"/>
    </row>
  </sheetData>
  <phoneticPr fontId="6" type="noConversion"/>
  <hyperlinks>
    <hyperlink ref="B20" r:id="rId1" xr:uid="{80D94D30-4BAE-DF48-AC93-4AB34418BE25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19C0D-0098-5948-91B5-E2B807AF9880}">
  <sheetPr codeName="Sheet2">
    <tabColor rgb="FF0070C0"/>
  </sheetPr>
  <dimension ref="A1:A6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883</v>
      </c>
    </row>
    <row r="2" spans="1:1" x14ac:dyDescent="0.3">
      <c r="A2" s="1" t="s">
        <v>885</v>
      </c>
    </row>
    <row r="3" spans="1:1" x14ac:dyDescent="0.3">
      <c r="A3" s="1" t="s">
        <v>884</v>
      </c>
    </row>
    <row r="4" spans="1:1" x14ac:dyDescent="0.3">
      <c r="A4" s="1" t="s">
        <v>886</v>
      </c>
    </row>
    <row r="5" spans="1:1" x14ac:dyDescent="0.3">
      <c r="A5" s="1" t="s">
        <v>887</v>
      </c>
    </row>
    <row r="6" spans="1:1" x14ac:dyDescent="0.3">
      <c r="A6" s="1" t="s">
        <v>888</v>
      </c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51B84-9109-764C-8AEA-7C856F13B19E}">
  <sheetPr codeName="Sheet3">
    <tabColor rgb="FF002060"/>
  </sheetPr>
  <dimension ref="A1:A6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197</v>
      </c>
    </row>
    <row r="2" spans="1:1" x14ac:dyDescent="0.3">
      <c r="A2" s="1" t="s">
        <v>206</v>
      </c>
    </row>
    <row r="3" spans="1:1" x14ac:dyDescent="0.3">
      <c r="A3" s="1" t="s">
        <v>251</v>
      </c>
    </row>
    <row r="4" spans="1:1" x14ac:dyDescent="0.3">
      <c r="A4" s="1" t="s">
        <v>224</v>
      </c>
    </row>
    <row r="5" spans="1:1" x14ac:dyDescent="0.3">
      <c r="A5" s="1" t="s">
        <v>229</v>
      </c>
    </row>
    <row r="6" spans="1:1" x14ac:dyDescent="0.3">
      <c r="A6" s="1" t="s">
        <v>252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4011A-7AAF-2A43-B7AB-63A2139C36B3}">
  <sheetPr codeName="Sheet12">
    <tabColor rgb="FFFF0000"/>
  </sheetPr>
  <dimension ref="A1:G24"/>
  <sheetViews>
    <sheetView workbookViewId="0"/>
  </sheetViews>
  <sheetFormatPr baseColWidth="10" defaultRowHeight="26" x14ac:dyDescent="0.3"/>
  <cols>
    <col min="1" max="6" width="10.83203125" style="1"/>
    <col min="7" max="7" width="12" style="1" customWidth="1"/>
    <col min="8" max="16384" width="10.83203125" style="1"/>
  </cols>
  <sheetData>
    <row r="1" spans="1:7" x14ac:dyDescent="0.3">
      <c r="A1" s="9" t="s">
        <v>197</v>
      </c>
    </row>
    <row r="2" spans="1:7" x14ac:dyDescent="0.3">
      <c r="B2" s="1" t="s">
        <v>198</v>
      </c>
    </row>
    <row r="4" spans="1:7" x14ac:dyDescent="0.3">
      <c r="C4" s="28" t="s">
        <v>199</v>
      </c>
      <c r="D4" s="28" t="s">
        <v>200</v>
      </c>
    </row>
    <row r="5" spans="1:7" x14ac:dyDescent="0.3">
      <c r="B5" s="1">
        <v>1</v>
      </c>
      <c r="C5" s="1">
        <v>26.480948975022592</v>
      </c>
      <c r="D5" s="29"/>
      <c r="G5" s="30" t="s">
        <v>201</v>
      </c>
    </row>
    <row r="6" spans="1:7" ht="30" x14ac:dyDescent="0.4">
      <c r="B6" s="1">
        <v>2</v>
      </c>
      <c r="C6" s="1">
        <v>26.520549994738591</v>
      </c>
      <c r="D6" s="29"/>
      <c r="G6" s="1" t="s">
        <v>202</v>
      </c>
    </row>
    <row r="7" spans="1:7" ht="30" x14ac:dyDescent="0.4">
      <c r="B7" s="1">
        <v>3</v>
      </c>
      <c r="C7" s="1">
        <v>26.382978118665029</v>
      </c>
      <c r="D7" s="29"/>
      <c r="G7" s="1" t="s">
        <v>203</v>
      </c>
    </row>
    <row r="8" spans="1:7" ht="29" x14ac:dyDescent="0.3">
      <c r="B8" s="1">
        <v>4</v>
      </c>
      <c r="C8" s="1">
        <v>21.759195384409203</v>
      </c>
      <c r="D8" s="29"/>
      <c r="G8" s="1" t="s">
        <v>204</v>
      </c>
    </row>
    <row r="9" spans="1:7" x14ac:dyDescent="0.3">
      <c r="B9" s="1">
        <v>5</v>
      </c>
      <c r="C9" s="1">
        <v>17.265858032568751</v>
      </c>
      <c r="D9" s="29"/>
      <c r="G9" s="29"/>
    </row>
    <row r="10" spans="1:7" ht="29" x14ac:dyDescent="0.3">
      <c r="B10" s="1">
        <v>6</v>
      </c>
      <c r="C10" s="1">
        <v>21.494153510479009</v>
      </c>
      <c r="D10" s="29"/>
      <c r="G10" s="1" t="s">
        <v>205</v>
      </c>
    </row>
    <row r="11" spans="1:7" x14ac:dyDescent="0.3">
      <c r="B11" s="1">
        <v>7</v>
      </c>
      <c r="C11" s="1">
        <v>22.292452053510157</v>
      </c>
      <c r="D11" s="29"/>
      <c r="G11" s="29"/>
    </row>
    <row r="12" spans="1:7" x14ac:dyDescent="0.3">
      <c r="B12" s="1">
        <v>8</v>
      </c>
      <c r="C12" s="1">
        <v>13.958085206200188</v>
      </c>
      <c r="D12" s="29"/>
    </row>
    <row r="13" spans="1:7" x14ac:dyDescent="0.3">
      <c r="B13" s="1">
        <v>9</v>
      </c>
      <c r="C13" s="1">
        <v>26.381720817828374</v>
      </c>
      <c r="D13" s="29"/>
    </row>
    <row r="14" spans="1:7" x14ac:dyDescent="0.3">
      <c r="B14" s="1">
        <v>10</v>
      </c>
      <c r="C14" s="1">
        <v>21.391428616864015</v>
      </c>
      <c r="D14" s="29"/>
    </row>
    <row r="15" spans="1:7" x14ac:dyDescent="0.3">
      <c r="B15" s="1">
        <v>11</v>
      </c>
      <c r="C15" s="1">
        <v>25.486991789245632</v>
      </c>
      <c r="D15" s="29"/>
    </row>
    <row r="16" spans="1:7" x14ac:dyDescent="0.3">
      <c r="B16" s="1">
        <v>12</v>
      </c>
      <c r="C16" s="1">
        <v>21.366940876155013</v>
      </c>
      <c r="D16" s="29"/>
    </row>
    <row r="17" spans="2:4" x14ac:dyDescent="0.3">
      <c r="B17" s="1">
        <v>13</v>
      </c>
      <c r="C17" s="1">
        <v>18.470927041621849</v>
      </c>
      <c r="D17" s="29"/>
    </row>
    <row r="18" spans="2:4" x14ac:dyDescent="0.3">
      <c r="B18" s="1">
        <v>14</v>
      </c>
      <c r="C18" s="1">
        <v>21.945862908682109</v>
      </c>
      <c r="D18" s="29"/>
    </row>
    <row r="19" spans="2:4" x14ac:dyDescent="0.3">
      <c r="B19" s="1">
        <v>15</v>
      </c>
      <c r="C19" s="1">
        <v>11.99581828804693</v>
      </c>
      <c r="D19" s="29"/>
    </row>
    <row r="20" spans="2:4" x14ac:dyDescent="0.3">
      <c r="B20" s="1">
        <v>16</v>
      </c>
      <c r="C20" s="1">
        <v>18.721831216241146</v>
      </c>
      <c r="D20" s="29"/>
    </row>
    <row r="21" spans="2:4" x14ac:dyDescent="0.3">
      <c r="B21" s="1">
        <v>17</v>
      </c>
      <c r="C21" s="1">
        <v>23.800709647601412</v>
      </c>
      <c r="D21" s="29"/>
    </row>
    <row r="22" spans="2:4" x14ac:dyDescent="0.3">
      <c r="B22" s="1">
        <v>18</v>
      </c>
      <c r="C22" s="1">
        <v>17.61931390973055</v>
      </c>
      <c r="D22" s="29"/>
    </row>
    <row r="23" spans="2:4" x14ac:dyDescent="0.3">
      <c r="B23" s="1">
        <v>19</v>
      </c>
      <c r="C23" s="1">
        <v>11.849995380640118</v>
      </c>
      <c r="D23" s="29"/>
    </row>
    <row r="24" spans="2:4" x14ac:dyDescent="0.3">
      <c r="B24" s="1">
        <v>20</v>
      </c>
      <c r="C24" s="1">
        <v>24.6987980788412</v>
      </c>
      <c r="D24" s="29"/>
    </row>
  </sheetData>
  <hyperlinks>
    <hyperlink ref="A1" r:id="rId1" xr:uid="{2ED02686-950E-9D40-980A-09201A27024B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5C575-2D31-4F46-A09C-D249BB7C9E1E}">
  <sheetPr codeName="Sheet14">
    <tabColor rgb="FFFF0000"/>
  </sheetPr>
  <dimension ref="A1:X24"/>
  <sheetViews>
    <sheetView workbookViewId="0"/>
  </sheetViews>
  <sheetFormatPr baseColWidth="10" defaultRowHeight="26" x14ac:dyDescent="0.3"/>
  <cols>
    <col min="1" max="5" width="10.83203125" style="1"/>
    <col min="6" max="6" width="20" style="28" bestFit="1" customWidth="1"/>
    <col min="7" max="9" width="10.83203125" style="1"/>
    <col min="10" max="24" width="5.83203125" style="1" customWidth="1"/>
    <col min="25" max="16384" width="10.83203125" style="1"/>
  </cols>
  <sheetData>
    <row r="1" spans="1:24" x14ac:dyDescent="0.3">
      <c r="A1" s="9" t="s">
        <v>206</v>
      </c>
    </row>
    <row r="2" spans="1:24" x14ac:dyDescent="0.3">
      <c r="B2" s="1" t="s">
        <v>207</v>
      </c>
    </row>
    <row r="4" spans="1:24" x14ac:dyDescent="0.3">
      <c r="C4" s="28" t="s">
        <v>199</v>
      </c>
      <c r="D4" s="28" t="s">
        <v>200</v>
      </c>
    </row>
    <row r="5" spans="1:24" x14ac:dyDescent="0.3">
      <c r="B5" s="1">
        <v>1</v>
      </c>
      <c r="C5" s="1">
        <v>52.107462805728758</v>
      </c>
      <c r="D5" s="29"/>
      <c r="F5" s="28" t="s">
        <v>208</v>
      </c>
      <c r="H5" s="30"/>
      <c r="K5" s="1" t="s">
        <v>208</v>
      </c>
    </row>
    <row r="6" spans="1:24" x14ac:dyDescent="0.3">
      <c r="B6" s="1">
        <v>2</v>
      </c>
      <c r="C6" s="1">
        <v>18.821255513062439</v>
      </c>
      <c r="D6" s="29"/>
      <c r="F6" s="31"/>
      <c r="J6" s="32"/>
      <c r="K6" s="29">
        <v>5</v>
      </c>
      <c r="L6" s="29">
        <v>10</v>
      </c>
      <c r="M6" s="29">
        <v>15</v>
      </c>
      <c r="N6" s="29">
        <v>20</v>
      </c>
      <c r="O6" s="29">
        <v>25</v>
      </c>
      <c r="P6" s="29">
        <v>30</v>
      </c>
      <c r="Q6" s="29">
        <v>35</v>
      </c>
      <c r="R6" s="29">
        <v>40</v>
      </c>
      <c r="S6" s="29">
        <v>45</v>
      </c>
      <c r="T6" s="29">
        <v>50</v>
      </c>
      <c r="U6" s="29">
        <v>55</v>
      </c>
      <c r="V6" s="29">
        <v>60</v>
      </c>
      <c r="W6" s="29">
        <v>65</v>
      </c>
      <c r="X6" s="29">
        <v>70</v>
      </c>
    </row>
    <row r="7" spans="1:24" x14ac:dyDescent="0.3">
      <c r="B7" s="1">
        <v>3</v>
      </c>
      <c r="C7" s="1">
        <v>3.5163404995259278</v>
      </c>
      <c r="D7" s="29"/>
      <c r="F7" s="28" t="s">
        <v>209</v>
      </c>
      <c r="I7" s="1" t="s">
        <v>139</v>
      </c>
      <c r="J7" s="29">
        <v>5</v>
      </c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</row>
    <row r="8" spans="1:24" x14ac:dyDescent="0.3">
      <c r="B8" s="1">
        <v>4</v>
      </c>
      <c r="C8" s="1">
        <v>15.460376649536038</v>
      </c>
      <c r="D8" s="29"/>
      <c r="F8" s="31"/>
      <c r="J8" s="29">
        <v>10</v>
      </c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</row>
    <row r="9" spans="1:24" x14ac:dyDescent="0.3">
      <c r="B9" s="1">
        <v>5</v>
      </c>
      <c r="C9" s="1">
        <v>33.740694084707521</v>
      </c>
      <c r="D9" s="29"/>
      <c r="F9" s="28" t="s">
        <v>210</v>
      </c>
      <c r="J9" s="29">
        <v>15</v>
      </c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</row>
    <row r="10" spans="1:24" x14ac:dyDescent="0.3">
      <c r="B10" s="1">
        <v>6</v>
      </c>
      <c r="C10" s="1">
        <v>5.7739127123932796</v>
      </c>
      <c r="D10" s="29"/>
      <c r="F10" s="31"/>
      <c r="J10" s="29">
        <v>20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</row>
    <row r="11" spans="1:24" x14ac:dyDescent="0.3">
      <c r="B11" s="1">
        <v>7</v>
      </c>
      <c r="C11" s="1">
        <v>39.183952719338279</v>
      </c>
      <c r="D11" s="29"/>
      <c r="J11" s="29">
        <v>25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</row>
    <row r="12" spans="1:24" x14ac:dyDescent="0.3">
      <c r="B12" s="1">
        <v>8</v>
      </c>
      <c r="C12" s="1">
        <v>59.449134908535562</v>
      </c>
      <c r="D12" s="29"/>
      <c r="J12" s="29">
        <v>30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</row>
    <row r="13" spans="1:24" x14ac:dyDescent="0.3">
      <c r="B13" s="1">
        <v>9</v>
      </c>
      <c r="C13" s="1">
        <v>3.306765501075084</v>
      </c>
      <c r="D13" s="29"/>
      <c r="J13" s="29">
        <v>35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</row>
    <row r="14" spans="1:24" x14ac:dyDescent="0.3">
      <c r="B14" s="1">
        <v>10</v>
      </c>
      <c r="C14" s="1">
        <v>46.4952120608841</v>
      </c>
      <c r="D14" s="29"/>
      <c r="J14" s="29">
        <v>40</v>
      </c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</row>
    <row r="15" spans="1:24" x14ac:dyDescent="0.3">
      <c r="B15" s="1">
        <v>11</v>
      </c>
      <c r="C15" s="1">
        <v>-15.61988071312139</v>
      </c>
      <c r="D15" s="29"/>
      <c r="J15" s="29">
        <v>45</v>
      </c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</row>
    <row r="16" spans="1:24" x14ac:dyDescent="0.3">
      <c r="B16" s="1">
        <v>12</v>
      </c>
      <c r="C16" s="1">
        <v>-9.9413736737116984</v>
      </c>
      <c r="D16" s="29"/>
      <c r="J16" s="29">
        <v>50</v>
      </c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</row>
    <row r="17" spans="2:24" x14ac:dyDescent="0.3">
      <c r="B17" s="1">
        <v>13</v>
      </c>
      <c r="C17" s="1">
        <v>-6.1910041790125234</v>
      </c>
      <c r="D17" s="29"/>
      <c r="J17" s="29">
        <v>55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</row>
    <row r="18" spans="2:24" x14ac:dyDescent="0.3">
      <c r="B18" s="1">
        <v>14</v>
      </c>
      <c r="C18" s="1">
        <v>25.476335658261636</v>
      </c>
      <c r="D18" s="29"/>
      <c r="J18" s="29">
        <v>60</v>
      </c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</row>
    <row r="19" spans="2:24" x14ac:dyDescent="0.3">
      <c r="B19" s="1">
        <v>15</v>
      </c>
      <c r="C19" s="1">
        <v>8.9556928213761555</v>
      </c>
      <c r="D19" s="29"/>
      <c r="J19" s="29">
        <v>65</v>
      </c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</row>
    <row r="20" spans="2:24" x14ac:dyDescent="0.3">
      <c r="B20" s="1">
        <v>16</v>
      </c>
      <c r="C20" s="1">
        <v>26.072851661274349</v>
      </c>
      <c r="D20" s="29"/>
      <c r="J20" s="29">
        <v>70</v>
      </c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</row>
    <row r="21" spans="2:24" x14ac:dyDescent="0.3">
      <c r="B21" s="1">
        <v>17</v>
      </c>
      <c r="C21" s="1">
        <v>27.005621311837615</v>
      </c>
      <c r="D21" s="29"/>
    </row>
    <row r="22" spans="2:24" x14ac:dyDescent="0.3">
      <c r="B22" s="1">
        <v>18</v>
      </c>
      <c r="C22" s="1">
        <v>74.26656333735842</v>
      </c>
      <c r="D22" s="29"/>
    </row>
    <row r="23" spans="2:24" x14ac:dyDescent="0.3">
      <c r="B23" s="1">
        <v>19</v>
      </c>
      <c r="C23" s="1">
        <v>30.417824786013497</v>
      </c>
      <c r="D23" s="29"/>
    </row>
    <row r="24" spans="2:24" x14ac:dyDescent="0.3">
      <c r="B24" s="1">
        <v>20</v>
      </c>
      <c r="C24" s="1">
        <v>-3.5260340163490795</v>
      </c>
      <c r="D24" s="29"/>
    </row>
  </sheetData>
  <conditionalFormatting sqref="K7:X2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B120657B-3DF2-2D49-ABE7-3ED15B5F8F1C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A87B3-628C-D54B-A34D-2024E711C053}">
  <sheetPr codeName="Sheet15">
    <tabColor rgb="FFFF0000"/>
  </sheetPr>
  <dimension ref="A1:G20"/>
  <sheetViews>
    <sheetView workbookViewId="0"/>
  </sheetViews>
  <sheetFormatPr baseColWidth="10" defaultRowHeight="26" x14ac:dyDescent="0.3"/>
  <cols>
    <col min="1" max="2" width="10.83203125" style="1"/>
    <col min="3" max="3" width="18.83203125" style="1" customWidth="1"/>
    <col min="4" max="4" width="20" style="1" bestFit="1" customWidth="1"/>
    <col min="5" max="5" width="10.83203125" style="1"/>
    <col min="6" max="6" width="18" style="1" bestFit="1" customWidth="1"/>
    <col min="7" max="7" width="17.1640625" style="1" bestFit="1" customWidth="1"/>
    <col min="8" max="16384" width="10.83203125" style="1"/>
  </cols>
  <sheetData>
    <row r="1" spans="1:7" x14ac:dyDescent="0.3">
      <c r="A1" s="9" t="s">
        <v>211</v>
      </c>
    </row>
    <row r="2" spans="1:7" x14ac:dyDescent="0.3">
      <c r="A2" s="9" t="s">
        <v>212</v>
      </c>
    </row>
    <row r="4" spans="1:7" x14ac:dyDescent="0.3">
      <c r="B4" s="1" t="s">
        <v>213</v>
      </c>
    </row>
    <row r="6" spans="1:7" x14ac:dyDescent="0.3">
      <c r="B6" s="1" t="s">
        <v>214</v>
      </c>
    </row>
    <row r="7" spans="1:7" x14ac:dyDescent="0.3">
      <c r="C7" s="1" t="s">
        <v>215</v>
      </c>
    </row>
    <row r="8" spans="1:7" x14ac:dyDescent="0.3">
      <c r="C8" s="1" t="s">
        <v>216</v>
      </c>
    </row>
    <row r="9" spans="1:7" x14ac:dyDescent="0.3">
      <c r="C9" s="1" t="s">
        <v>217</v>
      </c>
    </row>
    <row r="11" spans="1:7" x14ac:dyDescent="0.3">
      <c r="B11" s="1" t="s">
        <v>218</v>
      </c>
    </row>
    <row r="13" spans="1:7" x14ac:dyDescent="0.3">
      <c r="C13" s="34" t="s">
        <v>219</v>
      </c>
      <c r="D13" s="34"/>
      <c r="F13" s="34" t="s">
        <v>220</v>
      </c>
      <c r="G13" s="34"/>
    </row>
    <row r="14" spans="1:7" s="13" customFormat="1" x14ac:dyDescent="0.3">
      <c r="C14" s="35" t="s">
        <v>34</v>
      </c>
      <c r="D14" s="35" t="s">
        <v>221</v>
      </c>
      <c r="E14" s="1"/>
      <c r="F14" s="35" t="s">
        <v>34</v>
      </c>
      <c r="G14" s="35" t="s">
        <v>221</v>
      </c>
    </row>
    <row r="15" spans="1:7" x14ac:dyDescent="0.3">
      <c r="C15" s="1">
        <f ca="1">RAND()*100</f>
        <v>43.57911326748318</v>
      </c>
      <c r="D15" s="1">
        <f ca="1">LOG(C15)</f>
        <v>1.6392783891282974</v>
      </c>
      <c r="F15" s="1">
        <v>2</v>
      </c>
      <c r="G15" s="1">
        <f>LOG(F15,2)</f>
        <v>1</v>
      </c>
    </row>
    <row r="16" spans="1:7" x14ac:dyDescent="0.3">
      <c r="C16" s="1">
        <f t="shared" ref="C16:C17" ca="1" si="0">RAND()*100</f>
        <v>85.981519737255908</v>
      </c>
      <c r="D16" s="1">
        <f t="shared" ref="D16:D17" ca="1" si="1">LOG(C16)</f>
        <v>1.9344051170739776</v>
      </c>
      <c r="F16" s="1">
        <v>4</v>
      </c>
      <c r="G16" s="1">
        <f t="shared" ref="G16:G17" si="2">LOG(F16,2)</f>
        <v>2</v>
      </c>
    </row>
    <row r="17" spans="3:7" x14ac:dyDescent="0.3">
      <c r="C17" s="1">
        <f t="shared" ca="1" si="0"/>
        <v>63.820822399976329</v>
      </c>
      <c r="D17" s="1">
        <f t="shared" ca="1" si="1"/>
        <v>1.8049623962453074</v>
      </c>
      <c r="F17" s="1">
        <v>8</v>
      </c>
      <c r="G17" s="1">
        <f t="shared" si="2"/>
        <v>3</v>
      </c>
    </row>
    <row r="19" spans="3:7" x14ac:dyDescent="0.3">
      <c r="C19" s="28" t="s">
        <v>222</v>
      </c>
      <c r="D19" s="28" t="s">
        <v>223</v>
      </c>
      <c r="F19" s="28" t="s">
        <v>222</v>
      </c>
      <c r="G19" s="28" t="s">
        <v>223</v>
      </c>
    </row>
    <row r="20" spans="3:7" x14ac:dyDescent="0.3">
      <c r="C20" s="1">
        <f ca="1">LOG(PRODUCT(C15:C17))</f>
        <v>5.3786459024475821</v>
      </c>
      <c r="D20" s="1">
        <f ca="1">SUM(D15:D17)</f>
        <v>5.3786459024475821</v>
      </c>
      <c r="F20" s="1">
        <f>LOG(PRODUCT(F15:F17),2)</f>
        <v>6</v>
      </c>
      <c r="G20" s="1">
        <f>SUM(G15:G17)</f>
        <v>6</v>
      </c>
    </row>
  </sheetData>
  <hyperlinks>
    <hyperlink ref="A2" r:id="rId1" xr:uid="{5CE25A6F-E010-0F41-930E-EB629B92BDF2}"/>
    <hyperlink ref="A1" r:id="rId2" xr:uid="{17DF5D79-3630-E24F-A49B-DB4CD037E56B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52D69-0DE4-0E45-9FB6-8961A25EBD8C}">
  <sheetPr codeName="Sheet16">
    <tabColor rgb="FFFF0000"/>
  </sheetPr>
  <dimension ref="A1:I1031"/>
  <sheetViews>
    <sheetView workbookViewId="0">
      <selection activeCell="C4" sqref="C4"/>
    </sheetView>
  </sheetViews>
  <sheetFormatPr baseColWidth="10" defaultRowHeight="26" x14ac:dyDescent="0.3"/>
  <cols>
    <col min="1" max="2" width="10.83203125" style="1"/>
    <col min="3" max="3" width="11.5" style="1" bestFit="1" customWidth="1"/>
    <col min="4" max="4" width="10.83203125" style="1"/>
    <col min="5" max="5" width="11.5" style="1" bestFit="1" customWidth="1"/>
    <col min="6" max="6" width="10.83203125" style="1"/>
    <col min="7" max="7" width="12.5" style="1" bestFit="1" customWidth="1"/>
    <col min="8" max="16384" width="10.83203125" style="1"/>
  </cols>
  <sheetData>
    <row r="1" spans="1:7" x14ac:dyDescent="0.3">
      <c r="A1" s="9" t="s">
        <v>224</v>
      </c>
    </row>
    <row r="3" spans="1:7" x14ac:dyDescent="0.3">
      <c r="B3" s="1" t="s">
        <v>225</v>
      </c>
      <c r="C3" s="29">
        <v>150</v>
      </c>
      <c r="F3" s="13" t="s">
        <v>210</v>
      </c>
      <c r="G3" s="1">
        <f ca="1">PRODUCT(E32:E1031)</f>
        <v>0</v>
      </c>
    </row>
    <row r="4" spans="1:7" x14ac:dyDescent="0.3">
      <c r="B4" s="1" t="s">
        <v>139</v>
      </c>
      <c r="C4" s="29">
        <v>15</v>
      </c>
      <c r="F4" s="13" t="s">
        <v>226</v>
      </c>
      <c r="G4" s="1">
        <f t="array" aca="1" ref="G4" ca="1">SUM(LOG(E32:E1031))</f>
        <v>-4097.4236265758263</v>
      </c>
    </row>
    <row r="28" spans="2:9" x14ac:dyDescent="0.3">
      <c r="B28" s="1" t="s">
        <v>225</v>
      </c>
      <c r="C28" s="1">
        <v>100</v>
      </c>
      <c r="D28" s="1">
        <f>C3</f>
        <v>150</v>
      </c>
    </row>
    <row r="29" spans="2:9" x14ac:dyDescent="0.3">
      <c r="B29" s="1" t="s">
        <v>139</v>
      </c>
      <c r="C29" s="1">
        <v>10</v>
      </c>
      <c r="D29" s="1">
        <f>C4</f>
        <v>15</v>
      </c>
    </row>
    <row r="31" spans="2:9" x14ac:dyDescent="0.3">
      <c r="C31" s="36" t="s">
        <v>152</v>
      </c>
      <c r="D31" s="36" t="s">
        <v>227</v>
      </c>
      <c r="E31" s="36" t="s">
        <v>228</v>
      </c>
    </row>
    <row r="32" spans="2:9" x14ac:dyDescent="0.3">
      <c r="B32" s="1">
        <v>1</v>
      </c>
      <c r="C32" s="1">
        <f ca="1">_xlfn.NORM.INV(RAND(),$C$28,$C$29)</f>
        <v>82.78313878229747</v>
      </c>
      <c r="D32" s="1">
        <f>_xlfn.NORM.INV(B32/1001,$D$28,$D$29)</f>
        <v>103.64206293112096</v>
      </c>
      <c r="E32" s="1">
        <f ca="1">_xlfn.NORM.DIST(C32,$D$28,$D$29,0)</f>
        <v>1.159843762086966E-6</v>
      </c>
      <c r="G32" s="1">
        <v>0</v>
      </c>
      <c r="H32" s="1" cm="1">
        <f t="array" aca="1" ref="H32:H73" ca="1">FREQUENCY(C32:C1031,G32:G72)</f>
        <v>0</v>
      </c>
      <c r="I32" s="1" cm="1">
        <f t="array" ref="I32:I73">FREQUENCY(D32:D1031,G32:G72)</f>
        <v>0</v>
      </c>
    </row>
    <row r="33" spans="2:9" x14ac:dyDescent="0.3">
      <c r="B33" s="1">
        <v>2</v>
      </c>
      <c r="C33" s="1">
        <f t="shared" ref="C33:C96" ca="1" si="0">_xlfn.NORM.INV(RAND(),$C$28,$C$29)</f>
        <v>107.20392721654514</v>
      </c>
      <c r="D33" s="1">
        <f t="shared" ref="D33:D96" si="1">_xlfn.NORM.INV(B33/1001,$D$28,$D$29)</f>
        <v>106.82284477850783</v>
      </c>
      <c r="E33" s="1">
        <f t="shared" ref="E33:E96" ca="1" si="2">_xlfn.NORM.DIST(C33,$D$28,$D$29,0)</f>
        <v>4.5418893946324245E-4</v>
      </c>
      <c r="G33" s="1">
        <v>5</v>
      </c>
      <c r="H33" s="1">
        <f ca="1"/>
        <v>0</v>
      </c>
      <c r="I33" s="1">
        <v>0</v>
      </c>
    </row>
    <row r="34" spans="2:9" x14ac:dyDescent="0.3">
      <c r="B34" s="1">
        <v>3</v>
      </c>
      <c r="C34" s="1">
        <f t="shared" ca="1" si="0"/>
        <v>121.0661027315919</v>
      </c>
      <c r="D34" s="1">
        <f t="shared" si="1"/>
        <v>108.77836345155636</v>
      </c>
      <c r="E34" s="1">
        <f t="shared" ca="1" si="2"/>
        <v>4.1387253470974716E-3</v>
      </c>
      <c r="G34" s="1">
        <v>10</v>
      </c>
      <c r="H34" s="1">
        <f ca="1"/>
        <v>0</v>
      </c>
      <c r="I34" s="1">
        <v>0</v>
      </c>
    </row>
    <row r="35" spans="2:9" x14ac:dyDescent="0.3">
      <c r="B35" s="1">
        <v>4</v>
      </c>
      <c r="C35" s="1">
        <f t="shared" ca="1" si="0"/>
        <v>85.711175953468896</v>
      </c>
      <c r="D35" s="1">
        <f t="shared" si="1"/>
        <v>110.21389112826722</v>
      </c>
      <c r="E35" s="1">
        <f t="shared" ca="1" si="2"/>
        <v>2.7290671013750605E-6</v>
      </c>
      <c r="G35" s="1">
        <v>15</v>
      </c>
      <c r="H35" s="1">
        <f ca="1"/>
        <v>0</v>
      </c>
      <c r="I35" s="1">
        <v>0</v>
      </c>
    </row>
    <row r="36" spans="2:9" x14ac:dyDescent="0.3">
      <c r="B36" s="1">
        <v>5</v>
      </c>
      <c r="C36" s="1">
        <f t="shared" ca="1" si="0"/>
        <v>101.66518823982607</v>
      </c>
      <c r="D36" s="1">
        <f t="shared" si="1"/>
        <v>111.35737650745077</v>
      </c>
      <c r="E36" s="1">
        <f t="shared" ca="1" si="2"/>
        <v>1.4794583190399374E-4</v>
      </c>
      <c r="G36" s="1">
        <v>20</v>
      </c>
      <c r="H36" s="1">
        <f ca="1"/>
        <v>0</v>
      </c>
      <c r="I36" s="1">
        <v>0</v>
      </c>
    </row>
    <row r="37" spans="2:9" x14ac:dyDescent="0.3">
      <c r="B37" s="1">
        <v>6</v>
      </c>
      <c r="C37" s="1">
        <f t="shared" ca="1" si="0"/>
        <v>95.61949031232821</v>
      </c>
      <c r="D37" s="1">
        <f t="shared" si="1"/>
        <v>112.31254480211156</v>
      </c>
      <c r="E37" s="1">
        <f t="shared" ca="1" si="2"/>
        <v>3.7221172341642342E-5</v>
      </c>
      <c r="G37" s="1">
        <v>25</v>
      </c>
      <c r="H37" s="1">
        <f ca="1"/>
        <v>0</v>
      </c>
      <c r="I37" s="1">
        <v>0</v>
      </c>
    </row>
    <row r="38" spans="2:9" x14ac:dyDescent="0.3">
      <c r="B38" s="1">
        <v>7</v>
      </c>
      <c r="C38" s="1">
        <f t="shared" ca="1" si="0"/>
        <v>107.98840359824203</v>
      </c>
      <c r="D38" s="1">
        <f t="shared" si="1"/>
        <v>113.13566393386674</v>
      </c>
      <c r="E38" s="1">
        <f t="shared" ca="1" si="2"/>
        <v>5.2655556531146794E-4</v>
      </c>
      <c r="G38" s="1">
        <v>30</v>
      </c>
      <c r="H38" s="1">
        <f ca="1"/>
        <v>0</v>
      </c>
      <c r="I38" s="1">
        <v>0</v>
      </c>
    </row>
    <row r="39" spans="2:9" x14ac:dyDescent="0.3">
      <c r="B39" s="1">
        <v>8</v>
      </c>
      <c r="C39" s="1">
        <f t="shared" ca="1" si="0"/>
        <v>91.978206616401934</v>
      </c>
      <c r="D39" s="1">
        <f t="shared" si="1"/>
        <v>113.86079531778066</v>
      </c>
      <c r="E39" s="1">
        <f t="shared" ca="1" si="2"/>
        <v>1.4989461127359165E-5</v>
      </c>
      <c r="G39" s="1">
        <v>35</v>
      </c>
      <c r="H39" s="1">
        <f ca="1"/>
        <v>0</v>
      </c>
      <c r="I39" s="1">
        <v>0</v>
      </c>
    </row>
    <row r="40" spans="2:9" x14ac:dyDescent="0.3">
      <c r="B40" s="1">
        <v>9</v>
      </c>
      <c r="C40" s="1">
        <f t="shared" ca="1" si="0"/>
        <v>98.946406463891094</v>
      </c>
      <c r="D40" s="1">
        <f t="shared" si="1"/>
        <v>114.5101771375156</v>
      </c>
      <c r="E40" s="1">
        <f t="shared" ca="1" si="2"/>
        <v>8.1155541005368872E-5</v>
      </c>
      <c r="G40" s="1">
        <v>40</v>
      </c>
      <c r="H40" s="1">
        <f ca="1"/>
        <v>0</v>
      </c>
      <c r="I40" s="1">
        <v>0</v>
      </c>
    </row>
    <row r="41" spans="2:9" x14ac:dyDescent="0.3">
      <c r="B41" s="1">
        <v>10</v>
      </c>
      <c r="C41" s="1">
        <f t="shared" ca="1" si="0"/>
        <v>91.203362506659801</v>
      </c>
      <c r="D41" s="1">
        <f t="shared" si="1"/>
        <v>115.09915699350913</v>
      </c>
      <c r="E41" s="1">
        <f t="shared" ca="1" si="2"/>
        <v>1.2258266596528889E-5</v>
      </c>
      <c r="G41" s="1">
        <v>45</v>
      </c>
      <c r="H41" s="1">
        <f ca="1"/>
        <v>0</v>
      </c>
      <c r="I41" s="1">
        <v>0</v>
      </c>
    </row>
    <row r="42" spans="2:9" x14ac:dyDescent="0.3">
      <c r="B42" s="1">
        <v>11</v>
      </c>
      <c r="C42" s="1">
        <f t="shared" ca="1" si="0"/>
        <v>96.469709944206642</v>
      </c>
      <c r="D42" s="1">
        <f t="shared" si="1"/>
        <v>115.63878758464671</v>
      </c>
      <c r="E42" s="1">
        <f t="shared" ca="1" si="2"/>
        <v>4.5638968643113228E-5</v>
      </c>
      <c r="G42" s="1">
        <v>50</v>
      </c>
      <c r="H42" s="1">
        <f ca="1"/>
        <v>0</v>
      </c>
      <c r="I42" s="1">
        <v>0</v>
      </c>
    </row>
    <row r="43" spans="2:9" x14ac:dyDescent="0.3">
      <c r="B43" s="1">
        <v>12</v>
      </c>
      <c r="C43" s="1">
        <f t="shared" ca="1" si="0"/>
        <v>98.424774338692018</v>
      </c>
      <c r="D43" s="1">
        <f t="shared" si="1"/>
        <v>116.13730160523568</v>
      </c>
      <c r="E43" s="1">
        <f t="shared" ca="1" si="2"/>
        <v>7.2053005913528506E-5</v>
      </c>
      <c r="G43" s="1">
        <v>55</v>
      </c>
      <c r="H43" s="1">
        <f ca="1"/>
        <v>0</v>
      </c>
      <c r="I43" s="1">
        <v>0</v>
      </c>
    </row>
    <row r="44" spans="2:9" x14ac:dyDescent="0.3">
      <c r="B44" s="1">
        <v>13</v>
      </c>
      <c r="C44" s="1">
        <f t="shared" ca="1" si="0"/>
        <v>98.378727720237407</v>
      </c>
      <c r="D44" s="1">
        <f t="shared" si="1"/>
        <v>116.60100157139905</v>
      </c>
      <c r="E44" s="1">
        <f t="shared" ca="1" si="2"/>
        <v>7.1296153314337994E-5</v>
      </c>
      <c r="G44" s="1">
        <v>60</v>
      </c>
      <c r="H44" s="1">
        <f ca="1"/>
        <v>0</v>
      </c>
      <c r="I44" s="1">
        <v>0</v>
      </c>
    </row>
    <row r="45" spans="2:9" x14ac:dyDescent="0.3">
      <c r="B45" s="1">
        <v>14</v>
      </c>
      <c r="C45" s="1">
        <f t="shared" ca="1" si="0"/>
        <v>108.13698510559979</v>
      </c>
      <c r="D45" s="1">
        <f t="shared" si="1"/>
        <v>117.03482318025537</v>
      </c>
      <c r="E45" s="1">
        <f t="shared" ca="1" si="2"/>
        <v>5.4134169419857003E-4</v>
      </c>
      <c r="G45" s="1">
        <v>65</v>
      </c>
      <c r="H45" s="1">
        <f ca="1"/>
        <v>1</v>
      </c>
      <c r="I45" s="1">
        <v>0</v>
      </c>
    </row>
    <row r="46" spans="2:9" x14ac:dyDescent="0.3">
      <c r="B46" s="1">
        <v>15</v>
      </c>
      <c r="C46" s="1">
        <f t="shared" ca="1" si="0"/>
        <v>98.64467513101917</v>
      </c>
      <c r="D46" s="1">
        <f t="shared" si="1"/>
        <v>117.44270641089328</v>
      </c>
      <c r="E46" s="1">
        <f t="shared" ca="1" si="2"/>
        <v>7.576988753598382E-5</v>
      </c>
      <c r="G46" s="1">
        <v>70</v>
      </c>
      <c r="H46" s="1">
        <f ca="1"/>
        <v>0</v>
      </c>
      <c r="I46" s="1">
        <v>0</v>
      </c>
    </row>
    <row r="47" spans="2:9" x14ac:dyDescent="0.3">
      <c r="B47" s="1">
        <v>16</v>
      </c>
      <c r="C47" s="1">
        <f t="shared" ca="1" si="0"/>
        <v>119.63911420909878</v>
      </c>
      <c r="D47" s="1">
        <f t="shared" si="1"/>
        <v>117.82784824155183</v>
      </c>
      <c r="E47" s="1">
        <f t="shared" ca="1" si="2"/>
        <v>3.4293098129388388E-3</v>
      </c>
      <c r="G47" s="1">
        <v>75</v>
      </c>
      <c r="H47" s="1">
        <f ca="1"/>
        <v>7</v>
      </c>
      <c r="I47" s="1">
        <v>0</v>
      </c>
    </row>
    <row r="48" spans="2:9" x14ac:dyDescent="0.3">
      <c r="B48" s="1">
        <v>17</v>
      </c>
      <c r="C48" s="1">
        <f t="shared" ca="1" si="0"/>
        <v>117.51943949044862</v>
      </c>
      <c r="D48" s="1">
        <f t="shared" si="1"/>
        <v>118.19287968416063</v>
      </c>
      <c r="E48" s="1">
        <f t="shared" ca="1" si="2"/>
        <v>2.5506581121972293E-3</v>
      </c>
      <c r="G48" s="1">
        <v>80</v>
      </c>
      <c r="H48" s="1">
        <f ca="1"/>
        <v>19</v>
      </c>
      <c r="I48" s="1">
        <v>0</v>
      </c>
    </row>
    <row r="49" spans="2:9" x14ac:dyDescent="0.3">
      <c r="B49" s="1">
        <v>18</v>
      </c>
      <c r="C49" s="1">
        <f t="shared" ca="1" si="0"/>
        <v>112.24260513247428</v>
      </c>
      <c r="D49" s="1">
        <f t="shared" si="1"/>
        <v>118.53999285947444</v>
      </c>
      <c r="E49" s="1">
        <f t="shared" ca="1" si="2"/>
        <v>1.1193186737130639E-3</v>
      </c>
      <c r="G49" s="1">
        <v>85</v>
      </c>
      <c r="H49" s="1">
        <f ca="1"/>
        <v>46</v>
      </c>
      <c r="I49" s="1">
        <v>0</v>
      </c>
    </row>
    <row r="50" spans="2:9" x14ac:dyDescent="0.3">
      <c r="B50" s="1">
        <v>19</v>
      </c>
      <c r="C50" s="1">
        <f t="shared" ca="1" si="0"/>
        <v>75.224694574053757</v>
      </c>
      <c r="D50" s="1">
        <f t="shared" si="1"/>
        <v>118.87103416684877</v>
      </c>
      <c r="E50" s="1">
        <f t="shared" ca="1" si="2"/>
        <v>1.0681123303327353E-7</v>
      </c>
      <c r="G50" s="1">
        <v>90</v>
      </c>
      <c r="H50" s="1">
        <f ca="1"/>
        <v>95</v>
      </c>
      <c r="I50" s="1">
        <v>0</v>
      </c>
    </row>
    <row r="51" spans="2:9" x14ac:dyDescent="0.3">
      <c r="B51" s="1">
        <v>20</v>
      </c>
      <c r="C51" s="1">
        <f t="shared" ca="1" si="0"/>
        <v>99.362039659378112</v>
      </c>
      <c r="D51" s="1">
        <f t="shared" si="1"/>
        <v>119.18757388037839</v>
      </c>
      <c r="E51" s="1">
        <f t="shared" ca="1" si="2"/>
        <v>8.9147551033275452E-5</v>
      </c>
      <c r="G51" s="1">
        <v>95</v>
      </c>
      <c r="H51" s="1">
        <f ca="1"/>
        <v>159</v>
      </c>
      <c r="I51" s="1">
        <v>0</v>
      </c>
    </row>
    <row r="52" spans="2:9" x14ac:dyDescent="0.3">
      <c r="B52" s="1">
        <v>21</v>
      </c>
      <c r="C52" s="1">
        <f t="shared" ca="1" si="0"/>
        <v>99.242023191649039</v>
      </c>
      <c r="D52" s="1">
        <f t="shared" si="1"/>
        <v>119.49095900161682</v>
      </c>
      <c r="E52" s="1">
        <f t="shared" ca="1" si="2"/>
        <v>8.6769072155284035E-5</v>
      </c>
      <c r="G52" s="1">
        <v>100</v>
      </c>
      <c r="H52" s="1">
        <f ca="1"/>
        <v>166</v>
      </c>
      <c r="I52" s="1">
        <v>0</v>
      </c>
    </row>
    <row r="53" spans="2:9" x14ac:dyDescent="0.3">
      <c r="B53" s="1">
        <v>22</v>
      </c>
      <c r="C53" s="1">
        <f t="shared" ca="1" si="0"/>
        <v>87.011282924050164</v>
      </c>
      <c r="D53" s="1">
        <f t="shared" si="1"/>
        <v>119.78235399278479</v>
      </c>
      <c r="E53" s="1">
        <f t="shared" ca="1" si="2"/>
        <v>3.9419706352143502E-6</v>
      </c>
      <c r="G53" s="1">
        <v>105</v>
      </c>
      <c r="H53" s="1">
        <f ca="1"/>
        <v>197</v>
      </c>
      <c r="I53" s="1">
        <v>1</v>
      </c>
    </row>
    <row r="54" spans="2:9" x14ac:dyDescent="0.3">
      <c r="B54" s="1">
        <v>23</v>
      </c>
      <c r="C54" s="1">
        <f t="shared" ca="1" si="0"/>
        <v>108.6378687901271</v>
      </c>
      <c r="D54" s="1">
        <f t="shared" si="1"/>
        <v>120.0627725876212</v>
      </c>
      <c r="E54" s="1">
        <f t="shared" ca="1" si="2"/>
        <v>5.9388547293926029E-4</v>
      </c>
      <c r="G54" s="1">
        <v>110</v>
      </c>
      <c r="H54" s="1">
        <f ca="1"/>
        <v>147</v>
      </c>
      <c r="I54" s="1">
        <v>2</v>
      </c>
    </row>
    <row r="55" spans="2:9" x14ac:dyDescent="0.3">
      <c r="B55" s="1">
        <v>24</v>
      </c>
      <c r="C55" s="1">
        <f t="shared" ca="1" si="0"/>
        <v>114.78570135686525</v>
      </c>
      <c r="D55" s="1">
        <f t="shared" si="1"/>
        <v>120.33310293278198</v>
      </c>
      <c r="E55" s="1">
        <f t="shared" ca="1" si="2"/>
        <v>1.6906396100771861E-3</v>
      </c>
      <c r="G55" s="1">
        <v>115</v>
      </c>
      <c r="H55" s="1">
        <f ca="1"/>
        <v>98</v>
      </c>
      <c r="I55" s="1">
        <v>6</v>
      </c>
    </row>
    <row r="56" spans="2:9" x14ac:dyDescent="0.3">
      <c r="B56" s="1">
        <v>25</v>
      </c>
      <c r="C56" s="1">
        <f t="shared" ca="1" si="0"/>
        <v>125.22767270387055</v>
      </c>
      <c r="D56" s="1">
        <f t="shared" si="1"/>
        <v>120.59412767465486</v>
      </c>
      <c r="E56" s="1">
        <f t="shared" ca="1" si="2"/>
        <v>6.800930454088706E-3</v>
      </c>
      <c r="G56" s="1">
        <v>120</v>
      </c>
      <c r="H56" s="1">
        <f ca="1"/>
        <v>41</v>
      </c>
      <c r="I56" s="1">
        <v>13</v>
      </c>
    </row>
    <row r="57" spans="2:9" x14ac:dyDescent="0.3">
      <c r="B57" s="1">
        <v>26</v>
      </c>
      <c r="C57" s="1">
        <f t="shared" ca="1" si="0"/>
        <v>80.513079745587817</v>
      </c>
      <c r="D57" s="1">
        <f t="shared" si="1"/>
        <v>120.84654016716215</v>
      </c>
      <c r="E57" s="1">
        <f t="shared" ca="1" si="2"/>
        <v>5.8197530854729626E-7</v>
      </c>
      <c r="G57" s="1">
        <v>125</v>
      </c>
      <c r="H57" s="1">
        <f ca="1"/>
        <v>18</v>
      </c>
      <c r="I57" s="1">
        <v>25</v>
      </c>
    </row>
    <row r="58" spans="2:9" x14ac:dyDescent="0.3">
      <c r="B58" s="1">
        <v>27</v>
      </c>
      <c r="C58" s="1">
        <f t="shared" ca="1" si="0"/>
        <v>85.372219643067723</v>
      </c>
      <c r="D58" s="1">
        <f t="shared" si="1"/>
        <v>121.0909576684698</v>
      </c>
      <c r="E58" s="1">
        <f t="shared" ca="1" si="2"/>
        <v>2.4765220349558627E-6</v>
      </c>
      <c r="G58" s="1">
        <v>130</v>
      </c>
      <c r="H58" s="1">
        <f ca="1"/>
        <v>3</v>
      </c>
      <c r="I58" s="1">
        <v>44</v>
      </c>
    </row>
    <row r="59" spans="2:9" x14ac:dyDescent="0.3">
      <c r="B59" s="1">
        <v>28</v>
      </c>
      <c r="C59" s="1">
        <f t="shared" ca="1" si="0"/>
        <v>107.68094727992668</v>
      </c>
      <c r="D59" s="1">
        <f t="shared" si="1"/>
        <v>121.32793217568761</v>
      </c>
      <c r="E59" s="1">
        <f t="shared" ca="1" si="2"/>
        <v>4.9707409803792383E-4</v>
      </c>
      <c r="G59" s="1">
        <v>135</v>
      </c>
      <c r="H59" s="1">
        <f ca="1"/>
        <v>3</v>
      </c>
      <c r="I59" s="1">
        <v>67</v>
      </c>
    </row>
    <row r="60" spans="2:9" x14ac:dyDescent="0.3">
      <c r="B60" s="1">
        <v>29</v>
      </c>
      <c r="C60" s="1">
        <f t="shared" ca="1" si="0"/>
        <v>92.498748717641007</v>
      </c>
      <c r="D60" s="1">
        <f t="shared" si="1"/>
        <v>121.5579593887623</v>
      </c>
      <c r="E60" s="1">
        <f t="shared" ca="1" si="2"/>
        <v>1.7132544224514559E-5</v>
      </c>
      <c r="G60" s="1">
        <v>140</v>
      </c>
      <c r="H60" s="1">
        <f ca="1"/>
        <v>0</v>
      </c>
      <c r="I60" s="1">
        <v>94</v>
      </c>
    </row>
    <row r="61" spans="2:9" x14ac:dyDescent="0.3">
      <c r="B61" s="1">
        <v>30</v>
      </c>
      <c r="C61" s="1">
        <f t="shared" ca="1" si="0"/>
        <v>109.16461737322393</v>
      </c>
      <c r="D61" s="1">
        <f t="shared" si="1"/>
        <v>121.78148617935602</v>
      </c>
      <c r="E61" s="1">
        <f t="shared" ca="1" si="2"/>
        <v>6.5386636252780521E-4</v>
      </c>
      <c r="G61" s="1">
        <v>145</v>
      </c>
      <c r="H61" s="1">
        <f ca="1"/>
        <v>0</v>
      </c>
      <c r="I61" s="1">
        <v>117</v>
      </c>
    </row>
    <row r="62" spans="2:9" x14ac:dyDescent="0.3">
      <c r="B62" s="1">
        <v>31</v>
      </c>
      <c r="C62" s="1">
        <f t="shared" ca="1" si="0"/>
        <v>94.667114547236665</v>
      </c>
      <c r="D62" s="1">
        <f t="shared" si="1"/>
        <v>121.99891685511999</v>
      </c>
      <c r="E62" s="1">
        <f t="shared" ca="1" si="2"/>
        <v>2.9508588346682177E-5</v>
      </c>
      <c r="G62" s="1">
        <v>150</v>
      </c>
      <c r="H62" s="1">
        <f ca="1"/>
        <v>0</v>
      </c>
      <c r="I62" s="1">
        <v>131</v>
      </c>
    </row>
    <row r="63" spans="2:9" x14ac:dyDescent="0.3">
      <c r="B63" s="1">
        <v>32</v>
      </c>
      <c r="C63" s="1">
        <f t="shared" ca="1" si="0"/>
        <v>87.986674569472441</v>
      </c>
      <c r="D63" s="1">
        <f t="shared" si="1"/>
        <v>122.21061844589318</v>
      </c>
      <c r="E63" s="1">
        <f t="shared" ca="1" si="2"/>
        <v>5.1687315509019389E-6</v>
      </c>
      <c r="G63" s="1">
        <v>155</v>
      </c>
      <c r="H63" s="1">
        <f ca="1"/>
        <v>0</v>
      </c>
      <c r="I63" s="1">
        <v>131</v>
      </c>
    </row>
    <row r="64" spans="2:9" x14ac:dyDescent="0.3">
      <c r="B64" s="1">
        <v>33</v>
      </c>
      <c r="C64" s="1">
        <f t="shared" ca="1" si="0"/>
        <v>108.22334234958289</v>
      </c>
      <c r="D64" s="1">
        <f t="shared" si="1"/>
        <v>122.41692519006986</v>
      </c>
      <c r="E64" s="1">
        <f t="shared" ca="1" si="2"/>
        <v>5.5010080713058316E-4</v>
      </c>
      <c r="G64" s="1">
        <v>160</v>
      </c>
      <c r="H64" s="1">
        <f ca="1"/>
        <v>0</v>
      </c>
      <c r="I64" s="1">
        <v>117</v>
      </c>
    </row>
    <row r="65" spans="2:9" x14ac:dyDescent="0.3">
      <c r="B65" s="1">
        <v>34</v>
      </c>
      <c r="C65" s="1">
        <f t="shared" ca="1" si="0"/>
        <v>105.58823692046076</v>
      </c>
      <c r="D65" s="1">
        <f t="shared" si="1"/>
        <v>122.61814236252393</v>
      </c>
      <c r="E65" s="1">
        <f t="shared" ca="1" si="2"/>
        <v>3.320880911374051E-4</v>
      </c>
      <c r="G65" s="1">
        <v>165</v>
      </c>
      <c r="H65" s="1">
        <f ca="1"/>
        <v>0</v>
      </c>
      <c r="I65" s="1">
        <v>94</v>
      </c>
    </row>
    <row r="66" spans="2:9" x14ac:dyDescent="0.3">
      <c r="B66" s="1">
        <v>35</v>
      </c>
      <c r="C66" s="1">
        <f t="shared" ca="1" si="0"/>
        <v>122.40419858884096</v>
      </c>
      <c r="D66" s="1">
        <f t="shared" si="1"/>
        <v>122.81454955709505</v>
      </c>
      <c r="E66" s="1">
        <f t="shared" ca="1" si="2"/>
        <v>4.8963083949916213E-3</v>
      </c>
      <c r="G66" s="1">
        <v>170</v>
      </c>
      <c r="H66" s="1">
        <f ca="1"/>
        <v>0</v>
      </c>
      <c r="I66" s="1">
        <v>67</v>
      </c>
    </row>
    <row r="67" spans="2:9" x14ac:dyDescent="0.3">
      <c r="B67" s="1">
        <v>36</v>
      </c>
      <c r="C67" s="1">
        <f t="shared" ca="1" si="0"/>
        <v>108.04989063173342</v>
      </c>
      <c r="D67" s="1">
        <f t="shared" si="1"/>
        <v>123.00640351459786</v>
      </c>
      <c r="E67" s="1">
        <f t="shared" ca="1" si="2"/>
        <v>5.3263117767773233E-4</v>
      </c>
      <c r="G67" s="1">
        <v>175</v>
      </c>
      <c r="H67" s="1">
        <f ca="1"/>
        <v>0</v>
      </c>
      <c r="I67" s="1">
        <v>44</v>
      </c>
    </row>
    <row r="68" spans="2:9" x14ac:dyDescent="0.3">
      <c r="B68" s="1">
        <v>37</v>
      </c>
      <c r="C68" s="1">
        <f t="shared" ca="1" si="0"/>
        <v>111.50706282983417</v>
      </c>
      <c r="D68" s="1">
        <f t="shared" si="1"/>
        <v>123.19394057006035</v>
      </c>
      <c r="E68" s="1">
        <f t="shared" ca="1" si="2"/>
        <v>9.8815676340614279E-4</v>
      </c>
      <c r="G68" s="1">
        <v>180</v>
      </c>
      <c r="H68" s="1">
        <f ca="1"/>
        <v>0</v>
      </c>
      <c r="I68" s="1">
        <v>25</v>
      </c>
    </row>
    <row r="69" spans="2:9" x14ac:dyDescent="0.3">
      <c r="B69" s="1">
        <v>38</v>
      </c>
      <c r="C69" s="1">
        <f t="shared" ca="1" si="0"/>
        <v>85.336051631209671</v>
      </c>
      <c r="D69" s="1">
        <f t="shared" si="1"/>
        <v>123.37737877928946</v>
      </c>
      <c r="E69" s="1">
        <f t="shared" ca="1" si="2"/>
        <v>2.4509202346389064E-6</v>
      </c>
      <c r="G69" s="1">
        <v>185</v>
      </c>
      <c r="H69" s="1">
        <f ca="1"/>
        <v>0</v>
      </c>
      <c r="I69" s="1">
        <v>13</v>
      </c>
    </row>
    <row r="70" spans="2:9" x14ac:dyDescent="0.3">
      <c r="B70" s="1">
        <v>39</v>
      </c>
      <c r="C70" s="1">
        <f t="shared" ca="1" si="0"/>
        <v>109.2059935965277</v>
      </c>
      <c r="D70" s="1">
        <f t="shared" si="1"/>
        <v>123.55691977405677</v>
      </c>
      <c r="E70" s="1">
        <f t="shared" ca="1" si="2"/>
        <v>6.587924794203469E-4</v>
      </c>
      <c r="G70" s="1">
        <v>190</v>
      </c>
      <c r="H70" s="1">
        <f ca="1"/>
        <v>0</v>
      </c>
      <c r="I70" s="1">
        <v>6</v>
      </c>
    </row>
    <row r="71" spans="2:9" x14ac:dyDescent="0.3">
      <c r="B71" s="1">
        <v>40</v>
      </c>
      <c r="C71" s="1">
        <f t="shared" ca="1" si="0"/>
        <v>90.490247914054578</v>
      </c>
      <c r="D71" s="1">
        <f t="shared" si="1"/>
        <v>123.73275038655845</v>
      </c>
      <c r="E71" s="1">
        <f t="shared" ca="1" si="2"/>
        <v>1.016266290893302E-5</v>
      </c>
      <c r="G71" s="1">
        <v>195</v>
      </c>
      <c r="H71" s="1">
        <f ca="1"/>
        <v>0</v>
      </c>
      <c r="I71" s="1">
        <v>2</v>
      </c>
    </row>
    <row r="72" spans="2:9" x14ac:dyDescent="0.3">
      <c r="B72" s="1">
        <v>41</v>
      </c>
      <c r="C72" s="1">
        <f t="shared" ca="1" si="0"/>
        <v>95.308807559774493</v>
      </c>
      <c r="D72" s="1">
        <f t="shared" si="1"/>
        <v>123.90504407685714</v>
      </c>
      <c r="E72" s="1">
        <f t="shared" ca="1" si="2"/>
        <v>3.4521212081013514E-5</v>
      </c>
      <c r="G72" s="1">
        <v>200</v>
      </c>
      <c r="H72" s="1">
        <f ca="1"/>
        <v>0</v>
      </c>
      <c r="I72" s="1">
        <v>1</v>
      </c>
    </row>
    <row r="73" spans="2:9" x14ac:dyDescent="0.3">
      <c r="B73" s="1">
        <v>42</v>
      </c>
      <c r="C73" s="1">
        <f t="shared" ca="1" si="0"/>
        <v>107.84609313109574</v>
      </c>
      <c r="D73" s="1">
        <f t="shared" si="1"/>
        <v>124.07396219139162</v>
      </c>
      <c r="E73" s="1">
        <f t="shared" ca="1" si="2"/>
        <v>5.1272513531004139E-4</v>
      </c>
      <c r="H73" s="1">
        <f ca="1"/>
        <v>0</v>
      </c>
      <c r="I73" s="1">
        <v>0</v>
      </c>
    </row>
    <row r="74" spans="2:9" x14ac:dyDescent="0.3">
      <c r="B74" s="1">
        <v>43</v>
      </c>
      <c r="C74" s="1">
        <f t="shared" ca="1" si="0"/>
        <v>92.175973997283407</v>
      </c>
      <c r="D74" s="1">
        <f t="shared" si="1"/>
        <v>124.23965507606817</v>
      </c>
      <c r="E74" s="1">
        <f t="shared" ca="1" si="2"/>
        <v>1.5772369429291016E-5</v>
      </c>
    </row>
    <row r="75" spans="2:9" x14ac:dyDescent="0.3">
      <c r="B75" s="1">
        <v>44</v>
      </c>
      <c r="C75" s="1">
        <f t="shared" ca="1" si="0"/>
        <v>107.37407136656202</v>
      </c>
      <c r="D75" s="1">
        <f t="shared" si="1"/>
        <v>124.40226306370664</v>
      </c>
      <c r="E75" s="1">
        <f t="shared" ca="1" si="2"/>
        <v>4.6909775289378283E-4</v>
      </c>
    </row>
    <row r="76" spans="2:9" x14ac:dyDescent="0.3">
      <c r="B76" s="1">
        <v>45</v>
      </c>
      <c r="C76" s="1">
        <f t="shared" ca="1" si="0"/>
        <v>96.131680708907297</v>
      </c>
      <c r="D76" s="1">
        <f t="shared" si="1"/>
        <v>124.56191735254055</v>
      </c>
      <c r="E76" s="1">
        <f t="shared" ca="1" si="2"/>
        <v>4.2101638572209747E-5</v>
      </c>
    </row>
    <row r="77" spans="2:9" x14ac:dyDescent="0.3">
      <c r="B77" s="1">
        <v>46</v>
      </c>
      <c r="C77" s="1">
        <f t="shared" ca="1" si="0"/>
        <v>107.71208461457752</v>
      </c>
      <c r="D77" s="1">
        <f t="shared" si="1"/>
        <v>124.71874078993126</v>
      </c>
      <c r="E77" s="1">
        <f t="shared" ca="1" si="2"/>
        <v>4.9999265417750437E-4</v>
      </c>
    </row>
    <row r="78" spans="2:9" x14ac:dyDescent="0.3">
      <c r="B78" s="1">
        <v>47</v>
      </c>
      <c r="C78" s="1">
        <f t="shared" ca="1" si="0"/>
        <v>109.14152830333261</v>
      </c>
      <c r="D78" s="1">
        <f t="shared" si="1"/>
        <v>124.87284857335032</v>
      </c>
      <c r="E78" s="1">
        <f t="shared" ca="1" si="2"/>
        <v>6.5113133045474473E-4</v>
      </c>
    </row>
    <row r="79" spans="2:9" x14ac:dyDescent="0.3">
      <c r="B79" s="1">
        <v>48</v>
      </c>
      <c r="C79" s="1">
        <f t="shared" ca="1" si="0"/>
        <v>93.095278741707631</v>
      </c>
      <c r="D79" s="1">
        <f t="shared" si="1"/>
        <v>125.0243488789279</v>
      </c>
      <c r="E79" s="1">
        <f t="shared" ca="1" si="2"/>
        <v>1.9938228747400627E-5</v>
      </c>
    </row>
    <row r="80" spans="2:9" x14ac:dyDescent="0.3">
      <c r="B80" s="1">
        <v>49</v>
      </c>
      <c r="C80" s="1">
        <f t="shared" ca="1" si="0"/>
        <v>95.542647184595396</v>
      </c>
      <c r="D80" s="1">
        <f t="shared" si="1"/>
        <v>125.17334342639772</v>
      </c>
      <c r="E80" s="1">
        <f t="shared" ca="1" si="2"/>
        <v>3.6535789783596658E-5</v>
      </c>
    </row>
    <row r="81" spans="2:5" x14ac:dyDescent="0.3">
      <c r="B81" s="1">
        <v>50</v>
      </c>
      <c r="C81" s="1">
        <f t="shared" ca="1" si="0"/>
        <v>89.742889382310651</v>
      </c>
      <c r="D81" s="1">
        <f t="shared" si="1"/>
        <v>125.31992798803464</v>
      </c>
      <c r="E81" s="1">
        <f t="shared" ca="1" si="2"/>
        <v>8.3295721335591123E-6</v>
      </c>
    </row>
    <row r="82" spans="2:5" x14ac:dyDescent="0.3">
      <c r="B82" s="1">
        <v>51</v>
      </c>
      <c r="C82" s="1">
        <f t="shared" ca="1" si="0"/>
        <v>82.432986864460304</v>
      </c>
      <c r="D82" s="1">
        <f t="shared" si="1"/>
        <v>125.46419284814047</v>
      </c>
      <c r="E82" s="1">
        <f t="shared" ca="1" si="2"/>
        <v>1.0443638076607742E-6</v>
      </c>
    </row>
    <row r="83" spans="2:5" x14ac:dyDescent="0.3">
      <c r="B83" s="1">
        <v>52</v>
      </c>
      <c r="C83" s="1">
        <f t="shared" ca="1" si="0"/>
        <v>107.37509628346129</v>
      </c>
      <c r="D83" s="1">
        <f t="shared" si="1"/>
        <v>125.60622321875452</v>
      </c>
      <c r="E83" s="1">
        <f t="shared" ca="1" si="2"/>
        <v>4.6918884490358313E-4</v>
      </c>
    </row>
    <row r="84" spans="2:5" x14ac:dyDescent="0.3">
      <c r="B84" s="1">
        <v>53</v>
      </c>
      <c r="C84" s="1">
        <f t="shared" ca="1" si="0"/>
        <v>88.94042816903297</v>
      </c>
      <c r="D84" s="1">
        <f t="shared" si="1"/>
        <v>125.74609961651669</v>
      </c>
      <c r="E84" s="1">
        <f t="shared" ca="1" si="2"/>
        <v>6.7091647393328884E-6</v>
      </c>
    </row>
    <row r="85" spans="2:5" x14ac:dyDescent="0.3">
      <c r="B85" s="1">
        <v>54</v>
      </c>
      <c r="C85" s="1">
        <f t="shared" ca="1" si="0"/>
        <v>112.96207552301097</v>
      </c>
      <c r="D85" s="1">
        <f t="shared" si="1"/>
        <v>125.88389820497449</v>
      </c>
      <c r="E85" s="1">
        <f t="shared" ca="1" si="2"/>
        <v>1.2615039960071268E-3</v>
      </c>
    </row>
    <row r="86" spans="2:5" x14ac:dyDescent="0.3">
      <c r="B86" s="1">
        <v>55</v>
      </c>
      <c r="C86" s="1">
        <f t="shared" ca="1" si="0"/>
        <v>93.475144971613702</v>
      </c>
      <c r="D86" s="1">
        <f t="shared" si="1"/>
        <v>126.01969110608127</v>
      </c>
      <c r="E86" s="1">
        <f t="shared" ca="1" si="2"/>
        <v>2.1941727476584159E-5</v>
      </c>
    </row>
    <row r="87" spans="2:5" x14ac:dyDescent="0.3">
      <c r="B87" s="1">
        <v>56</v>
      </c>
      <c r="C87" s="1">
        <f t="shared" ca="1" si="0"/>
        <v>92.913517498775036</v>
      </c>
      <c r="D87" s="1">
        <f t="shared" si="1"/>
        <v>126.15354668416566</v>
      </c>
      <c r="E87" s="1">
        <f t="shared" ca="1" si="2"/>
        <v>1.9041033395259061E-5</v>
      </c>
    </row>
    <row r="88" spans="2:5" x14ac:dyDescent="0.3">
      <c r="B88" s="1">
        <v>57</v>
      </c>
      <c r="C88" s="1">
        <f t="shared" ca="1" si="0"/>
        <v>112.81876712323157</v>
      </c>
      <c r="D88" s="1">
        <f t="shared" si="1"/>
        <v>126.28552980525144</v>
      </c>
      <c r="E88" s="1">
        <f t="shared" ca="1" si="2"/>
        <v>1.2320366253508186E-3</v>
      </c>
    </row>
    <row r="89" spans="2:5" x14ac:dyDescent="0.3">
      <c r="B89" s="1">
        <v>58</v>
      </c>
      <c r="C89" s="1">
        <f t="shared" ca="1" si="0"/>
        <v>81.990617016048716</v>
      </c>
      <c r="D89" s="1">
        <f t="shared" si="1"/>
        <v>126.41570207426052</v>
      </c>
      <c r="E89" s="1">
        <f t="shared" ca="1" si="2"/>
        <v>9.1405030220759199E-7</v>
      </c>
    </row>
    <row r="90" spans="2:5" x14ac:dyDescent="0.3">
      <c r="B90" s="1">
        <v>59</v>
      </c>
      <c r="C90" s="1">
        <f t="shared" ca="1" si="0"/>
        <v>95.761002144986094</v>
      </c>
      <c r="D90" s="1">
        <f t="shared" si="1"/>
        <v>126.54412205233272</v>
      </c>
      <c r="E90" s="1">
        <f t="shared" ca="1" si="2"/>
        <v>3.8514523548210005E-5</v>
      </c>
    </row>
    <row r="91" spans="2:5" x14ac:dyDescent="0.3">
      <c r="B91" s="1">
        <v>60</v>
      </c>
      <c r="C91" s="1">
        <f t="shared" ca="1" si="0"/>
        <v>104.55046168500479</v>
      </c>
      <c r="D91" s="1">
        <f t="shared" si="1"/>
        <v>126.67084545623656</v>
      </c>
      <c r="E91" s="1">
        <f t="shared" ca="1" si="2"/>
        <v>2.6993065253741526E-4</v>
      </c>
    </row>
    <row r="92" spans="2:5" x14ac:dyDescent="0.3">
      <c r="B92" s="1">
        <v>61</v>
      </c>
      <c r="C92" s="1">
        <f t="shared" ca="1" si="0"/>
        <v>105.28944007911905</v>
      </c>
      <c r="D92" s="1">
        <f t="shared" si="1"/>
        <v>126.79592534161964</v>
      </c>
      <c r="E92" s="1">
        <f t="shared" ca="1" si="2"/>
        <v>3.1300641062843518E-4</v>
      </c>
    </row>
    <row r="93" spans="2:5" x14ac:dyDescent="0.3">
      <c r="B93" s="1">
        <v>62</v>
      </c>
      <c r="C93" s="1">
        <f t="shared" ca="1" si="0"/>
        <v>104.48168633295151</v>
      </c>
      <c r="D93" s="1">
        <f t="shared" si="1"/>
        <v>126.91941227165083</v>
      </c>
      <c r="E93" s="1">
        <f t="shared" ca="1" si="2"/>
        <v>2.6620377644147287E-4</v>
      </c>
    </row>
    <row r="94" spans="2:5" x14ac:dyDescent="0.3">
      <c r="B94" s="1">
        <v>63</v>
      </c>
      <c r="C94" s="1">
        <f t="shared" ca="1" si="0"/>
        <v>108.66473333006466</v>
      </c>
      <c r="D94" s="1">
        <f t="shared" si="1"/>
        <v>127.04135447243486</v>
      </c>
      <c r="E94" s="1">
        <f t="shared" ca="1" si="2"/>
        <v>5.9682470534025195E-4</v>
      </c>
    </row>
    <row r="95" spans="2:5" x14ac:dyDescent="0.3">
      <c r="B95" s="1">
        <v>64</v>
      </c>
      <c r="C95" s="1">
        <f t="shared" ca="1" si="0"/>
        <v>96.055868844653702</v>
      </c>
      <c r="D95" s="1">
        <f t="shared" si="1"/>
        <v>127.16179797642937</v>
      </c>
      <c r="E95" s="1">
        <f t="shared" ca="1" si="2"/>
        <v>4.1343838838513693E-5</v>
      </c>
    </row>
    <row r="96" spans="2:5" x14ac:dyDescent="0.3">
      <c r="B96" s="1">
        <v>65</v>
      </c>
      <c r="C96" s="1">
        <f t="shared" ca="1" si="0"/>
        <v>116.20893010028499</v>
      </c>
      <c r="D96" s="1">
        <f t="shared" si="1"/>
        <v>127.28078675496344</v>
      </c>
      <c r="E96" s="1">
        <f t="shared" ca="1" si="2"/>
        <v>2.1029735332674915E-3</v>
      </c>
    </row>
    <row r="97" spans="2:5" x14ac:dyDescent="0.3">
      <c r="B97" s="1">
        <v>66</v>
      </c>
      <c r="C97" s="1">
        <f t="shared" ref="C97:C160" ca="1" si="3">_xlfn.NORM.INV(RAND(),$C$28,$C$29)</f>
        <v>91.733999194377347</v>
      </c>
      <c r="D97" s="1">
        <f t="shared" ref="D97:D160" si="4">_xlfn.NORM.INV(B97/1001,$D$28,$D$29)</f>
        <v>127.39836284083972</v>
      </c>
      <c r="E97" s="1">
        <f t="shared" ref="E97:E160" ca="1" si="5">_xlfn.NORM.DIST(C97,$D$28,$D$29,0)</f>
        <v>1.4072744816870843E-5</v>
      </c>
    </row>
    <row r="98" spans="2:5" x14ac:dyDescent="0.3">
      <c r="B98" s="1">
        <v>67</v>
      </c>
      <c r="C98" s="1">
        <f t="shared" ca="1" si="3"/>
        <v>104.86486531627671</v>
      </c>
      <c r="D98" s="1">
        <f t="shared" si="4"/>
        <v>127.51456644190102</v>
      </c>
      <c r="E98" s="1">
        <f t="shared" ca="1" si="5"/>
        <v>2.8756654837550002E-4</v>
      </c>
    </row>
    <row r="99" spans="2:5" x14ac:dyDescent="0.3">
      <c r="B99" s="1">
        <v>68</v>
      </c>
      <c r="C99" s="1">
        <f t="shared" ca="1" si="3"/>
        <v>102.11584523271347</v>
      </c>
      <c r="D99" s="1">
        <f t="shared" si="4"/>
        <v>127.62943604635181</v>
      </c>
      <c r="E99" s="1">
        <f t="shared" ca="1" si="5"/>
        <v>1.6291126251512307E-4</v>
      </c>
    </row>
    <row r="100" spans="2:5" x14ac:dyDescent="0.3">
      <c r="B100" s="1">
        <v>69</v>
      </c>
      <c r="C100" s="1">
        <f t="shared" ca="1" si="3"/>
        <v>106.22624278913055</v>
      </c>
      <c r="D100" s="1">
        <f t="shared" si="4"/>
        <v>127.74300852054516</v>
      </c>
      <c r="E100" s="1">
        <f t="shared" ca="1" si="5"/>
        <v>3.7631587715941737E-4</v>
      </c>
    </row>
    <row r="101" spans="2:5" x14ac:dyDescent="0.3">
      <c r="B101" s="1">
        <v>70</v>
      </c>
      <c r="C101" s="1">
        <f t="shared" ca="1" si="3"/>
        <v>93.043032789640833</v>
      </c>
      <c r="D101" s="1">
        <f t="shared" si="4"/>
        <v>127.85531919987537</v>
      </c>
      <c r="E101" s="1">
        <f t="shared" ca="1" si="5"/>
        <v>1.9676388203614253E-5</v>
      </c>
    </row>
    <row r="102" spans="2:5" x14ac:dyDescent="0.3">
      <c r="B102" s="1">
        <v>71</v>
      </c>
      <c r="C102" s="1">
        <f t="shared" ca="1" si="3"/>
        <v>109.46984329439866</v>
      </c>
      <c r="D102" s="1">
        <f t="shared" si="4"/>
        <v>127.96640197335356</v>
      </c>
      <c r="E102" s="1">
        <f t="shared" ca="1" si="5"/>
        <v>6.9096667520918663E-4</v>
      </c>
    </row>
    <row r="103" spans="2:5" x14ac:dyDescent="0.3">
      <c r="B103" s="1">
        <v>72</v>
      </c>
      <c r="C103" s="1">
        <f t="shared" ca="1" si="3"/>
        <v>74.102571923370931</v>
      </c>
      <c r="D103" s="1">
        <f t="shared" si="4"/>
        <v>128.07628936238791</v>
      </c>
      <c r="E103" s="1">
        <f t="shared" ca="1" si="5"/>
        <v>7.335749520045152E-8</v>
      </c>
    </row>
    <row r="104" spans="2:5" x14ac:dyDescent="0.3">
      <c r="B104" s="1">
        <v>73</v>
      </c>
      <c r="C104" s="1">
        <f t="shared" ca="1" si="3"/>
        <v>88.440885100377102</v>
      </c>
      <c r="D104" s="1">
        <f t="shared" si="4"/>
        <v>128.18501259424028</v>
      </c>
      <c r="E104" s="1">
        <f t="shared" ca="1" si="5"/>
        <v>5.8553512422071993E-6</v>
      </c>
    </row>
    <row r="105" spans="2:5" x14ac:dyDescent="0.3">
      <c r="B105" s="1">
        <v>74</v>
      </c>
      <c r="C105" s="1">
        <f t="shared" ca="1" si="3"/>
        <v>108.12125425350402</v>
      </c>
      <c r="D105" s="1">
        <f t="shared" si="4"/>
        <v>128.29260167058689</v>
      </c>
      <c r="E105" s="1">
        <f t="shared" ca="1" si="5"/>
        <v>5.3975928871978734E-4</v>
      </c>
    </row>
    <row r="106" spans="2:5" x14ac:dyDescent="0.3">
      <c r="B106" s="1">
        <v>75</v>
      </c>
      <c r="C106" s="1">
        <f t="shared" ca="1" si="3"/>
        <v>102.04963605063749</v>
      </c>
      <c r="D106" s="1">
        <f t="shared" si="4"/>
        <v>128.39908543157105</v>
      </c>
      <c r="E106" s="1">
        <f t="shared" ca="1" si="5"/>
        <v>1.6063028740771613E-4</v>
      </c>
    </row>
    <row r="107" spans="2:5" x14ac:dyDescent="0.3">
      <c r="B107" s="1">
        <v>76</v>
      </c>
      <c r="C107" s="1">
        <f t="shared" ca="1" si="3"/>
        <v>104.25855008969098</v>
      </c>
      <c r="D107" s="1">
        <f t="shared" si="4"/>
        <v>128.50449161570003</v>
      </c>
      <c r="E107" s="1">
        <f t="shared" ca="1" si="5"/>
        <v>2.5442603865736592E-4</v>
      </c>
    </row>
    <row r="108" spans="2:5" x14ac:dyDescent="0.3">
      <c r="B108" s="1">
        <v>77</v>
      </c>
      <c r="C108" s="1">
        <f t="shared" ca="1" si="3"/>
        <v>110.7937410309523</v>
      </c>
      <c r="D108" s="1">
        <f t="shared" si="4"/>
        <v>128.60884691590729</v>
      </c>
      <c r="E108" s="1">
        <f t="shared" ca="1" si="5"/>
        <v>8.7364641084839215E-4</v>
      </c>
    </row>
    <row r="109" spans="2:5" x14ac:dyDescent="0.3">
      <c r="B109" s="1">
        <v>78</v>
      </c>
      <c r="C109" s="1">
        <f t="shared" ca="1" si="3"/>
        <v>114.49409386924034</v>
      </c>
      <c r="D109" s="1">
        <f t="shared" si="4"/>
        <v>128.71217703207151</v>
      </c>
      <c r="E109" s="1">
        <f t="shared" ca="1" si="5"/>
        <v>1.6149097219919305E-3</v>
      </c>
    </row>
    <row r="110" spans="2:5" x14ac:dyDescent="0.3">
      <c r="B110" s="1">
        <v>79</v>
      </c>
      <c r="C110" s="1">
        <f t="shared" ca="1" si="3"/>
        <v>107.50252970206861</v>
      </c>
      <c r="D110" s="1">
        <f t="shared" si="4"/>
        <v>128.81450672025898</v>
      </c>
      <c r="E110" s="1">
        <f t="shared" ca="1" si="5"/>
        <v>4.8063625295712199E-4</v>
      </c>
    </row>
    <row r="111" spans="2:5" x14ac:dyDescent="0.3">
      <c r="B111" s="1">
        <v>80</v>
      </c>
      <c r="C111" s="1">
        <f t="shared" ca="1" si="3"/>
        <v>106.43349573020171</v>
      </c>
      <c r="D111" s="1">
        <f t="shared" si="4"/>
        <v>128.91585983893293</v>
      </c>
      <c r="E111" s="1">
        <f t="shared" ca="1" si="5"/>
        <v>3.917619962644336E-4</v>
      </c>
    </row>
    <row r="112" spans="2:5" x14ac:dyDescent="0.3">
      <c r="B112" s="1">
        <v>81</v>
      </c>
      <c r="C112" s="1">
        <f t="shared" ca="1" si="3"/>
        <v>107.87286669471966</v>
      </c>
      <c r="D112" s="1">
        <f t="shared" si="4"/>
        <v>129.01625939235166</v>
      </c>
      <c r="E112" s="1">
        <f t="shared" ca="1" si="5"/>
        <v>5.1530262829387855E-4</v>
      </c>
    </row>
    <row r="113" spans="2:5" x14ac:dyDescent="0.3">
      <c r="B113" s="1">
        <v>82</v>
      </c>
      <c r="C113" s="1">
        <f t="shared" ca="1" si="3"/>
        <v>113.77488305891683</v>
      </c>
      <c r="D113" s="1">
        <f t="shared" si="4"/>
        <v>129.11572757135914</v>
      </c>
      <c r="E113" s="1">
        <f t="shared" ca="1" si="5"/>
        <v>1.4399886291461888E-3</v>
      </c>
    </row>
    <row r="114" spans="2:5" x14ac:dyDescent="0.3">
      <c r="B114" s="1">
        <v>83</v>
      </c>
      <c r="C114" s="1">
        <f t="shared" ca="1" si="3"/>
        <v>90.241667492523533</v>
      </c>
      <c r="D114" s="1">
        <f t="shared" si="4"/>
        <v>129.21428579175489</v>
      </c>
      <c r="E114" s="1">
        <f t="shared" ca="1" si="5"/>
        <v>9.5146879392319855E-6</v>
      </c>
    </row>
    <row r="115" spans="2:5" x14ac:dyDescent="0.3">
      <c r="B115" s="1">
        <v>84</v>
      </c>
      <c r="C115" s="1">
        <f t="shared" ca="1" si="3"/>
        <v>88.673285549757537</v>
      </c>
      <c r="D115" s="1">
        <f t="shared" si="4"/>
        <v>129.31195473041373</v>
      </c>
      <c r="E115" s="1">
        <f t="shared" ca="1" si="5"/>
        <v>6.2389993688400061E-6</v>
      </c>
    </row>
    <row r="116" spans="2:5" x14ac:dyDescent="0.3">
      <c r="B116" s="1">
        <v>85</v>
      </c>
      <c r="C116" s="1">
        <f t="shared" ca="1" si="3"/>
        <v>99.691149254068534</v>
      </c>
      <c r="D116" s="1">
        <f t="shared" si="4"/>
        <v>129.40875435931287</v>
      </c>
      <c r="E116" s="1">
        <f t="shared" ca="1" si="5"/>
        <v>9.597817231843801E-5</v>
      </c>
    </row>
    <row r="117" spans="2:5" x14ac:dyDescent="0.3">
      <c r="B117" s="1">
        <v>86</v>
      </c>
      <c r="C117" s="1">
        <f t="shared" ca="1" si="3"/>
        <v>106.23771825469579</v>
      </c>
      <c r="D117" s="1">
        <f t="shared" si="4"/>
        <v>129.50470397761063</v>
      </c>
      <c r="E117" s="1">
        <f t="shared" ca="1" si="5"/>
        <v>3.7715685015854281E-4</v>
      </c>
    </row>
    <row r="118" spans="2:5" x14ac:dyDescent="0.3">
      <c r="B118" s="1">
        <v>87</v>
      </c>
      <c r="C118" s="1">
        <f t="shared" ca="1" si="3"/>
        <v>122.13744212785821</v>
      </c>
      <c r="D118" s="1">
        <f t="shared" si="4"/>
        <v>129.59982224190941</v>
      </c>
      <c r="E118" s="1">
        <f t="shared" ca="1" si="5"/>
        <v>4.7379580567136967E-3</v>
      </c>
    </row>
    <row r="119" spans="2:5" x14ac:dyDescent="0.3">
      <c r="B119" s="1">
        <v>88</v>
      </c>
      <c r="C119" s="1">
        <f t="shared" ca="1" si="3"/>
        <v>114.7881992507251</v>
      </c>
      <c r="D119" s="1">
        <f t="shared" si="4"/>
        <v>129.69412719482608</v>
      </c>
      <c r="E119" s="1">
        <f t="shared" ca="1" si="5"/>
        <v>1.691300655090196E-3</v>
      </c>
    </row>
    <row r="120" spans="2:5" x14ac:dyDescent="0.3">
      <c r="B120" s="1">
        <v>89</v>
      </c>
      <c r="C120" s="1">
        <f t="shared" ca="1" si="3"/>
        <v>101.58052340506025</v>
      </c>
      <c r="D120" s="1">
        <f t="shared" si="4"/>
        <v>129.7876362919815</v>
      </c>
      <c r="E120" s="1">
        <f t="shared" ca="1" si="5"/>
        <v>1.4527702832284854E-4</v>
      </c>
    </row>
    <row r="121" spans="2:5" x14ac:dyDescent="0.3">
      <c r="B121" s="1">
        <v>90</v>
      </c>
      <c r="C121" s="1">
        <f t="shared" ca="1" si="3"/>
        <v>109.13862726605063</v>
      </c>
      <c r="D121" s="1">
        <f t="shared" si="4"/>
        <v>129.88036642751456</v>
      </c>
      <c r="E121" s="1">
        <f t="shared" ca="1" si="5"/>
        <v>6.5078838699396358E-4</v>
      </c>
    </row>
    <row r="122" spans="2:5" x14ac:dyDescent="0.3">
      <c r="B122" s="1">
        <v>91</v>
      </c>
      <c r="C122" s="1">
        <f t="shared" ca="1" si="3"/>
        <v>87.594556537150311</v>
      </c>
      <c r="D122" s="1">
        <f t="shared" si="4"/>
        <v>129.97233395821596</v>
      </c>
      <c r="E122" s="1">
        <f t="shared" ca="1" si="5"/>
        <v>4.6376700889017542E-6</v>
      </c>
    </row>
    <row r="123" spans="2:5" x14ac:dyDescent="0.3">
      <c r="B123" s="1">
        <v>92</v>
      </c>
      <c r="C123" s="1">
        <f t="shared" ca="1" si="3"/>
        <v>104.73734150609646</v>
      </c>
      <c r="D123" s="1">
        <f t="shared" si="4"/>
        <v>130.06355472637111</v>
      </c>
      <c r="E123" s="1">
        <f t="shared" ca="1" si="5"/>
        <v>2.8029337287272356E-4</v>
      </c>
    </row>
    <row r="124" spans="2:5" x14ac:dyDescent="0.3">
      <c r="B124" s="1">
        <v>93</v>
      </c>
      <c r="C124" s="1">
        <f t="shared" ca="1" si="3"/>
        <v>87.033752087421064</v>
      </c>
      <c r="D124" s="1">
        <f t="shared" si="4"/>
        <v>130.15404408139472</v>
      </c>
      <c r="E124" s="1">
        <f t="shared" ca="1" si="5"/>
        <v>3.9668402721193082E-6</v>
      </c>
    </row>
    <row r="125" spans="2:5" x14ac:dyDescent="0.3">
      <c r="B125" s="1">
        <v>94</v>
      </c>
      <c r="C125" s="1">
        <f t="shared" ca="1" si="3"/>
        <v>98.291040273864397</v>
      </c>
      <c r="D125" s="1">
        <f t="shared" si="4"/>
        <v>130.24381690033263</v>
      </c>
      <c r="E125" s="1">
        <f t="shared" ca="1" si="5"/>
        <v>6.9874958932586984E-5</v>
      </c>
    </row>
    <row r="126" spans="2:5" x14ac:dyDescent="0.3">
      <c r="B126" s="1">
        <v>95</v>
      </c>
      <c r="C126" s="1">
        <f t="shared" ca="1" si="3"/>
        <v>103.81792624853735</v>
      </c>
      <c r="D126" s="1">
        <f t="shared" si="4"/>
        <v>130.33288760730235</v>
      </c>
      <c r="E126" s="1">
        <f t="shared" ca="1" si="5"/>
        <v>2.3252598120716478E-4</v>
      </c>
    </row>
    <row r="127" spans="2:5" x14ac:dyDescent="0.3">
      <c r="B127" s="1">
        <v>96</v>
      </c>
      <c r="C127" s="1">
        <f t="shared" ca="1" si="3"/>
        <v>91.86636235919795</v>
      </c>
      <c r="D127" s="1">
        <f t="shared" si="4"/>
        <v>130.421270191937</v>
      </c>
      <c r="E127" s="1">
        <f t="shared" ca="1" si="5"/>
        <v>1.4562908279878918E-5</v>
      </c>
    </row>
    <row r="128" spans="2:5" x14ac:dyDescent="0.3">
      <c r="B128" s="1">
        <v>97</v>
      </c>
      <c r="C128" s="1">
        <f t="shared" ca="1" si="3"/>
        <v>104.47035688586082</v>
      </c>
      <c r="D128" s="1">
        <f t="shared" si="4"/>
        <v>130.50897822689456</v>
      </c>
      <c r="E128" s="1">
        <f t="shared" ca="1" si="5"/>
        <v>2.6559426347020205E-4</v>
      </c>
    </row>
    <row r="129" spans="2:5" x14ac:dyDescent="0.3">
      <c r="B129" s="1">
        <v>98</v>
      </c>
      <c r="C129" s="1">
        <f t="shared" ca="1" si="3"/>
        <v>95.491648158934026</v>
      </c>
      <c r="D129" s="1">
        <f t="shared" si="4"/>
        <v>130.596024884488</v>
      </c>
      <c r="E129" s="1">
        <f t="shared" ca="1" si="5"/>
        <v>3.60873760974954E-5</v>
      </c>
    </row>
    <row r="130" spans="2:5" x14ac:dyDescent="0.3">
      <c r="B130" s="1">
        <v>99</v>
      </c>
      <c r="C130" s="1">
        <f t="shared" ca="1" si="3"/>
        <v>108.90032375929374</v>
      </c>
      <c r="D130" s="1">
        <f t="shared" si="4"/>
        <v>130.6824229524895</v>
      </c>
      <c r="E130" s="1">
        <f t="shared" ca="1" si="5"/>
        <v>6.2314607615087867E-4</v>
      </c>
    </row>
    <row r="131" spans="2:5" x14ac:dyDescent="0.3">
      <c r="B131" s="1">
        <v>100</v>
      </c>
      <c r="C131" s="1">
        <f t="shared" ca="1" si="3"/>
        <v>105.86737029095947</v>
      </c>
      <c r="D131" s="1">
        <f t="shared" si="4"/>
        <v>130.76818484915759</v>
      </c>
      <c r="E131" s="1">
        <f t="shared" ca="1" si="5"/>
        <v>3.5083780922396735E-4</v>
      </c>
    </row>
    <row r="132" spans="2:5" x14ac:dyDescent="0.3">
      <c r="B132" s="1">
        <v>101</v>
      </c>
      <c r="C132" s="1">
        <f t="shared" ca="1" si="3"/>
        <v>102.22738082951889</v>
      </c>
      <c r="D132" s="1">
        <f t="shared" si="4"/>
        <v>130.85332263753273</v>
      </c>
      <c r="E132" s="1">
        <f t="shared" ca="1" si="5"/>
        <v>1.6681990886883432E-4</v>
      </c>
    </row>
    <row r="133" spans="2:5" x14ac:dyDescent="0.3">
      <c r="B133" s="1">
        <v>102</v>
      </c>
      <c r="C133" s="1">
        <f t="shared" ca="1" si="3"/>
        <v>92.713156857973999</v>
      </c>
      <c r="D133" s="1">
        <f t="shared" si="4"/>
        <v>130.93784803904384</v>
      </c>
      <c r="E133" s="1">
        <f t="shared" ca="1" si="5"/>
        <v>1.8095658581908787E-5</v>
      </c>
    </row>
    <row r="134" spans="2:5" x14ac:dyDescent="0.3">
      <c r="B134" s="1">
        <v>103</v>
      </c>
      <c r="C134" s="1">
        <f t="shared" ca="1" si="3"/>
        <v>96.443691127856923</v>
      </c>
      <c r="D134" s="1">
        <f t="shared" si="4"/>
        <v>131.02177244646546</v>
      </c>
      <c r="E134" s="1">
        <f t="shared" ca="1" si="5"/>
        <v>4.5357258715821694E-5</v>
      </c>
    </row>
    <row r="135" spans="2:5" x14ac:dyDescent="0.3">
      <c r="B135" s="1">
        <v>104</v>
      </c>
      <c r="C135" s="1">
        <f t="shared" ca="1" si="3"/>
        <v>115.53078224652452</v>
      </c>
      <c r="D135" s="1">
        <f t="shared" si="4"/>
        <v>131.10510693626253</v>
      </c>
      <c r="E135" s="1">
        <f t="shared" ca="1" si="5"/>
        <v>1.8973997258378103E-3</v>
      </c>
    </row>
    <row r="136" spans="2:5" x14ac:dyDescent="0.3">
      <c r="B136" s="1">
        <v>105</v>
      </c>
      <c r="C136" s="1">
        <f t="shared" ca="1" si="3"/>
        <v>113.83803585163731</v>
      </c>
      <c r="D136" s="1">
        <f t="shared" si="4"/>
        <v>131.18786228035725</v>
      </c>
      <c r="E136" s="1">
        <f t="shared" ca="1" si="5"/>
        <v>1.4546916979784458E-3</v>
      </c>
    </row>
    <row r="137" spans="2:5" x14ac:dyDescent="0.3">
      <c r="B137" s="1">
        <v>106</v>
      </c>
      <c r="C137" s="1">
        <f t="shared" ca="1" si="3"/>
        <v>110.67040372576314</v>
      </c>
      <c r="D137" s="1">
        <f t="shared" si="4"/>
        <v>131.27004895735055</v>
      </c>
      <c r="E137" s="1">
        <f t="shared" ca="1" si="5"/>
        <v>8.5504183242998406E-4</v>
      </c>
    </row>
    <row r="138" spans="2:5" x14ac:dyDescent="0.3">
      <c r="B138" s="1">
        <v>107</v>
      </c>
      <c r="C138" s="1">
        <f t="shared" ca="1" si="3"/>
        <v>116.87347596953617</v>
      </c>
      <c r="D138" s="1">
        <f t="shared" si="4"/>
        <v>131.351677163228</v>
      </c>
      <c r="E138" s="1">
        <f t="shared" ca="1" si="5"/>
        <v>2.3214084983225157E-3</v>
      </c>
    </row>
    <row r="139" spans="2:5" x14ac:dyDescent="0.3">
      <c r="B139" s="1">
        <v>108</v>
      </c>
      <c r="C139" s="1">
        <f t="shared" ca="1" si="3"/>
        <v>90.486662314860709</v>
      </c>
      <c r="D139" s="1">
        <f t="shared" si="4"/>
        <v>131.43275682157883</v>
      </c>
      <c r="E139" s="1">
        <f t="shared" ca="1" si="5"/>
        <v>1.0153029454500773E-5</v>
      </c>
    </row>
    <row r="140" spans="2:5" x14ac:dyDescent="0.3">
      <c r="B140" s="1">
        <v>109</v>
      </c>
      <c r="C140" s="1">
        <f t="shared" ca="1" si="3"/>
        <v>102.87444461951867</v>
      </c>
      <c r="D140" s="1">
        <f t="shared" si="4"/>
        <v>131.51329759335414</v>
      </c>
      <c r="E140" s="1">
        <f t="shared" ca="1" si="5"/>
        <v>1.9120970914849033E-4</v>
      </c>
    </row>
    <row r="141" spans="2:5" x14ac:dyDescent="0.3">
      <c r="B141" s="1">
        <v>110</v>
      </c>
      <c r="C141" s="1">
        <f t="shared" ca="1" si="3"/>
        <v>107.15393645897475</v>
      </c>
      <c r="D141" s="1">
        <f t="shared" si="4"/>
        <v>131.59330888618928</v>
      </c>
      <c r="E141" s="1">
        <f t="shared" ca="1" si="5"/>
        <v>4.4988826131540108E-4</v>
      </c>
    </row>
    <row r="142" spans="2:5" x14ac:dyDescent="0.3">
      <c r="B142" s="1">
        <v>111</v>
      </c>
      <c r="C142" s="1">
        <f t="shared" ca="1" si="3"/>
        <v>93.895471854151182</v>
      </c>
      <c r="D142" s="1">
        <f t="shared" si="4"/>
        <v>131.67279986331391</v>
      </c>
      <c r="E142" s="1">
        <f t="shared" ca="1" si="5"/>
        <v>2.4375846887780233E-5</v>
      </c>
    </row>
    <row r="143" spans="2:5" x14ac:dyDescent="0.3">
      <c r="B143" s="1">
        <v>112</v>
      </c>
      <c r="C143" s="1">
        <f t="shared" ca="1" si="3"/>
        <v>112.96390699038574</v>
      </c>
      <c r="D143" s="1">
        <f t="shared" si="4"/>
        <v>131.75177945207105</v>
      </c>
      <c r="E143" s="1">
        <f t="shared" ca="1" si="5"/>
        <v>1.2618843663687771E-3</v>
      </c>
    </row>
    <row r="144" spans="2:5" x14ac:dyDescent="0.3">
      <c r="B144" s="1">
        <v>113</v>
      </c>
      <c r="C144" s="1">
        <f t="shared" ca="1" si="3"/>
        <v>103.56503765637724</v>
      </c>
      <c r="D144" s="1">
        <f t="shared" si="4"/>
        <v>131.83025635206585</v>
      </c>
      <c r="E144" s="1">
        <f t="shared" ca="1" si="5"/>
        <v>2.2073293669644056E-4</v>
      </c>
    </row>
    <row r="145" spans="2:5" x14ac:dyDescent="0.3">
      <c r="B145" s="1">
        <v>114</v>
      </c>
      <c r="C145" s="1">
        <f t="shared" ca="1" si="3"/>
        <v>90.784147182332234</v>
      </c>
      <c r="D145" s="1">
        <f t="shared" si="4"/>
        <v>131.90823904296329</v>
      </c>
      <c r="E145" s="1">
        <f t="shared" ca="1" si="5"/>
        <v>1.09820412371611E-5</v>
      </c>
    </row>
    <row r="146" spans="2:5" x14ac:dyDescent="0.3">
      <c r="B146" s="1">
        <v>115</v>
      </c>
      <c r="C146" s="1">
        <f t="shared" ca="1" si="3"/>
        <v>85.215893025984727</v>
      </c>
      <c r="D146" s="1">
        <f t="shared" si="4"/>
        <v>131.98573579195306</v>
      </c>
      <c r="E146" s="1">
        <f t="shared" ca="1" si="5"/>
        <v>2.3676513064462017E-6</v>
      </c>
    </row>
    <row r="147" spans="2:5" x14ac:dyDescent="0.3">
      <c r="B147" s="1">
        <v>116</v>
      </c>
      <c r="C147" s="1">
        <f t="shared" ca="1" si="3"/>
        <v>96.217762183748761</v>
      </c>
      <c r="D147" s="1">
        <f t="shared" si="4"/>
        <v>132.06275466089829</v>
      </c>
      <c r="E147" s="1">
        <f t="shared" ca="1" si="5"/>
        <v>4.2977613728351423E-5</v>
      </c>
    </row>
    <row r="148" spans="2:5" x14ac:dyDescent="0.3">
      <c r="B148" s="1">
        <v>117</v>
      </c>
      <c r="C148" s="1">
        <f t="shared" ca="1" si="3"/>
        <v>83.079940181759753</v>
      </c>
      <c r="D148" s="1">
        <f t="shared" si="4"/>
        <v>132.13930351318419</v>
      </c>
      <c r="E148" s="1">
        <f t="shared" ca="1" si="5"/>
        <v>1.2671325040625636E-6</v>
      </c>
    </row>
    <row r="149" spans="2:5" x14ac:dyDescent="0.3">
      <c r="B149" s="1">
        <v>118</v>
      </c>
      <c r="C149" s="1">
        <f t="shared" ca="1" si="3"/>
        <v>111.96263179391421</v>
      </c>
      <c r="D149" s="1">
        <f t="shared" si="4"/>
        <v>132.21539002028189</v>
      </c>
      <c r="E149" s="1">
        <f t="shared" ca="1" si="5"/>
        <v>1.0677605143658063E-3</v>
      </c>
    </row>
    <row r="150" spans="2:5" x14ac:dyDescent="0.3">
      <c r="B150" s="1">
        <v>119</v>
      </c>
      <c r="C150" s="1">
        <f t="shared" ca="1" si="3"/>
        <v>106.70781420608975</v>
      </c>
      <c r="D150" s="1">
        <f t="shared" si="4"/>
        <v>132.29102166804142</v>
      </c>
      <c r="E150" s="1">
        <f t="shared" ca="1" si="5"/>
        <v>4.130642980902917E-4</v>
      </c>
    </row>
    <row r="151" spans="2:5" x14ac:dyDescent="0.3">
      <c r="B151" s="1">
        <v>120</v>
      </c>
      <c r="C151" s="1">
        <f t="shared" ca="1" si="3"/>
        <v>81.013200031606971</v>
      </c>
      <c r="D151" s="1">
        <f t="shared" si="4"/>
        <v>132.36620576272719</v>
      </c>
      <c r="E151" s="1">
        <f t="shared" ca="1" si="5"/>
        <v>6.7879877257486163E-7</v>
      </c>
    </row>
    <row r="152" spans="2:5" x14ac:dyDescent="0.3">
      <c r="B152" s="1">
        <v>121</v>
      </c>
      <c r="C152" s="1">
        <f t="shared" ca="1" si="3"/>
        <v>106.48880313148474</v>
      </c>
      <c r="D152" s="1">
        <f t="shared" si="4"/>
        <v>132.44094943680875</v>
      </c>
      <c r="E152" s="1">
        <f t="shared" ca="1" si="5"/>
        <v>3.9597727258476015E-4</v>
      </c>
    </row>
    <row r="153" spans="2:5" x14ac:dyDescent="0.3">
      <c r="B153" s="1">
        <v>122</v>
      </c>
      <c r="C153" s="1">
        <f t="shared" ca="1" si="3"/>
        <v>93.409564127036319</v>
      </c>
      <c r="D153" s="1">
        <f t="shared" si="4"/>
        <v>132.51525965451845</v>
      </c>
      <c r="E153" s="1">
        <f t="shared" ca="1" si="5"/>
        <v>2.158298574823358E-5</v>
      </c>
    </row>
    <row r="154" spans="2:5" x14ac:dyDescent="0.3">
      <c r="B154" s="1">
        <v>123</v>
      </c>
      <c r="C154" s="1">
        <f t="shared" ca="1" si="3"/>
        <v>99.133068510092215</v>
      </c>
      <c r="D154" s="1">
        <f t="shared" si="4"/>
        <v>132.58914321718731</v>
      </c>
      <c r="E154" s="1">
        <f t="shared" ca="1" si="5"/>
        <v>8.4660121469334E-5</v>
      </c>
    </row>
    <row r="155" spans="2:5" x14ac:dyDescent="0.3">
      <c r="B155" s="1">
        <v>124</v>
      </c>
      <c r="C155" s="1">
        <f t="shared" ca="1" si="3"/>
        <v>101.29715548400792</v>
      </c>
      <c r="D155" s="1">
        <f t="shared" si="4"/>
        <v>132.66260676836987</v>
      </c>
      <c r="E155" s="1">
        <f t="shared" ca="1" si="5"/>
        <v>1.3665833472855299E-4</v>
      </c>
    </row>
    <row r="156" spans="2:5" x14ac:dyDescent="0.3">
      <c r="B156" s="1">
        <v>125</v>
      </c>
      <c r="C156" s="1">
        <f t="shared" ca="1" si="3"/>
        <v>87.411700426822591</v>
      </c>
      <c r="D156" s="1">
        <f t="shared" si="4"/>
        <v>132.73565679876768</v>
      </c>
      <c r="E156" s="1">
        <f t="shared" ca="1" si="5"/>
        <v>4.4080009291207931E-6</v>
      </c>
    </row>
    <row r="157" spans="2:5" x14ac:dyDescent="0.3">
      <c r="B157" s="1">
        <v>126</v>
      </c>
      <c r="C157" s="1">
        <f t="shared" ca="1" si="3"/>
        <v>85.341885733476133</v>
      </c>
      <c r="D157" s="1">
        <f t="shared" si="4"/>
        <v>132.8082996509612</v>
      </c>
      <c r="E157" s="1">
        <f t="shared" ca="1" si="5"/>
        <v>2.4550329385852681E-6</v>
      </c>
    </row>
    <row r="158" spans="2:5" x14ac:dyDescent="0.3">
      <c r="B158" s="1">
        <v>127</v>
      </c>
      <c r="C158" s="1">
        <f t="shared" ca="1" si="3"/>
        <v>95.643390382427711</v>
      </c>
      <c r="D158" s="1">
        <f t="shared" si="4"/>
        <v>132.88054152395858</v>
      </c>
      <c r="E158" s="1">
        <f t="shared" ca="1" si="5"/>
        <v>3.7436752703762592E-5</v>
      </c>
    </row>
    <row r="159" spans="2:5" x14ac:dyDescent="0.3">
      <c r="B159" s="1">
        <v>128</v>
      </c>
      <c r="C159" s="1">
        <f t="shared" ca="1" si="3"/>
        <v>108.23936063292385</v>
      </c>
      <c r="D159" s="1">
        <f t="shared" si="4"/>
        <v>132.95238847757054</v>
      </c>
      <c r="E159" s="1">
        <f t="shared" ca="1" si="5"/>
        <v>5.5173902639905556E-4</v>
      </c>
    </row>
    <row r="160" spans="2:5" x14ac:dyDescent="0.3">
      <c r="B160" s="1">
        <v>129</v>
      </c>
      <c r="C160" s="1">
        <f t="shared" ca="1" si="3"/>
        <v>114.30709688683848</v>
      </c>
      <c r="D160" s="1">
        <f t="shared" si="4"/>
        <v>133.02384643661844</v>
      </c>
      <c r="E160" s="1">
        <f t="shared" ca="1" si="5"/>
        <v>1.5678299599363738E-3</v>
      </c>
    </row>
    <row r="161" spans="2:5" x14ac:dyDescent="0.3">
      <c r="B161" s="1">
        <v>130</v>
      </c>
      <c r="C161" s="1">
        <f t="shared" ref="C161:C224" ca="1" si="6">_xlfn.NORM.INV(RAND(),$C$28,$C$29)</f>
        <v>103.80536139950058</v>
      </c>
      <c r="D161" s="1">
        <f t="shared" ref="D161:D224" si="7">_xlfn.NORM.INV(B161/1001,$D$28,$D$29)</f>
        <v>133.09492119498378</v>
      </c>
      <c r="E161" s="1">
        <f t="shared" ref="E161:E224" ca="1" si="8">_xlfn.NORM.DIST(C161,$D$28,$D$29,0)</f>
        <v>2.3192699230737771E-4</v>
      </c>
    </row>
    <row r="162" spans="2:5" x14ac:dyDescent="0.3">
      <c r="B162" s="1">
        <v>131</v>
      </c>
      <c r="C162" s="1">
        <f t="shared" ca="1" si="6"/>
        <v>79.009356853684679</v>
      </c>
      <c r="D162" s="1">
        <f t="shared" si="7"/>
        <v>133.16561841950596</v>
      </c>
      <c r="E162" s="1">
        <f t="shared" ca="1" si="8"/>
        <v>3.6394665075047685E-7</v>
      </c>
    </row>
    <row r="163" spans="2:5" x14ac:dyDescent="0.3">
      <c r="B163" s="1">
        <v>132</v>
      </c>
      <c r="C163" s="1">
        <f t="shared" ca="1" si="6"/>
        <v>72.182105474889511</v>
      </c>
      <c r="D163" s="1">
        <f t="shared" si="7"/>
        <v>133.2359436537354</v>
      </c>
      <c r="E163" s="1">
        <f t="shared" ca="1" si="8"/>
        <v>3.8066449604161111E-8</v>
      </c>
    </row>
    <row r="164" spans="2:5" x14ac:dyDescent="0.3">
      <c r="B164" s="1">
        <v>133</v>
      </c>
      <c r="C164" s="1">
        <f t="shared" ca="1" si="6"/>
        <v>100.67536093100539</v>
      </c>
      <c r="D164" s="1">
        <f t="shared" si="7"/>
        <v>133.30590232154793</v>
      </c>
      <c r="E164" s="1">
        <f t="shared" ca="1" si="8"/>
        <v>1.1934672258951855E-4</v>
      </c>
    </row>
    <row r="165" spans="2:5" x14ac:dyDescent="0.3">
      <c r="B165" s="1">
        <v>134</v>
      </c>
      <c r="C165" s="1">
        <f t="shared" ca="1" si="6"/>
        <v>108.28816278146823</v>
      </c>
      <c r="D165" s="1">
        <f t="shared" si="7"/>
        <v>133.37549973062707</v>
      </c>
      <c r="E165" s="1">
        <f t="shared" ca="1" si="8"/>
        <v>5.5675633305325028E-4</v>
      </c>
    </row>
    <row r="166" spans="2:5" x14ac:dyDescent="0.3">
      <c r="B166" s="1">
        <v>135</v>
      </c>
      <c r="C166" s="1">
        <f t="shared" ca="1" si="6"/>
        <v>101.24089341735706</v>
      </c>
      <c r="D166" s="1">
        <f t="shared" si="7"/>
        <v>133.44474107581993</v>
      </c>
      <c r="E166" s="1">
        <f t="shared" ca="1" si="8"/>
        <v>1.3500320872143184E-4</v>
      </c>
    </row>
    <row r="167" spans="2:5" x14ac:dyDescent="0.3">
      <c r="B167" s="1">
        <v>136</v>
      </c>
      <c r="C167" s="1">
        <f t="shared" ca="1" si="6"/>
        <v>100.51968010293206</v>
      </c>
      <c r="D167" s="1">
        <f t="shared" si="7"/>
        <v>133.51363144237189</v>
      </c>
      <c r="E167" s="1">
        <f t="shared" ca="1" si="8"/>
        <v>1.153361128115622E-4</v>
      </c>
    </row>
    <row r="168" spans="2:5" x14ac:dyDescent="0.3">
      <c r="B168" s="1">
        <v>137</v>
      </c>
      <c r="C168" s="1">
        <f t="shared" ca="1" si="6"/>
        <v>104.28648121357844</v>
      </c>
      <c r="D168" s="1">
        <f t="shared" si="7"/>
        <v>133.58217580904551</v>
      </c>
      <c r="E168" s="1">
        <f t="shared" ca="1" si="8"/>
        <v>2.5587440353767865E-4</v>
      </c>
    </row>
    <row r="169" spans="2:5" x14ac:dyDescent="0.3">
      <c r="B169" s="1">
        <v>138</v>
      </c>
      <c r="C169" s="1">
        <f t="shared" ca="1" si="6"/>
        <v>101.60831470409929</v>
      </c>
      <c r="D169" s="1">
        <f t="shared" si="7"/>
        <v>133.65037905112888</v>
      </c>
      <c r="E169" s="1">
        <f t="shared" ca="1" si="8"/>
        <v>1.4614822791522136E-4</v>
      </c>
    </row>
    <row r="170" spans="2:5" x14ac:dyDescent="0.3">
      <c r="B170" s="1">
        <v>139</v>
      </c>
      <c r="C170" s="1">
        <f t="shared" ca="1" si="6"/>
        <v>103.59261944544795</v>
      </c>
      <c r="D170" s="1">
        <f t="shared" si="7"/>
        <v>133.71824594333751</v>
      </c>
      <c r="E170" s="1">
        <f t="shared" ca="1" si="8"/>
        <v>2.2199261436454482E-4</v>
      </c>
    </row>
    <row r="171" spans="2:5" x14ac:dyDescent="0.3">
      <c r="B171" s="1">
        <v>140</v>
      </c>
      <c r="C171" s="1">
        <f t="shared" ca="1" si="6"/>
        <v>108.30264498680251</v>
      </c>
      <c r="D171" s="1">
        <f t="shared" si="7"/>
        <v>133.78578116261488</v>
      </c>
      <c r="E171" s="1">
        <f t="shared" ca="1" si="8"/>
        <v>5.582528591468231E-4</v>
      </c>
    </row>
    <row r="172" spans="2:5" x14ac:dyDescent="0.3">
      <c r="B172" s="1">
        <v>141</v>
      </c>
      <c r="C172" s="1">
        <f t="shared" ca="1" si="6"/>
        <v>106.51273190682257</v>
      </c>
      <c r="D172" s="1">
        <f t="shared" si="7"/>
        <v>133.85298929083544</v>
      </c>
      <c r="E172" s="1">
        <f t="shared" ca="1" si="8"/>
        <v>3.9781336590585158E-4</v>
      </c>
    </row>
    <row r="173" spans="2:5" x14ac:dyDescent="0.3">
      <c r="B173" s="1">
        <v>142</v>
      </c>
      <c r="C173" s="1">
        <f t="shared" ca="1" si="6"/>
        <v>105.94203571879807</v>
      </c>
      <c r="D173" s="1">
        <f t="shared" si="7"/>
        <v>133.91987481741435</v>
      </c>
      <c r="E173" s="1">
        <f t="shared" ca="1" si="8"/>
        <v>3.5600931558079989E-4</v>
      </c>
    </row>
    <row r="174" spans="2:5" x14ac:dyDescent="0.3">
      <c r="B174" s="1">
        <v>143</v>
      </c>
      <c r="C174" s="1">
        <f t="shared" ca="1" si="6"/>
        <v>89.877073148024564</v>
      </c>
      <c r="D174" s="1">
        <f t="shared" si="7"/>
        <v>133.98644214182787</v>
      </c>
      <c r="E174" s="1">
        <f t="shared" ca="1" si="8"/>
        <v>8.6339987276911348E-6</v>
      </c>
    </row>
    <row r="175" spans="2:5" x14ac:dyDescent="0.3">
      <c r="B175" s="1">
        <v>144</v>
      </c>
      <c r="C175" s="1">
        <f t="shared" ca="1" si="6"/>
        <v>97.713061829097867</v>
      </c>
      <c r="D175" s="1">
        <f t="shared" si="7"/>
        <v>134.05269557604777</v>
      </c>
      <c r="E175" s="1">
        <f t="shared" ca="1" si="8"/>
        <v>6.1138108079128651E-5</v>
      </c>
    </row>
    <row r="176" spans="2:5" x14ac:dyDescent="0.3">
      <c r="B176" s="1">
        <v>145</v>
      </c>
      <c r="C176" s="1">
        <f t="shared" ca="1" si="6"/>
        <v>107.57256855380717</v>
      </c>
      <c r="D176" s="1">
        <f t="shared" si="7"/>
        <v>134.11863934689359</v>
      </c>
      <c r="E176" s="1">
        <f t="shared" ca="1" si="8"/>
        <v>4.8703141374389951E-4</v>
      </c>
    </row>
    <row r="177" spans="2:5" x14ac:dyDescent="0.3">
      <c r="B177" s="1">
        <v>146</v>
      </c>
      <c r="C177" s="1">
        <f t="shared" ca="1" si="6"/>
        <v>105.73699677999419</v>
      </c>
      <c r="D177" s="1">
        <f t="shared" si="7"/>
        <v>134.18427759830593</v>
      </c>
      <c r="E177" s="1">
        <f t="shared" ca="1" si="8"/>
        <v>3.4196696812947521E-4</v>
      </c>
    </row>
    <row r="178" spans="2:5" x14ac:dyDescent="0.3">
      <c r="B178" s="1">
        <v>147</v>
      </c>
      <c r="C178" s="1">
        <f t="shared" ca="1" si="6"/>
        <v>104.88514254520882</v>
      </c>
      <c r="D178" s="1">
        <f t="shared" si="7"/>
        <v>134.24961439354388</v>
      </c>
      <c r="E178" s="1">
        <f t="shared" ca="1" si="8"/>
        <v>2.887383794281654E-4</v>
      </c>
    </row>
    <row r="179" spans="2:5" x14ac:dyDescent="0.3">
      <c r="B179" s="1">
        <v>148</v>
      </c>
      <c r="C179" s="1">
        <f t="shared" ca="1" si="6"/>
        <v>103.66587223041279</v>
      </c>
      <c r="D179" s="1">
        <f t="shared" si="7"/>
        <v>134.31465371730977</v>
      </c>
      <c r="E179" s="1">
        <f t="shared" ca="1" si="8"/>
        <v>2.2536942468803531E-4</v>
      </c>
    </row>
    <row r="180" spans="2:5" x14ac:dyDescent="0.3">
      <c r="B180" s="1">
        <v>149</v>
      </c>
      <c r="C180" s="1">
        <f t="shared" ca="1" si="6"/>
        <v>90.272792152993475</v>
      </c>
      <c r="D180" s="1">
        <f t="shared" si="7"/>
        <v>134.37939947780404</v>
      </c>
      <c r="E180" s="1">
        <f t="shared" ca="1" si="8"/>
        <v>9.5936462450490863E-6</v>
      </c>
    </row>
    <row r="181" spans="2:5" x14ac:dyDescent="0.3">
      <c r="B181" s="1">
        <v>150</v>
      </c>
      <c r="C181" s="1">
        <f t="shared" ca="1" si="6"/>
        <v>112.19269018340501</v>
      </c>
      <c r="D181" s="1">
        <f t="shared" si="7"/>
        <v>134.44385550871294</v>
      </c>
      <c r="E181" s="1">
        <f t="shared" ca="1" si="8"/>
        <v>1.1099759814384206E-3</v>
      </c>
    </row>
    <row r="182" spans="2:5" x14ac:dyDescent="0.3">
      <c r="B182" s="1">
        <v>151</v>
      </c>
      <c r="C182" s="1">
        <f t="shared" ca="1" si="6"/>
        <v>105.45816302930169</v>
      </c>
      <c r="D182" s="1">
        <f t="shared" si="7"/>
        <v>134.50802557113172</v>
      </c>
      <c r="E182" s="1">
        <f t="shared" ca="1" si="8"/>
        <v>3.2365817886497497E-4</v>
      </c>
    </row>
    <row r="183" spans="2:5" x14ac:dyDescent="0.3">
      <c r="B183" s="1">
        <v>152</v>
      </c>
      <c r="C183" s="1">
        <f t="shared" ca="1" si="6"/>
        <v>107.78025640033648</v>
      </c>
      <c r="D183" s="1">
        <f t="shared" si="7"/>
        <v>134.57191335542592</v>
      </c>
      <c r="E183" s="1">
        <f t="shared" ca="1" si="8"/>
        <v>5.064348630712907E-4</v>
      </c>
    </row>
    <row r="184" spans="2:5" x14ac:dyDescent="0.3">
      <c r="B184" s="1">
        <v>153</v>
      </c>
      <c r="C184" s="1">
        <f t="shared" ca="1" si="6"/>
        <v>96.674953882006307</v>
      </c>
      <c r="D184" s="1">
        <f t="shared" si="7"/>
        <v>134.63552248303307</v>
      </c>
      <c r="E184" s="1">
        <f t="shared" ca="1" si="8"/>
        <v>4.7918343907713428E-5</v>
      </c>
    </row>
    <row r="185" spans="2:5" x14ac:dyDescent="0.3">
      <c r="B185" s="1">
        <v>154</v>
      </c>
      <c r="C185" s="1">
        <f t="shared" ca="1" si="6"/>
        <v>89.049347347570233</v>
      </c>
      <c r="D185" s="1">
        <f t="shared" si="7"/>
        <v>134.69885650820703</v>
      </c>
      <c r="E185" s="1">
        <f t="shared" ca="1" si="8"/>
        <v>6.9102522178811213E-6</v>
      </c>
    </row>
    <row r="186" spans="2:5" x14ac:dyDescent="0.3">
      <c r="B186" s="1">
        <v>155</v>
      </c>
      <c r="C186" s="1">
        <f t="shared" ca="1" si="6"/>
        <v>107.94911027173752</v>
      </c>
      <c r="D186" s="1">
        <f t="shared" si="7"/>
        <v>134.76191891970694</v>
      </c>
      <c r="E186" s="1">
        <f t="shared" ca="1" si="8"/>
        <v>5.2270468705314498E-4</v>
      </c>
    </row>
    <row r="187" spans="2:5" x14ac:dyDescent="0.3">
      <c r="B187" s="1">
        <v>156</v>
      </c>
      <c r="C187" s="1">
        <f t="shared" ca="1" si="6"/>
        <v>106.03906189444432</v>
      </c>
      <c r="D187" s="1">
        <f t="shared" si="7"/>
        <v>134.82471314243381</v>
      </c>
      <c r="E187" s="1">
        <f t="shared" ca="1" si="8"/>
        <v>3.6283020904733274E-4</v>
      </c>
    </row>
    <row r="188" spans="2:5" x14ac:dyDescent="0.3">
      <c r="B188" s="1">
        <v>157</v>
      </c>
      <c r="C188" s="1">
        <f t="shared" ca="1" si="6"/>
        <v>88.564504614560121</v>
      </c>
      <c r="D188" s="1">
        <f t="shared" si="7"/>
        <v>134.88724253901552</v>
      </c>
      <c r="E188" s="1">
        <f t="shared" ca="1" si="8"/>
        <v>6.0565712440755943E-6</v>
      </c>
    </row>
    <row r="189" spans="2:5" x14ac:dyDescent="0.3">
      <c r="B189" s="1">
        <v>158</v>
      </c>
      <c r="C189" s="1">
        <f t="shared" ca="1" si="6"/>
        <v>93.485519581981521</v>
      </c>
      <c r="D189" s="1">
        <f t="shared" si="7"/>
        <v>134.94951041134249</v>
      </c>
      <c r="E189" s="1">
        <f t="shared" ca="1" si="8"/>
        <v>2.1998984098460496E-5</v>
      </c>
    </row>
    <row r="190" spans="2:5" x14ac:dyDescent="0.3">
      <c r="B190" s="1">
        <v>159</v>
      </c>
      <c r="C190" s="1">
        <f t="shared" ca="1" si="6"/>
        <v>96.445463905401667</v>
      </c>
      <c r="D190" s="1">
        <f t="shared" si="7"/>
        <v>135.01152000205704</v>
      </c>
      <c r="E190" s="1">
        <f t="shared" ca="1" si="8"/>
        <v>4.5376401874711074E-5</v>
      </c>
    </row>
    <row r="191" spans="2:5" x14ac:dyDescent="0.3">
      <c r="B191" s="1">
        <v>160</v>
      </c>
      <c r="C191" s="1">
        <f t="shared" ca="1" si="6"/>
        <v>84.160713212909087</v>
      </c>
      <c r="D191" s="1">
        <f t="shared" si="7"/>
        <v>135.07327449599578</v>
      </c>
      <c r="E191" s="1">
        <f t="shared" ca="1" si="8"/>
        <v>1.742998609748793E-6</v>
      </c>
    </row>
    <row r="192" spans="2:5" x14ac:dyDescent="0.3">
      <c r="B192" s="1">
        <v>161</v>
      </c>
      <c r="C192" s="1">
        <f t="shared" ca="1" si="6"/>
        <v>109.26441750988576</v>
      </c>
      <c r="D192" s="1">
        <f t="shared" si="7"/>
        <v>135.13477702158943</v>
      </c>
      <c r="E192" s="1">
        <f t="shared" ca="1" si="8"/>
        <v>6.6580287555721371E-4</v>
      </c>
    </row>
    <row r="193" spans="2:5" x14ac:dyDescent="0.3">
      <c r="B193" s="1">
        <v>162</v>
      </c>
      <c r="C193" s="1">
        <f t="shared" ca="1" si="6"/>
        <v>114.57972992248139</v>
      </c>
      <c r="D193" s="1">
        <f t="shared" si="7"/>
        <v>135.19603065221958</v>
      </c>
      <c r="E193" s="1">
        <f t="shared" ca="1" si="8"/>
        <v>1.6368545988940197E-3</v>
      </c>
    </row>
    <row r="194" spans="2:5" x14ac:dyDescent="0.3">
      <c r="B194" s="1">
        <v>163</v>
      </c>
      <c r="C194" s="1">
        <f t="shared" ca="1" si="6"/>
        <v>91.971809375928899</v>
      </c>
      <c r="D194" s="1">
        <f t="shared" si="7"/>
        <v>135.25703840753476</v>
      </c>
      <c r="E194" s="1">
        <f t="shared" ca="1" si="8"/>
        <v>1.4964752246671971E-5</v>
      </c>
    </row>
    <row r="195" spans="2:5" x14ac:dyDescent="0.3">
      <c r="B195" s="1">
        <v>164</v>
      </c>
      <c r="C195" s="1">
        <f t="shared" ca="1" si="6"/>
        <v>88.169226996151821</v>
      </c>
      <c r="D195" s="1">
        <f t="shared" si="7"/>
        <v>135.31780325472744</v>
      </c>
      <c r="E195" s="1">
        <f t="shared" ca="1" si="8"/>
        <v>5.4350428295931838E-6</v>
      </c>
    </row>
    <row r="196" spans="2:5" x14ac:dyDescent="0.3">
      <c r="B196" s="1">
        <v>165</v>
      </c>
      <c r="C196" s="1">
        <f t="shared" ca="1" si="6"/>
        <v>104.86330873066346</v>
      </c>
      <c r="D196" s="1">
        <f t="shared" si="7"/>
        <v>135.37832810977321</v>
      </c>
      <c r="E196" s="1">
        <f t="shared" ca="1" si="8"/>
        <v>2.8747676761369727E-4</v>
      </c>
    </row>
    <row r="197" spans="2:5" x14ac:dyDescent="0.3">
      <c r="B197" s="1">
        <v>166</v>
      </c>
      <c r="C197" s="1">
        <f t="shared" ca="1" si="6"/>
        <v>110.54667582949196</v>
      </c>
      <c r="D197" s="1">
        <f t="shared" si="7"/>
        <v>135.43861583863298</v>
      </c>
      <c r="E197" s="1">
        <f t="shared" ca="1" si="8"/>
        <v>8.367195605211656E-4</v>
      </c>
    </row>
    <row r="198" spans="2:5" x14ac:dyDescent="0.3">
      <c r="B198" s="1">
        <v>167</v>
      </c>
      <c r="C198" s="1">
        <f t="shared" ca="1" si="6"/>
        <v>111.94168339198457</v>
      </c>
      <c r="D198" s="1">
        <f t="shared" si="7"/>
        <v>135.49866925842039</v>
      </c>
      <c r="E198" s="1">
        <f t="shared" ca="1" si="8"/>
        <v>1.0639847639936082E-3</v>
      </c>
    </row>
    <row r="199" spans="2:5" x14ac:dyDescent="0.3">
      <c r="B199" s="1">
        <v>168</v>
      </c>
      <c r="C199" s="1">
        <f t="shared" ca="1" si="6"/>
        <v>95.153072287475709</v>
      </c>
      <c r="D199" s="1">
        <f t="shared" si="7"/>
        <v>135.55849113853492</v>
      </c>
      <c r="E199" s="1">
        <f t="shared" ca="1" si="8"/>
        <v>3.3237049501006708E-5</v>
      </c>
    </row>
    <row r="200" spans="2:5" x14ac:dyDescent="0.3">
      <c r="B200" s="1">
        <v>169</v>
      </c>
      <c r="C200" s="1">
        <f t="shared" ca="1" si="6"/>
        <v>116.17104485123346</v>
      </c>
      <c r="D200" s="1">
        <f t="shared" si="7"/>
        <v>135.61808420176257</v>
      </c>
      <c r="E200" s="1">
        <f t="shared" ca="1" si="8"/>
        <v>2.0910355447263805E-3</v>
      </c>
    </row>
    <row r="201" spans="2:5" x14ac:dyDescent="0.3">
      <c r="B201" s="1">
        <v>170</v>
      </c>
      <c r="C201" s="1">
        <f t="shared" ca="1" si="6"/>
        <v>81.772361883321835</v>
      </c>
      <c r="D201" s="1">
        <f t="shared" si="7"/>
        <v>135.67745112534425</v>
      </c>
      <c r="E201" s="1">
        <f t="shared" ca="1" si="8"/>
        <v>8.5560523526829117E-7</v>
      </c>
    </row>
    <row r="202" spans="2:5" x14ac:dyDescent="0.3">
      <c r="B202" s="1">
        <v>171</v>
      </c>
      <c r="C202" s="1">
        <f t="shared" ca="1" si="6"/>
        <v>82.869076925743698</v>
      </c>
      <c r="D202" s="1">
        <f t="shared" si="7"/>
        <v>135.73659454201407</v>
      </c>
      <c r="E202" s="1">
        <f t="shared" ca="1" si="8"/>
        <v>1.1899867768954423E-6</v>
      </c>
    </row>
    <row r="203" spans="2:5" x14ac:dyDescent="0.3">
      <c r="B203" s="1">
        <v>172</v>
      </c>
      <c r="C203" s="1">
        <f t="shared" ca="1" si="6"/>
        <v>91.168532022220418</v>
      </c>
      <c r="D203" s="1">
        <f t="shared" si="7"/>
        <v>135.79551704100803</v>
      </c>
      <c r="E203" s="1">
        <f t="shared" ca="1" si="8"/>
        <v>1.214716721546161E-5</v>
      </c>
    </row>
    <row r="204" spans="2:5" x14ac:dyDescent="0.3">
      <c r="B204" s="1">
        <v>173</v>
      </c>
      <c r="C204" s="1">
        <f t="shared" ca="1" si="6"/>
        <v>119.22031580661881</v>
      </c>
      <c r="D204" s="1">
        <f t="shared" si="7"/>
        <v>135.85422116904405</v>
      </c>
      <c r="E204" s="1">
        <f t="shared" ca="1" si="8"/>
        <v>3.2396255327047248E-3</v>
      </c>
    </row>
    <row r="205" spans="2:5" x14ac:dyDescent="0.3">
      <c r="B205" s="1">
        <v>174</v>
      </c>
      <c r="C205" s="1">
        <f t="shared" ca="1" si="6"/>
        <v>102.70087425593596</v>
      </c>
      <c r="D205" s="1">
        <f t="shared" si="7"/>
        <v>135.91270943127432</v>
      </c>
      <c r="E205" s="1">
        <f t="shared" ca="1" si="8"/>
        <v>1.843710041456734E-4</v>
      </c>
    </row>
    <row r="206" spans="2:5" x14ac:dyDescent="0.3">
      <c r="B206" s="1">
        <v>175</v>
      </c>
      <c r="C206" s="1">
        <f t="shared" ca="1" si="6"/>
        <v>72.750655400277253</v>
      </c>
      <c r="D206" s="1">
        <f t="shared" si="7"/>
        <v>135.9709842922116</v>
      </c>
      <c r="E206" s="1">
        <f t="shared" ca="1" si="8"/>
        <v>4.6305100751667727E-8</v>
      </c>
    </row>
    <row r="207" spans="2:5" x14ac:dyDescent="0.3">
      <c r="B207" s="1">
        <v>176</v>
      </c>
      <c r="C207" s="1">
        <f t="shared" ca="1" si="6"/>
        <v>92.093239294968868</v>
      </c>
      <c r="D207" s="1">
        <f t="shared" si="7"/>
        <v>136.02904817662886</v>
      </c>
      <c r="E207" s="1">
        <f t="shared" ca="1" si="8"/>
        <v>1.5440315330140435E-5</v>
      </c>
    </row>
    <row r="208" spans="2:5" x14ac:dyDescent="0.3">
      <c r="B208" s="1">
        <v>177</v>
      </c>
      <c r="C208" s="1">
        <f t="shared" ca="1" si="6"/>
        <v>103.42862071755407</v>
      </c>
      <c r="D208" s="1">
        <f t="shared" si="7"/>
        <v>136.086903470435</v>
      </c>
      <c r="E208" s="1">
        <f t="shared" ca="1" si="8"/>
        <v>2.1459634171537789E-4</v>
      </c>
    </row>
    <row r="209" spans="2:5" x14ac:dyDescent="0.3">
      <c r="B209" s="1">
        <v>178</v>
      </c>
      <c r="C209" s="1">
        <f t="shared" ca="1" si="6"/>
        <v>93.957513343234055</v>
      </c>
      <c r="D209" s="1">
        <f t="shared" si="7"/>
        <v>136.1445525215259</v>
      </c>
      <c r="E209" s="1">
        <f t="shared" ca="1" si="8"/>
        <v>2.4755667844228154E-5</v>
      </c>
    </row>
    <row r="210" spans="2:5" x14ac:dyDescent="0.3">
      <c r="B210" s="1">
        <v>179</v>
      </c>
      <c r="C210" s="1">
        <f t="shared" ca="1" si="6"/>
        <v>95.647563583647255</v>
      </c>
      <c r="D210" s="1">
        <f t="shared" si="7"/>
        <v>136.20199764061223</v>
      </c>
      <c r="E210" s="1">
        <f t="shared" ca="1" si="8"/>
        <v>3.7474513365905925E-5</v>
      </c>
    </row>
    <row r="211" spans="2:5" x14ac:dyDescent="0.3">
      <c r="B211" s="1">
        <v>180</v>
      </c>
      <c r="C211" s="1">
        <f t="shared" ca="1" si="6"/>
        <v>113.95829395989136</v>
      </c>
      <c r="D211" s="1">
        <f t="shared" si="7"/>
        <v>136.25924110202527</v>
      </c>
      <c r="E211" s="1">
        <f t="shared" ca="1" si="8"/>
        <v>1.4830335900079419E-3</v>
      </c>
    </row>
    <row r="212" spans="2:5" x14ac:dyDescent="0.3">
      <c r="B212" s="1">
        <v>181</v>
      </c>
      <c r="C212" s="1">
        <f t="shared" ca="1" si="6"/>
        <v>88.897407089329917</v>
      </c>
      <c r="D212" s="1">
        <f t="shared" si="7"/>
        <v>136.31628514450026</v>
      </c>
      <c r="E212" s="1">
        <f t="shared" ca="1" si="8"/>
        <v>6.6312642162022615E-6</v>
      </c>
    </row>
    <row r="213" spans="2:5" x14ac:dyDescent="0.3">
      <c r="B213" s="1">
        <v>182</v>
      </c>
      <c r="C213" s="1">
        <f t="shared" ca="1" si="6"/>
        <v>106.58245773292815</v>
      </c>
      <c r="D213" s="1">
        <f t="shared" si="7"/>
        <v>136.37313197193922</v>
      </c>
      <c r="E213" s="1">
        <f t="shared" ca="1" si="8"/>
        <v>4.0320638099704395E-4</v>
      </c>
    </row>
    <row r="214" spans="2:5" x14ac:dyDescent="0.3">
      <c r="B214" s="1">
        <v>183</v>
      </c>
      <c r="C214" s="1">
        <f t="shared" ca="1" si="6"/>
        <v>118.30537444961797</v>
      </c>
      <c r="D214" s="1">
        <f t="shared" si="7"/>
        <v>136.42978375415322</v>
      </c>
      <c r="E214" s="1">
        <f t="shared" ca="1" si="8"/>
        <v>2.8531817978159914E-3</v>
      </c>
    </row>
    <row r="215" spans="2:5" x14ac:dyDescent="0.3">
      <c r="B215" s="1">
        <v>184</v>
      </c>
      <c r="C215" s="1">
        <f t="shared" ca="1" si="6"/>
        <v>104.12060515168098</v>
      </c>
      <c r="D215" s="1">
        <f t="shared" si="7"/>
        <v>136.48624262758491</v>
      </c>
      <c r="E215" s="1">
        <f t="shared" ca="1" si="8"/>
        <v>2.4737968215636145E-4</v>
      </c>
    </row>
    <row r="216" spans="2:5" x14ac:dyDescent="0.3">
      <c r="B216" s="1">
        <v>185</v>
      </c>
      <c r="C216" s="1">
        <f t="shared" ca="1" si="6"/>
        <v>98.316020500267598</v>
      </c>
      <c r="D216" s="1">
        <f t="shared" si="7"/>
        <v>136.54251069601185</v>
      </c>
      <c r="E216" s="1">
        <f t="shared" ca="1" si="8"/>
        <v>7.0277159999410251E-5</v>
      </c>
    </row>
    <row r="217" spans="2:5" x14ac:dyDescent="0.3">
      <c r="B217" s="1">
        <v>186</v>
      </c>
      <c r="C217" s="1">
        <f t="shared" ca="1" si="6"/>
        <v>119.29733157877362</v>
      </c>
      <c r="D217" s="1">
        <f t="shared" si="7"/>
        <v>136.59859003123154</v>
      </c>
      <c r="E217" s="1">
        <f t="shared" ca="1" si="8"/>
        <v>3.273894370772678E-3</v>
      </c>
    </row>
    <row r="218" spans="2:5" x14ac:dyDescent="0.3">
      <c r="B218" s="1">
        <v>187</v>
      </c>
      <c r="C218" s="1">
        <f t="shared" ca="1" si="6"/>
        <v>113.29199563998372</v>
      </c>
      <c r="D218" s="1">
        <f t="shared" si="7"/>
        <v>136.65448267372858</v>
      </c>
      <c r="E218" s="1">
        <f t="shared" ca="1" si="8"/>
        <v>1.3315875983800607E-3</v>
      </c>
    </row>
    <row r="219" spans="2:5" x14ac:dyDescent="0.3">
      <c r="B219" s="1">
        <v>188</v>
      </c>
      <c r="C219" s="1">
        <f t="shared" ca="1" si="6"/>
        <v>117.62398371697125</v>
      </c>
      <c r="D219" s="1">
        <f t="shared" si="7"/>
        <v>136.71019063332417</v>
      </c>
      <c r="E219" s="1">
        <f t="shared" ca="1" si="8"/>
        <v>2.5893811829321603E-3</v>
      </c>
    </row>
    <row r="220" spans="2:5" x14ac:dyDescent="0.3">
      <c r="B220" s="1">
        <v>189</v>
      </c>
      <c r="C220" s="1">
        <f t="shared" ca="1" si="6"/>
        <v>102.0260927732142</v>
      </c>
      <c r="D220" s="1">
        <f t="shared" si="7"/>
        <v>136.76571588980906</v>
      </c>
      <c r="E220" s="1">
        <f t="shared" ca="1" si="8"/>
        <v>1.5982616709891203E-4</v>
      </c>
    </row>
    <row r="221" spans="2:5" x14ac:dyDescent="0.3">
      <c r="B221" s="1">
        <v>190</v>
      </c>
      <c r="C221" s="1">
        <f t="shared" ca="1" si="6"/>
        <v>100.84599197800536</v>
      </c>
      <c r="D221" s="1">
        <f t="shared" si="7"/>
        <v>136.82106039356023</v>
      </c>
      <c r="E221" s="1">
        <f t="shared" ca="1" si="8"/>
        <v>1.2388751732766133E-4</v>
      </c>
    </row>
    <row r="222" spans="2:5" x14ac:dyDescent="0.3">
      <c r="B222" s="1">
        <v>191</v>
      </c>
      <c r="C222" s="1">
        <f t="shared" ca="1" si="6"/>
        <v>91.419192170637956</v>
      </c>
      <c r="D222" s="1">
        <f t="shared" si="7"/>
        <v>136.87622606614167</v>
      </c>
      <c r="E222" s="1">
        <f t="shared" ca="1" si="8"/>
        <v>1.2968162006206109E-5</v>
      </c>
    </row>
    <row r="223" spans="2:5" x14ac:dyDescent="0.3">
      <c r="B223" s="1">
        <v>192</v>
      </c>
      <c r="C223" s="1">
        <f t="shared" ca="1" si="6"/>
        <v>116.51568452873427</v>
      </c>
      <c r="D223" s="1">
        <f t="shared" si="7"/>
        <v>136.93121480089002</v>
      </c>
      <c r="E223" s="1">
        <f t="shared" ca="1" si="8"/>
        <v>2.2016616289500719E-3</v>
      </c>
    </row>
    <row r="224" spans="2:5" x14ac:dyDescent="0.3">
      <c r="B224" s="1">
        <v>193</v>
      </c>
      <c r="C224" s="1">
        <f t="shared" ca="1" si="6"/>
        <v>81.52408265290758</v>
      </c>
      <c r="D224" s="1">
        <f t="shared" si="7"/>
        <v>136.98602846348501</v>
      </c>
      <c r="E224" s="1">
        <f t="shared" ca="1" si="8"/>
        <v>7.934459498147895E-7</v>
      </c>
    </row>
    <row r="225" spans="2:5" x14ac:dyDescent="0.3">
      <c r="B225" s="1">
        <v>194</v>
      </c>
      <c r="C225" s="1">
        <f t="shared" ref="C225:C288" ca="1" si="9">_xlfn.NORM.INV(RAND(),$C$28,$C$29)</f>
        <v>77.556404298076274</v>
      </c>
      <c r="D225" s="1">
        <f t="shared" ref="D225:D288" si="10">_xlfn.NORM.INV(B225/1001,$D$28,$D$29)</f>
        <v>137.04066889250615</v>
      </c>
      <c r="E225" s="1">
        <f t="shared" ref="E225:E288" ca="1" si="11">_xlfn.NORM.DIST(C225,$D$28,$D$29,0)</f>
        <v>2.2903829015079686E-7</v>
      </c>
    </row>
    <row r="226" spans="2:5" x14ac:dyDescent="0.3">
      <c r="B226" s="1">
        <v>195</v>
      </c>
      <c r="C226" s="1">
        <f t="shared" ca="1" si="9"/>
        <v>97.860207790441379</v>
      </c>
      <c r="D226" s="1">
        <f t="shared" si="10"/>
        <v>137.09513789997487</v>
      </c>
      <c r="E226" s="1">
        <f t="shared" ca="1" si="11"/>
        <v>6.326181923544881E-5</v>
      </c>
    </row>
    <row r="227" spans="2:5" x14ac:dyDescent="0.3">
      <c r="B227" s="1">
        <v>196</v>
      </c>
      <c r="C227" s="1">
        <f t="shared" ca="1" si="9"/>
        <v>93.00907767879751</v>
      </c>
      <c r="D227" s="1">
        <f t="shared" si="10"/>
        <v>137.1494372718835</v>
      </c>
      <c r="E227" s="1">
        <f t="shared" ca="1" si="11"/>
        <v>1.9507935259253637E-5</v>
      </c>
    </row>
    <row r="228" spans="2:5" x14ac:dyDescent="0.3">
      <c r="B228" s="1">
        <v>197</v>
      </c>
      <c r="C228" s="1">
        <f t="shared" ca="1" si="9"/>
        <v>116.34096727574851</v>
      </c>
      <c r="D228" s="1">
        <f t="shared" si="10"/>
        <v>137.20356876871105</v>
      </c>
      <c r="E228" s="1">
        <f t="shared" ca="1" si="11"/>
        <v>2.1450079250776933E-3</v>
      </c>
    </row>
    <row r="229" spans="2:5" x14ac:dyDescent="0.3">
      <c r="B229" s="1">
        <v>198</v>
      </c>
      <c r="C229" s="1">
        <f t="shared" ca="1" si="9"/>
        <v>112.50494697244328</v>
      </c>
      <c r="D229" s="1">
        <f t="shared" si="10"/>
        <v>137.25753412592621</v>
      </c>
      <c r="E229" s="1">
        <f t="shared" ca="1" si="11"/>
        <v>1.1695171668153039E-3</v>
      </c>
    </row>
    <row r="230" spans="2:5" x14ac:dyDescent="0.3">
      <c r="B230" s="1">
        <v>199</v>
      </c>
      <c r="C230" s="1">
        <f t="shared" ca="1" si="9"/>
        <v>94.427770491437684</v>
      </c>
      <c r="D230" s="1">
        <f t="shared" si="10"/>
        <v>137.31133505447798</v>
      </c>
      <c r="E230" s="1">
        <f t="shared" ca="1" si="11"/>
        <v>2.7818287216786403E-5</v>
      </c>
    </row>
    <row r="231" spans="2:5" x14ac:dyDescent="0.3">
      <c r="B231" s="1">
        <v>200</v>
      </c>
      <c r="C231" s="1">
        <f t="shared" ca="1" si="9"/>
        <v>89.543023665165137</v>
      </c>
      <c r="D231" s="1">
        <f t="shared" si="10"/>
        <v>137.36497324127447</v>
      </c>
      <c r="E231" s="1">
        <f t="shared" ca="1" si="11"/>
        <v>7.8947454627525447E-6</v>
      </c>
    </row>
    <row r="232" spans="2:5" x14ac:dyDescent="0.3">
      <c r="B232" s="1">
        <v>201</v>
      </c>
      <c r="C232" s="1">
        <f t="shared" ca="1" si="9"/>
        <v>105.86460252751777</v>
      </c>
      <c r="D232" s="1">
        <f t="shared" si="10"/>
        <v>137.41845034964996</v>
      </c>
      <c r="E232" s="1">
        <f t="shared" ca="1" si="11"/>
        <v>3.5064739105645018E-4</v>
      </c>
    </row>
    <row r="233" spans="2:5" x14ac:dyDescent="0.3">
      <c r="B233" s="1">
        <v>202</v>
      </c>
      <c r="C233" s="1">
        <f t="shared" ca="1" si="9"/>
        <v>79.076531284410621</v>
      </c>
      <c r="D233" s="1">
        <f t="shared" si="10"/>
        <v>137.47176801982056</v>
      </c>
      <c r="E233" s="1">
        <f t="shared" ca="1" si="11"/>
        <v>3.7173890395142871E-7</v>
      </c>
    </row>
    <row r="234" spans="2:5" x14ac:dyDescent="0.3">
      <c r="B234" s="1">
        <v>203</v>
      </c>
      <c r="C234" s="1">
        <f t="shared" ca="1" si="9"/>
        <v>102.6902966307762</v>
      </c>
      <c r="D234" s="1">
        <f t="shared" si="10"/>
        <v>137.52492786932919</v>
      </c>
      <c r="E234" s="1">
        <f t="shared" ca="1" si="11"/>
        <v>1.8396144452483809E-4</v>
      </c>
    </row>
    <row r="235" spans="2:5" x14ac:dyDescent="0.3">
      <c r="B235" s="1">
        <v>204</v>
      </c>
      <c r="C235" s="1">
        <f t="shared" ca="1" si="9"/>
        <v>112.70744358274234</v>
      </c>
      <c r="D235" s="1">
        <f t="shared" si="10"/>
        <v>137.5779314934797</v>
      </c>
      <c r="E235" s="1">
        <f t="shared" ca="1" si="11"/>
        <v>1.2095457145586258E-3</v>
      </c>
    </row>
    <row r="236" spans="2:5" x14ac:dyDescent="0.3">
      <c r="B236" s="1">
        <v>205</v>
      </c>
      <c r="C236" s="1">
        <f t="shared" ca="1" si="9"/>
        <v>100.8820288732033</v>
      </c>
      <c r="D236" s="1">
        <f t="shared" si="10"/>
        <v>137.63078046576058</v>
      </c>
      <c r="E236" s="1">
        <f t="shared" ca="1" si="11"/>
        <v>1.2486633575077777E-4</v>
      </c>
    </row>
    <row r="237" spans="2:5" x14ac:dyDescent="0.3">
      <c r="B237" s="1">
        <v>206</v>
      </c>
      <c r="C237" s="1">
        <f t="shared" ca="1" si="9"/>
        <v>111.37615014017435</v>
      </c>
      <c r="D237" s="1">
        <f t="shared" si="10"/>
        <v>137.68347633825891</v>
      </c>
      <c r="E237" s="1">
        <f t="shared" ca="1" si="11"/>
        <v>9.6623469621509724E-4</v>
      </c>
    </row>
    <row r="238" spans="2:5" x14ac:dyDescent="0.3">
      <c r="B238" s="1">
        <v>207</v>
      </c>
      <c r="C238" s="1">
        <f t="shared" ca="1" si="9"/>
        <v>95.233621238374795</v>
      </c>
      <c r="D238" s="1">
        <f t="shared" si="10"/>
        <v>137.73602064206423</v>
      </c>
      <c r="E238" s="1">
        <f t="shared" ca="1" si="11"/>
        <v>3.3895617503734195E-5</v>
      </c>
    </row>
    <row r="239" spans="2:5" x14ac:dyDescent="0.3">
      <c r="B239" s="1">
        <v>208</v>
      </c>
      <c r="C239" s="1">
        <f t="shared" ca="1" si="9"/>
        <v>79.797124911482484</v>
      </c>
      <c r="D239" s="1">
        <f t="shared" si="10"/>
        <v>137.78841488766327</v>
      </c>
      <c r="E239" s="1">
        <f t="shared" ca="1" si="11"/>
        <v>4.6599740090493888E-7</v>
      </c>
    </row>
    <row r="240" spans="2:5" x14ac:dyDescent="0.3">
      <c r="B240" s="1">
        <v>209</v>
      </c>
      <c r="C240" s="1">
        <f t="shared" ca="1" si="9"/>
        <v>95.895058273495323</v>
      </c>
      <c r="D240" s="1">
        <f t="shared" si="10"/>
        <v>137.84066056532504</v>
      </c>
      <c r="E240" s="1">
        <f t="shared" ca="1" si="11"/>
        <v>3.9777894224152376E-5</v>
      </c>
    </row>
    <row r="241" spans="2:5" x14ac:dyDescent="0.3">
      <c r="B241" s="1">
        <v>210</v>
      </c>
      <c r="C241" s="1">
        <f t="shared" ca="1" si="9"/>
        <v>96.744034627646641</v>
      </c>
      <c r="D241" s="1">
        <f t="shared" si="10"/>
        <v>137.89275914547741</v>
      </c>
      <c r="E241" s="1">
        <f t="shared" ca="1" si="11"/>
        <v>4.8708811099338134E-5</v>
      </c>
    </row>
    <row r="242" spans="2:5" x14ac:dyDescent="0.3">
      <c r="B242" s="1">
        <v>211</v>
      </c>
      <c r="C242" s="1">
        <f t="shared" ca="1" si="9"/>
        <v>98.298548873284432</v>
      </c>
      <c r="D242" s="1">
        <f t="shared" si="10"/>
        <v>137.94471207907466</v>
      </c>
      <c r="E242" s="1">
        <f t="shared" ca="1" si="11"/>
        <v>6.9995631065416567E-5</v>
      </c>
    </row>
    <row r="243" spans="2:5" x14ac:dyDescent="0.3">
      <c r="B243" s="1">
        <v>212</v>
      </c>
      <c r="C243" s="1">
        <f t="shared" ca="1" si="9"/>
        <v>102.86852506437863</v>
      </c>
      <c r="D243" s="1">
        <f t="shared" si="10"/>
        <v>137.99652079795675</v>
      </c>
      <c r="E243" s="1">
        <f t="shared" ca="1" si="11"/>
        <v>1.9097277315806912E-4</v>
      </c>
    </row>
    <row r="244" spans="2:5" x14ac:dyDescent="0.3">
      <c r="B244" s="1">
        <v>213</v>
      </c>
      <c r="C244" s="1">
        <f t="shared" ca="1" si="9"/>
        <v>80.766140675608156</v>
      </c>
      <c r="D244" s="1">
        <f t="shared" si="10"/>
        <v>138.04818671520027</v>
      </c>
      <c r="E244" s="1">
        <f t="shared" ca="1" si="11"/>
        <v>6.2919341749119937E-7</v>
      </c>
    </row>
    <row r="245" spans="2:5" x14ac:dyDescent="0.3">
      <c r="B245" s="1">
        <v>214</v>
      </c>
      <c r="C245" s="1">
        <f t="shared" ca="1" si="9"/>
        <v>84.66077198977915</v>
      </c>
      <c r="D245" s="1">
        <f t="shared" si="10"/>
        <v>138.09971122546136</v>
      </c>
      <c r="E245" s="1">
        <f t="shared" ca="1" si="11"/>
        <v>2.0165295879860136E-6</v>
      </c>
    </row>
    <row r="246" spans="2:5" x14ac:dyDescent="0.3">
      <c r="B246" s="1">
        <v>215</v>
      </c>
      <c r="C246" s="1">
        <f t="shared" ca="1" si="9"/>
        <v>98.137040633830907</v>
      </c>
      <c r="D246" s="1">
        <f t="shared" si="10"/>
        <v>138.15109570531101</v>
      </c>
      <c r="E246" s="1">
        <f t="shared" ca="1" si="11"/>
        <v>6.7441652340226007E-5</v>
      </c>
    </row>
    <row r="247" spans="2:5" x14ac:dyDescent="0.3">
      <c r="B247" s="1">
        <v>216</v>
      </c>
      <c r="C247" s="1">
        <f t="shared" ca="1" si="9"/>
        <v>105.41202800057296</v>
      </c>
      <c r="D247" s="1">
        <f t="shared" si="10"/>
        <v>138.20234151356263</v>
      </c>
      <c r="E247" s="1">
        <f t="shared" ca="1" si="11"/>
        <v>3.2071412936230943E-4</v>
      </c>
    </row>
    <row r="248" spans="2:5" x14ac:dyDescent="0.3">
      <c r="B248" s="1">
        <v>217</v>
      </c>
      <c r="C248" s="1">
        <f t="shared" ca="1" si="9"/>
        <v>115.703512271542</v>
      </c>
      <c r="D248" s="1">
        <f t="shared" si="10"/>
        <v>138.25344999159228</v>
      </c>
      <c r="E248" s="1">
        <f t="shared" ca="1" si="11"/>
        <v>1.9481490590716674E-3</v>
      </c>
    </row>
    <row r="249" spans="2:5" x14ac:dyDescent="0.3">
      <c r="B249" s="1">
        <v>218</v>
      </c>
      <c r="C249" s="1">
        <f t="shared" ca="1" si="9"/>
        <v>106.94662163393266</v>
      </c>
      <c r="D249" s="1">
        <f t="shared" si="10"/>
        <v>138.3044224636518</v>
      </c>
      <c r="E249" s="1">
        <f t="shared" ca="1" si="11"/>
        <v>4.3243213650855463E-4</v>
      </c>
    </row>
    <row r="250" spans="2:5" x14ac:dyDescent="0.3">
      <c r="B250" s="1">
        <v>219</v>
      </c>
      <c r="C250" s="1">
        <f t="shared" ca="1" si="9"/>
        <v>100.25318606250347</v>
      </c>
      <c r="D250" s="1">
        <f t="shared" si="10"/>
        <v>138.35526023717495</v>
      </c>
      <c r="E250" s="1">
        <f t="shared" ca="1" si="11"/>
        <v>1.0875388419112306E-4</v>
      </c>
    </row>
    <row r="251" spans="2:5" x14ac:dyDescent="0.3">
      <c r="B251" s="1">
        <v>220</v>
      </c>
      <c r="C251" s="1">
        <f t="shared" ca="1" si="9"/>
        <v>102.48172263253927</v>
      </c>
      <c r="D251" s="1">
        <f t="shared" si="10"/>
        <v>138.40596460307671</v>
      </c>
      <c r="E251" s="1">
        <f t="shared" ca="1" si="11"/>
        <v>1.760509843782748E-4</v>
      </c>
    </row>
    <row r="252" spans="2:5" x14ac:dyDescent="0.3">
      <c r="B252" s="1">
        <v>221</v>
      </c>
      <c r="C252" s="1">
        <f t="shared" ca="1" si="9"/>
        <v>97.184341562334495</v>
      </c>
      <c r="D252" s="1">
        <f t="shared" si="10"/>
        <v>138.45653683604601</v>
      </c>
      <c r="E252" s="1">
        <f t="shared" ca="1" si="11"/>
        <v>5.4035798679450477E-5</v>
      </c>
    </row>
    <row r="253" spans="2:5" x14ac:dyDescent="0.3">
      <c r="B253" s="1">
        <v>222</v>
      </c>
      <c r="C253" s="1">
        <f t="shared" ca="1" si="9"/>
        <v>106.82665252189305</v>
      </c>
      <c r="D253" s="1">
        <f t="shared" si="10"/>
        <v>138.50697819483213</v>
      </c>
      <c r="E253" s="1">
        <f t="shared" ca="1" si="11"/>
        <v>4.2260482785560084E-4</v>
      </c>
    </row>
    <row r="254" spans="2:5" x14ac:dyDescent="0.3">
      <c r="B254" s="1">
        <v>223</v>
      </c>
      <c r="C254" s="1">
        <f t="shared" ca="1" si="9"/>
        <v>96.204343978873482</v>
      </c>
      <c r="D254" s="1">
        <f t="shared" si="10"/>
        <v>138.55728992252457</v>
      </c>
      <c r="E254" s="1">
        <f t="shared" ca="1" si="11"/>
        <v>4.2839971762895698E-5</v>
      </c>
    </row>
    <row r="255" spans="2:5" x14ac:dyDescent="0.3">
      <c r="B255" s="1">
        <v>224</v>
      </c>
      <c r="C255" s="1">
        <f t="shared" ca="1" si="9"/>
        <v>99.883800245832646</v>
      </c>
      <c r="D255" s="1">
        <f t="shared" si="10"/>
        <v>138.60747324682725</v>
      </c>
      <c r="E255" s="1">
        <f t="shared" ca="1" si="11"/>
        <v>1.0019457998421382E-4</v>
      </c>
    </row>
    <row r="256" spans="2:5" x14ac:dyDescent="0.3">
      <c r="B256" s="1">
        <v>225</v>
      </c>
      <c r="C256" s="1">
        <f t="shared" ca="1" si="9"/>
        <v>107.87908631789858</v>
      </c>
      <c r="D256" s="1">
        <f t="shared" si="10"/>
        <v>138.65752938032625</v>
      </c>
      <c r="E256" s="1">
        <f t="shared" ca="1" si="11"/>
        <v>5.159030088728731E-4</v>
      </c>
    </row>
    <row r="257" spans="2:5" x14ac:dyDescent="0.3">
      <c r="B257" s="1">
        <v>226</v>
      </c>
      <c r="C257" s="1">
        <f t="shared" ca="1" si="9"/>
        <v>104.61877396194386</v>
      </c>
      <c r="D257" s="1">
        <f t="shared" si="10"/>
        <v>138.70745952075228</v>
      </c>
      <c r="E257" s="1">
        <f t="shared" ca="1" si="11"/>
        <v>2.7367838871524783E-4</v>
      </c>
    </row>
    <row r="258" spans="2:5" x14ac:dyDescent="0.3">
      <c r="B258" s="1">
        <v>227</v>
      </c>
      <c r="C258" s="1">
        <f t="shared" ca="1" si="9"/>
        <v>109.6967195104657</v>
      </c>
      <c r="D258" s="1">
        <f t="shared" si="10"/>
        <v>138.75726485123718</v>
      </c>
      <c r="E258" s="1">
        <f t="shared" ca="1" si="11"/>
        <v>7.1970783053302797E-4</v>
      </c>
    </row>
    <row r="259" spans="2:5" x14ac:dyDescent="0.3">
      <c r="B259" s="1">
        <v>228</v>
      </c>
      <c r="C259" s="1">
        <f t="shared" ca="1" si="9"/>
        <v>104.64638923126067</v>
      </c>
      <c r="D259" s="1">
        <f t="shared" si="10"/>
        <v>138.80694654056509</v>
      </c>
      <c r="E259" s="1">
        <f t="shared" ca="1" si="11"/>
        <v>2.7520652119009391E-4</v>
      </c>
    </row>
    <row r="260" spans="2:5" x14ac:dyDescent="0.3">
      <c r="B260" s="1">
        <v>229</v>
      </c>
      <c r="C260" s="1">
        <f t="shared" ca="1" si="9"/>
        <v>80.170599233086207</v>
      </c>
      <c r="D260" s="1">
        <f t="shared" si="10"/>
        <v>138.8565057434183</v>
      </c>
      <c r="E260" s="1">
        <f t="shared" ca="1" si="11"/>
        <v>5.2342767018899628E-7</v>
      </c>
    </row>
    <row r="261" spans="2:5" x14ac:dyDescent="0.3">
      <c r="B261" s="1">
        <v>230</v>
      </c>
      <c r="C261" s="1">
        <f t="shared" ca="1" si="9"/>
        <v>116.26434744730683</v>
      </c>
      <c r="D261" s="1">
        <f t="shared" si="10"/>
        <v>138.90594360061758</v>
      </c>
      <c r="E261" s="1">
        <f t="shared" ca="1" si="11"/>
        <v>2.1205345525482353E-3</v>
      </c>
    </row>
    <row r="262" spans="2:5" x14ac:dyDescent="0.3">
      <c r="B262" s="1">
        <v>231</v>
      </c>
      <c r="C262" s="1">
        <f t="shared" ca="1" si="9"/>
        <v>97.502861160139247</v>
      </c>
      <c r="D262" s="1">
        <f t="shared" si="10"/>
        <v>138.95526123935807</v>
      </c>
      <c r="E262" s="1">
        <f t="shared" ca="1" si="11"/>
        <v>5.8217698677628802E-5</v>
      </c>
    </row>
    <row r="263" spans="2:5" x14ac:dyDescent="0.3">
      <c r="B263" s="1">
        <v>232</v>
      </c>
      <c r="C263" s="1">
        <f t="shared" ca="1" si="9"/>
        <v>98.141485298897067</v>
      </c>
      <c r="D263" s="1">
        <f t="shared" si="10"/>
        <v>139.00445977343952</v>
      </c>
      <c r="E263" s="1">
        <f t="shared" ca="1" si="11"/>
        <v>6.7510779049959494E-5</v>
      </c>
    </row>
    <row r="264" spans="2:5" x14ac:dyDescent="0.3">
      <c r="B264" s="1">
        <v>233</v>
      </c>
      <c r="C264" s="1">
        <f t="shared" ca="1" si="9"/>
        <v>98.501975082923494</v>
      </c>
      <c r="D264" s="1">
        <f t="shared" si="10"/>
        <v>139.05354030349227</v>
      </c>
      <c r="E264" s="1">
        <f t="shared" ca="1" si="11"/>
        <v>7.333844799478162E-5</v>
      </c>
    </row>
    <row r="265" spans="2:5" x14ac:dyDescent="0.3">
      <c r="B265" s="1">
        <v>234</v>
      </c>
      <c r="C265" s="1">
        <f t="shared" ca="1" si="9"/>
        <v>111.66963562969545</v>
      </c>
      <c r="D265" s="1">
        <f t="shared" si="10"/>
        <v>139.10250391719816</v>
      </c>
      <c r="E265" s="1">
        <f t="shared" ca="1" si="11"/>
        <v>1.0159663714605313E-3</v>
      </c>
    </row>
    <row r="266" spans="2:5" x14ac:dyDescent="0.3">
      <c r="B266" s="1">
        <v>235</v>
      </c>
      <c r="C266" s="1">
        <f t="shared" ca="1" si="9"/>
        <v>105.96478013425669</v>
      </c>
      <c r="D266" s="1">
        <f t="shared" si="10"/>
        <v>139.15135168950707</v>
      </c>
      <c r="E266" s="1">
        <f t="shared" ca="1" si="11"/>
        <v>3.5759798356823014E-4</v>
      </c>
    </row>
    <row r="267" spans="2:5" x14ac:dyDescent="0.3">
      <c r="B267" s="1">
        <v>236</v>
      </c>
      <c r="C267" s="1">
        <f t="shared" ca="1" si="9"/>
        <v>123.85891250655249</v>
      </c>
      <c r="D267" s="1">
        <f t="shared" si="10"/>
        <v>139.20008468284894</v>
      </c>
      <c r="E267" s="1">
        <f t="shared" ca="1" si="11"/>
        <v>5.8252192831520803E-3</v>
      </c>
    </row>
    <row r="268" spans="2:5" x14ac:dyDescent="0.3">
      <c r="B268" s="1">
        <v>237</v>
      </c>
      <c r="C268" s="1">
        <f t="shared" ca="1" si="9"/>
        <v>81.422434818653713</v>
      </c>
      <c r="D268" s="1">
        <f t="shared" si="10"/>
        <v>139.24870394734134</v>
      </c>
      <c r="E268" s="1">
        <f t="shared" ca="1" si="11"/>
        <v>7.6925862179380415E-7</v>
      </c>
    </row>
    <row r="269" spans="2:5" x14ac:dyDescent="0.3">
      <c r="B269" s="1">
        <v>238</v>
      </c>
      <c r="C269" s="1">
        <f t="shared" ca="1" si="9"/>
        <v>104.268168129975</v>
      </c>
      <c r="D269" s="1">
        <f t="shared" si="10"/>
        <v>139.29721052099305</v>
      </c>
      <c r="E269" s="1">
        <f t="shared" ca="1" si="11"/>
        <v>2.5492395285237128E-4</v>
      </c>
    </row>
    <row r="270" spans="2:5" x14ac:dyDescent="0.3">
      <c r="B270" s="1">
        <v>239</v>
      </c>
      <c r="C270" s="1">
        <f t="shared" ca="1" si="9"/>
        <v>96.310397978395642</v>
      </c>
      <c r="D270" s="1">
        <f t="shared" si="10"/>
        <v>139.34560542990315</v>
      </c>
      <c r="E270" s="1">
        <f t="shared" ca="1" si="11"/>
        <v>4.3939040680868254E-5</v>
      </c>
    </row>
    <row r="271" spans="2:5" x14ac:dyDescent="0.3">
      <c r="B271" s="1">
        <v>240</v>
      </c>
      <c r="C271" s="1">
        <f t="shared" ca="1" si="9"/>
        <v>103.19653999945984</v>
      </c>
      <c r="D271" s="1">
        <f t="shared" si="10"/>
        <v>139.3938896884564</v>
      </c>
      <c r="E271" s="1">
        <f t="shared" ca="1" si="11"/>
        <v>2.0450698204747559E-4</v>
      </c>
    </row>
    <row r="272" spans="2:5" x14ac:dyDescent="0.3">
      <c r="B272" s="1">
        <v>241</v>
      </c>
      <c r="C272" s="1">
        <f t="shared" ca="1" si="9"/>
        <v>100.24974030780477</v>
      </c>
      <c r="D272" s="1">
        <f t="shared" si="10"/>
        <v>139.44206429951444</v>
      </c>
      <c r="E272" s="1">
        <f t="shared" ca="1" si="11"/>
        <v>1.0867105918057657E-4</v>
      </c>
    </row>
    <row r="273" spans="2:5" x14ac:dyDescent="0.3">
      <c r="B273" s="1">
        <v>242</v>
      </c>
      <c r="C273" s="1">
        <f t="shared" ca="1" si="9"/>
        <v>93.289097429456305</v>
      </c>
      <c r="D273" s="1">
        <f t="shared" si="10"/>
        <v>139.49013025460334</v>
      </c>
      <c r="E273" s="1">
        <f t="shared" ca="1" si="11"/>
        <v>2.093817633715418E-5</v>
      </c>
    </row>
    <row r="274" spans="2:5" x14ac:dyDescent="0.3">
      <c r="B274" s="1">
        <v>243</v>
      </c>
      <c r="C274" s="1">
        <f t="shared" ca="1" si="9"/>
        <v>98.165267588015539</v>
      </c>
      <c r="D274" s="1">
        <f t="shared" si="10"/>
        <v>139.53808853409714</v>
      </c>
      <c r="E274" s="1">
        <f t="shared" ca="1" si="11"/>
        <v>6.7881763131845364E-5</v>
      </c>
    </row>
    <row r="275" spans="2:5" x14ac:dyDescent="0.3">
      <c r="B275" s="1">
        <v>244</v>
      </c>
      <c r="C275" s="1">
        <f t="shared" ca="1" si="9"/>
        <v>103.3854568561044</v>
      </c>
      <c r="D275" s="1">
        <f t="shared" si="10"/>
        <v>139.5859401073981</v>
      </c>
      <c r="E275" s="1">
        <f t="shared" ca="1" si="11"/>
        <v>2.1268674832315828E-4</v>
      </c>
    </row>
    <row r="276" spans="2:5" x14ac:dyDescent="0.3">
      <c r="B276" s="1">
        <v>245</v>
      </c>
      <c r="C276" s="1">
        <f t="shared" ca="1" si="9"/>
        <v>84.894249368611497</v>
      </c>
      <c r="D276" s="1">
        <f t="shared" si="10"/>
        <v>139.63368593311299</v>
      </c>
      <c r="E276" s="1">
        <f t="shared" ca="1" si="11"/>
        <v>2.1577324979198716E-6</v>
      </c>
    </row>
    <row r="277" spans="2:5" x14ac:dyDescent="0.3">
      <c r="B277" s="1">
        <v>246</v>
      </c>
      <c r="C277" s="1">
        <f t="shared" ca="1" si="9"/>
        <v>98.751339960103181</v>
      </c>
      <c r="D277" s="1">
        <f t="shared" si="10"/>
        <v>139.68132695922617</v>
      </c>
      <c r="E277" s="1">
        <f t="shared" ca="1" si="11"/>
        <v>7.7635242284721133E-5</v>
      </c>
    </row>
    <row r="278" spans="2:5" x14ac:dyDescent="0.3">
      <c r="B278" s="1">
        <v>247</v>
      </c>
      <c r="C278" s="1">
        <f t="shared" ca="1" si="9"/>
        <v>107.84752969759403</v>
      </c>
      <c r="D278" s="1">
        <f t="shared" si="10"/>
        <v>139.72886412326915</v>
      </c>
      <c r="E278" s="1">
        <f t="shared" ca="1" si="11"/>
        <v>5.1286314726240226E-4</v>
      </c>
    </row>
    <row r="279" spans="2:5" x14ac:dyDescent="0.3">
      <c r="B279" s="1">
        <v>248</v>
      </c>
      <c r="C279" s="1">
        <f t="shared" ca="1" si="9"/>
        <v>107.29546111741024</v>
      </c>
      <c r="D279" s="1">
        <f t="shared" si="10"/>
        <v>139.77629835248689</v>
      </c>
      <c r="E279" s="1">
        <f t="shared" ca="1" si="11"/>
        <v>4.6215708460978981E-4</v>
      </c>
    </row>
    <row r="280" spans="2:5" x14ac:dyDescent="0.3">
      <c r="B280" s="1">
        <v>249</v>
      </c>
      <c r="C280" s="1">
        <f t="shared" ca="1" si="9"/>
        <v>112.90152245362661</v>
      </c>
      <c r="D280" s="1">
        <f t="shared" si="10"/>
        <v>139.82363056400069</v>
      </c>
      <c r="E280" s="1">
        <f t="shared" ca="1" si="11"/>
        <v>1.2489818336506723E-3</v>
      </c>
    </row>
    <row r="281" spans="2:5" x14ac:dyDescent="0.3">
      <c r="B281" s="1">
        <v>250</v>
      </c>
      <c r="C281" s="1">
        <f t="shared" ca="1" si="9"/>
        <v>88.137321139219893</v>
      </c>
      <c r="D281" s="1">
        <f t="shared" si="10"/>
        <v>139.8708616649682</v>
      </c>
      <c r="E281" s="1">
        <f t="shared" ca="1" si="11"/>
        <v>5.3875853610687965E-6</v>
      </c>
    </row>
    <row r="282" spans="2:5" x14ac:dyDescent="0.3">
      <c r="B282" s="1">
        <v>251</v>
      </c>
      <c r="C282" s="1">
        <f t="shared" ca="1" si="9"/>
        <v>93.307306838182654</v>
      </c>
      <c r="D282" s="1">
        <f t="shared" si="10"/>
        <v>139.91799255274009</v>
      </c>
      <c r="E282" s="1">
        <f t="shared" ca="1" si="11"/>
        <v>2.1034480677350251E-5</v>
      </c>
    </row>
    <row r="283" spans="2:5" x14ac:dyDescent="0.3">
      <c r="B283" s="1">
        <v>252</v>
      </c>
      <c r="C283" s="1">
        <f t="shared" ca="1" si="9"/>
        <v>77.850134098033521</v>
      </c>
      <c r="D283" s="1">
        <f t="shared" si="10"/>
        <v>139.96502411501376</v>
      </c>
      <c r="E283" s="1">
        <f t="shared" ca="1" si="11"/>
        <v>2.5170810517951331E-7</v>
      </c>
    </row>
    <row r="284" spans="2:5" x14ac:dyDescent="0.3">
      <c r="B284" s="1">
        <v>253</v>
      </c>
      <c r="C284" s="1">
        <f t="shared" ca="1" si="9"/>
        <v>81.926644887043864</v>
      </c>
      <c r="D284" s="1">
        <f t="shared" si="10"/>
        <v>140.01195722998426</v>
      </c>
      <c r="E284" s="1">
        <f t="shared" ca="1" si="11"/>
        <v>8.9653743061826963E-7</v>
      </c>
    </row>
    <row r="285" spans="2:5" x14ac:dyDescent="0.3">
      <c r="B285" s="1">
        <v>254</v>
      </c>
      <c r="C285" s="1">
        <f t="shared" ca="1" si="9"/>
        <v>92.987041219240382</v>
      </c>
      <c r="D285" s="1">
        <f t="shared" si="10"/>
        <v>140.05879276649208</v>
      </c>
      <c r="E285" s="1">
        <f t="shared" ca="1" si="11"/>
        <v>1.9399330581270351E-5</v>
      </c>
    </row>
    <row r="286" spans="2:5" x14ac:dyDescent="0.3">
      <c r="B286" s="1">
        <v>255</v>
      </c>
      <c r="C286" s="1">
        <f t="shared" ca="1" si="9"/>
        <v>87.288387812994145</v>
      </c>
      <c r="D286" s="1">
        <f t="shared" si="10"/>
        <v>140.10553158416826</v>
      </c>
      <c r="E286" s="1">
        <f t="shared" ca="1" si="11"/>
        <v>4.2592180818000731E-6</v>
      </c>
    </row>
    <row r="287" spans="2:5" x14ac:dyDescent="0.3">
      <c r="B287" s="1">
        <v>256</v>
      </c>
      <c r="C287" s="1">
        <f t="shared" ca="1" si="9"/>
        <v>90.090880694545959</v>
      </c>
      <c r="D287" s="1">
        <f t="shared" si="10"/>
        <v>140.15217453357675</v>
      </c>
      <c r="E287" s="1">
        <f t="shared" ca="1" si="11"/>
        <v>9.1407123634281578E-6</v>
      </c>
    </row>
    <row r="288" spans="2:5" x14ac:dyDescent="0.3">
      <c r="B288" s="1">
        <v>257</v>
      </c>
      <c r="C288" s="1">
        <f t="shared" ca="1" si="9"/>
        <v>97.369975329520983</v>
      </c>
      <c r="D288" s="1">
        <f t="shared" si="10"/>
        <v>140.19872245635415</v>
      </c>
      <c r="E288" s="1">
        <f t="shared" ca="1" si="11"/>
        <v>5.6438139603648056E-5</v>
      </c>
    </row>
    <row r="289" spans="2:5" x14ac:dyDescent="0.3">
      <c r="B289" s="1">
        <v>258</v>
      </c>
      <c r="C289" s="1">
        <f t="shared" ref="C289:C352" ca="1" si="12">_xlfn.NORM.INV(RAND(),$C$28,$C$29)</f>
        <v>115.05001208060983</v>
      </c>
      <c r="D289" s="1">
        <f t="shared" ref="D289:D352" si="13">_xlfn.NORM.INV(B289/1001,$D$28,$D$29)</f>
        <v>140.24517618534659</v>
      </c>
      <c r="E289" s="1">
        <f t="shared" ref="E289:E352" ca="1" si="14">_xlfn.NORM.DIST(C289,$D$28,$D$29,0)</f>
        <v>1.7617690058110056E-3</v>
      </c>
    </row>
    <row r="290" spans="2:5" x14ac:dyDescent="0.3">
      <c r="B290" s="1">
        <v>259</v>
      </c>
      <c r="C290" s="1">
        <f t="shared" ca="1" si="12"/>
        <v>95.665389407818495</v>
      </c>
      <c r="D290" s="1">
        <f t="shared" si="13"/>
        <v>140.29153654474439</v>
      </c>
      <c r="E290" s="1">
        <f t="shared" ca="1" si="14"/>
        <v>3.7636204475002255E-5</v>
      </c>
    </row>
    <row r="291" spans="2:5" x14ac:dyDescent="0.3">
      <c r="B291" s="1">
        <v>260</v>
      </c>
      <c r="C291" s="1">
        <f t="shared" ca="1" si="12"/>
        <v>86.201544302030214</v>
      </c>
      <c r="D291" s="1">
        <f t="shared" si="13"/>
        <v>140.33780435021382</v>
      </c>
      <c r="E291" s="1">
        <f t="shared" ca="1" si="14"/>
        <v>3.1378488689134798E-6</v>
      </c>
    </row>
    <row r="292" spans="2:5" x14ac:dyDescent="0.3">
      <c r="B292" s="1">
        <v>261</v>
      </c>
      <c r="C292" s="1">
        <f t="shared" ca="1" si="12"/>
        <v>104.20448109081522</v>
      </c>
      <c r="D292" s="1">
        <f t="shared" si="13"/>
        <v>140.38398040902678</v>
      </c>
      <c r="E292" s="1">
        <f t="shared" ca="1" si="14"/>
        <v>2.5164307330843361E-4</v>
      </c>
    </row>
    <row r="293" spans="2:5" x14ac:dyDescent="0.3">
      <c r="B293" s="1">
        <v>262</v>
      </c>
      <c r="C293" s="1">
        <f t="shared" ca="1" si="12"/>
        <v>117.39677515091859</v>
      </c>
      <c r="D293" s="1">
        <f t="shared" si="13"/>
        <v>140.43006552018781</v>
      </c>
      <c r="E293" s="1">
        <f t="shared" ca="1" si="14"/>
        <v>2.5058058712127303E-3</v>
      </c>
    </row>
    <row r="294" spans="2:5" x14ac:dyDescent="0.3">
      <c r="B294" s="1">
        <v>263</v>
      </c>
      <c r="C294" s="1">
        <f t="shared" ca="1" si="12"/>
        <v>91.694398036963406</v>
      </c>
      <c r="D294" s="1">
        <f t="shared" si="13"/>
        <v>140.47606047455903</v>
      </c>
      <c r="E294" s="1">
        <f t="shared" ca="1" si="14"/>
        <v>1.3929116119008028E-5</v>
      </c>
    </row>
    <row r="295" spans="2:5" x14ac:dyDescent="0.3">
      <c r="B295" s="1">
        <v>264</v>
      </c>
      <c r="C295" s="1">
        <f t="shared" ca="1" si="12"/>
        <v>100.23269245058707</v>
      </c>
      <c r="D295" s="1">
        <f t="shared" si="13"/>
        <v>140.52196605498241</v>
      </c>
      <c r="E295" s="1">
        <f t="shared" ca="1" si="14"/>
        <v>1.0826212584117608E-4</v>
      </c>
    </row>
    <row r="296" spans="2:5" x14ac:dyDescent="0.3">
      <c r="B296" s="1">
        <v>265</v>
      </c>
      <c r="C296" s="1">
        <f t="shared" ca="1" si="12"/>
        <v>93.380240283148154</v>
      </c>
      <c r="D296" s="1">
        <f t="shared" si="13"/>
        <v>140.56778303640019</v>
      </c>
      <c r="E296" s="1">
        <f t="shared" ca="1" si="14"/>
        <v>2.142434874865302E-5</v>
      </c>
    </row>
    <row r="297" spans="2:5" x14ac:dyDescent="0.3">
      <c r="B297" s="1">
        <v>266</v>
      </c>
      <c r="C297" s="1">
        <f t="shared" ca="1" si="12"/>
        <v>91.695542700038899</v>
      </c>
      <c r="D297" s="1">
        <f t="shared" si="13"/>
        <v>140.61351218597289</v>
      </c>
      <c r="E297" s="1">
        <f t="shared" ca="1" si="14"/>
        <v>1.3933248393350127E-5</v>
      </c>
    </row>
    <row r="298" spans="2:5" x14ac:dyDescent="0.3">
      <c r="B298" s="1">
        <v>267</v>
      </c>
      <c r="C298" s="1">
        <f t="shared" ca="1" si="12"/>
        <v>100.23218176329945</v>
      </c>
      <c r="D298" s="1">
        <f t="shared" si="13"/>
        <v>140.65915426319529</v>
      </c>
      <c r="E298" s="1">
        <f t="shared" ca="1" si="14"/>
        <v>1.0824989740488256E-4</v>
      </c>
    </row>
    <row r="299" spans="2:5" x14ac:dyDescent="0.3">
      <c r="B299" s="1">
        <v>268</v>
      </c>
      <c r="C299" s="1">
        <f t="shared" ca="1" si="12"/>
        <v>111.4569427798196</v>
      </c>
      <c r="D299" s="1">
        <f t="shared" si="13"/>
        <v>140.70471002001014</v>
      </c>
      <c r="E299" s="1">
        <f t="shared" ca="1" si="14"/>
        <v>9.7971454257870009E-4</v>
      </c>
    </row>
    <row r="300" spans="2:5" x14ac:dyDescent="0.3">
      <c r="B300" s="1">
        <v>269</v>
      </c>
      <c r="C300" s="1">
        <f t="shared" ca="1" si="12"/>
        <v>110.69289527402773</v>
      </c>
      <c r="D300" s="1">
        <f t="shared" si="13"/>
        <v>140.75018020092006</v>
      </c>
      <c r="E300" s="1">
        <f t="shared" ca="1" si="14"/>
        <v>8.5840906592474361E-4</v>
      </c>
    </row>
    <row r="301" spans="2:5" x14ac:dyDescent="0.3">
      <c r="B301" s="1">
        <v>270</v>
      </c>
      <c r="C301" s="1">
        <f t="shared" ca="1" si="12"/>
        <v>89.547307532076289</v>
      </c>
      <c r="D301" s="1">
        <f t="shared" si="13"/>
        <v>140.79556554309735</v>
      </c>
      <c r="E301" s="1">
        <f t="shared" ca="1" si="14"/>
        <v>7.903837738235758E-6</v>
      </c>
    </row>
    <row r="302" spans="2:5" x14ac:dyDescent="0.3">
      <c r="B302" s="1">
        <v>271</v>
      </c>
      <c r="C302" s="1">
        <f t="shared" ca="1" si="12"/>
        <v>98.144444076844749</v>
      </c>
      <c r="D302" s="1">
        <f t="shared" si="13"/>
        <v>140.84086677649171</v>
      </c>
      <c r="E302" s="1">
        <f t="shared" ca="1" si="14"/>
        <v>6.755683213685751E-5</v>
      </c>
    </row>
    <row r="303" spans="2:5" x14ac:dyDescent="0.3">
      <c r="B303" s="1">
        <v>272</v>
      </c>
      <c r="C303" s="1">
        <f t="shared" ca="1" si="12"/>
        <v>89.848917103513045</v>
      </c>
      <c r="D303" s="1">
        <f t="shared" si="13"/>
        <v>140.88608462393623</v>
      </c>
      <c r="E303" s="1">
        <f t="shared" ca="1" si="14"/>
        <v>8.5692681028138758E-6</v>
      </c>
    </row>
    <row r="304" spans="2:5" x14ac:dyDescent="0.3">
      <c r="B304" s="1">
        <v>273</v>
      </c>
      <c r="C304" s="1">
        <f t="shared" ca="1" si="12"/>
        <v>100.08555448480701</v>
      </c>
      <c r="D304" s="1">
        <f t="shared" si="13"/>
        <v>140.93121980125144</v>
      </c>
      <c r="E304" s="1">
        <f t="shared" ca="1" si="14"/>
        <v>1.0479039428768801E-4</v>
      </c>
    </row>
    <row r="305" spans="2:5" x14ac:dyDescent="0.3">
      <c r="B305" s="1">
        <v>274</v>
      </c>
      <c r="C305" s="1">
        <f t="shared" ca="1" si="12"/>
        <v>92.589578927734735</v>
      </c>
      <c r="D305" s="1">
        <f t="shared" si="13"/>
        <v>140.97627301734749</v>
      </c>
      <c r="E305" s="1">
        <f t="shared" ca="1" si="14"/>
        <v>1.7534566514228353E-5</v>
      </c>
    </row>
    <row r="306" spans="2:5" x14ac:dyDescent="0.3">
      <c r="B306" s="1">
        <v>275</v>
      </c>
      <c r="C306" s="1">
        <f t="shared" ca="1" si="12"/>
        <v>105.19916314304938</v>
      </c>
      <c r="D306" s="1">
        <f t="shared" si="13"/>
        <v>141.02124497432456</v>
      </c>
      <c r="E306" s="1">
        <f t="shared" ca="1" si="14"/>
        <v>3.0743580637432685E-4</v>
      </c>
    </row>
    <row r="307" spans="2:5" x14ac:dyDescent="0.3">
      <c r="B307" s="1">
        <v>276</v>
      </c>
      <c r="C307" s="1">
        <f t="shared" ca="1" si="12"/>
        <v>98.777994616550629</v>
      </c>
      <c r="D307" s="1">
        <f t="shared" si="13"/>
        <v>141.06613636757152</v>
      </c>
      <c r="E307" s="1">
        <f t="shared" ca="1" si="14"/>
        <v>7.8107890158271614E-5</v>
      </c>
    </row>
    <row r="308" spans="2:5" x14ac:dyDescent="0.3">
      <c r="B308" s="1">
        <v>277</v>
      </c>
      <c r="C308" s="1">
        <f t="shared" ca="1" si="12"/>
        <v>112.23102633815049</v>
      </c>
      <c r="D308" s="1">
        <f t="shared" si="13"/>
        <v>141.11094788586291</v>
      </c>
      <c r="E308" s="1">
        <f t="shared" ca="1" si="14"/>
        <v>1.1171455659904771E-3</v>
      </c>
    </row>
    <row r="309" spans="2:5" x14ac:dyDescent="0.3">
      <c r="B309" s="1">
        <v>278</v>
      </c>
      <c r="C309" s="1">
        <f t="shared" ca="1" si="12"/>
        <v>97.378281507761287</v>
      </c>
      <c r="D309" s="1">
        <f t="shared" si="13"/>
        <v>141.15568021145415</v>
      </c>
      <c r="E309" s="1">
        <f t="shared" ca="1" si="14"/>
        <v>5.6547891656304048E-5</v>
      </c>
    </row>
    <row r="310" spans="2:5" x14ac:dyDescent="0.3">
      <c r="B310" s="1">
        <v>279</v>
      </c>
      <c r="C310" s="1">
        <f t="shared" ca="1" si="12"/>
        <v>103.73881822970667</v>
      </c>
      <c r="D310" s="1">
        <f t="shared" si="13"/>
        <v>141.20033402017518</v>
      </c>
      <c r="E310" s="1">
        <f t="shared" ca="1" si="14"/>
        <v>2.287777134660656E-4</v>
      </c>
    </row>
    <row r="311" spans="2:5" x14ac:dyDescent="0.3">
      <c r="B311" s="1">
        <v>280</v>
      </c>
      <c r="C311" s="1">
        <f t="shared" ca="1" si="12"/>
        <v>97.165373978626164</v>
      </c>
      <c r="D311" s="1">
        <f t="shared" si="13"/>
        <v>141.24490998152248</v>
      </c>
      <c r="E311" s="1">
        <f t="shared" ca="1" si="14"/>
        <v>5.379570258004931E-5</v>
      </c>
    </row>
    <row r="312" spans="2:5" x14ac:dyDescent="0.3">
      <c r="B312" s="1">
        <v>281</v>
      </c>
      <c r="C312" s="1">
        <f t="shared" ca="1" si="12"/>
        <v>95.787916537765938</v>
      </c>
      <c r="D312" s="1">
        <f t="shared" si="13"/>
        <v>141.2894087587494</v>
      </c>
      <c r="E312" s="1">
        <f t="shared" ca="1" si="14"/>
        <v>3.8765157418754585E-5</v>
      </c>
    </row>
    <row r="313" spans="2:5" x14ac:dyDescent="0.3">
      <c r="B313" s="1">
        <v>282</v>
      </c>
      <c r="C313" s="1">
        <f t="shared" ca="1" si="12"/>
        <v>97.231905554444367</v>
      </c>
      <c r="D313" s="1">
        <f t="shared" si="13"/>
        <v>141.33383100895523</v>
      </c>
      <c r="E313" s="1">
        <f t="shared" ca="1" si="14"/>
        <v>5.4642213858832454E-5</v>
      </c>
    </row>
    <row r="314" spans="2:5" x14ac:dyDescent="0.3">
      <c r="B314" s="1">
        <v>283</v>
      </c>
      <c r="C314" s="1">
        <f t="shared" ca="1" si="12"/>
        <v>92.62362766074817</v>
      </c>
      <c r="D314" s="1">
        <f t="shared" si="13"/>
        <v>141.37817738317233</v>
      </c>
      <c r="E314" s="1">
        <f t="shared" ca="1" si="14"/>
        <v>1.7687521181847623E-5</v>
      </c>
    </row>
    <row r="315" spans="2:5" x14ac:dyDescent="0.3">
      <c r="B315" s="1">
        <v>284</v>
      </c>
      <c r="C315" s="1">
        <f t="shared" ca="1" si="12"/>
        <v>119.75405267943789</v>
      </c>
      <c r="D315" s="1">
        <f t="shared" si="13"/>
        <v>141.42244852645223</v>
      </c>
      <c r="E315" s="1">
        <f t="shared" ca="1" si="14"/>
        <v>3.4828089794292326E-3</v>
      </c>
    </row>
    <row r="316" spans="2:5" x14ac:dyDescent="0.3">
      <c r="B316" s="1">
        <v>285</v>
      </c>
      <c r="C316" s="1">
        <f t="shared" ca="1" si="12"/>
        <v>110.22316427456231</v>
      </c>
      <c r="D316" s="1">
        <f t="shared" si="13"/>
        <v>141.46664507794995</v>
      </c>
      <c r="E316" s="1">
        <f t="shared" ca="1" si="14"/>
        <v>7.9039217406391194E-4</v>
      </c>
    </row>
    <row r="317" spans="2:5" x14ac:dyDescent="0.3">
      <c r="B317" s="1">
        <v>286</v>
      </c>
      <c r="C317" s="1">
        <f t="shared" ca="1" si="12"/>
        <v>89.717970062886266</v>
      </c>
      <c r="D317" s="1">
        <f t="shared" si="13"/>
        <v>141.51076767100705</v>
      </c>
      <c r="E317" s="1">
        <f t="shared" ca="1" si="14"/>
        <v>8.2741573304860744E-6</v>
      </c>
    </row>
    <row r="318" spans="2:5" x14ac:dyDescent="0.3">
      <c r="B318" s="1">
        <v>287</v>
      </c>
      <c r="C318" s="1">
        <f t="shared" ca="1" si="12"/>
        <v>99.216907650047574</v>
      </c>
      <c r="D318" s="1">
        <f t="shared" si="13"/>
        <v>141.55481693323327</v>
      </c>
      <c r="E318" s="1">
        <f t="shared" ca="1" si="14"/>
        <v>8.6278721596333484E-5</v>
      </c>
    </row>
    <row r="319" spans="2:5" x14ac:dyDescent="0.3">
      <c r="B319" s="1">
        <v>288</v>
      </c>
      <c r="C319" s="1">
        <f t="shared" ca="1" si="12"/>
        <v>108.3567071093613</v>
      </c>
      <c r="D319" s="1">
        <f t="shared" si="13"/>
        <v>141.59879348658683</v>
      </c>
      <c r="E319" s="1">
        <f t="shared" ca="1" si="14"/>
        <v>5.6387037598389284E-4</v>
      </c>
    </row>
    <row r="320" spans="2:5" x14ac:dyDescent="0.3">
      <c r="B320" s="1">
        <v>289</v>
      </c>
      <c r="C320" s="1">
        <f t="shared" ca="1" si="12"/>
        <v>83.567823485235181</v>
      </c>
      <c r="D320" s="1">
        <f t="shared" si="13"/>
        <v>141.6426979474532</v>
      </c>
      <c r="E320" s="1">
        <f t="shared" ca="1" si="14"/>
        <v>1.4642380239887918E-6</v>
      </c>
    </row>
    <row r="321" spans="2:5" x14ac:dyDescent="0.3">
      <c r="B321" s="1">
        <v>290</v>
      </c>
      <c r="C321" s="1">
        <f t="shared" ca="1" si="12"/>
        <v>96.867266192551909</v>
      </c>
      <c r="D321" s="1">
        <f t="shared" si="13"/>
        <v>141.68653092672304</v>
      </c>
      <c r="E321" s="1">
        <f t="shared" ca="1" si="14"/>
        <v>5.0148783855972882E-5</v>
      </c>
    </row>
    <row r="322" spans="2:5" x14ac:dyDescent="0.3">
      <c r="B322" s="1">
        <v>291</v>
      </c>
      <c r="C322" s="1">
        <f t="shared" ca="1" si="12"/>
        <v>97.589515080892042</v>
      </c>
      <c r="D322" s="1">
        <f t="shared" si="13"/>
        <v>141.73029302986819</v>
      </c>
      <c r="E322" s="1">
        <f t="shared" ca="1" si="14"/>
        <v>5.9405740868159367E-5</v>
      </c>
    </row>
    <row r="323" spans="2:5" x14ac:dyDescent="0.3">
      <c r="B323" s="1">
        <v>292</v>
      </c>
      <c r="C323" s="1">
        <f t="shared" ca="1" si="12"/>
        <v>91.900047621943017</v>
      </c>
      <c r="D323" s="1">
        <f t="shared" si="13"/>
        <v>141.77398485701707</v>
      </c>
      <c r="E323" s="1">
        <f t="shared" ca="1" si="14"/>
        <v>1.4690170037072494E-5</v>
      </c>
    </row>
    <row r="324" spans="2:5" x14ac:dyDescent="0.3">
      <c r="B324" s="1">
        <v>293</v>
      </c>
      <c r="C324" s="1">
        <f t="shared" ca="1" si="12"/>
        <v>91.483014345196835</v>
      </c>
      <c r="D324" s="1">
        <f t="shared" si="13"/>
        <v>141.81760700302834</v>
      </c>
      <c r="E324" s="1">
        <f t="shared" ca="1" si="14"/>
        <v>1.3185330848295293E-5</v>
      </c>
    </row>
    <row r="325" spans="2:5" x14ac:dyDescent="0.3">
      <c r="B325" s="1">
        <v>294</v>
      </c>
      <c r="C325" s="1">
        <f t="shared" ca="1" si="12"/>
        <v>102.26343185704364</v>
      </c>
      <c r="D325" s="1">
        <f t="shared" si="13"/>
        <v>141.86116005756361</v>
      </c>
      <c r="E325" s="1">
        <f t="shared" ca="1" si="14"/>
        <v>1.6810123811416189E-4</v>
      </c>
    </row>
    <row r="326" spans="2:5" x14ac:dyDescent="0.3">
      <c r="B326" s="1">
        <v>295</v>
      </c>
      <c r="C326" s="1">
        <f t="shared" ca="1" si="12"/>
        <v>99.046092106578101</v>
      </c>
      <c r="D326" s="1">
        <f t="shared" si="13"/>
        <v>141.90464460515904</v>
      </c>
      <c r="E326" s="1">
        <f t="shared" ca="1" si="14"/>
        <v>8.3010295871110984E-5</v>
      </c>
    </row>
    <row r="327" spans="2:5" x14ac:dyDescent="0.3">
      <c r="B327" s="1">
        <v>296</v>
      </c>
      <c r="C327" s="1">
        <f t="shared" ca="1" si="12"/>
        <v>100.77840318592003</v>
      </c>
      <c r="D327" s="1">
        <f t="shared" si="13"/>
        <v>141.9480612252955</v>
      </c>
      <c r="E327" s="1">
        <f t="shared" ca="1" si="14"/>
        <v>1.2207044349771983E-4</v>
      </c>
    </row>
    <row r="328" spans="2:5" x14ac:dyDescent="0.3">
      <c r="B328" s="1">
        <v>297</v>
      </c>
      <c r="C328" s="1">
        <f t="shared" ca="1" si="12"/>
        <v>96.840312040664116</v>
      </c>
      <c r="D328" s="1">
        <f t="shared" si="13"/>
        <v>141.99141049246785</v>
      </c>
      <c r="E328" s="1">
        <f t="shared" ca="1" si="14"/>
        <v>4.9830515043313143E-5</v>
      </c>
    </row>
    <row r="329" spans="2:5" x14ac:dyDescent="0.3">
      <c r="B329" s="1">
        <v>298</v>
      </c>
      <c r="C329" s="1">
        <f t="shared" ca="1" si="12"/>
        <v>83.925505064970594</v>
      </c>
      <c r="D329" s="1">
        <f t="shared" si="13"/>
        <v>142.03469297625304</v>
      </c>
      <c r="E329" s="1">
        <f t="shared" ca="1" si="14"/>
        <v>1.6268695452114647E-6</v>
      </c>
    </row>
    <row r="330" spans="2:5" x14ac:dyDescent="0.3">
      <c r="B330" s="1">
        <v>299</v>
      </c>
      <c r="C330" s="1">
        <f t="shared" ca="1" si="12"/>
        <v>94.346186586216263</v>
      </c>
      <c r="D330" s="1">
        <f t="shared" si="13"/>
        <v>142.07790924137703</v>
      </c>
      <c r="E330" s="1">
        <f t="shared" ca="1" si="14"/>
        <v>2.726294916623645E-5</v>
      </c>
    </row>
    <row r="331" spans="2:5" x14ac:dyDescent="0.3">
      <c r="B331" s="1">
        <v>300</v>
      </c>
      <c r="C331" s="1">
        <f t="shared" ca="1" si="12"/>
        <v>86.101913973024864</v>
      </c>
      <c r="D331" s="1">
        <f t="shared" si="13"/>
        <v>142.1210598477808</v>
      </c>
      <c r="E331" s="1">
        <f t="shared" ca="1" si="14"/>
        <v>3.0503775927425003E-6</v>
      </c>
    </row>
    <row r="332" spans="2:5" x14ac:dyDescent="0.3">
      <c r="B332" s="1">
        <v>301</v>
      </c>
      <c r="C332" s="1">
        <f t="shared" ca="1" si="12"/>
        <v>100.24519064777235</v>
      </c>
      <c r="D332" s="1">
        <f t="shared" si="13"/>
        <v>142.1641453506852</v>
      </c>
      <c r="E332" s="1">
        <f t="shared" ca="1" si="14"/>
        <v>1.0856178763178855E-4</v>
      </c>
    </row>
    <row r="333" spans="2:5" x14ac:dyDescent="0.3">
      <c r="B333" s="1">
        <v>302</v>
      </c>
      <c r="C333" s="1">
        <f t="shared" ca="1" si="12"/>
        <v>103.55322164758404</v>
      </c>
      <c r="D333" s="1">
        <f t="shared" si="13"/>
        <v>142.20716630065476</v>
      </c>
      <c r="E333" s="1">
        <f t="shared" ca="1" si="14"/>
        <v>2.2019525371233374E-4</v>
      </c>
    </row>
    <row r="334" spans="2:5" x14ac:dyDescent="0.3">
      <c r="B334" s="1">
        <v>303</v>
      </c>
      <c r="C334" s="1">
        <f t="shared" ca="1" si="12"/>
        <v>109.80507161594284</v>
      </c>
      <c r="D334" s="1">
        <f t="shared" si="13"/>
        <v>142.25012324366065</v>
      </c>
      <c r="E334" s="1">
        <f t="shared" ca="1" si="14"/>
        <v>7.337936770875792E-4</v>
      </c>
    </row>
    <row r="335" spans="2:5" x14ac:dyDescent="0.3">
      <c r="B335" s="1">
        <v>304</v>
      </c>
      <c r="C335" s="1">
        <f t="shared" ca="1" si="12"/>
        <v>101.94650620282762</v>
      </c>
      <c r="D335" s="1">
        <f t="shared" si="13"/>
        <v>142.29301672114244</v>
      </c>
      <c r="E335" s="1">
        <f t="shared" ca="1" si="14"/>
        <v>1.5713470867702349E-4</v>
      </c>
    </row>
    <row r="336" spans="2:5" x14ac:dyDescent="0.3">
      <c r="B336" s="1">
        <v>305</v>
      </c>
      <c r="C336" s="1">
        <f t="shared" ca="1" si="12"/>
        <v>103.952112418971</v>
      </c>
      <c r="D336" s="1">
        <f t="shared" si="13"/>
        <v>142.33584727006902</v>
      </c>
      <c r="E336" s="1">
        <f t="shared" ca="1" si="14"/>
        <v>2.3900970444762343E-4</v>
      </c>
    </row>
    <row r="337" spans="2:5" x14ac:dyDescent="0.3">
      <c r="B337" s="1">
        <v>306</v>
      </c>
      <c r="C337" s="1">
        <f t="shared" ca="1" si="12"/>
        <v>97.905291944511987</v>
      </c>
      <c r="D337" s="1">
        <f t="shared" si="13"/>
        <v>142.37861542299868</v>
      </c>
      <c r="E337" s="1">
        <f t="shared" ca="1" si="14"/>
        <v>6.3925920346148693E-5</v>
      </c>
    </row>
    <row r="338" spans="2:5" x14ac:dyDescent="0.3">
      <c r="B338" s="1">
        <v>307</v>
      </c>
      <c r="C338" s="1">
        <f t="shared" ca="1" si="12"/>
        <v>87.285758610790424</v>
      </c>
      <c r="D338" s="1">
        <f t="shared" si="13"/>
        <v>142.4213217081379</v>
      </c>
      <c r="E338" s="1">
        <f t="shared" ca="1" si="14"/>
        <v>4.2560979761778126E-6</v>
      </c>
    </row>
    <row r="339" spans="2:5" x14ac:dyDescent="0.3">
      <c r="B339" s="1">
        <v>308</v>
      </c>
      <c r="C339" s="1">
        <f t="shared" ca="1" si="12"/>
        <v>96.291417546860174</v>
      </c>
      <c r="D339" s="1">
        <f t="shared" si="13"/>
        <v>142.46396664939968</v>
      </c>
      <c r="E339" s="1">
        <f t="shared" ca="1" si="14"/>
        <v>4.3740450491099527E-5</v>
      </c>
    </row>
    <row r="340" spans="2:5" x14ac:dyDescent="0.3">
      <c r="B340" s="1">
        <v>309</v>
      </c>
      <c r="C340" s="1">
        <f t="shared" ca="1" si="12"/>
        <v>91.439849722743702</v>
      </c>
      <c r="D340" s="1">
        <f t="shared" si="13"/>
        <v>142.50655076646063</v>
      </c>
      <c r="E340" s="1">
        <f t="shared" ca="1" si="14"/>
        <v>1.3038085281110518E-5</v>
      </c>
    </row>
    <row r="341" spans="2:5" x14ac:dyDescent="0.3">
      <c r="B341" s="1">
        <v>310</v>
      </c>
      <c r="C341" s="1">
        <f t="shared" ca="1" si="12"/>
        <v>90.726744443832544</v>
      </c>
      <c r="D341" s="1">
        <f t="shared" si="13"/>
        <v>142.54907457481744</v>
      </c>
      <c r="E341" s="1">
        <f t="shared" ca="1" si="14"/>
        <v>1.0817299505901498E-5</v>
      </c>
    </row>
    <row r="342" spans="2:5" x14ac:dyDescent="0.3">
      <c r="B342" s="1">
        <v>311</v>
      </c>
      <c r="C342" s="1">
        <f t="shared" ca="1" si="12"/>
        <v>106.73804861139861</v>
      </c>
      <c r="D342" s="1">
        <f t="shared" si="13"/>
        <v>142.59153858584219</v>
      </c>
      <c r="E342" s="1">
        <f t="shared" ca="1" si="14"/>
        <v>4.1547341463352166E-4</v>
      </c>
    </row>
    <row r="343" spans="2:5" x14ac:dyDescent="0.3">
      <c r="B343" s="1">
        <v>312</v>
      </c>
      <c r="C343" s="1">
        <f t="shared" ca="1" si="12"/>
        <v>91.099103902908425</v>
      </c>
      <c r="D343" s="1">
        <f t="shared" si="13"/>
        <v>142.63394330683712</v>
      </c>
      <c r="E343" s="1">
        <f t="shared" ca="1" si="14"/>
        <v>1.1928514233720835E-5</v>
      </c>
    </row>
    <row r="344" spans="2:5" x14ac:dyDescent="0.3">
      <c r="B344" s="1">
        <v>313</v>
      </c>
      <c r="C344" s="1">
        <f t="shared" ca="1" si="12"/>
        <v>111.24445440235453</v>
      </c>
      <c r="D344" s="1">
        <f t="shared" si="13"/>
        <v>142.67628924108843</v>
      </c>
      <c r="E344" s="1">
        <f t="shared" ca="1" si="14"/>
        <v>9.4459959112838719E-4</v>
      </c>
    </row>
    <row r="345" spans="2:5" x14ac:dyDescent="0.3">
      <c r="B345" s="1">
        <v>314</v>
      </c>
      <c r="C345" s="1">
        <f t="shared" ca="1" si="12"/>
        <v>93.663097611770908</v>
      </c>
      <c r="D345" s="1">
        <f t="shared" si="13"/>
        <v>142.7185768879192</v>
      </c>
      <c r="E345" s="1">
        <f t="shared" ca="1" si="14"/>
        <v>2.3000810267311441E-5</v>
      </c>
    </row>
    <row r="346" spans="2:5" x14ac:dyDescent="0.3">
      <c r="B346" s="1">
        <v>315</v>
      </c>
      <c r="C346" s="1">
        <f t="shared" ca="1" si="12"/>
        <v>100.0514891588731</v>
      </c>
      <c r="D346" s="1">
        <f t="shared" si="13"/>
        <v>142.76080674274169</v>
      </c>
      <c r="E346" s="1">
        <f t="shared" ca="1" si="14"/>
        <v>1.0400119734410977E-4</v>
      </c>
    </row>
    <row r="347" spans="2:5" x14ac:dyDescent="0.3">
      <c r="B347" s="1">
        <v>316</v>
      </c>
      <c r="C347" s="1">
        <f t="shared" ca="1" si="12"/>
        <v>99.834860585966098</v>
      </c>
      <c r="D347" s="1">
        <f t="shared" si="13"/>
        <v>142.80297929710875</v>
      </c>
      <c r="E347" s="1">
        <f t="shared" ca="1" si="14"/>
        <v>9.9107787278981263E-5</v>
      </c>
    </row>
    <row r="348" spans="2:5" x14ac:dyDescent="0.3">
      <c r="B348" s="1">
        <v>317</v>
      </c>
      <c r="C348" s="1">
        <f t="shared" ca="1" si="12"/>
        <v>116.08896588753532</v>
      </c>
      <c r="D348" s="1">
        <f t="shared" si="13"/>
        <v>142.84509503876444</v>
      </c>
      <c r="E348" s="1">
        <f t="shared" ca="1" si="14"/>
        <v>2.0653584629852285E-3</v>
      </c>
    </row>
    <row r="349" spans="2:5" x14ac:dyDescent="0.3">
      <c r="B349" s="1">
        <v>318</v>
      </c>
      <c r="C349" s="1">
        <f t="shared" ca="1" si="12"/>
        <v>91.936405429993457</v>
      </c>
      <c r="D349" s="1">
        <f t="shared" si="13"/>
        <v>142.8871544516939</v>
      </c>
      <c r="E349" s="1">
        <f t="shared" ca="1" si="14"/>
        <v>1.4828692908064865E-5</v>
      </c>
    </row>
    <row r="350" spans="2:5" x14ac:dyDescent="0.3">
      <c r="B350" s="1">
        <v>319</v>
      </c>
      <c r="C350" s="1">
        <f t="shared" ca="1" si="12"/>
        <v>99.7107206819569</v>
      </c>
      <c r="D350" s="1">
        <f t="shared" si="13"/>
        <v>142.92915801617266</v>
      </c>
      <c r="E350" s="1">
        <f t="shared" ca="1" si="14"/>
        <v>9.6399017922556976E-5</v>
      </c>
    </row>
    <row r="351" spans="2:5" x14ac:dyDescent="0.3">
      <c r="B351" s="1">
        <v>320</v>
      </c>
      <c r="C351" s="1">
        <f t="shared" ca="1" si="12"/>
        <v>108.5376383379193</v>
      </c>
      <c r="D351" s="1">
        <f t="shared" si="13"/>
        <v>142.97110620881497</v>
      </c>
      <c r="E351" s="1">
        <f t="shared" ca="1" si="14"/>
        <v>5.8302999572120014E-4</v>
      </c>
    </row>
    <row r="352" spans="2:5" x14ac:dyDescent="0.3">
      <c r="B352" s="1">
        <v>321</v>
      </c>
      <c r="C352" s="1">
        <f t="shared" ca="1" si="12"/>
        <v>89.418333301493931</v>
      </c>
      <c r="D352" s="1">
        <f t="shared" si="13"/>
        <v>143.01299950262154</v>
      </c>
      <c r="E352" s="1">
        <f t="shared" ca="1" si="14"/>
        <v>7.6343579790639013E-6</v>
      </c>
    </row>
    <row r="353" spans="2:5" x14ac:dyDescent="0.3">
      <c r="B353" s="1">
        <v>322</v>
      </c>
      <c r="C353" s="1">
        <f t="shared" ref="C353:C416" ca="1" si="15">_xlfn.NORM.INV(RAND(),$C$28,$C$29)</f>
        <v>96.367472910929251</v>
      </c>
      <c r="D353" s="1">
        <f t="shared" ref="D353:D416" si="16">_xlfn.NORM.INV(B353/1001,$D$28,$D$29)</f>
        <v>143.0548383670266</v>
      </c>
      <c r="E353" s="1">
        <f t="shared" ref="E353:E416" ca="1" si="17">_xlfn.NORM.DIST(C353,$D$28,$D$29,0)</f>
        <v>4.4541228416556705E-5</v>
      </c>
    </row>
    <row r="354" spans="2:5" x14ac:dyDescent="0.3">
      <c r="B354" s="1">
        <v>323</v>
      </c>
      <c r="C354" s="1">
        <f t="shared" ca="1" si="15"/>
        <v>112.25291313897866</v>
      </c>
      <c r="D354" s="1">
        <f t="shared" si="16"/>
        <v>143.09662326794424</v>
      </c>
      <c r="E354" s="1">
        <f t="shared" ca="1" si="17"/>
        <v>1.12125627436931E-3</v>
      </c>
    </row>
    <row r="355" spans="2:5" x14ac:dyDescent="0.3">
      <c r="B355" s="1">
        <v>324</v>
      </c>
      <c r="C355" s="1">
        <f t="shared" ca="1" si="15"/>
        <v>90.360507165907023</v>
      </c>
      <c r="D355" s="1">
        <f t="shared" si="16"/>
        <v>143.13835466781416</v>
      </c>
      <c r="E355" s="1">
        <f t="shared" ca="1" si="17"/>
        <v>9.8194808646517561E-6</v>
      </c>
    </row>
    <row r="356" spans="2:5" x14ac:dyDescent="0.3">
      <c r="B356" s="1">
        <v>325</v>
      </c>
      <c r="C356" s="1">
        <f t="shared" ca="1" si="15"/>
        <v>102.78330314458455</v>
      </c>
      <c r="D356" s="1">
        <f t="shared" si="16"/>
        <v>143.18003302564659</v>
      </c>
      <c r="E356" s="1">
        <f t="shared" ca="1" si="17"/>
        <v>1.8759080459538461E-4</v>
      </c>
    </row>
    <row r="357" spans="2:5" x14ac:dyDescent="0.3">
      <c r="B357" s="1">
        <v>326</v>
      </c>
      <c r="C357" s="1">
        <f t="shared" ca="1" si="15"/>
        <v>94.739322075078903</v>
      </c>
      <c r="D357" s="1">
        <f t="shared" si="16"/>
        <v>143.22165879706668</v>
      </c>
      <c r="E357" s="1">
        <f t="shared" ca="1" si="17"/>
        <v>3.0036920979088011E-5</v>
      </c>
    </row>
    <row r="358" spans="2:5" x14ac:dyDescent="0.3">
      <c r="B358" s="1">
        <v>327</v>
      </c>
      <c r="C358" s="1">
        <f t="shared" ca="1" si="15"/>
        <v>107.68732410887029</v>
      </c>
      <c r="D358" s="1">
        <f t="shared" si="16"/>
        <v>143.26323243435829</v>
      </c>
      <c r="E358" s="1">
        <f t="shared" ca="1" si="17"/>
        <v>4.976705933673228E-4</v>
      </c>
    </row>
    <row r="359" spans="2:5" x14ac:dyDescent="0.3">
      <c r="B359" s="1">
        <v>328</v>
      </c>
      <c r="C359" s="1">
        <f t="shared" ca="1" si="15"/>
        <v>84.962731135005242</v>
      </c>
      <c r="D359" s="1">
        <f t="shared" si="16"/>
        <v>143.30475438650708</v>
      </c>
      <c r="E359" s="1">
        <f t="shared" ca="1" si="17"/>
        <v>2.2008932202597235E-6</v>
      </c>
    </row>
    <row r="360" spans="2:5" x14ac:dyDescent="0.3">
      <c r="B360" s="1">
        <v>329</v>
      </c>
      <c r="C360" s="1">
        <f t="shared" ca="1" si="15"/>
        <v>89.223141701953395</v>
      </c>
      <c r="D360" s="1">
        <f t="shared" si="16"/>
        <v>143.34622509924301</v>
      </c>
      <c r="E360" s="1">
        <f t="shared" ca="1" si="17"/>
        <v>7.2428768333341527E-6</v>
      </c>
    </row>
    <row r="361" spans="2:5" x14ac:dyDescent="0.3">
      <c r="B361" s="1">
        <v>330</v>
      </c>
      <c r="C361" s="1">
        <f t="shared" ca="1" si="15"/>
        <v>90.24536427850316</v>
      </c>
      <c r="D361" s="1">
        <f t="shared" si="16"/>
        <v>143.38764501508223</v>
      </c>
      <c r="E361" s="1">
        <f t="shared" ca="1" si="17"/>
        <v>9.5240341289122349E-6</v>
      </c>
    </row>
    <row r="362" spans="2:5" x14ac:dyDescent="0.3">
      <c r="B362" s="1">
        <v>331</v>
      </c>
      <c r="C362" s="1">
        <f t="shared" ca="1" si="15"/>
        <v>108.10794887807226</v>
      </c>
      <c r="D362" s="1">
        <f t="shared" si="16"/>
        <v>143.42901457336839</v>
      </c>
      <c r="E362" s="1">
        <f t="shared" ca="1" si="17"/>
        <v>5.384240169981644E-4</v>
      </c>
    </row>
    <row r="363" spans="2:5" x14ac:dyDescent="0.3">
      <c r="B363" s="1">
        <v>332</v>
      </c>
      <c r="C363" s="1">
        <f t="shared" ca="1" si="15"/>
        <v>106.31519440283714</v>
      </c>
      <c r="D363" s="1">
        <f t="shared" si="16"/>
        <v>143.47033421031341</v>
      </c>
      <c r="E363" s="1">
        <f t="shared" ca="1" si="17"/>
        <v>3.8287817044367514E-4</v>
      </c>
    </row>
    <row r="364" spans="2:5" x14ac:dyDescent="0.3">
      <c r="B364" s="1">
        <v>333</v>
      </c>
      <c r="C364" s="1">
        <f t="shared" ca="1" si="15"/>
        <v>87.749383401769961</v>
      </c>
      <c r="D364" s="1">
        <f t="shared" si="16"/>
        <v>143.51160435903756</v>
      </c>
      <c r="E364" s="1">
        <f t="shared" ca="1" si="17"/>
        <v>4.8409027921371012E-6</v>
      </c>
    </row>
    <row r="365" spans="2:5" x14ac:dyDescent="0.3">
      <c r="B365" s="1">
        <v>334</v>
      </c>
      <c r="C365" s="1">
        <f t="shared" ca="1" si="15"/>
        <v>104.44814796282093</v>
      </c>
      <c r="D365" s="1">
        <f t="shared" si="16"/>
        <v>143.55282544960917</v>
      </c>
      <c r="E365" s="1">
        <f t="shared" ca="1" si="17"/>
        <v>2.6440305415426226E-4</v>
      </c>
    </row>
    <row r="366" spans="2:5" x14ac:dyDescent="0.3">
      <c r="B366" s="1">
        <v>335</v>
      </c>
      <c r="C366" s="1">
        <f t="shared" ca="1" si="15"/>
        <v>93.760519336441831</v>
      </c>
      <c r="D366" s="1">
        <f t="shared" si="16"/>
        <v>143.59399790908361</v>
      </c>
      <c r="E366" s="1">
        <f t="shared" ca="1" si="17"/>
        <v>2.3568272262511268E-5</v>
      </c>
    </row>
    <row r="367" spans="2:5" x14ac:dyDescent="0.3">
      <c r="B367" s="1">
        <v>336</v>
      </c>
      <c r="C367" s="1">
        <f t="shared" ca="1" si="15"/>
        <v>100.34349158714851</v>
      </c>
      <c r="D367" s="1">
        <f t="shared" si="16"/>
        <v>143.63512216154174</v>
      </c>
      <c r="E367" s="1">
        <f t="shared" ca="1" si="17"/>
        <v>1.1094510614531467E-4</v>
      </c>
    </row>
    <row r="368" spans="2:5" x14ac:dyDescent="0.3">
      <c r="B368" s="1">
        <v>337</v>
      </c>
      <c r="C368" s="1">
        <f t="shared" ca="1" si="15"/>
        <v>110.20792422338896</v>
      </c>
      <c r="D368" s="1">
        <f t="shared" si="16"/>
        <v>143.67619862812811</v>
      </c>
      <c r="E368" s="1">
        <f t="shared" ca="1" si="17"/>
        <v>7.882651375984074E-4</v>
      </c>
    </row>
    <row r="369" spans="2:5" x14ac:dyDescent="0.3">
      <c r="B369" s="1">
        <v>338</v>
      </c>
      <c r="C369" s="1">
        <f t="shared" ca="1" si="15"/>
        <v>95.241907505017707</v>
      </c>
      <c r="D369" s="1">
        <f t="shared" si="16"/>
        <v>143.71722772708819</v>
      </c>
      <c r="E369" s="1">
        <f t="shared" ca="1" si="17"/>
        <v>3.3964046334104402E-5</v>
      </c>
    </row>
    <row r="370" spans="2:5" x14ac:dyDescent="0.3">
      <c r="B370" s="1">
        <v>339</v>
      </c>
      <c r="C370" s="1">
        <f t="shared" ca="1" si="15"/>
        <v>99.44030108680559</v>
      </c>
      <c r="D370" s="1">
        <f t="shared" si="16"/>
        <v>143.75820987380544</v>
      </c>
      <c r="E370" s="1">
        <f t="shared" ca="1" si="17"/>
        <v>9.073041091130629E-5</v>
      </c>
    </row>
    <row r="371" spans="2:5" x14ac:dyDescent="0.3">
      <c r="B371" s="1">
        <v>340</v>
      </c>
      <c r="C371" s="1">
        <f t="shared" ca="1" si="15"/>
        <v>94.24447647342069</v>
      </c>
      <c r="D371" s="1">
        <f t="shared" si="16"/>
        <v>143.79914548083781</v>
      </c>
      <c r="E371" s="1">
        <f t="shared" ca="1" si="17"/>
        <v>2.6585011862380375E-5</v>
      </c>
    </row>
    <row r="372" spans="2:5" x14ac:dyDescent="0.3">
      <c r="B372" s="1">
        <v>341</v>
      </c>
      <c r="C372" s="1">
        <f t="shared" ca="1" si="15"/>
        <v>110.80469643403188</v>
      </c>
      <c r="D372" s="1">
        <f t="shared" si="16"/>
        <v>143.84003495795352</v>
      </c>
      <c r="E372" s="1">
        <f t="shared" ca="1" si="17"/>
        <v>8.7531554329751059E-4</v>
      </c>
    </row>
    <row r="373" spans="2:5" x14ac:dyDescent="0.3">
      <c r="B373" s="1">
        <v>342</v>
      </c>
      <c r="C373" s="1">
        <f t="shared" ca="1" si="15"/>
        <v>96.169287147214106</v>
      </c>
      <c r="D373" s="1">
        <f t="shared" si="16"/>
        <v>143.88087871216672</v>
      </c>
      <c r="E373" s="1">
        <f t="shared" ca="1" si="17"/>
        <v>4.2482280273052079E-5</v>
      </c>
    </row>
    <row r="374" spans="2:5" x14ac:dyDescent="0.3">
      <c r="B374" s="1">
        <v>343</v>
      </c>
      <c r="C374" s="1">
        <f t="shared" ca="1" si="15"/>
        <v>91.382709885751694</v>
      </c>
      <c r="D374" s="1">
        <f t="shared" si="16"/>
        <v>143.92167714777247</v>
      </c>
      <c r="E374" s="1">
        <f t="shared" ca="1" si="17"/>
        <v>1.2845529126563528E-5</v>
      </c>
    </row>
    <row r="375" spans="2:5" x14ac:dyDescent="0.3">
      <c r="B375" s="1">
        <v>344</v>
      </c>
      <c r="C375" s="1">
        <f t="shared" ca="1" si="15"/>
        <v>90.372952317337777</v>
      </c>
      <c r="D375" s="1">
        <f t="shared" si="16"/>
        <v>143.9624306663811</v>
      </c>
      <c r="E375" s="1">
        <f t="shared" ca="1" si="17"/>
        <v>9.8519231367280626E-6</v>
      </c>
    </row>
    <row r="376" spans="2:5" x14ac:dyDescent="0.3">
      <c r="B376" s="1">
        <v>345</v>
      </c>
      <c r="C376" s="1">
        <f t="shared" ca="1" si="15"/>
        <v>91.748592172711255</v>
      </c>
      <c r="D376" s="1">
        <f t="shared" si="16"/>
        <v>144.00313966695251</v>
      </c>
      <c r="E376" s="1">
        <f t="shared" ca="1" si="17"/>
        <v>1.412601961445685E-5</v>
      </c>
    </row>
    <row r="377" spans="2:5" x14ac:dyDescent="0.3">
      <c r="B377" s="1">
        <v>346</v>
      </c>
      <c r="C377" s="1">
        <f t="shared" ca="1" si="15"/>
        <v>103.5621124302877</v>
      </c>
      <c r="D377" s="1">
        <f t="shared" si="16"/>
        <v>144.04380454582969</v>
      </c>
      <c r="E377" s="1">
        <f t="shared" ca="1" si="17"/>
        <v>2.2059971598496501E-4</v>
      </c>
    </row>
    <row r="378" spans="2:5" x14ac:dyDescent="0.3">
      <c r="B378" s="1">
        <v>347</v>
      </c>
      <c r="C378" s="1">
        <f t="shared" ca="1" si="15"/>
        <v>101.1795529289144</v>
      </c>
      <c r="D378" s="1">
        <f t="shared" si="16"/>
        <v>144.0844256967718</v>
      </c>
      <c r="E378" s="1">
        <f t="shared" ca="1" si="17"/>
        <v>1.3321938268419362E-4</v>
      </c>
    </row>
    <row r="379" spans="2:5" x14ac:dyDescent="0.3">
      <c r="B379" s="1">
        <v>348</v>
      </c>
      <c r="C379" s="1">
        <f t="shared" ca="1" si="15"/>
        <v>94.380034803172023</v>
      </c>
      <c r="D379" s="1">
        <f t="shared" si="16"/>
        <v>144.12500351098714</v>
      </c>
      <c r="E379" s="1">
        <f t="shared" ca="1" si="17"/>
        <v>2.7492092751001822E-5</v>
      </c>
    </row>
    <row r="380" spans="2:5" x14ac:dyDescent="0.3">
      <c r="B380" s="1">
        <v>349</v>
      </c>
      <c r="C380" s="1">
        <f t="shared" ca="1" si="15"/>
        <v>88.063891813035767</v>
      </c>
      <c r="D380" s="1">
        <f t="shared" si="16"/>
        <v>144.16553837716529</v>
      </c>
      <c r="E380" s="1">
        <f t="shared" ca="1" si="17"/>
        <v>5.2798425330984683E-6</v>
      </c>
    </row>
    <row r="381" spans="2:5" x14ac:dyDescent="0.3">
      <c r="B381" s="1">
        <v>350</v>
      </c>
      <c r="C381" s="1">
        <f t="shared" ca="1" si="15"/>
        <v>95.26262765759121</v>
      </c>
      <c r="D381" s="1">
        <f t="shared" si="16"/>
        <v>144.20603068150905</v>
      </c>
      <c r="E381" s="1">
        <f t="shared" ca="1" si="17"/>
        <v>3.4135715082847161E-5</v>
      </c>
    </row>
    <row r="382" spans="2:5" x14ac:dyDescent="0.3">
      <c r="B382" s="1">
        <v>351</v>
      </c>
      <c r="C382" s="1">
        <f t="shared" ca="1" si="15"/>
        <v>88.243438616516883</v>
      </c>
      <c r="D382" s="1">
        <f t="shared" si="16"/>
        <v>144.24648080776598</v>
      </c>
      <c r="E382" s="1">
        <f t="shared" ca="1" si="17"/>
        <v>5.5469530140398262E-6</v>
      </c>
    </row>
    <row r="383" spans="2:5" x14ac:dyDescent="0.3">
      <c r="B383" s="1">
        <v>352</v>
      </c>
      <c r="C383" s="1">
        <f t="shared" ca="1" si="15"/>
        <v>92.848339786301295</v>
      </c>
      <c r="D383" s="1">
        <f t="shared" si="16"/>
        <v>144.28688913725944</v>
      </c>
      <c r="E383" s="1">
        <f t="shared" ca="1" si="17"/>
        <v>1.8728569209955897E-5</v>
      </c>
    </row>
    <row r="384" spans="2:5" x14ac:dyDescent="0.3">
      <c r="B384" s="1">
        <v>353</v>
      </c>
      <c r="C384" s="1">
        <f t="shared" ca="1" si="15"/>
        <v>89.662423098448983</v>
      </c>
      <c r="D384" s="1">
        <f t="shared" si="16"/>
        <v>144.3272560489192</v>
      </c>
      <c r="E384" s="1">
        <f t="shared" ca="1" si="17"/>
        <v>8.1518759298782403E-6</v>
      </c>
    </row>
    <row r="385" spans="2:5" x14ac:dyDescent="0.3">
      <c r="B385" s="1">
        <v>354</v>
      </c>
      <c r="C385" s="1">
        <f t="shared" ca="1" si="15"/>
        <v>103.68691697096718</v>
      </c>
      <c r="D385" s="1">
        <f t="shared" si="16"/>
        <v>144.3675819193119</v>
      </c>
      <c r="E385" s="1">
        <f t="shared" ca="1" si="17"/>
        <v>2.2634801202439078E-4</v>
      </c>
    </row>
    <row r="386" spans="2:5" x14ac:dyDescent="0.3">
      <c r="B386" s="1">
        <v>355</v>
      </c>
      <c r="C386" s="1">
        <f t="shared" ca="1" si="15"/>
        <v>100.0751558052406</v>
      </c>
      <c r="D386" s="1">
        <f t="shared" si="16"/>
        <v>144.40786712267075</v>
      </c>
      <c r="E386" s="1">
        <f t="shared" ca="1" si="17"/>
        <v>1.0454891062516587E-4</v>
      </c>
    </row>
    <row r="387" spans="2:5" x14ac:dyDescent="0.3">
      <c r="B387" s="1">
        <v>356</v>
      </c>
      <c r="C387" s="1">
        <f t="shared" ca="1" si="15"/>
        <v>97.586099199636138</v>
      </c>
      <c r="D387" s="1">
        <f t="shared" si="16"/>
        <v>144.4481120309253</v>
      </c>
      <c r="E387" s="1">
        <f t="shared" ca="1" si="17"/>
        <v>5.9358490171065904E-5</v>
      </c>
    </row>
    <row r="388" spans="2:5" x14ac:dyDescent="0.3">
      <c r="B388" s="1">
        <v>357</v>
      </c>
      <c r="C388" s="1">
        <f t="shared" ca="1" si="15"/>
        <v>103.71577439591421</v>
      </c>
      <c r="D388" s="1">
        <f t="shared" si="16"/>
        <v>144.4883170137303</v>
      </c>
      <c r="E388" s="1">
        <f t="shared" ca="1" si="17"/>
        <v>2.2769607498907327E-4</v>
      </c>
    </row>
    <row r="389" spans="2:5" x14ac:dyDescent="0.3">
      <c r="B389" s="1">
        <v>358</v>
      </c>
      <c r="C389" s="1">
        <f t="shared" ca="1" si="15"/>
        <v>94.686063508792799</v>
      </c>
      <c r="D389" s="1">
        <f t="shared" si="16"/>
        <v>144.52848243849471</v>
      </c>
      <c r="E389" s="1">
        <f t="shared" ca="1" si="17"/>
        <v>2.9646395704356655E-5</v>
      </c>
    </row>
    <row r="390" spans="2:5" x14ac:dyDescent="0.3">
      <c r="B390" s="1">
        <v>359</v>
      </c>
      <c r="C390" s="1">
        <f t="shared" ca="1" si="15"/>
        <v>102.76331627001433</v>
      </c>
      <c r="D390" s="1">
        <f t="shared" si="16"/>
        <v>144.5686086704101</v>
      </c>
      <c r="E390" s="1">
        <f t="shared" ca="1" si="17"/>
        <v>1.86805477152394E-4</v>
      </c>
    </row>
    <row r="391" spans="2:5" x14ac:dyDescent="0.3">
      <c r="B391" s="1">
        <v>360</v>
      </c>
      <c r="C391" s="1">
        <f t="shared" ca="1" si="15"/>
        <v>103.54231386692511</v>
      </c>
      <c r="D391" s="1">
        <f t="shared" si="16"/>
        <v>144.60869607247866</v>
      </c>
      <c r="E391" s="1">
        <f t="shared" ca="1" si="17"/>
        <v>2.1969994096455433E-4</v>
      </c>
    </row>
    <row r="392" spans="2:5" x14ac:dyDescent="0.3">
      <c r="B392" s="1">
        <v>361</v>
      </c>
      <c r="C392" s="1">
        <f t="shared" ca="1" si="15"/>
        <v>104.77234709701426</v>
      </c>
      <c r="D392" s="1">
        <f t="shared" si="16"/>
        <v>144.64874500554095</v>
      </c>
      <c r="E392" s="1">
        <f t="shared" ca="1" si="17"/>
        <v>2.8227339144663811E-4</v>
      </c>
    </row>
    <row r="393" spans="2:5" x14ac:dyDescent="0.3">
      <c r="B393" s="1">
        <v>362</v>
      </c>
      <c r="C393" s="1">
        <f t="shared" ca="1" si="15"/>
        <v>100.65629947692642</v>
      </c>
      <c r="D393" s="1">
        <f t="shared" si="16"/>
        <v>144.68875582830327</v>
      </c>
      <c r="E393" s="1">
        <f t="shared" ca="1" si="17"/>
        <v>1.188489573261981E-4</v>
      </c>
    </row>
    <row r="394" spans="2:5" x14ac:dyDescent="0.3">
      <c r="B394" s="1">
        <v>363</v>
      </c>
      <c r="C394" s="1">
        <f t="shared" ca="1" si="15"/>
        <v>98.380934764779951</v>
      </c>
      <c r="D394" s="1">
        <f t="shared" si="16"/>
        <v>144.72872889736482</v>
      </c>
      <c r="E394" s="1">
        <f t="shared" ca="1" si="17"/>
        <v>7.1332263028881621E-5</v>
      </c>
    </row>
    <row r="395" spans="2:5" x14ac:dyDescent="0.3">
      <c r="B395" s="1">
        <v>364</v>
      </c>
      <c r="C395" s="1">
        <f t="shared" ca="1" si="15"/>
        <v>102.73716079127313</v>
      </c>
      <c r="D395" s="1">
        <f t="shared" si="16"/>
        <v>144.76866456724434</v>
      </c>
      <c r="E395" s="1">
        <f t="shared" ca="1" si="17"/>
        <v>1.8578223783436858E-4</v>
      </c>
    </row>
    <row r="396" spans="2:5" x14ac:dyDescent="0.3">
      <c r="B396" s="1">
        <v>365</v>
      </c>
      <c r="C396" s="1">
        <f t="shared" ca="1" si="15"/>
        <v>96.220877585905356</v>
      </c>
      <c r="D396" s="1">
        <f t="shared" si="16"/>
        <v>144.8085631904064</v>
      </c>
      <c r="E396" s="1">
        <f t="shared" ca="1" si="17"/>
        <v>4.3009629346923216E-5</v>
      </c>
    </row>
    <row r="397" spans="2:5" x14ac:dyDescent="0.3">
      <c r="B397" s="1">
        <v>366</v>
      </c>
      <c r="C397" s="1">
        <f t="shared" ca="1" si="15"/>
        <v>91.038767446929654</v>
      </c>
      <c r="D397" s="1">
        <f t="shared" si="16"/>
        <v>144.84842511728777</v>
      </c>
      <c r="E397" s="1">
        <f t="shared" ca="1" si="17"/>
        <v>1.1741488726085961E-5</v>
      </c>
    </row>
    <row r="398" spans="2:5" x14ac:dyDescent="0.3">
      <c r="B398" s="1">
        <v>367</v>
      </c>
      <c r="C398" s="1">
        <f t="shared" ca="1" si="15"/>
        <v>86.24416867631065</v>
      </c>
      <c r="D398" s="1">
        <f t="shared" si="16"/>
        <v>144.8882506963229</v>
      </c>
      <c r="E398" s="1">
        <f t="shared" ca="1" si="17"/>
        <v>3.1759904603541604E-6</v>
      </c>
    </row>
    <row r="399" spans="2:5" x14ac:dyDescent="0.3">
      <c r="B399" s="1">
        <v>368</v>
      </c>
      <c r="C399" s="1">
        <f t="shared" ca="1" si="15"/>
        <v>114.88052278350332</v>
      </c>
      <c r="D399" s="1">
        <f t="shared" si="16"/>
        <v>144.92804027396954</v>
      </c>
      <c r="E399" s="1">
        <f t="shared" ca="1" si="17"/>
        <v>1.7158820373076936E-3</v>
      </c>
    </row>
    <row r="400" spans="2:5" x14ac:dyDescent="0.3">
      <c r="B400" s="1">
        <v>369</v>
      </c>
      <c r="C400" s="1">
        <f t="shared" ca="1" si="15"/>
        <v>114.58740964038067</v>
      </c>
      <c r="D400" s="1">
        <f t="shared" si="16"/>
        <v>144.96779419473387</v>
      </c>
      <c r="E400" s="1">
        <f t="shared" ca="1" si="17"/>
        <v>1.6388344847750398E-3</v>
      </c>
    </row>
    <row r="401" spans="2:5" x14ac:dyDescent="0.3">
      <c r="B401" s="1">
        <v>370</v>
      </c>
      <c r="C401" s="1">
        <f t="shared" ca="1" si="15"/>
        <v>87.052044625728996</v>
      </c>
      <c r="D401" s="1">
        <f t="shared" si="16"/>
        <v>145.00751280119533</v>
      </c>
      <c r="E401" s="1">
        <f t="shared" ca="1" si="17"/>
        <v>3.9871962898473456E-6</v>
      </c>
    </row>
    <row r="402" spans="2:5" x14ac:dyDescent="0.3">
      <c r="B402" s="1">
        <v>371</v>
      </c>
      <c r="C402" s="1">
        <f t="shared" ca="1" si="15"/>
        <v>91.638274760662867</v>
      </c>
      <c r="D402" s="1">
        <f t="shared" si="16"/>
        <v>145.04719643403121</v>
      </c>
      <c r="E402" s="1">
        <f t="shared" ca="1" si="17"/>
        <v>1.3727907061706467E-5</v>
      </c>
    </row>
    <row r="403" spans="2:5" x14ac:dyDescent="0.3">
      <c r="B403" s="1">
        <v>372</v>
      </c>
      <c r="C403" s="1">
        <f t="shared" ca="1" si="15"/>
        <v>101.75849989534743</v>
      </c>
      <c r="D403" s="1">
        <f t="shared" si="16"/>
        <v>145.086845432041</v>
      </c>
      <c r="E403" s="1">
        <f t="shared" ca="1" si="17"/>
        <v>1.5093845881423792E-4</v>
      </c>
    </row>
    <row r="404" spans="2:5" x14ac:dyDescent="0.3">
      <c r="B404" s="1">
        <v>373</v>
      </c>
      <c r="C404" s="1">
        <f t="shared" ca="1" si="15"/>
        <v>98.784101424036933</v>
      </c>
      <c r="D404" s="1">
        <f t="shared" si="16"/>
        <v>145.12646013217019</v>
      </c>
      <c r="E404" s="1">
        <f t="shared" ca="1" si="17"/>
        <v>7.8216547533205215E-5</v>
      </c>
    </row>
    <row r="405" spans="2:5" x14ac:dyDescent="0.3">
      <c r="B405" s="1">
        <v>374</v>
      </c>
      <c r="C405" s="1">
        <f t="shared" ca="1" si="15"/>
        <v>100.38374357771987</v>
      </c>
      <c r="D405" s="1">
        <f t="shared" si="16"/>
        <v>145.1660408695343</v>
      </c>
      <c r="E405" s="1">
        <f t="shared" ca="1" si="17"/>
        <v>1.1193466761036699E-4</v>
      </c>
    </row>
    <row r="406" spans="2:5" x14ac:dyDescent="0.3">
      <c r="B406" s="1">
        <v>375</v>
      </c>
      <c r="C406" s="1">
        <f t="shared" ca="1" si="15"/>
        <v>108.15953357382121</v>
      </c>
      <c r="D406" s="1">
        <f t="shared" si="16"/>
        <v>145.20558797744201</v>
      </c>
      <c r="E406" s="1">
        <f t="shared" ca="1" si="17"/>
        <v>5.4361695196038619E-4</v>
      </c>
    </row>
    <row r="407" spans="2:5" x14ac:dyDescent="0.3">
      <c r="B407" s="1">
        <v>376</v>
      </c>
      <c r="C407" s="1">
        <f t="shared" ca="1" si="15"/>
        <v>89.557597134452294</v>
      </c>
      <c r="D407" s="1">
        <f t="shared" si="16"/>
        <v>145.24510178741855</v>
      </c>
      <c r="E407" s="1">
        <f t="shared" ca="1" si="17"/>
        <v>7.9257170264014724E-6</v>
      </c>
    </row>
    <row r="408" spans="2:5" x14ac:dyDescent="0.3">
      <c r="B408" s="1">
        <v>377</v>
      </c>
      <c r="C408" s="1">
        <f t="shared" ca="1" si="15"/>
        <v>92.274650017276514</v>
      </c>
      <c r="D408" s="1">
        <f t="shared" si="16"/>
        <v>145.28458262922854</v>
      </c>
      <c r="E408" s="1">
        <f t="shared" ca="1" si="17"/>
        <v>1.6177110502283326E-5</v>
      </c>
    </row>
    <row r="409" spans="2:5" x14ac:dyDescent="0.3">
      <c r="B409" s="1">
        <v>378</v>
      </c>
      <c r="C409" s="1">
        <f t="shared" ca="1" si="15"/>
        <v>86.193071998761255</v>
      </c>
      <c r="D409" s="1">
        <f t="shared" si="16"/>
        <v>145.32403083089866</v>
      </c>
      <c r="E409" s="1">
        <f t="shared" ca="1" si="17"/>
        <v>3.1303193294435209E-6</v>
      </c>
    </row>
    <row r="410" spans="2:5" x14ac:dyDescent="0.3">
      <c r="B410" s="1">
        <v>379</v>
      </c>
      <c r="C410" s="1">
        <f t="shared" ca="1" si="15"/>
        <v>99.45249804144477</v>
      </c>
      <c r="D410" s="1">
        <f t="shared" si="16"/>
        <v>145.36344671874005</v>
      </c>
      <c r="E410" s="1">
        <f t="shared" ca="1" si="17"/>
        <v>9.0979393555997332E-5</v>
      </c>
    </row>
    <row r="411" spans="2:5" x14ac:dyDescent="0.3">
      <c r="B411" s="1">
        <v>380</v>
      </c>
      <c r="C411" s="1">
        <f t="shared" ca="1" si="15"/>
        <v>103.22425304009603</v>
      </c>
      <c r="D411" s="1">
        <f t="shared" si="16"/>
        <v>145.40283061737048</v>
      </c>
      <c r="E411" s="1">
        <f t="shared" ca="1" si="17"/>
        <v>2.0568896494462029E-4</v>
      </c>
    </row>
    <row r="412" spans="2:5" x14ac:dyDescent="0.3">
      <c r="B412" s="1">
        <v>381</v>
      </c>
      <c r="C412" s="1">
        <f t="shared" ca="1" si="15"/>
        <v>108.99649368923569</v>
      </c>
      <c r="D412" s="1">
        <f t="shared" si="16"/>
        <v>145.44218284973621</v>
      </c>
      <c r="E412" s="1">
        <f t="shared" ca="1" si="17"/>
        <v>6.3417650392003262E-4</v>
      </c>
    </row>
    <row r="413" spans="2:5" x14ac:dyDescent="0.3">
      <c r="B413" s="1">
        <v>382</v>
      </c>
      <c r="C413" s="1">
        <f t="shared" ca="1" si="15"/>
        <v>85.733587024151305</v>
      </c>
      <c r="D413" s="1">
        <f t="shared" si="16"/>
        <v>145.48150373713369</v>
      </c>
      <c r="E413" s="1">
        <f t="shared" ca="1" si="17"/>
        <v>2.7465956143679486E-6</v>
      </c>
    </row>
    <row r="414" spans="2:5" x14ac:dyDescent="0.3">
      <c r="B414" s="1">
        <v>383</v>
      </c>
      <c r="C414" s="1">
        <f t="shared" ca="1" si="15"/>
        <v>96.750301867165263</v>
      </c>
      <c r="D414" s="1">
        <f t="shared" si="16"/>
        <v>145.52079359923098</v>
      </c>
      <c r="E414" s="1">
        <f t="shared" ca="1" si="17"/>
        <v>4.8781115736377987E-5</v>
      </c>
    </row>
    <row r="415" spans="2:5" x14ac:dyDescent="0.3">
      <c r="B415" s="1">
        <v>384</v>
      </c>
      <c r="C415" s="1">
        <f t="shared" ca="1" si="15"/>
        <v>90.316469287894861</v>
      </c>
      <c r="D415" s="1">
        <f t="shared" si="16"/>
        <v>145.5600527540889</v>
      </c>
      <c r="E415" s="1">
        <f t="shared" ca="1" si="17"/>
        <v>9.7054838581487968E-6</v>
      </c>
    </row>
    <row r="416" spans="2:5" x14ac:dyDescent="0.3">
      <c r="B416" s="1">
        <v>385</v>
      </c>
      <c r="C416" s="1">
        <f t="shared" ca="1" si="15"/>
        <v>98.414344339421788</v>
      </c>
      <c r="D416" s="1">
        <f t="shared" si="16"/>
        <v>145.5992815181821</v>
      </c>
      <c r="E416" s="1">
        <f t="shared" ca="1" si="17"/>
        <v>7.1880930109604309E-5</v>
      </c>
    </row>
    <row r="417" spans="2:5" x14ac:dyDescent="0.3">
      <c r="B417" s="1">
        <v>386</v>
      </c>
      <c r="C417" s="1">
        <f t="shared" ref="C417:C480" ca="1" si="18">_xlfn.NORM.INV(RAND(),$C$28,$C$29)</f>
        <v>94.86413936839763</v>
      </c>
      <c r="D417" s="1">
        <f t="shared" ref="D417:D480" si="19">_xlfn.NORM.INV(B417/1001,$D$28,$D$29)</f>
        <v>145.63848020641962</v>
      </c>
      <c r="E417" s="1">
        <f t="shared" ref="E417:E480" ca="1" si="20">_xlfn.NORM.DIST(C417,$D$28,$D$29,0)</f>
        <v>3.0970904733978121E-5</v>
      </c>
    </row>
    <row r="418" spans="2:5" x14ac:dyDescent="0.3">
      <c r="B418" s="1">
        <v>387</v>
      </c>
      <c r="C418" s="1">
        <f t="shared" ca="1" si="18"/>
        <v>89.101122393251757</v>
      </c>
      <c r="D418" s="1">
        <f t="shared" si="19"/>
        <v>145.67764913216553</v>
      </c>
      <c r="E418" s="1">
        <f t="shared" ca="1" si="20"/>
        <v>7.0078126202461737E-6</v>
      </c>
    </row>
    <row r="419" spans="2:5" x14ac:dyDescent="0.3">
      <c r="B419" s="1">
        <v>388</v>
      </c>
      <c r="C419" s="1">
        <f t="shared" ca="1" si="18"/>
        <v>85.204825239763764</v>
      </c>
      <c r="D419" s="1">
        <f t="shared" si="19"/>
        <v>145.71678860725916</v>
      </c>
      <c r="E419" s="1">
        <f t="shared" ca="1" si="20"/>
        <v>2.3601175826885269E-6</v>
      </c>
    </row>
    <row r="420" spans="2:5" x14ac:dyDescent="0.3">
      <c r="B420" s="1">
        <v>389</v>
      </c>
      <c r="C420" s="1">
        <f t="shared" ca="1" si="18"/>
        <v>113.63779001687254</v>
      </c>
      <c r="D420" s="1">
        <f t="shared" si="19"/>
        <v>145.75589894203529</v>
      </c>
      <c r="E420" s="1">
        <f t="shared" ca="1" si="20"/>
        <v>1.4084944958944227E-3</v>
      </c>
    </row>
    <row r="421" spans="2:5" x14ac:dyDescent="0.3">
      <c r="B421" s="1">
        <v>390</v>
      </c>
      <c r="C421" s="1">
        <f t="shared" ca="1" si="18"/>
        <v>93.065048386820081</v>
      </c>
      <c r="D421" s="1">
        <f t="shared" si="19"/>
        <v>145.79498044534375</v>
      </c>
      <c r="E421" s="1">
        <f t="shared" ca="1" si="20"/>
        <v>1.9786330993758714E-5</v>
      </c>
    </row>
    <row r="422" spans="2:5" x14ac:dyDescent="0.3">
      <c r="B422" s="1">
        <v>391</v>
      </c>
      <c r="C422" s="1">
        <f t="shared" ca="1" si="18"/>
        <v>93.400448035603944</v>
      </c>
      <c r="D422" s="1">
        <f t="shared" si="19"/>
        <v>145.83403342456944</v>
      </c>
      <c r="E422" s="1">
        <f t="shared" ca="1" si="20"/>
        <v>2.1533552645289491E-5</v>
      </c>
    </row>
    <row r="423" spans="2:5" x14ac:dyDescent="0.3">
      <c r="B423" s="1">
        <v>392</v>
      </c>
      <c r="C423" s="1">
        <f t="shared" ca="1" si="18"/>
        <v>72.729037918112439</v>
      </c>
      <c r="D423" s="1">
        <f t="shared" si="19"/>
        <v>145.87305818565142</v>
      </c>
      <c r="E423" s="1">
        <f t="shared" ca="1" si="20"/>
        <v>4.5962651589166853E-8</v>
      </c>
    </row>
    <row r="424" spans="2:5" x14ac:dyDescent="0.3">
      <c r="B424" s="1">
        <v>393</v>
      </c>
      <c r="C424" s="1">
        <f t="shared" ca="1" si="18"/>
        <v>89.849641502450879</v>
      </c>
      <c r="D424" s="1">
        <f t="shared" si="19"/>
        <v>145.91205503310238</v>
      </c>
      <c r="E424" s="1">
        <f t="shared" ca="1" si="20"/>
        <v>8.570927773432242E-6</v>
      </c>
    </row>
    <row r="425" spans="2:5" x14ac:dyDescent="0.3">
      <c r="B425" s="1">
        <v>394</v>
      </c>
      <c r="C425" s="1">
        <f t="shared" ca="1" si="18"/>
        <v>106.89381936564436</v>
      </c>
      <c r="D425" s="1">
        <f t="shared" si="19"/>
        <v>145.95102427002769</v>
      </c>
      <c r="E425" s="1">
        <f t="shared" ca="1" si="20"/>
        <v>4.2808234917892822E-4</v>
      </c>
    </row>
    <row r="426" spans="2:5" x14ac:dyDescent="0.3">
      <c r="B426" s="1">
        <v>395</v>
      </c>
      <c r="C426" s="1">
        <f t="shared" ca="1" si="18"/>
        <v>109.72596911759778</v>
      </c>
      <c r="D426" s="1">
        <f t="shared" si="19"/>
        <v>145.98996619814409</v>
      </c>
      <c r="E426" s="1">
        <f t="shared" ca="1" si="20"/>
        <v>7.2348715621553951E-4</v>
      </c>
    </row>
    <row r="427" spans="2:5" x14ac:dyDescent="0.3">
      <c r="B427" s="1">
        <v>396</v>
      </c>
      <c r="C427" s="1">
        <f t="shared" ca="1" si="18"/>
        <v>105.0767503105676</v>
      </c>
      <c r="D427" s="1">
        <f t="shared" si="19"/>
        <v>146.02888111779856</v>
      </c>
      <c r="E427" s="1">
        <f t="shared" ca="1" si="20"/>
        <v>3.0002289713471861E-4</v>
      </c>
    </row>
    <row r="428" spans="2:5" x14ac:dyDescent="0.3">
      <c r="B428" s="1">
        <v>397</v>
      </c>
      <c r="C428" s="1">
        <f t="shared" ca="1" si="18"/>
        <v>79.661008726371804</v>
      </c>
      <c r="D428" s="1">
        <f t="shared" si="19"/>
        <v>146.06776932798667</v>
      </c>
      <c r="E428" s="1">
        <f t="shared" ca="1" si="20"/>
        <v>4.4660248118104073E-7</v>
      </c>
    </row>
    <row r="429" spans="2:5" x14ac:dyDescent="0.3">
      <c r="B429" s="1">
        <v>398</v>
      </c>
      <c r="C429" s="1">
        <f t="shared" ca="1" si="18"/>
        <v>103.85539096569616</v>
      </c>
      <c r="D429" s="1">
        <f t="shared" si="19"/>
        <v>146.1066311263709</v>
      </c>
      <c r="E429" s="1">
        <f t="shared" ca="1" si="20"/>
        <v>2.3432021431609815E-4</v>
      </c>
    </row>
    <row r="430" spans="2:5" x14ac:dyDescent="0.3">
      <c r="B430" s="1">
        <v>399</v>
      </c>
      <c r="C430" s="1">
        <f t="shared" ca="1" si="18"/>
        <v>97.03415908436854</v>
      </c>
      <c r="D430" s="1">
        <f t="shared" si="19"/>
        <v>146.14546680929871</v>
      </c>
      <c r="E430" s="1">
        <f t="shared" ca="1" si="20"/>
        <v>5.2161431964376396E-5</v>
      </c>
    </row>
    <row r="431" spans="2:5" x14ac:dyDescent="0.3">
      <c r="B431" s="1">
        <v>400</v>
      </c>
      <c r="C431" s="1">
        <f t="shared" ca="1" si="18"/>
        <v>96.751935381717601</v>
      </c>
      <c r="D431" s="1">
        <f t="shared" si="19"/>
        <v>146.18427667182058</v>
      </c>
      <c r="E431" s="1">
        <f t="shared" ca="1" si="20"/>
        <v>4.879997768934488E-5</v>
      </c>
    </row>
    <row r="432" spans="2:5" x14ac:dyDescent="0.3">
      <c r="B432" s="1">
        <v>401</v>
      </c>
      <c r="C432" s="1">
        <f t="shared" ca="1" si="18"/>
        <v>113.57072299414853</v>
      </c>
      <c r="D432" s="1">
        <f t="shared" si="19"/>
        <v>146.22306100770768</v>
      </c>
      <c r="E432" s="1">
        <f t="shared" ca="1" si="20"/>
        <v>1.3932967693217921E-3</v>
      </c>
    </row>
    <row r="433" spans="2:5" x14ac:dyDescent="0.3">
      <c r="B433" s="1">
        <v>402</v>
      </c>
      <c r="C433" s="1">
        <f t="shared" ca="1" si="18"/>
        <v>101.85711608154999</v>
      </c>
      <c r="D433" s="1">
        <f t="shared" si="19"/>
        <v>146.26182010946948</v>
      </c>
      <c r="E433" s="1">
        <f t="shared" ca="1" si="20"/>
        <v>1.5416054395031413E-4</v>
      </c>
    </row>
    <row r="434" spans="2:5" x14ac:dyDescent="0.3">
      <c r="B434" s="1">
        <v>403</v>
      </c>
      <c r="C434" s="1">
        <f t="shared" ca="1" si="18"/>
        <v>87.558534061680575</v>
      </c>
      <c r="D434" s="1">
        <f t="shared" si="19"/>
        <v>146.30055426837112</v>
      </c>
      <c r="E434" s="1">
        <f t="shared" ca="1" si="20"/>
        <v>4.5915521034884634E-6</v>
      </c>
    </row>
    <row r="435" spans="2:5" x14ac:dyDescent="0.3">
      <c r="B435" s="1">
        <v>404</v>
      </c>
      <c r="C435" s="1">
        <f t="shared" ca="1" si="18"/>
        <v>96.531724049106231</v>
      </c>
      <c r="D435" s="1">
        <f t="shared" si="19"/>
        <v>146.3392637744507</v>
      </c>
      <c r="E435" s="1">
        <f t="shared" ca="1" si="20"/>
        <v>4.6316918537458925E-5</v>
      </c>
    </row>
    <row r="436" spans="2:5" x14ac:dyDescent="0.3">
      <c r="B436" s="1">
        <v>405</v>
      </c>
      <c r="C436" s="1">
        <f t="shared" ca="1" si="18"/>
        <v>100.26213512672045</v>
      </c>
      <c r="D436" s="1">
        <f t="shared" si="19"/>
        <v>146.37794891653638</v>
      </c>
      <c r="E436" s="1">
        <f t="shared" ca="1" si="20"/>
        <v>1.0896925942986558E-4</v>
      </c>
    </row>
    <row r="437" spans="2:5" x14ac:dyDescent="0.3">
      <c r="B437" s="1">
        <v>406</v>
      </c>
      <c r="C437" s="1">
        <f t="shared" ca="1" si="18"/>
        <v>89.566048767419858</v>
      </c>
      <c r="D437" s="1">
        <f t="shared" si="19"/>
        <v>146.41660998226328</v>
      </c>
      <c r="E437" s="1">
        <f t="shared" ca="1" si="20"/>
        <v>7.9437306505299621E-6</v>
      </c>
    </row>
    <row r="438" spans="2:5" x14ac:dyDescent="0.3">
      <c r="B438" s="1">
        <v>407</v>
      </c>
      <c r="C438" s="1">
        <f t="shared" ca="1" si="18"/>
        <v>95.805027895140981</v>
      </c>
      <c r="D438" s="1">
        <f t="shared" si="19"/>
        <v>146.45524725809022</v>
      </c>
      <c r="E438" s="1">
        <f t="shared" ca="1" si="20"/>
        <v>3.892528512453713E-5</v>
      </c>
    </row>
    <row r="439" spans="2:5" x14ac:dyDescent="0.3">
      <c r="B439" s="1">
        <v>408</v>
      </c>
      <c r="C439" s="1">
        <f t="shared" ca="1" si="18"/>
        <v>93.556252645124175</v>
      </c>
      <c r="D439" s="1">
        <f t="shared" si="19"/>
        <v>146.49386102931635</v>
      </c>
      <c r="E439" s="1">
        <f t="shared" ca="1" si="20"/>
        <v>2.2393070696034866E-5</v>
      </c>
    </row>
    <row r="440" spans="2:5" x14ac:dyDescent="0.3">
      <c r="B440" s="1">
        <v>409</v>
      </c>
      <c r="C440" s="1">
        <f t="shared" ca="1" si="18"/>
        <v>95.317469412265694</v>
      </c>
      <c r="D440" s="1">
        <f t="shared" si="19"/>
        <v>146.53245158009759</v>
      </c>
      <c r="E440" s="1">
        <f t="shared" ca="1" si="20"/>
        <v>3.459396568949936E-5</v>
      </c>
    </row>
    <row r="441" spans="2:5" x14ac:dyDescent="0.3">
      <c r="B441" s="1">
        <v>410</v>
      </c>
      <c r="C441" s="1">
        <f t="shared" ca="1" si="18"/>
        <v>96.421465712969336</v>
      </c>
      <c r="D441" s="1">
        <f t="shared" si="19"/>
        <v>146.57101919346294</v>
      </c>
      <c r="E441" s="1">
        <f t="shared" ca="1" si="20"/>
        <v>4.5117890545318669E-5</v>
      </c>
    </row>
    <row r="442" spans="2:5" x14ac:dyDescent="0.3">
      <c r="B442" s="1">
        <v>411</v>
      </c>
      <c r="C442" s="1">
        <f t="shared" ca="1" si="18"/>
        <v>104.87056901729761</v>
      </c>
      <c r="D442" s="1">
        <f t="shared" si="19"/>
        <v>146.60956415133069</v>
      </c>
      <c r="E442" s="1">
        <f t="shared" ca="1" si="20"/>
        <v>2.8789573968423171E-4</v>
      </c>
    </row>
    <row r="443" spans="2:5" x14ac:dyDescent="0.3">
      <c r="B443" s="1">
        <v>412</v>
      </c>
      <c r="C443" s="1">
        <f t="shared" ca="1" si="18"/>
        <v>103.18120374794336</v>
      </c>
      <c r="D443" s="1">
        <f t="shared" si="19"/>
        <v>146.64808673452427</v>
      </c>
      <c r="E443" s="1">
        <f t="shared" ca="1" si="20"/>
        <v>2.0385550175238654E-4</v>
      </c>
    </row>
    <row r="444" spans="2:5" x14ac:dyDescent="0.3">
      <c r="B444" s="1">
        <v>413</v>
      </c>
      <c r="C444" s="1">
        <f t="shared" ca="1" si="18"/>
        <v>92.235974005924973</v>
      </c>
      <c r="D444" s="1">
        <f t="shared" si="19"/>
        <v>146.68658722278832</v>
      </c>
      <c r="E444" s="1">
        <f t="shared" ca="1" si="20"/>
        <v>1.6017331926146317E-5</v>
      </c>
    </row>
    <row r="445" spans="2:5" x14ac:dyDescent="0.3">
      <c r="B445" s="1">
        <v>414</v>
      </c>
      <c r="C445" s="1">
        <f t="shared" ca="1" si="18"/>
        <v>114.2363166282753</v>
      </c>
      <c r="D445" s="1">
        <f t="shared" si="19"/>
        <v>146.72506589480429</v>
      </c>
      <c r="E445" s="1">
        <f t="shared" ca="1" si="20"/>
        <v>1.5503071986635627E-3</v>
      </c>
    </row>
    <row r="446" spans="2:5" x14ac:dyDescent="0.3">
      <c r="B446" s="1">
        <v>415</v>
      </c>
      <c r="C446" s="1">
        <f t="shared" ca="1" si="18"/>
        <v>106.7534292828896</v>
      </c>
      <c r="D446" s="1">
        <f t="shared" si="19"/>
        <v>146.76352302820609</v>
      </c>
      <c r="E446" s="1">
        <f t="shared" ca="1" si="20"/>
        <v>4.1670370361180737E-4</v>
      </c>
    </row>
    <row r="447" spans="2:5" x14ac:dyDescent="0.3">
      <c r="B447" s="1">
        <v>416</v>
      </c>
      <c r="C447" s="1">
        <f t="shared" ca="1" si="18"/>
        <v>110.54303004256003</v>
      </c>
      <c r="D447" s="1">
        <f t="shared" si="19"/>
        <v>146.80195889959543</v>
      </c>
      <c r="E447" s="1">
        <f t="shared" ca="1" si="20"/>
        <v>8.3618480714291307E-4</v>
      </c>
    </row>
    <row r="448" spans="2:5" x14ac:dyDescent="0.3">
      <c r="B448" s="1">
        <v>417</v>
      </c>
      <c r="C448" s="1">
        <f t="shared" ca="1" si="18"/>
        <v>92.518414255184908</v>
      </c>
      <c r="D448" s="1">
        <f t="shared" si="19"/>
        <v>146.8403737845573</v>
      </c>
      <c r="E448" s="1">
        <f t="shared" ca="1" si="20"/>
        <v>1.7218849985682492E-5</v>
      </c>
    </row>
    <row r="449" spans="2:5" x14ac:dyDescent="0.3">
      <c r="B449" s="1">
        <v>418</v>
      </c>
      <c r="C449" s="1">
        <f t="shared" ca="1" si="18"/>
        <v>91.948895800472201</v>
      </c>
      <c r="D449" s="1">
        <f t="shared" si="19"/>
        <v>146.87876795767511</v>
      </c>
      <c r="E449" s="1">
        <f t="shared" ca="1" si="20"/>
        <v>1.4876561749295734E-5</v>
      </c>
    </row>
    <row r="450" spans="2:5" x14ac:dyDescent="0.3">
      <c r="B450" s="1">
        <v>419</v>
      </c>
      <c r="C450" s="1">
        <f t="shared" ca="1" si="18"/>
        <v>93.213165043592127</v>
      </c>
      <c r="D450" s="1">
        <f t="shared" si="19"/>
        <v>146.91714169254561</v>
      </c>
      <c r="E450" s="1">
        <f t="shared" ca="1" si="20"/>
        <v>2.0540995267187654E-5</v>
      </c>
    </row>
    <row r="451" spans="2:5" x14ac:dyDescent="0.3">
      <c r="B451" s="1">
        <v>420</v>
      </c>
      <c r="C451" s="1">
        <f t="shared" ca="1" si="18"/>
        <v>99.557971411462916</v>
      </c>
      <c r="D451" s="1">
        <f t="shared" si="19"/>
        <v>146.95549526179406</v>
      </c>
      <c r="E451" s="1">
        <f t="shared" ca="1" si="20"/>
        <v>9.3158607219092626E-5</v>
      </c>
    </row>
    <row r="452" spans="2:5" x14ac:dyDescent="0.3">
      <c r="B452" s="1">
        <v>421</v>
      </c>
      <c r="C452" s="1">
        <f t="shared" ca="1" si="18"/>
        <v>101.91353898719034</v>
      </c>
      <c r="D452" s="1">
        <f t="shared" si="19"/>
        <v>146.99382893708889</v>
      </c>
      <c r="E452" s="1">
        <f t="shared" ca="1" si="20"/>
        <v>1.5603185659657611E-4</v>
      </c>
    </row>
    <row r="453" spans="2:5" x14ac:dyDescent="0.3">
      <c r="B453" s="1">
        <v>422</v>
      </c>
      <c r="C453" s="1">
        <f t="shared" ca="1" si="18"/>
        <v>106.5014116313429</v>
      </c>
      <c r="D453" s="1">
        <f t="shared" si="19"/>
        <v>147.03214298915637</v>
      </c>
      <c r="E453" s="1">
        <f t="shared" ca="1" si="20"/>
        <v>3.969438101889858E-4</v>
      </c>
    </row>
    <row r="454" spans="2:5" x14ac:dyDescent="0.3">
      <c r="B454" s="1">
        <v>423</v>
      </c>
      <c r="C454" s="1">
        <f t="shared" ca="1" si="18"/>
        <v>84.543091739124591</v>
      </c>
      <c r="D454" s="1">
        <f t="shared" si="19"/>
        <v>147.07043768779531</v>
      </c>
      <c r="E454" s="1">
        <f t="shared" ca="1" si="20"/>
        <v>1.9487210632162788E-6</v>
      </c>
    </row>
    <row r="455" spans="2:5" x14ac:dyDescent="0.3">
      <c r="B455" s="1">
        <v>424</v>
      </c>
      <c r="C455" s="1">
        <f t="shared" ca="1" si="18"/>
        <v>95.8029710504169</v>
      </c>
      <c r="D455" s="1">
        <f t="shared" si="19"/>
        <v>147.10871330189136</v>
      </c>
      <c r="E455" s="1">
        <f t="shared" ca="1" si="20"/>
        <v>3.8906004972606125E-5</v>
      </c>
    </row>
    <row r="456" spans="2:5" x14ac:dyDescent="0.3">
      <c r="B456" s="1">
        <v>425</v>
      </c>
      <c r="C456" s="1">
        <f t="shared" ca="1" si="18"/>
        <v>76.215667233261769</v>
      </c>
      <c r="D456" s="1">
        <f t="shared" si="19"/>
        <v>147.14697009943151</v>
      </c>
      <c r="E456" s="1">
        <f t="shared" ca="1" si="20"/>
        <v>1.4814853860497955E-7</v>
      </c>
    </row>
    <row r="457" spans="2:5" x14ac:dyDescent="0.3">
      <c r="B457" s="1">
        <v>426</v>
      </c>
      <c r="C457" s="1">
        <f t="shared" ca="1" si="18"/>
        <v>104.32531747448702</v>
      </c>
      <c r="D457" s="1">
        <f t="shared" si="19"/>
        <v>147.1852083475182</v>
      </c>
      <c r="E457" s="1">
        <f t="shared" ca="1" si="20"/>
        <v>2.5790047914433904E-4</v>
      </c>
    </row>
    <row r="458" spans="2:5" x14ac:dyDescent="0.3">
      <c r="B458" s="1">
        <v>427</v>
      </c>
      <c r="C458" s="1">
        <f t="shared" ca="1" si="18"/>
        <v>89.927590539158317</v>
      </c>
      <c r="D458" s="1">
        <f t="shared" si="19"/>
        <v>147.22342831238342</v>
      </c>
      <c r="E458" s="1">
        <f t="shared" ca="1" si="20"/>
        <v>8.7512888152954131E-6</v>
      </c>
    </row>
    <row r="459" spans="2:5" x14ac:dyDescent="0.3">
      <c r="B459" s="1">
        <v>428</v>
      </c>
      <c r="C459" s="1">
        <f t="shared" ca="1" si="18"/>
        <v>104.2868606744991</v>
      </c>
      <c r="D459" s="1">
        <f t="shared" si="19"/>
        <v>147.26163025940278</v>
      </c>
      <c r="E459" s="1">
        <f t="shared" ca="1" si="20"/>
        <v>2.55894130988625E-4</v>
      </c>
    </row>
    <row r="460" spans="2:5" x14ac:dyDescent="0.3">
      <c r="B460" s="1">
        <v>429</v>
      </c>
      <c r="C460" s="1">
        <f t="shared" ca="1" si="18"/>
        <v>98.073130713531796</v>
      </c>
      <c r="D460" s="1">
        <f t="shared" si="19"/>
        <v>147.29981445310943</v>
      </c>
      <c r="E460" s="1">
        <f t="shared" ca="1" si="20"/>
        <v>6.6454823474915343E-5</v>
      </c>
    </row>
    <row r="461" spans="2:5" x14ac:dyDescent="0.3">
      <c r="B461" s="1">
        <v>430</v>
      </c>
      <c r="C461" s="1">
        <f t="shared" ca="1" si="18"/>
        <v>97.156435460401752</v>
      </c>
      <c r="D461" s="1">
        <f t="shared" si="19"/>
        <v>147.33798115720776</v>
      </c>
      <c r="E461" s="1">
        <f t="shared" ca="1" si="20"/>
        <v>5.3682897091937944E-5</v>
      </c>
    </row>
    <row r="462" spans="2:5" x14ac:dyDescent="0.3">
      <c r="B462" s="1">
        <v>431</v>
      </c>
      <c r="C462" s="1">
        <f t="shared" ca="1" si="18"/>
        <v>103.51987640187991</v>
      </c>
      <c r="D462" s="1">
        <f t="shared" si="19"/>
        <v>147.37613063458716</v>
      </c>
      <c r="E462" s="1">
        <f t="shared" ca="1" si="20"/>
        <v>2.1868421212703935E-4</v>
      </c>
    </row>
    <row r="463" spans="2:5" x14ac:dyDescent="0.3">
      <c r="B463" s="1">
        <v>432</v>
      </c>
      <c r="C463" s="1">
        <f t="shared" ca="1" si="18"/>
        <v>82.63677152440485</v>
      </c>
      <c r="D463" s="1">
        <f t="shared" si="19"/>
        <v>147.41426314733559</v>
      </c>
      <c r="E463" s="1">
        <f t="shared" ca="1" si="20"/>
        <v>1.1101683950723082E-6</v>
      </c>
    </row>
    <row r="464" spans="2:5" x14ac:dyDescent="0.3">
      <c r="B464" s="1">
        <v>433</v>
      </c>
      <c r="C464" s="1">
        <f t="shared" ca="1" si="18"/>
        <v>83.764318813666478</v>
      </c>
      <c r="D464" s="1">
        <f t="shared" si="19"/>
        <v>147.45237895675305</v>
      </c>
      <c r="E464" s="1">
        <f t="shared" ca="1" si="20"/>
        <v>1.5515667718610377E-6</v>
      </c>
    </row>
    <row r="465" spans="2:5" x14ac:dyDescent="0.3">
      <c r="B465" s="1">
        <v>434</v>
      </c>
      <c r="C465" s="1">
        <f t="shared" ca="1" si="18"/>
        <v>101.1327213005047</v>
      </c>
      <c r="D465" s="1">
        <f t="shared" si="19"/>
        <v>147.49047832336504</v>
      </c>
      <c r="E465" s="1">
        <f t="shared" ca="1" si="20"/>
        <v>1.3187188375672824E-4</v>
      </c>
    </row>
    <row r="466" spans="2:5" x14ac:dyDescent="0.3">
      <c r="B466" s="1">
        <v>435</v>
      </c>
      <c r="C466" s="1">
        <f t="shared" ca="1" si="18"/>
        <v>104.30313073603376</v>
      </c>
      <c r="D466" s="1">
        <f t="shared" si="19"/>
        <v>147.52856150693574</v>
      </c>
      <c r="E466" s="1">
        <f t="shared" ca="1" si="20"/>
        <v>2.56741258184412E-4</v>
      </c>
    </row>
    <row r="467" spans="2:5" x14ac:dyDescent="0.3">
      <c r="B467" s="1">
        <v>436</v>
      </c>
      <c r="C467" s="1">
        <f t="shared" ca="1" si="18"/>
        <v>101.3112454972009</v>
      </c>
      <c r="D467" s="1">
        <f t="shared" si="19"/>
        <v>147.56662876648133</v>
      </c>
      <c r="E467" s="1">
        <f t="shared" ca="1" si="20"/>
        <v>1.3707570244459786E-4</v>
      </c>
    </row>
    <row r="468" spans="2:5" x14ac:dyDescent="0.3">
      <c r="B468" s="1">
        <v>437</v>
      </c>
      <c r="C468" s="1">
        <f t="shared" ca="1" si="18"/>
        <v>131.83164340825491</v>
      </c>
      <c r="D468" s="1">
        <f t="shared" si="19"/>
        <v>147.60468036028306</v>
      </c>
      <c r="E468" s="1">
        <f t="shared" ca="1" si="20"/>
        <v>1.2771741445551354E-2</v>
      </c>
    </row>
    <row r="469" spans="2:5" x14ac:dyDescent="0.3">
      <c r="B469" s="1">
        <v>438</v>
      </c>
      <c r="C469" s="1">
        <f t="shared" ca="1" si="18"/>
        <v>110.01332350861504</v>
      </c>
      <c r="D469" s="1">
        <f t="shared" si="19"/>
        <v>147.64271654590021</v>
      </c>
      <c r="E469" s="1">
        <f t="shared" ca="1" si="20"/>
        <v>7.6153375426654224E-4</v>
      </c>
    </row>
    <row r="470" spans="2:5" x14ac:dyDescent="0.3">
      <c r="B470" s="1">
        <v>439</v>
      </c>
      <c r="C470" s="1">
        <f t="shared" ca="1" si="18"/>
        <v>114.65895975889721</v>
      </c>
      <c r="D470" s="1">
        <f t="shared" si="19"/>
        <v>147.68073758018318</v>
      </c>
      <c r="E470" s="1">
        <f t="shared" ca="1" si="20"/>
        <v>1.6573752148211617E-3</v>
      </c>
    </row>
    <row r="471" spans="2:5" x14ac:dyDescent="0.3">
      <c r="B471" s="1">
        <v>440</v>
      </c>
      <c r="C471" s="1">
        <f t="shared" ca="1" si="18"/>
        <v>108.78082083199286</v>
      </c>
      <c r="D471" s="1">
        <f t="shared" si="19"/>
        <v>147.7187437192861</v>
      </c>
      <c r="E471" s="1">
        <f t="shared" ca="1" si="20"/>
        <v>6.0967144577611177E-4</v>
      </c>
    </row>
    <row r="472" spans="2:5" x14ac:dyDescent="0.3">
      <c r="B472" s="1">
        <v>441</v>
      </c>
      <c r="C472" s="1">
        <f t="shared" ca="1" si="18"/>
        <v>103.1935690608297</v>
      </c>
      <c r="D472" s="1">
        <f t="shared" si="19"/>
        <v>147.75673521867986</v>
      </c>
      <c r="E472" s="1">
        <f t="shared" ca="1" si="20"/>
        <v>2.0438063158044803E-4</v>
      </c>
    </row>
    <row r="473" spans="2:5" x14ac:dyDescent="0.3">
      <c r="B473" s="1">
        <v>442</v>
      </c>
      <c r="C473" s="1">
        <f t="shared" ca="1" si="18"/>
        <v>81.424837563521123</v>
      </c>
      <c r="D473" s="1">
        <f t="shared" si="19"/>
        <v>147.79471233316463</v>
      </c>
      <c r="E473" s="1">
        <f t="shared" ca="1" si="20"/>
        <v>7.698221699023122E-7</v>
      </c>
    </row>
    <row r="474" spans="2:5" x14ac:dyDescent="0.3">
      <c r="B474" s="1">
        <v>443</v>
      </c>
      <c r="C474" s="1">
        <f t="shared" ca="1" si="18"/>
        <v>80.553910838839499</v>
      </c>
      <c r="D474" s="1">
        <f t="shared" si="19"/>
        <v>147.83267531688244</v>
      </c>
      <c r="E474" s="1">
        <f t="shared" ca="1" si="20"/>
        <v>5.8935823891555986E-7</v>
      </c>
    </row>
    <row r="475" spans="2:5" x14ac:dyDescent="0.3">
      <c r="B475" s="1">
        <v>444</v>
      </c>
      <c r="C475" s="1">
        <f t="shared" ca="1" si="18"/>
        <v>112.58775482500825</v>
      </c>
      <c r="D475" s="1">
        <f t="shared" si="19"/>
        <v>147.87062442332982</v>
      </c>
      <c r="E475" s="1">
        <f t="shared" ca="1" si="20"/>
        <v>1.1857497034865742E-3</v>
      </c>
    </row>
    <row r="476" spans="2:5" x14ac:dyDescent="0.3">
      <c r="B476" s="1">
        <v>445</v>
      </c>
      <c r="C476" s="1">
        <f t="shared" ca="1" si="18"/>
        <v>88.936528695187775</v>
      </c>
      <c r="D476" s="1">
        <f t="shared" si="19"/>
        <v>147.90855990537011</v>
      </c>
      <c r="E476" s="1">
        <f t="shared" ca="1" si="20"/>
        <v>6.7020684748386435E-6</v>
      </c>
    </row>
    <row r="477" spans="2:5" x14ac:dyDescent="0.3">
      <c r="B477" s="1">
        <v>446</v>
      </c>
      <c r="C477" s="1">
        <f t="shared" ca="1" si="18"/>
        <v>108.74126997025924</v>
      </c>
      <c r="D477" s="1">
        <f t="shared" si="19"/>
        <v>147.94648201524595</v>
      </c>
      <c r="E477" s="1">
        <f t="shared" ca="1" si="20"/>
        <v>6.0526788723184186E-4</v>
      </c>
    </row>
    <row r="478" spans="2:5" x14ac:dyDescent="0.3">
      <c r="B478" s="1">
        <v>447</v>
      </c>
      <c r="C478" s="1">
        <f t="shared" ca="1" si="18"/>
        <v>101.3709434843492</v>
      </c>
      <c r="D478" s="1">
        <f t="shared" si="19"/>
        <v>147.98439100459146</v>
      </c>
      <c r="E478" s="1">
        <f t="shared" ca="1" si="20"/>
        <v>1.3885687690312699E-4</v>
      </c>
    </row>
    <row r="479" spans="2:5" x14ac:dyDescent="0.3">
      <c r="B479" s="1">
        <v>448</v>
      </c>
      <c r="C479" s="1">
        <f t="shared" ca="1" si="18"/>
        <v>92.645664239059286</v>
      </c>
      <c r="D479" s="1">
        <f t="shared" si="19"/>
        <v>148.02228712444455</v>
      </c>
      <c r="E479" s="1">
        <f t="shared" ca="1" si="20"/>
        <v>1.7787176133283747E-5</v>
      </c>
    </row>
    <row r="480" spans="2:5" x14ac:dyDescent="0.3">
      <c r="B480" s="1">
        <v>449</v>
      </c>
      <c r="C480" s="1">
        <f t="shared" ca="1" si="18"/>
        <v>83.068113654925369</v>
      </c>
      <c r="D480" s="1">
        <f t="shared" si="19"/>
        <v>148.06017062525899</v>
      </c>
      <c r="E480" s="1">
        <f t="shared" ca="1" si="20"/>
        <v>1.2626828343491455E-6</v>
      </c>
    </row>
    <row r="481" spans="2:5" x14ac:dyDescent="0.3">
      <c r="B481" s="1">
        <v>450</v>
      </c>
      <c r="C481" s="1">
        <f t="shared" ref="C481:C544" ca="1" si="21">_xlfn.NORM.INV(RAND(),$C$28,$C$29)</f>
        <v>99.875613275831853</v>
      </c>
      <c r="D481" s="1">
        <f t="shared" ref="D481:D544" si="22">_xlfn.NORM.INV(B481/1001,$D$28,$D$29)</f>
        <v>148.09804175691653</v>
      </c>
      <c r="E481" s="1">
        <f t="shared" ref="E481:E544" ca="1" si="23">_xlfn.NORM.DIST(C481,$D$28,$D$29,0)</f>
        <v>1.0001202127299076E-4</v>
      </c>
    </row>
    <row r="482" spans="2:5" x14ac:dyDescent="0.3">
      <c r="B482" s="1">
        <v>451</v>
      </c>
      <c r="C482" s="1">
        <f t="shared" ca="1" si="21"/>
        <v>112.22102193999245</v>
      </c>
      <c r="D482" s="1">
        <f t="shared" si="22"/>
        <v>148.13590076873896</v>
      </c>
      <c r="E482" s="1">
        <f t="shared" ca="1" si="23"/>
        <v>1.1152708035310345E-3</v>
      </c>
    </row>
    <row r="483" spans="2:5" x14ac:dyDescent="0.3">
      <c r="B483" s="1">
        <v>452</v>
      </c>
      <c r="C483" s="1">
        <f t="shared" ca="1" si="21"/>
        <v>108.93592322972016</v>
      </c>
      <c r="D483" s="1">
        <f t="shared" si="22"/>
        <v>148.17374790949992</v>
      </c>
      <c r="E483" s="1">
        <f t="shared" ca="1" si="23"/>
        <v>6.2720969879487287E-4</v>
      </c>
    </row>
    <row r="484" spans="2:5" x14ac:dyDescent="0.3">
      <c r="B484" s="1">
        <v>453</v>
      </c>
      <c r="C484" s="1">
        <f t="shared" ca="1" si="21"/>
        <v>95.109287842648641</v>
      </c>
      <c r="D484" s="1">
        <f t="shared" si="22"/>
        <v>148.21158342743689</v>
      </c>
      <c r="E484" s="1">
        <f t="shared" ca="1" si="23"/>
        <v>3.2884054201950937E-5</v>
      </c>
    </row>
    <row r="485" spans="2:5" x14ac:dyDescent="0.3">
      <c r="B485" s="1">
        <v>454</v>
      </c>
      <c r="C485" s="1">
        <f t="shared" ca="1" si="21"/>
        <v>104.8301403115678</v>
      </c>
      <c r="D485" s="1">
        <f t="shared" si="22"/>
        <v>148.24940757026297</v>
      </c>
      <c r="E485" s="1">
        <f t="shared" ca="1" si="23"/>
        <v>2.8556959642900336E-4</v>
      </c>
    </row>
    <row r="486" spans="2:5" x14ac:dyDescent="0.3">
      <c r="B486" s="1">
        <v>455</v>
      </c>
      <c r="C486" s="1">
        <f t="shared" ca="1" si="21"/>
        <v>113.45788626409939</v>
      </c>
      <c r="D486" s="1">
        <f t="shared" si="22"/>
        <v>148.28722058517857</v>
      </c>
      <c r="E486" s="1">
        <f t="shared" ca="1" si="23"/>
        <v>1.3680348089785204E-3</v>
      </c>
    </row>
    <row r="487" spans="2:5" x14ac:dyDescent="0.3">
      <c r="B487" s="1">
        <v>456</v>
      </c>
      <c r="C487" s="1">
        <f t="shared" ca="1" si="21"/>
        <v>93.026671530673937</v>
      </c>
      <c r="D487" s="1">
        <f t="shared" si="22"/>
        <v>148.32502271888325</v>
      </c>
      <c r="E487" s="1">
        <f t="shared" ca="1" si="23"/>
        <v>1.959505092655189E-5</v>
      </c>
    </row>
    <row r="488" spans="2:5" x14ac:dyDescent="0.3">
      <c r="B488" s="1">
        <v>457</v>
      </c>
      <c r="C488" s="1">
        <f t="shared" ca="1" si="21"/>
        <v>108.06827450830517</v>
      </c>
      <c r="D488" s="1">
        <f t="shared" si="22"/>
        <v>148.36281421758721</v>
      </c>
      <c r="E488" s="1">
        <f t="shared" ca="1" si="23"/>
        <v>5.3445954490022492E-4</v>
      </c>
    </row>
    <row r="489" spans="2:5" x14ac:dyDescent="0.3">
      <c r="B489" s="1">
        <v>458</v>
      </c>
      <c r="C489" s="1">
        <f t="shared" ca="1" si="21"/>
        <v>99.123502978692756</v>
      </c>
      <c r="D489" s="1">
        <f t="shared" si="22"/>
        <v>148.4005953270229</v>
      </c>
      <c r="E489" s="1">
        <f t="shared" ca="1" si="23"/>
        <v>8.4477222062737296E-5</v>
      </c>
    </row>
    <row r="490" spans="2:5" x14ac:dyDescent="0.3">
      <c r="B490" s="1">
        <v>459</v>
      </c>
      <c r="C490" s="1">
        <f t="shared" ca="1" si="21"/>
        <v>97.141110505334737</v>
      </c>
      <c r="D490" s="1">
        <f t="shared" si="22"/>
        <v>148.43836629245661</v>
      </c>
      <c r="E490" s="1">
        <f t="shared" ca="1" si="23"/>
        <v>5.3489999737562723E-5</v>
      </c>
    </row>
    <row r="491" spans="2:5" x14ac:dyDescent="0.3">
      <c r="B491" s="1">
        <v>460</v>
      </c>
      <c r="C491" s="1">
        <f t="shared" ca="1" si="21"/>
        <v>88.835869213711689</v>
      </c>
      <c r="D491" s="1">
        <f t="shared" si="22"/>
        <v>148.47612735869981</v>
      </c>
      <c r="E491" s="1">
        <f t="shared" ca="1" si="23"/>
        <v>6.5213107478154444E-6</v>
      </c>
    </row>
    <row r="492" spans="2:5" x14ac:dyDescent="0.3">
      <c r="B492" s="1">
        <v>461</v>
      </c>
      <c r="C492" s="1">
        <f t="shared" ca="1" si="21"/>
        <v>104.15858207664</v>
      </c>
      <c r="D492" s="1">
        <f t="shared" si="22"/>
        <v>148.5138787701207</v>
      </c>
      <c r="E492" s="1">
        <f t="shared" ca="1" si="23"/>
        <v>2.4930198204447943E-4</v>
      </c>
    </row>
    <row r="493" spans="2:5" x14ac:dyDescent="0.3">
      <c r="B493" s="1">
        <v>462</v>
      </c>
      <c r="C493" s="1">
        <f t="shared" ca="1" si="21"/>
        <v>102.89447889620648</v>
      </c>
      <c r="D493" s="1">
        <f t="shared" si="22"/>
        <v>148.5516207706554</v>
      </c>
      <c r="E493" s="1">
        <f t="shared" ca="1" si="23"/>
        <v>1.9201356198226695E-4</v>
      </c>
    </row>
    <row r="494" spans="2:5" x14ac:dyDescent="0.3">
      <c r="B494" s="1">
        <v>463</v>
      </c>
      <c r="C494" s="1">
        <f t="shared" ca="1" si="21"/>
        <v>97.015551388724006</v>
      </c>
      <c r="D494" s="1">
        <f t="shared" si="22"/>
        <v>148.58935360381946</v>
      </c>
      <c r="E494" s="1">
        <f t="shared" ca="1" si="23"/>
        <v>5.1933407870303889E-5</v>
      </c>
    </row>
    <row r="495" spans="2:5" x14ac:dyDescent="0.3">
      <c r="B495" s="1">
        <v>464</v>
      </c>
      <c r="C495" s="1">
        <f t="shared" ca="1" si="21"/>
        <v>93.690718609171356</v>
      </c>
      <c r="D495" s="1">
        <f t="shared" si="22"/>
        <v>148.62707751271896</v>
      </c>
      <c r="E495" s="1">
        <f t="shared" ca="1" si="23"/>
        <v>2.316039404126923E-5</v>
      </c>
    </row>
    <row r="496" spans="2:5" x14ac:dyDescent="0.3">
      <c r="B496" s="1">
        <v>465</v>
      </c>
      <c r="C496" s="1">
        <f t="shared" ca="1" si="21"/>
        <v>92.381383294054046</v>
      </c>
      <c r="D496" s="1">
        <f t="shared" si="22"/>
        <v>148.66479274006176</v>
      </c>
      <c r="E496" s="1">
        <f t="shared" ca="1" si="23"/>
        <v>1.6625791206095596E-5</v>
      </c>
    </row>
    <row r="497" spans="2:5" x14ac:dyDescent="0.3">
      <c r="B497" s="1">
        <v>466</v>
      </c>
      <c r="C497" s="1">
        <f t="shared" ca="1" si="21"/>
        <v>98.499054390894287</v>
      </c>
      <c r="D497" s="1">
        <f t="shared" si="22"/>
        <v>148.70249952816866</v>
      </c>
      <c r="E497" s="1">
        <f t="shared" ca="1" si="23"/>
        <v>7.3289437092904564E-5</v>
      </c>
    </row>
    <row r="498" spans="2:5" x14ac:dyDescent="0.3">
      <c r="B498" s="1">
        <v>467</v>
      </c>
      <c r="C498" s="1">
        <f t="shared" ca="1" si="21"/>
        <v>95.493131971049479</v>
      </c>
      <c r="D498" s="1">
        <f t="shared" si="22"/>
        <v>148.74019811898461</v>
      </c>
      <c r="E498" s="1">
        <f t="shared" ca="1" si="23"/>
        <v>3.610035048600574E-5</v>
      </c>
    </row>
    <row r="499" spans="2:5" x14ac:dyDescent="0.3">
      <c r="B499" s="1">
        <v>468</v>
      </c>
      <c r="C499" s="1">
        <f t="shared" ca="1" si="21"/>
        <v>122.57589583615268</v>
      </c>
      <c r="D499" s="1">
        <f t="shared" si="22"/>
        <v>148.77788875408964</v>
      </c>
      <c r="E499" s="1">
        <f t="shared" ca="1" si="23"/>
        <v>5.0001821735294327E-3</v>
      </c>
    </row>
    <row r="500" spans="2:5" x14ac:dyDescent="0.3">
      <c r="B500" s="1">
        <v>469</v>
      </c>
      <c r="C500" s="1">
        <f t="shared" ca="1" si="21"/>
        <v>102.79157470930301</v>
      </c>
      <c r="D500" s="1">
        <f t="shared" si="22"/>
        <v>148.81557167470999</v>
      </c>
      <c r="E500" s="1">
        <f t="shared" ca="1" si="23"/>
        <v>1.8791667971708537E-4</v>
      </c>
    </row>
    <row r="501" spans="2:5" x14ac:dyDescent="0.3">
      <c r="B501" s="1">
        <v>470</v>
      </c>
      <c r="C501" s="1">
        <f t="shared" ca="1" si="21"/>
        <v>114.23798346121299</v>
      </c>
      <c r="D501" s="1">
        <f t="shared" si="22"/>
        <v>148.85324712172911</v>
      </c>
      <c r="E501" s="1">
        <f t="shared" ca="1" si="23"/>
        <v>1.5507179859285932E-3</v>
      </c>
    </row>
    <row r="502" spans="2:5" x14ac:dyDescent="0.3">
      <c r="B502" s="1">
        <v>471</v>
      </c>
      <c r="C502" s="1">
        <f t="shared" ca="1" si="21"/>
        <v>111.44129707145385</v>
      </c>
      <c r="D502" s="1">
        <f t="shared" si="22"/>
        <v>148.89091533569851</v>
      </c>
      <c r="E502" s="1">
        <f t="shared" ca="1" si="23"/>
        <v>9.7709174611575471E-4</v>
      </c>
    </row>
    <row r="503" spans="2:5" x14ac:dyDescent="0.3">
      <c r="B503" s="1">
        <v>472</v>
      </c>
      <c r="C503" s="1">
        <f t="shared" ca="1" si="21"/>
        <v>95.776480450968535</v>
      </c>
      <c r="D503" s="1">
        <f t="shared" si="22"/>
        <v>148.92857655684881</v>
      </c>
      <c r="E503" s="1">
        <f t="shared" ca="1" si="23"/>
        <v>3.865847812841471E-5</v>
      </c>
    </row>
    <row r="504" spans="2:5" x14ac:dyDescent="0.3">
      <c r="B504" s="1">
        <v>473</v>
      </c>
      <c r="C504" s="1">
        <f t="shared" ca="1" si="21"/>
        <v>96.548404237182808</v>
      </c>
      <c r="D504" s="1">
        <f t="shared" si="22"/>
        <v>148.96623102510051</v>
      </c>
      <c r="E504" s="1">
        <f t="shared" ca="1" si="23"/>
        <v>4.6500846347714756E-5</v>
      </c>
    </row>
    <row r="505" spans="2:5" x14ac:dyDescent="0.3">
      <c r="B505" s="1">
        <v>474</v>
      </c>
      <c r="C505" s="1">
        <f t="shared" ca="1" si="21"/>
        <v>119.84676063120801</v>
      </c>
      <c r="D505" s="1">
        <f t="shared" si="22"/>
        <v>149.00387898007486</v>
      </c>
      <c r="E505" s="1">
        <f t="shared" ca="1" si="23"/>
        <v>3.5264173689797292E-3</v>
      </c>
    </row>
    <row r="506" spans="2:5" x14ac:dyDescent="0.3">
      <c r="B506" s="1">
        <v>475</v>
      </c>
      <c r="C506" s="1">
        <f t="shared" ca="1" si="21"/>
        <v>85.149207394790253</v>
      </c>
      <c r="D506" s="1">
        <f t="shared" si="22"/>
        <v>149.04152066110473</v>
      </c>
      <c r="E506" s="1">
        <f t="shared" ca="1" si="23"/>
        <v>2.3226013295527005E-6</v>
      </c>
    </row>
    <row r="507" spans="2:5" x14ac:dyDescent="0.3">
      <c r="B507" s="1">
        <v>476</v>
      </c>
      <c r="C507" s="1">
        <f t="shared" ca="1" si="21"/>
        <v>109.14893833615854</v>
      </c>
      <c r="D507" s="1">
        <f t="shared" si="22"/>
        <v>149.07915630724528</v>
      </c>
      <c r="E507" s="1">
        <f t="shared" ca="1" si="23"/>
        <v>6.5200801054418037E-4</v>
      </c>
    </row>
    <row r="508" spans="2:5" x14ac:dyDescent="0.3">
      <c r="B508" s="1">
        <v>477</v>
      </c>
      <c r="C508" s="1">
        <f t="shared" ca="1" si="21"/>
        <v>93.09603113127605</v>
      </c>
      <c r="D508" s="1">
        <f t="shared" si="22"/>
        <v>149.11678615728479</v>
      </c>
      <c r="E508" s="1">
        <f t="shared" ca="1" si="23"/>
        <v>1.994202306405092E-5</v>
      </c>
    </row>
    <row r="509" spans="2:5" x14ac:dyDescent="0.3">
      <c r="B509" s="1">
        <v>478</v>
      </c>
      <c r="C509" s="1">
        <f t="shared" ca="1" si="21"/>
        <v>115.52371205317201</v>
      </c>
      <c r="D509" s="1">
        <f t="shared" si="22"/>
        <v>149.15441044975532</v>
      </c>
      <c r="E509" s="1">
        <f t="shared" ca="1" si="23"/>
        <v>1.8953454991335681E-3</v>
      </c>
    </row>
    <row r="510" spans="2:5" x14ac:dyDescent="0.3">
      <c r="B510" s="1">
        <v>479</v>
      </c>
      <c r="C510" s="1">
        <f t="shared" ca="1" si="21"/>
        <v>106.87864768163188</v>
      </c>
      <c r="D510" s="1">
        <f t="shared" si="22"/>
        <v>149.19202942294339</v>
      </c>
      <c r="E510" s="1">
        <f t="shared" ca="1" si="23"/>
        <v>4.2683965738442471E-4</v>
      </c>
    </row>
    <row r="511" spans="2:5" x14ac:dyDescent="0.3">
      <c r="B511" s="1">
        <v>480</v>
      </c>
      <c r="C511" s="1">
        <f t="shared" ca="1" si="21"/>
        <v>119.56638223427316</v>
      </c>
      <c r="D511" s="1">
        <f t="shared" si="22"/>
        <v>149.22964331490067</v>
      </c>
      <c r="E511" s="1">
        <f t="shared" ca="1" si="23"/>
        <v>3.3957783917527135E-3</v>
      </c>
    </row>
    <row r="512" spans="2:5" x14ac:dyDescent="0.3">
      <c r="B512" s="1">
        <v>481</v>
      </c>
      <c r="C512" s="1">
        <f t="shared" ca="1" si="21"/>
        <v>118.39367418321913</v>
      </c>
      <c r="D512" s="1">
        <f t="shared" si="22"/>
        <v>149.26725236345456</v>
      </c>
      <c r="E512" s="1">
        <f t="shared" ca="1" si="23"/>
        <v>2.8888422251012449E-3</v>
      </c>
    </row>
    <row r="513" spans="2:5" x14ac:dyDescent="0.3">
      <c r="B513" s="1">
        <v>482</v>
      </c>
      <c r="C513" s="1">
        <f t="shared" ca="1" si="21"/>
        <v>131.75622772415332</v>
      </c>
      <c r="D513" s="1">
        <f t="shared" si="22"/>
        <v>149.30485680621885</v>
      </c>
      <c r="E513" s="1">
        <f t="shared" ca="1" si="23"/>
        <v>1.2694041462987315E-2</v>
      </c>
    </row>
    <row r="514" spans="2:5" x14ac:dyDescent="0.3">
      <c r="B514" s="1">
        <v>483</v>
      </c>
      <c r="C514" s="1">
        <f t="shared" ca="1" si="21"/>
        <v>109.65589138834532</v>
      </c>
      <c r="D514" s="1">
        <f t="shared" si="22"/>
        <v>149.34245688060426</v>
      </c>
      <c r="E514" s="1">
        <f t="shared" ca="1" si="23"/>
        <v>7.1446089753354422E-4</v>
      </c>
    </row>
    <row r="515" spans="2:5" x14ac:dyDescent="0.3">
      <c r="B515" s="1">
        <v>484</v>
      </c>
      <c r="C515" s="1">
        <f t="shared" ca="1" si="21"/>
        <v>102.80112707812901</v>
      </c>
      <c r="D515" s="1">
        <f t="shared" si="22"/>
        <v>149.38005282382892</v>
      </c>
      <c r="E515" s="1">
        <f t="shared" ca="1" si="23"/>
        <v>1.8829364791230068E-4</v>
      </c>
    </row>
    <row r="516" spans="2:5" x14ac:dyDescent="0.3">
      <c r="B516" s="1">
        <v>485</v>
      </c>
      <c r="C516" s="1">
        <f t="shared" ca="1" si="21"/>
        <v>76.595273864216892</v>
      </c>
      <c r="D516" s="1">
        <f t="shared" si="22"/>
        <v>149.41764487292906</v>
      </c>
      <c r="E516" s="1">
        <f t="shared" ca="1" si="23"/>
        <v>1.6773405630108559E-7</v>
      </c>
    </row>
    <row r="517" spans="2:5" x14ac:dyDescent="0.3">
      <c r="B517" s="1">
        <v>486</v>
      </c>
      <c r="C517" s="1">
        <f t="shared" ca="1" si="21"/>
        <v>82.986450908006077</v>
      </c>
      <c r="D517" s="1">
        <f t="shared" si="22"/>
        <v>149.45523326476942</v>
      </c>
      <c r="E517" s="1">
        <f t="shared" ca="1" si="23"/>
        <v>1.2323602605541443E-6</v>
      </c>
    </row>
    <row r="518" spans="2:5" x14ac:dyDescent="0.3">
      <c r="B518" s="1">
        <v>487</v>
      </c>
      <c r="C518" s="1">
        <f t="shared" ca="1" si="21"/>
        <v>106.89331805940911</v>
      </c>
      <c r="D518" s="1">
        <f t="shared" si="22"/>
        <v>149.49281823605369</v>
      </c>
      <c r="E518" s="1">
        <f t="shared" ca="1" si="23"/>
        <v>4.2804123712975045E-4</v>
      </c>
    </row>
    <row r="519" spans="2:5" x14ac:dyDescent="0.3">
      <c r="B519" s="1">
        <v>488</v>
      </c>
      <c r="C519" s="1">
        <f t="shared" ca="1" si="21"/>
        <v>107.28179913310639</v>
      </c>
      <c r="D519" s="1">
        <f t="shared" si="22"/>
        <v>149.53040002333515</v>
      </c>
      <c r="E519" s="1">
        <f t="shared" ca="1" si="23"/>
        <v>4.6096006478051418E-4</v>
      </c>
    </row>
    <row r="520" spans="2:5" x14ac:dyDescent="0.3">
      <c r="B520" s="1">
        <v>489</v>
      </c>
      <c r="C520" s="1">
        <f t="shared" ca="1" si="21"/>
        <v>109.40990673108111</v>
      </c>
      <c r="D520" s="1">
        <f t="shared" si="22"/>
        <v>149.56797886302692</v>
      </c>
      <c r="E520" s="1">
        <f t="shared" ca="1" si="23"/>
        <v>6.835412448380838E-4</v>
      </c>
    </row>
    <row r="521" spans="2:5" x14ac:dyDescent="0.3">
      <c r="B521" s="1">
        <v>490</v>
      </c>
      <c r="C521" s="1">
        <f t="shared" ca="1" si="21"/>
        <v>70.140691441089615</v>
      </c>
      <c r="D521" s="1">
        <f t="shared" si="22"/>
        <v>149.60555499141256</v>
      </c>
      <c r="E521" s="1">
        <f t="shared" ca="1" si="23"/>
        <v>1.8616243704914336E-8</v>
      </c>
    </row>
    <row r="522" spans="2:5" x14ac:dyDescent="0.3">
      <c r="B522" s="1">
        <v>491</v>
      </c>
      <c r="C522" s="1">
        <f t="shared" ca="1" si="21"/>
        <v>102.72210156928911</v>
      </c>
      <c r="D522" s="1">
        <f t="shared" si="22"/>
        <v>149.6431286446564</v>
      </c>
      <c r="E522" s="1">
        <f t="shared" ca="1" si="23"/>
        <v>1.8519538883494737E-4</v>
      </c>
    </row>
    <row r="523" spans="2:5" x14ac:dyDescent="0.3">
      <c r="B523" s="1">
        <v>492</v>
      </c>
      <c r="C523" s="1">
        <f t="shared" ca="1" si="21"/>
        <v>111.13778364529385</v>
      </c>
      <c r="D523" s="1">
        <f t="shared" si="22"/>
        <v>149.68070005881404</v>
      </c>
      <c r="E523" s="1">
        <f t="shared" ca="1" si="23"/>
        <v>9.2737882103290873E-4</v>
      </c>
    </row>
    <row r="524" spans="2:5" x14ac:dyDescent="0.3">
      <c r="B524" s="1">
        <v>493</v>
      </c>
      <c r="C524" s="1">
        <f t="shared" ca="1" si="21"/>
        <v>93.254473854480835</v>
      </c>
      <c r="D524" s="1">
        <f t="shared" si="22"/>
        <v>149.7182694698426</v>
      </c>
      <c r="E524" s="1">
        <f t="shared" ca="1" si="23"/>
        <v>2.0756192359960543E-5</v>
      </c>
    </row>
    <row r="525" spans="2:5" x14ac:dyDescent="0.3">
      <c r="B525" s="1">
        <v>494</v>
      </c>
      <c r="C525" s="1">
        <f t="shared" ca="1" si="21"/>
        <v>100.14250806188771</v>
      </c>
      <c r="D525" s="1">
        <f t="shared" si="22"/>
        <v>149.75583711361131</v>
      </c>
      <c r="E525" s="1">
        <f t="shared" ca="1" si="23"/>
        <v>1.0612202340121808E-4</v>
      </c>
    </row>
    <row r="526" spans="2:5" x14ac:dyDescent="0.3">
      <c r="B526" s="1">
        <v>495</v>
      </c>
      <c r="C526" s="1">
        <f t="shared" ca="1" si="21"/>
        <v>101.53152949093371</v>
      </c>
      <c r="D526" s="1">
        <f t="shared" si="22"/>
        <v>149.79340322591165</v>
      </c>
      <c r="E526" s="1">
        <f t="shared" ca="1" si="23"/>
        <v>1.4375259752295443E-4</v>
      </c>
    </row>
    <row r="527" spans="2:5" x14ac:dyDescent="0.3">
      <c r="B527" s="1">
        <v>496</v>
      </c>
      <c r="C527" s="1">
        <f t="shared" ca="1" si="21"/>
        <v>82.646731753629226</v>
      </c>
      <c r="D527" s="1">
        <f t="shared" si="22"/>
        <v>149.83096804246793</v>
      </c>
      <c r="E527" s="1">
        <f t="shared" ca="1" si="23"/>
        <v>1.1134836284693371E-6</v>
      </c>
    </row>
    <row r="528" spans="2:5" x14ac:dyDescent="0.3">
      <c r="B528" s="1">
        <v>497</v>
      </c>
      <c r="C528" s="1">
        <f t="shared" ca="1" si="21"/>
        <v>120.33712255321579</v>
      </c>
      <c r="D528" s="1">
        <f t="shared" si="22"/>
        <v>149.86853179894757</v>
      </c>
      <c r="E528" s="1">
        <f t="shared" ca="1" si="23"/>
        <v>3.7639301316537083E-3</v>
      </c>
    </row>
    <row r="529" spans="2:5" x14ac:dyDescent="0.3">
      <c r="B529" s="1">
        <v>498</v>
      </c>
      <c r="C529" s="1">
        <f t="shared" ca="1" si="21"/>
        <v>99.010328199194063</v>
      </c>
      <c r="D529" s="1">
        <f t="shared" si="22"/>
        <v>149.9060947309714</v>
      </c>
      <c r="E529" s="1">
        <f t="shared" ca="1" si="23"/>
        <v>8.234046347269474E-5</v>
      </c>
    </row>
    <row r="530" spans="2:5" x14ac:dyDescent="0.3">
      <c r="B530" s="1">
        <v>499</v>
      </c>
      <c r="C530" s="1">
        <f t="shared" ca="1" si="21"/>
        <v>100.70886244494761</v>
      </c>
      <c r="D530" s="1">
        <f t="shared" si="22"/>
        <v>149.94365707412408</v>
      </c>
      <c r="E530" s="1">
        <f t="shared" ca="1" si="23"/>
        <v>1.2022615816000148E-4</v>
      </c>
    </row>
    <row r="531" spans="2:5" x14ac:dyDescent="0.3">
      <c r="B531" s="1">
        <v>500</v>
      </c>
      <c r="C531" s="1">
        <f t="shared" ca="1" si="21"/>
        <v>100.06463986140155</v>
      </c>
      <c r="D531" s="1">
        <f t="shared" si="22"/>
        <v>149.98121906396437</v>
      </c>
      <c r="E531" s="1">
        <f t="shared" ca="1" si="23"/>
        <v>1.0430521873963243E-4</v>
      </c>
    </row>
    <row r="532" spans="2:5" x14ac:dyDescent="0.3">
      <c r="B532" s="1">
        <v>501</v>
      </c>
      <c r="C532" s="1">
        <f t="shared" ca="1" si="21"/>
        <v>87.105328273197458</v>
      </c>
      <c r="D532" s="1">
        <f t="shared" si="22"/>
        <v>150.01878093603563</v>
      </c>
      <c r="E532" s="1">
        <f t="shared" ca="1" si="23"/>
        <v>4.0470535050337551E-6</v>
      </c>
    </row>
    <row r="533" spans="2:5" x14ac:dyDescent="0.3">
      <c r="B533" s="1">
        <v>502</v>
      </c>
      <c r="C533" s="1">
        <f t="shared" ca="1" si="21"/>
        <v>111.90014988880547</v>
      </c>
      <c r="D533" s="1">
        <f t="shared" si="22"/>
        <v>150.05634292587592</v>
      </c>
      <c r="E533" s="1">
        <f t="shared" ca="1" si="23"/>
        <v>1.0565320839858868E-3</v>
      </c>
    </row>
    <row r="534" spans="2:5" x14ac:dyDescent="0.3">
      <c r="B534" s="1">
        <v>503</v>
      </c>
      <c r="C534" s="1">
        <f t="shared" ca="1" si="21"/>
        <v>124.80899529562794</v>
      </c>
      <c r="D534" s="1">
        <f t="shared" si="22"/>
        <v>150.0939052690286</v>
      </c>
      <c r="E534" s="1">
        <f t="shared" ca="1" si="23"/>
        <v>6.4920206986152935E-3</v>
      </c>
    </row>
    <row r="535" spans="2:5" x14ac:dyDescent="0.3">
      <c r="B535" s="1">
        <v>504</v>
      </c>
      <c r="C535" s="1">
        <f t="shared" ca="1" si="21"/>
        <v>101.2070718325034</v>
      </c>
      <c r="D535" s="1">
        <f t="shared" si="22"/>
        <v>150.13146820105243</v>
      </c>
      <c r="E535" s="1">
        <f t="shared" ca="1" si="23"/>
        <v>1.3401699570497573E-4</v>
      </c>
    </row>
    <row r="536" spans="2:5" x14ac:dyDescent="0.3">
      <c r="B536" s="1">
        <v>505</v>
      </c>
      <c r="C536" s="1">
        <f t="shared" ca="1" si="21"/>
        <v>104.17275108792036</v>
      </c>
      <c r="D536" s="1">
        <f t="shared" si="22"/>
        <v>150.16903195753207</v>
      </c>
      <c r="E536" s="1">
        <f t="shared" ca="1" si="23"/>
        <v>2.5002259255306919E-4</v>
      </c>
    </row>
    <row r="537" spans="2:5" x14ac:dyDescent="0.3">
      <c r="B537" s="1">
        <v>506</v>
      </c>
      <c r="C537" s="1">
        <f t="shared" ca="1" si="21"/>
        <v>115.73317840291379</v>
      </c>
      <c r="D537" s="1">
        <f t="shared" si="22"/>
        <v>150.20659677408835</v>
      </c>
      <c r="E537" s="1">
        <f t="shared" ca="1" si="23"/>
        <v>1.956974658975672E-3</v>
      </c>
    </row>
    <row r="538" spans="2:5" x14ac:dyDescent="0.3">
      <c r="B538" s="1">
        <v>507</v>
      </c>
      <c r="C538" s="1">
        <f t="shared" ca="1" si="21"/>
        <v>90.751396254854683</v>
      </c>
      <c r="D538" s="1">
        <f t="shared" si="22"/>
        <v>150.24416288638869</v>
      </c>
      <c r="E538" s="1">
        <f t="shared" ca="1" si="23"/>
        <v>1.0887763018954983E-5</v>
      </c>
    </row>
    <row r="539" spans="2:5" x14ac:dyDescent="0.3">
      <c r="B539" s="1">
        <v>508</v>
      </c>
      <c r="C539" s="1">
        <f t="shared" ca="1" si="21"/>
        <v>82.864713934113865</v>
      </c>
      <c r="D539" s="1">
        <f t="shared" si="22"/>
        <v>150.2817305301574</v>
      </c>
      <c r="E539" s="1">
        <f t="shared" ca="1" si="23"/>
        <v>1.1884386802095098E-6</v>
      </c>
    </row>
    <row r="540" spans="2:5" x14ac:dyDescent="0.3">
      <c r="B540" s="1">
        <v>509</v>
      </c>
      <c r="C540" s="1">
        <f t="shared" ca="1" si="21"/>
        <v>93.06789207794057</v>
      </c>
      <c r="D540" s="1">
        <f t="shared" si="22"/>
        <v>150.31929994118596</v>
      </c>
      <c r="E540" s="1">
        <f t="shared" ca="1" si="23"/>
        <v>1.9800573602498114E-5</v>
      </c>
    </row>
    <row r="541" spans="2:5" x14ac:dyDescent="0.3">
      <c r="B541" s="1">
        <v>510</v>
      </c>
      <c r="C541" s="1">
        <f t="shared" ca="1" si="21"/>
        <v>85.387964596398049</v>
      </c>
      <c r="D541" s="1">
        <f t="shared" si="22"/>
        <v>150.35687135534357</v>
      </c>
      <c r="E541" s="1">
        <f t="shared" ca="1" si="23"/>
        <v>2.4877460874280044E-6</v>
      </c>
    </row>
    <row r="542" spans="2:5" x14ac:dyDescent="0.3">
      <c r="B542" s="1">
        <v>511</v>
      </c>
      <c r="C542" s="1">
        <f t="shared" ca="1" si="21"/>
        <v>85.723090170608984</v>
      </c>
      <c r="D542" s="1">
        <f t="shared" si="22"/>
        <v>150.39444500858744</v>
      </c>
      <c r="E542" s="1">
        <f t="shared" ca="1" si="23"/>
        <v>2.7383724319049035E-6</v>
      </c>
    </row>
    <row r="543" spans="2:5" x14ac:dyDescent="0.3">
      <c r="B543" s="1">
        <v>512</v>
      </c>
      <c r="C543" s="1">
        <f t="shared" ca="1" si="21"/>
        <v>99.148660936927058</v>
      </c>
      <c r="D543" s="1">
        <f t="shared" si="22"/>
        <v>150.43202113697308</v>
      </c>
      <c r="E543" s="1">
        <f t="shared" ca="1" si="23"/>
        <v>8.4959034343724788E-5</v>
      </c>
    </row>
    <row r="544" spans="2:5" x14ac:dyDescent="0.3">
      <c r="B544" s="1">
        <v>513</v>
      </c>
      <c r="C544" s="1">
        <f t="shared" ca="1" si="21"/>
        <v>98.645741373663327</v>
      </c>
      <c r="D544" s="1">
        <f t="shared" si="22"/>
        <v>150.46959997666485</v>
      </c>
      <c r="E544" s="1">
        <f t="shared" ca="1" si="23"/>
        <v>7.578832936502275E-5</v>
      </c>
    </row>
    <row r="545" spans="2:5" x14ac:dyDescent="0.3">
      <c r="B545" s="1">
        <v>514</v>
      </c>
      <c r="C545" s="1">
        <f t="shared" ref="C545:C608" ca="1" si="24">_xlfn.NORM.INV(RAND(),$C$28,$C$29)</f>
        <v>104.87671938362</v>
      </c>
      <c r="D545" s="1">
        <f t="shared" ref="D545:D608" si="25">_xlfn.NORM.INV(B545/1001,$D$28,$D$29)</f>
        <v>150.50718176394631</v>
      </c>
      <c r="E545" s="1">
        <f t="shared" ref="E545:E608" ca="1" si="26">_xlfn.NORM.DIST(C545,$D$28,$D$29,0)</f>
        <v>2.8825108602819938E-4</v>
      </c>
    </row>
    <row r="546" spans="2:5" x14ac:dyDescent="0.3">
      <c r="B546" s="1">
        <v>515</v>
      </c>
      <c r="C546" s="1">
        <f t="shared" ca="1" si="24"/>
        <v>81.594534737315087</v>
      </c>
      <c r="D546" s="1">
        <f t="shared" si="25"/>
        <v>150.54476673523058</v>
      </c>
      <c r="E546" s="1">
        <f t="shared" ca="1" si="26"/>
        <v>8.1063313979954019E-7</v>
      </c>
    </row>
    <row r="547" spans="2:5" x14ac:dyDescent="0.3">
      <c r="B547" s="1">
        <v>516</v>
      </c>
      <c r="C547" s="1">
        <f t="shared" ca="1" si="24"/>
        <v>88.663514691023181</v>
      </c>
      <c r="D547" s="1">
        <f t="shared" si="25"/>
        <v>150.58235512707094</v>
      </c>
      <c r="E547" s="1">
        <f t="shared" ca="1" si="26"/>
        <v>6.2224045990299674E-6</v>
      </c>
    </row>
    <row r="548" spans="2:5" x14ac:dyDescent="0.3">
      <c r="B548" s="1">
        <v>517</v>
      </c>
      <c r="C548" s="1">
        <f t="shared" ca="1" si="24"/>
        <v>102.36975277759069</v>
      </c>
      <c r="D548" s="1">
        <f t="shared" si="25"/>
        <v>150.61994717617108</v>
      </c>
      <c r="E548" s="1">
        <f t="shared" ca="1" si="26"/>
        <v>1.7193192273210183E-4</v>
      </c>
    </row>
    <row r="549" spans="2:5" x14ac:dyDescent="0.3">
      <c r="B549" s="1">
        <v>518</v>
      </c>
      <c r="C549" s="1">
        <f t="shared" ca="1" si="24"/>
        <v>114.91850252067037</v>
      </c>
      <c r="D549" s="1">
        <f t="shared" si="25"/>
        <v>150.65754311939574</v>
      </c>
      <c r="E549" s="1">
        <f t="shared" ca="1" si="26"/>
        <v>1.7260786805984754E-3</v>
      </c>
    </row>
    <row r="550" spans="2:5" x14ac:dyDescent="0.3">
      <c r="B550" s="1">
        <v>519</v>
      </c>
      <c r="C550" s="1">
        <f t="shared" ca="1" si="24"/>
        <v>115.93109313050921</v>
      </c>
      <c r="D550" s="1">
        <f t="shared" si="25"/>
        <v>150.69514319378115</v>
      </c>
      <c r="E550" s="1">
        <f t="shared" ca="1" si="26"/>
        <v>2.0166838635433961E-3</v>
      </c>
    </row>
    <row r="551" spans="2:5" x14ac:dyDescent="0.3">
      <c r="B551" s="1">
        <v>520</v>
      </c>
      <c r="C551" s="1">
        <f t="shared" ca="1" si="24"/>
        <v>102.40386298482443</v>
      </c>
      <c r="D551" s="1">
        <f t="shared" si="25"/>
        <v>150.73274763654544</v>
      </c>
      <c r="E551" s="1">
        <f t="shared" ca="1" si="26"/>
        <v>1.7317745222137219E-4</v>
      </c>
    </row>
    <row r="552" spans="2:5" x14ac:dyDescent="0.3">
      <c r="B552" s="1">
        <v>521</v>
      </c>
      <c r="C552" s="1">
        <f t="shared" ca="1" si="24"/>
        <v>104.21670006984888</v>
      </c>
      <c r="D552" s="1">
        <f t="shared" si="25"/>
        <v>150.77035668509933</v>
      </c>
      <c r="E552" s="1">
        <f t="shared" ca="1" si="26"/>
        <v>2.5226960422839264E-4</v>
      </c>
    </row>
    <row r="553" spans="2:5" x14ac:dyDescent="0.3">
      <c r="B553" s="1">
        <v>522</v>
      </c>
      <c r="C553" s="1">
        <f t="shared" ca="1" si="24"/>
        <v>83.174345359156703</v>
      </c>
      <c r="D553" s="1">
        <f t="shared" si="25"/>
        <v>150.80797057705661</v>
      </c>
      <c r="E553" s="1">
        <f t="shared" ca="1" si="26"/>
        <v>1.3031897257014788E-6</v>
      </c>
    </row>
    <row r="554" spans="2:5" x14ac:dyDescent="0.3">
      <c r="B554" s="1">
        <v>523</v>
      </c>
      <c r="C554" s="1">
        <f t="shared" ca="1" si="24"/>
        <v>98.350144827228959</v>
      </c>
      <c r="D554" s="1">
        <f t="shared" si="25"/>
        <v>150.84558955024468</v>
      </c>
      <c r="E554" s="1">
        <f t="shared" ca="1" si="26"/>
        <v>7.0830014698503656E-5</v>
      </c>
    </row>
    <row r="555" spans="2:5" x14ac:dyDescent="0.3">
      <c r="B555" s="1">
        <v>524</v>
      </c>
      <c r="C555" s="1">
        <f t="shared" ca="1" si="24"/>
        <v>91.326376096072693</v>
      </c>
      <c r="D555" s="1">
        <f t="shared" si="25"/>
        <v>150.88321384271521</v>
      </c>
      <c r="E555" s="1">
        <f t="shared" ca="1" si="26"/>
        <v>1.2658293578075409E-5</v>
      </c>
    </row>
    <row r="556" spans="2:5" x14ac:dyDescent="0.3">
      <c r="B556" s="1">
        <v>525</v>
      </c>
      <c r="C556" s="1">
        <f t="shared" ca="1" si="24"/>
        <v>97.779275897983126</v>
      </c>
      <c r="D556" s="1">
        <f t="shared" si="25"/>
        <v>150.92084369275472</v>
      </c>
      <c r="E556" s="1">
        <f t="shared" ca="1" si="26"/>
        <v>6.208552547116212E-5</v>
      </c>
    </row>
    <row r="557" spans="2:5" x14ac:dyDescent="0.3">
      <c r="B557" s="1">
        <v>526</v>
      </c>
      <c r="C557" s="1">
        <f t="shared" ca="1" si="24"/>
        <v>96.833536966783541</v>
      </c>
      <c r="D557" s="1">
        <f t="shared" si="25"/>
        <v>150.95847933889527</v>
      </c>
      <c r="E557" s="1">
        <f t="shared" ca="1" si="26"/>
        <v>4.9750809335313736E-5</v>
      </c>
    </row>
    <row r="558" spans="2:5" x14ac:dyDescent="0.3">
      <c r="B558" s="1">
        <v>527</v>
      </c>
      <c r="C558" s="1">
        <f t="shared" ca="1" si="24"/>
        <v>101.33027665314773</v>
      </c>
      <c r="D558" s="1">
        <f t="shared" si="25"/>
        <v>150.99612101992514</v>
      </c>
      <c r="E558" s="1">
        <f t="shared" ca="1" si="26"/>
        <v>1.3764126585597702E-4</v>
      </c>
    </row>
    <row r="559" spans="2:5" x14ac:dyDescent="0.3">
      <c r="B559" s="1">
        <v>528</v>
      </c>
      <c r="C559" s="1">
        <f t="shared" ca="1" si="24"/>
        <v>116.22267797966481</v>
      </c>
      <c r="D559" s="1">
        <f t="shared" si="25"/>
        <v>151.03376897489949</v>
      </c>
      <c r="E559" s="1">
        <f t="shared" ca="1" si="26"/>
        <v>2.1073191249534021E-3</v>
      </c>
    </row>
    <row r="560" spans="2:5" x14ac:dyDescent="0.3">
      <c r="B560" s="1">
        <v>529</v>
      </c>
      <c r="C560" s="1">
        <f t="shared" ca="1" si="24"/>
        <v>90.020081151334111</v>
      </c>
      <c r="D560" s="1">
        <f t="shared" si="25"/>
        <v>151.07142344315119</v>
      </c>
      <c r="E560" s="1">
        <f t="shared" ca="1" si="26"/>
        <v>8.9699123201030323E-6</v>
      </c>
    </row>
    <row r="561" spans="2:5" x14ac:dyDescent="0.3">
      <c r="B561" s="1">
        <v>530</v>
      </c>
      <c r="C561" s="1">
        <f t="shared" ca="1" si="24"/>
        <v>100.55145444158664</v>
      </c>
      <c r="D561" s="1">
        <f t="shared" si="25"/>
        <v>151.10908466430149</v>
      </c>
      <c r="E561" s="1">
        <f t="shared" ca="1" si="26"/>
        <v>1.1614459428694004E-4</v>
      </c>
    </row>
    <row r="562" spans="2:5" x14ac:dyDescent="0.3">
      <c r="B562" s="1">
        <v>531</v>
      </c>
      <c r="C562" s="1">
        <f t="shared" ca="1" si="24"/>
        <v>109.76271239799834</v>
      </c>
      <c r="D562" s="1">
        <f t="shared" si="25"/>
        <v>151.14675287827089</v>
      </c>
      <c r="E562" s="1">
        <f t="shared" ca="1" si="26"/>
        <v>7.2825894774202133E-4</v>
      </c>
    </row>
    <row r="563" spans="2:5" x14ac:dyDescent="0.3">
      <c r="B563" s="1">
        <v>532</v>
      </c>
      <c r="C563" s="1">
        <f t="shared" ca="1" si="24"/>
        <v>107.60256197295665</v>
      </c>
      <c r="D563" s="1">
        <f t="shared" si="25"/>
        <v>151.18442832529001</v>
      </c>
      <c r="E563" s="1">
        <f t="shared" ca="1" si="26"/>
        <v>4.8979276663880904E-4</v>
      </c>
    </row>
    <row r="564" spans="2:5" x14ac:dyDescent="0.3">
      <c r="B564" s="1">
        <v>533</v>
      </c>
      <c r="C564" s="1">
        <f t="shared" ca="1" si="24"/>
        <v>117.50158258753936</v>
      </c>
      <c r="D564" s="1">
        <f t="shared" si="25"/>
        <v>151.22211124591036</v>
      </c>
      <c r="E564" s="1">
        <f t="shared" ca="1" si="26"/>
        <v>2.5440897218154683E-3</v>
      </c>
    </row>
    <row r="565" spans="2:5" x14ac:dyDescent="0.3">
      <c r="B565" s="1">
        <v>534</v>
      </c>
      <c r="C565" s="1">
        <f t="shared" ca="1" si="24"/>
        <v>112.40588775175473</v>
      </c>
      <c r="D565" s="1">
        <f t="shared" si="25"/>
        <v>151.25980188101539</v>
      </c>
      <c r="E565" s="1">
        <f t="shared" ca="1" si="26"/>
        <v>1.150344528479635E-3</v>
      </c>
    </row>
    <row r="566" spans="2:5" x14ac:dyDescent="0.3">
      <c r="B566" s="1">
        <v>535</v>
      </c>
      <c r="C566" s="1">
        <f t="shared" ca="1" si="24"/>
        <v>90.984706787197936</v>
      </c>
      <c r="D566" s="1">
        <f t="shared" si="25"/>
        <v>151.29750047183134</v>
      </c>
      <c r="E566" s="1">
        <f t="shared" ca="1" si="26"/>
        <v>1.1576249335697443E-5</v>
      </c>
    </row>
    <row r="567" spans="2:5" x14ac:dyDescent="0.3">
      <c r="B567" s="1">
        <v>536</v>
      </c>
      <c r="C567" s="1">
        <f t="shared" ca="1" si="24"/>
        <v>106.35222516313866</v>
      </c>
      <c r="D567" s="1">
        <f t="shared" si="25"/>
        <v>151.33520725993824</v>
      </c>
      <c r="E567" s="1">
        <f t="shared" ca="1" si="26"/>
        <v>3.8563969245496437E-4</v>
      </c>
    </row>
    <row r="568" spans="2:5" x14ac:dyDescent="0.3">
      <c r="B568" s="1">
        <v>537</v>
      </c>
      <c r="C568" s="1">
        <f t="shared" ca="1" si="24"/>
        <v>104.21316659391887</v>
      </c>
      <c r="D568" s="1">
        <f t="shared" si="25"/>
        <v>151.37292248728104</v>
      </c>
      <c r="E568" s="1">
        <f t="shared" ca="1" si="26"/>
        <v>2.520882814892208E-4</v>
      </c>
    </row>
    <row r="569" spans="2:5" x14ac:dyDescent="0.3">
      <c r="B569" s="1">
        <v>538</v>
      </c>
      <c r="C569" s="1">
        <f t="shared" ca="1" si="24"/>
        <v>106.86235597648482</v>
      </c>
      <c r="D569" s="1">
        <f t="shared" si="25"/>
        <v>151.41064639618054</v>
      </c>
      <c r="E569" s="1">
        <f t="shared" ca="1" si="26"/>
        <v>4.2550875795831759E-4</v>
      </c>
    </row>
    <row r="570" spans="2:5" x14ac:dyDescent="0.3">
      <c r="B570" s="1">
        <v>539</v>
      </c>
      <c r="C570" s="1">
        <f t="shared" ca="1" si="24"/>
        <v>86.673696069173147</v>
      </c>
      <c r="D570" s="1">
        <f t="shared" si="25"/>
        <v>151.4483792293446</v>
      </c>
      <c r="E570" s="1">
        <f t="shared" ca="1" si="26"/>
        <v>3.5855795245082497E-6</v>
      </c>
    </row>
    <row r="571" spans="2:5" x14ac:dyDescent="0.3">
      <c r="B571" s="1">
        <v>540</v>
      </c>
      <c r="C571" s="1">
        <f t="shared" ca="1" si="24"/>
        <v>108.55128274642442</v>
      </c>
      <c r="D571" s="1">
        <f t="shared" si="25"/>
        <v>151.4861212298793</v>
      </c>
      <c r="E571" s="1">
        <f t="shared" ca="1" si="26"/>
        <v>5.8449754155727712E-4</v>
      </c>
    </row>
    <row r="572" spans="2:5" x14ac:dyDescent="0.3">
      <c r="B572" s="1">
        <v>541</v>
      </c>
      <c r="C572" s="1">
        <f t="shared" ca="1" si="24"/>
        <v>88.304457010885443</v>
      </c>
      <c r="D572" s="1">
        <f t="shared" si="25"/>
        <v>151.52387264130019</v>
      </c>
      <c r="E572" s="1">
        <f t="shared" ca="1" si="26"/>
        <v>5.6405886768259146E-6</v>
      </c>
    </row>
    <row r="573" spans="2:5" x14ac:dyDescent="0.3">
      <c r="B573" s="1">
        <v>542</v>
      </c>
      <c r="C573" s="1">
        <f t="shared" ca="1" si="24"/>
        <v>101.80215283875768</v>
      </c>
      <c r="D573" s="1">
        <f t="shared" si="25"/>
        <v>151.56163370754339</v>
      </c>
      <c r="E573" s="1">
        <f t="shared" ca="1" si="26"/>
        <v>1.5235715121380037E-4</v>
      </c>
    </row>
    <row r="574" spans="2:5" x14ac:dyDescent="0.3">
      <c r="B574" s="1">
        <v>543</v>
      </c>
      <c r="C574" s="1">
        <f t="shared" ca="1" si="24"/>
        <v>103.36000524672997</v>
      </c>
      <c r="D574" s="1">
        <f t="shared" si="25"/>
        <v>151.5994046729771</v>
      </c>
      <c r="E574" s="1">
        <f t="shared" ca="1" si="26"/>
        <v>2.1156790744807552E-4</v>
      </c>
    </row>
    <row r="575" spans="2:5" x14ac:dyDescent="0.3">
      <c r="B575" s="1">
        <v>544</v>
      </c>
      <c r="C575" s="1">
        <f t="shared" ca="1" si="24"/>
        <v>107.88189874568143</v>
      </c>
      <c r="D575" s="1">
        <f t="shared" si="25"/>
        <v>151.63718578241279</v>
      </c>
      <c r="E575" s="1">
        <f t="shared" ca="1" si="26"/>
        <v>5.1617469316831614E-4</v>
      </c>
    </row>
    <row r="576" spans="2:5" x14ac:dyDescent="0.3">
      <c r="B576" s="1">
        <v>545</v>
      </c>
      <c r="C576" s="1">
        <f t="shared" ca="1" si="24"/>
        <v>84.580440103214258</v>
      </c>
      <c r="D576" s="1">
        <f t="shared" si="25"/>
        <v>151.67497728111675</v>
      </c>
      <c r="E576" s="1">
        <f t="shared" ca="1" si="26"/>
        <v>1.9700039808015606E-6</v>
      </c>
    </row>
    <row r="577" spans="2:5" x14ac:dyDescent="0.3">
      <c r="B577" s="1">
        <v>546</v>
      </c>
      <c r="C577" s="1">
        <f t="shared" ca="1" si="24"/>
        <v>108.50707818004697</v>
      </c>
      <c r="D577" s="1">
        <f t="shared" si="25"/>
        <v>151.71277941482143</v>
      </c>
      <c r="E577" s="1">
        <f t="shared" ca="1" si="26"/>
        <v>5.7975466407923727E-4</v>
      </c>
    </row>
    <row r="578" spans="2:5" x14ac:dyDescent="0.3">
      <c r="B578" s="1">
        <v>547</v>
      </c>
      <c r="C578" s="1">
        <f t="shared" ca="1" si="24"/>
        <v>101.8175848271231</v>
      </c>
      <c r="D578" s="1">
        <f t="shared" si="25"/>
        <v>151.75059242973703</v>
      </c>
      <c r="E578" s="1">
        <f t="shared" ca="1" si="26"/>
        <v>1.528615548786708E-4</v>
      </c>
    </row>
    <row r="579" spans="2:5" x14ac:dyDescent="0.3">
      <c r="B579" s="1">
        <v>548</v>
      </c>
      <c r="C579" s="1">
        <f t="shared" ca="1" si="24"/>
        <v>97.96888916896657</v>
      </c>
      <c r="D579" s="1">
        <f t="shared" si="25"/>
        <v>151.78841657256311</v>
      </c>
      <c r="E579" s="1">
        <f t="shared" ca="1" si="26"/>
        <v>6.4873597657812238E-5</v>
      </c>
    </row>
    <row r="580" spans="2:5" x14ac:dyDescent="0.3">
      <c r="B580" s="1">
        <v>549</v>
      </c>
      <c r="C580" s="1">
        <f t="shared" ca="1" si="24"/>
        <v>87.688064598841933</v>
      </c>
      <c r="D580" s="1">
        <f t="shared" si="25"/>
        <v>151.82625209050008</v>
      </c>
      <c r="E580" s="1">
        <f t="shared" ca="1" si="26"/>
        <v>4.7594296433548998E-6</v>
      </c>
    </row>
    <row r="581" spans="2:5" x14ac:dyDescent="0.3">
      <c r="B581" s="1">
        <v>550</v>
      </c>
      <c r="C581" s="1">
        <f t="shared" ca="1" si="24"/>
        <v>94.49592085911479</v>
      </c>
      <c r="D581" s="1">
        <f t="shared" si="25"/>
        <v>151.86409923126104</v>
      </c>
      <c r="E581" s="1">
        <f t="shared" ca="1" si="26"/>
        <v>2.8290204064497202E-5</v>
      </c>
    </row>
    <row r="582" spans="2:5" x14ac:dyDescent="0.3">
      <c r="B582" s="1">
        <v>551</v>
      </c>
      <c r="C582" s="1">
        <f t="shared" ca="1" si="24"/>
        <v>120.44725911549948</v>
      </c>
      <c r="D582" s="1">
        <f t="shared" si="25"/>
        <v>151.90195824308347</v>
      </c>
      <c r="E582" s="1">
        <f t="shared" ca="1" si="26"/>
        <v>3.8188776039272329E-3</v>
      </c>
    </row>
    <row r="583" spans="2:5" x14ac:dyDescent="0.3">
      <c r="B583" s="1">
        <v>552</v>
      </c>
      <c r="C583" s="1">
        <f t="shared" ca="1" si="24"/>
        <v>91.255512006415827</v>
      </c>
      <c r="D583" s="1">
        <f t="shared" si="25"/>
        <v>151.93982937474101</v>
      </c>
      <c r="E583" s="1">
        <f t="shared" ca="1" si="26"/>
        <v>1.2426385979059686E-5</v>
      </c>
    </row>
    <row r="584" spans="2:5" x14ac:dyDescent="0.3">
      <c r="B584" s="1">
        <v>553</v>
      </c>
      <c r="C584" s="1">
        <f t="shared" ca="1" si="24"/>
        <v>86.610534943758125</v>
      </c>
      <c r="D584" s="1">
        <f t="shared" si="25"/>
        <v>151.97771287555545</v>
      </c>
      <c r="E584" s="1">
        <f t="shared" ca="1" si="26"/>
        <v>3.5223716766722516E-6</v>
      </c>
    </row>
    <row r="585" spans="2:5" x14ac:dyDescent="0.3">
      <c r="B585" s="1">
        <v>554</v>
      </c>
      <c r="C585" s="1">
        <f t="shared" ca="1" si="24"/>
        <v>114.13040324993142</v>
      </c>
      <c r="D585" s="1">
        <f t="shared" si="25"/>
        <v>152.01560899540854</v>
      </c>
      <c r="E585" s="1">
        <f t="shared" ca="1" si="26"/>
        <v>1.5243883928676967E-3</v>
      </c>
    </row>
    <row r="586" spans="2:5" x14ac:dyDescent="0.3">
      <c r="B586" s="1">
        <v>555</v>
      </c>
      <c r="C586" s="1">
        <f t="shared" ca="1" si="24"/>
        <v>92.935917941818957</v>
      </c>
      <c r="D586" s="1">
        <f t="shared" si="25"/>
        <v>152.05351798475405</v>
      </c>
      <c r="E586" s="1">
        <f t="shared" ca="1" si="26"/>
        <v>1.9149537744623379E-5</v>
      </c>
    </row>
    <row r="587" spans="2:5" x14ac:dyDescent="0.3">
      <c r="B587" s="1">
        <v>556</v>
      </c>
      <c r="C587" s="1">
        <f t="shared" ca="1" si="24"/>
        <v>110.66283997067649</v>
      </c>
      <c r="D587" s="1">
        <f t="shared" si="25"/>
        <v>152.09144009462989</v>
      </c>
      <c r="E587" s="1">
        <f t="shared" ca="1" si="26"/>
        <v>8.5391199370198848E-4</v>
      </c>
    </row>
    <row r="588" spans="2:5" x14ac:dyDescent="0.3">
      <c r="B588" s="1">
        <v>557</v>
      </c>
      <c r="C588" s="1">
        <f t="shared" ca="1" si="24"/>
        <v>90.70067227447737</v>
      </c>
      <c r="D588" s="1">
        <f t="shared" si="25"/>
        <v>152.12937557667018</v>
      </c>
      <c r="E588" s="1">
        <f t="shared" ca="1" si="26"/>
        <v>1.0743240671891638E-5</v>
      </c>
    </row>
    <row r="589" spans="2:5" x14ac:dyDescent="0.3">
      <c r="B589" s="1">
        <v>558</v>
      </c>
      <c r="C589" s="1">
        <f t="shared" ca="1" si="24"/>
        <v>102.62567912483161</v>
      </c>
      <c r="D589" s="1">
        <f t="shared" si="25"/>
        <v>152.16732468311756</v>
      </c>
      <c r="E589" s="1">
        <f t="shared" ca="1" si="26"/>
        <v>1.8147721232903593E-4</v>
      </c>
    </row>
    <row r="590" spans="2:5" x14ac:dyDescent="0.3">
      <c r="B590" s="1">
        <v>559</v>
      </c>
      <c r="C590" s="1">
        <f t="shared" ca="1" si="24"/>
        <v>103.05804438528399</v>
      </c>
      <c r="D590" s="1">
        <f t="shared" si="25"/>
        <v>152.20528766683537</v>
      </c>
      <c r="E590" s="1">
        <f t="shared" ca="1" si="26"/>
        <v>1.9869088491760622E-4</v>
      </c>
    </row>
    <row r="591" spans="2:5" x14ac:dyDescent="0.3">
      <c r="B591" s="1">
        <v>560</v>
      </c>
      <c r="C591" s="1">
        <f t="shared" ca="1" si="24"/>
        <v>108.35503324609468</v>
      </c>
      <c r="D591" s="1">
        <f t="shared" si="25"/>
        <v>152.24326478132014</v>
      </c>
      <c r="E591" s="1">
        <f t="shared" ca="1" si="26"/>
        <v>5.6369571204130061E-4</v>
      </c>
    </row>
    <row r="592" spans="2:5" x14ac:dyDescent="0.3">
      <c r="B592" s="1">
        <v>561</v>
      </c>
      <c r="C592" s="1">
        <f t="shared" ca="1" si="24"/>
        <v>86.929079563338135</v>
      </c>
      <c r="D592" s="1">
        <f t="shared" si="25"/>
        <v>152.2812562807139</v>
      </c>
      <c r="E592" s="1">
        <f t="shared" ca="1" si="26"/>
        <v>3.8522327846514366E-6</v>
      </c>
    </row>
    <row r="593" spans="2:5" x14ac:dyDescent="0.3">
      <c r="B593" s="1">
        <v>562</v>
      </c>
      <c r="C593" s="1">
        <f t="shared" ca="1" si="24"/>
        <v>98.86968376287075</v>
      </c>
      <c r="D593" s="1">
        <f t="shared" si="25"/>
        <v>152.31926241981682</v>
      </c>
      <c r="E593" s="1">
        <f t="shared" ca="1" si="26"/>
        <v>7.9753907560001618E-5</v>
      </c>
    </row>
    <row r="594" spans="2:5" x14ac:dyDescent="0.3">
      <c r="B594" s="1">
        <v>563</v>
      </c>
      <c r="C594" s="1">
        <f t="shared" ca="1" si="24"/>
        <v>89.000984393480508</v>
      </c>
      <c r="D594" s="1">
        <f t="shared" si="25"/>
        <v>152.35728345409979</v>
      </c>
      <c r="E594" s="1">
        <f t="shared" ca="1" si="26"/>
        <v>6.8202751296008475E-6</v>
      </c>
    </row>
    <row r="595" spans="2:5" x14ac:dyDescent="0.3">
      <c r="B595" s="1">
        <v>564</v>
      </c>
      <c r="C595" s="1">
        <f t="shared" ca="1" si="24"/>
        <v>94.574241814114615</v>
      </c>
      <c r="D595" s="1">
        <f t="shared" si="25"/>
        <v>152.39531963971694</v>
      </c>
      <c r="E595" s="1">
        <f t="shared" ca="1" si="26"/>
        <v>2.8841708633347592E-5</v>
      </c>
    </row>
    <row r="596" spans="2:5" x14ac:dyDescent="0.3">
      <c r="B596" s="1">
        <v>565</v>
      </c>
      <c r="C596" s="1">
        <f t="shared" ca="1" si="24"/>
        <v>93.380545095108332</v>
      </c>
      <c r="D596" s="1">
        <f t="shared" si="25"/>
        <v>152.43337123351867</v>
      </c>
      <c r="E596" s="1">
        <f t="shared" ca="1" si="26"/>
        <v>2.1425992138592536E-5</v>
      </c>
    </row>
    <row r="597" spans="2:5" x14ac:dyDescent="0.3">
      <c r="B597" s="1">
        <v>566</v>
      </c>
      <c r="C597" s="1">
        <f t="shared" ca="1" si="24"/>
        <v>110.74999666547049</v>
      </c>
      <c r="D597" s="1">
        <f t="shared" si="25"/>
        <v>152.47143849306426</v>
      </c>
      <c r="E597" s="1">
        <f t="shared" ca="1" si="26"/>
        <v>8.6700870729390612E-4</v>
      </c>
    </row>
    <row r="598" spans="2:5" x14ac:dyDescent="0.3">
      <c r="B598" s="1">
        <v>567</v>
      </c>
      <c r="C598" s="1">
        <f t="shared" ca="1" si="24"/>
        <v>108.43775266131188</v>
      </c>
      <c r="D598" s="1">
        <f t="shared" si="25"/>
        <v>152.50952167663496</v>
      </c>
      <c r="E598" s="1">
        <f t="shared" ca="1" si="26"/>
        <v>5.7238383990887594E-4</v>
      </c>
    </row>
    <row r="599" spans="2:5" x14ac:dyDescent="0.3">
      <c r="B599" s="1">
        <v>568</v>
      </c>
      <c r="C599" s="1">
        <f t="shared" ca="1" si="24"/>
        <v>101.19709046600504</v>
      </c>
      <c r="D599" s="1">
        <f t="shared" si="25"/>
        <v>152.54762104324695</v>
      </c>
      <c r="E599" s="1">
        <f t="shared" ca="1" si="26"/>
        <v>1.3372719550756602E-4</v>
      </c>
    </row>
    <row r="600" spans="2:5" x14ac:dyDescent="0.3">
      <c r="B600" s="1">
        <v>569</v>
      </c>
      <c r="C600" s="1">
        <f t="shared" ca="1" si="24"/>
        <v>113.35434962110362</v>
      </c>
      <c r="D600" s="1">
        <f t="shared" si="25"/>
        <v>152.58573685266441</v>
      </c>
      <c r="E600" s="1">
        <f t="shared" ca="1" si="26"/>
        <v>1.345191145664959E-3</v>
      </c>
    </row>
    <row r="601" spans="2:5" x14ac:dyDescent="0.3">
      <c r="B601" s="1">
        <v>570</v>
      </c>
      <c r="C601" s="1">
        <f t="shared" ca="1" si="24"/>
        <v>112.88012561571095</v>
      </c>
      <c r="D601" s="1">
        <f t="shared" si="25"/>
        <v>152.62386936541284</v>
      </c>
      <c r="E601" s="1">
        <f t="shared" ca="1" si="26"/>
        <v>1.2445819779895516E-3</v>
      </c>
    </row>
    <row r="602" spans="2:5" x14ac:dyDescent="0.3">
      <c r="B602" s="1">
        <v>571</v>
      </c>
      <c r="C602" s="1">
        <f t="shared" ca="1" si="24"/>
        <v>99.140453122277151</v>
      </c>
      <c r="D602" s="1">
        <f t="shared" si="25"/>
        <v>152.66201884279224</v>
      </c>
      <c r="E602" s="1">
        <f t="shared" ca="1" si="26"/>
        <v>8.4801567453823693E-5</v>
      </c>
    </row>
    <row r="603" spans="2:5" x14ac:dyDescent="0.3">
      <c r="B603" s="1">
        <v>572</v>
      </c>
      <c r="C603" s="1">
        <f t="shared" ca="1" si="24"/>
        <v>100.25975136895923</v>
      </c>
      <c r="D603" s="1">
        <f t="shared" si="25"/>
        <v>152.70018554689057</v>
      </c>
      <c r="E603" s="1">
        <f t="shared" ca="1" si="26"/>
        <v>1.0891185218244789E-4</v>
      </c>
    </row>
    <row r="604" spans="2:5" x14ac:dyDescent="0.3">
      <c r="B604" s="1">
        <v>573</v>
      </c>
      <c r="C604" s="1">
        <f t="shared" ca="1" si="24"/>
        <v>102.89537776775543</v>
      </c>
      <c r="D604" s="1">
        <f t="shared" si="25"/>
        <v>152.73836974059722</v>
      </c>
      <c r="E604" s="1">
        <f t="shared" ca="1" si="26"/>
        <v>1.9204969926999224E-4</v>
      </c>
    </row>
    <row r="605" spans="2:5" x14ac:dyDescent="0.3">
      <c r="B605" s="1">
        <v>574</v>
      </c>
      <c r="C605" s="1">
        <f t="shared" ca="1" si="24"/>
        <v>87.302313327369305</v>
      </c>
      <c r="D605" s="1">
        <f t="shared" si="25"/>
        <v>152.77657168761658</v>
      </c>
      <c r="E605" s="1">
        <f t="shared" ca="1" si="26"/>
        <v>4.275779645564115E-6</v>
      </c>
    </row>
    <row r="606" spans="2:5" x14ac:dyDescent="0.3">
      <c r="B606" s="1">
        <v>575</v>
      </c>
      <c r="C606" s="1">
        <f t="shared" ca="1" si="24"/>
        <v>120.87360865834431</v>
      </c>
      <c r="D606" s="1">
        <f t="shared" si="25"/>
        <v>152.8147916524818</v>
      </c>
      <c r="E606" s="1">
        <f t="shared" ca="1" si="26"/>
        <v>4.037201349720819E-3</v>
      </c>
    </row>
    <row r="607" spans="2:5" x14ac:dyDescent="0.3">
      <c r="B607" s="1">
        <v>576</v>
      </c>
      <c r="C607" s="1">
        <f t="shared" ca="1" si="24"/>
        <v>98.050483232247913</v>
      </c>
      <c r="D607" s="1">
        <f t="shared" si="25"/>
        <v>152.85302990056849</v>
      </c>
      <c r="E607" s="1">
        <f t="shared" ca="1" si="26"/>
        <v>6.610831328178136E-5</v>
      </c>
    </row>
    <row r="608" spans="2:5" x14ac:dyDescent="0.3">
      <c r="B608" s="1">
        <v>577</v>
      </c>
      <c r="C608" s="1">
        <f t="shared" ca="1" si="24"/>
        <v>109.92317729861911</v>
      </c>
      <c r="D608" s="1">
        <f t="shared" si="25"/>
        <v>152.89128669810864</v>
      </c>
      <c r="E608" s="1">
        <f t="shared" ca="1" si="26"/>
        <v>7.4941715970135191E-4</v>
      </c>
    </row>
    <row r="609" spans="2:5" x14ac:dyDescent="0.3">
      <c r="B609" s="1">
        <v>578</v>
      </c>
      <c r="C609" s="1">
        <f t="shared" ref="C609:C672" ca="1" si="27">_xlfn.NORM.INV(RAND(),$C$28,$C$29)</f>
        <v>94.103476314002918</v>
      </c>
      <c r="D609" s="1">
        <f t="shared" ref="D609:D672" si="28">_xlfn.NORM.INV(B609/1001,$D$28,$D$29)</f>
        <v>152.92956231220469</v>
      </c>
      <c r="E609" s="1">
        <f t="shared" ref="E609:E672" ca="1" si="29">_xlfn.NORM.DIST(C609,$D$28,$D$29,0)</f>
        <v>2.5671033253652001E-5</v>
      </c>
    </row>
    <row r="610" spans="2:5" x14ac:dyDescent="0.3">
      <c r="B610" s="1">
        <v>579</v>
      </c>
      <c r="C610" s="1">
        <f t="shared" ca="1" si="27"/>
        <v>90.85483476273231</v>
      </c>
      <c r="D610" s="1">
        <f t="shared" si="28"/>
        <v>152.96785701084363</v>
      </c>
      <c r="E610" s="1">
        <f t="shared" ca="1" si="29"/>
        <v>1.1188135519803182E-5</v>
      </c>
    </row>
    <row r="611" spans="2:5" x14ac:dyDescent="0.3">
      <c r="B611" s="1">
        <v>580</v>
      </c>
      <c r="C611" s="1">
        <f t="shared" ca="1" si="27"/>
        <v>96.348238760652791</v>
      </c>
      <c r="D611" s="1">
        <f t="shared" si="28"/>
        <v>153.00617106291111</v>
      </c>
      <c r="E611" s="1">
        <f t="shared" ca="1" si="29"/>
        <v>4.433744753566664E-5</v>
      </c>
    </row>
    <row r="612" spans="2:5" x14ac:dyDescent="0.3">
      <c r="B612" s="1">
        <v>581</v>
      </c>
      <c r="C612" s="1">
        <f t="shared" ca="1" si="27"/>
        <v>88.8591410949996</v>
      </c>
      <c r="D612" s="1">
        <f t="shared" si="28"/>
        <v>153.04450473820594</v>
      </c>
      <c r="E612" s="1">
        <f t="shared" ca="1" si="29"/>
        <v>6.5626890091629235E-6</v>
      </c>
    </row>
    <row r="613" spans="2:5" x14ac:dyDescent="0.3">
      <c r="B613" s="1">
        <v>582</v>
      </c>
      <c r="C613" s="1">
        <f t="shared" ca="1" si="27"/>
        <v>121.94404866015711</v>
      </c>
      <c r="D613" s="1">
        <f t="shared" si="28"/>
        <v>153.08285830745439</v>
      </c>
      <c r="E613" s="1">
        <f t="shared" ca="1" si="29"/>
        <v>4.6254540183085736E-3</v>
      </c>
    </row>
    <row r="614" spans="2:5" x14ac:dyDescent="0.3">
      <c r="B614" s="1">
        <v>583</v>
      </c>
      <c r="C614" s="1">
        <f t="shared" ca="1" si="27"/>
        <v>88.049735652338669</v>
      </c>
      <c r="D614" s="1">
        <f t="shared" si="28"/>
        <v>153.12123204232489</v>
      </c>
      <c r="E614" s="1">
        <f t="shared" ca="1" si="29"/>
        <v>5.2593057943504415E-6</v>
      </c>
    </row>
    <row r="615" spans="2:5" x14ac:dyDescent="0.3">
      <c r="B615" s="1">
        <v>584</v>
      </c>
      <c r="C615" s="1">
        <f t="shared" ca="1" si="27"/>
        <v>84.404239991419757</v>
      </c>
      <c r="D615" s="1">
        <f t="shared" si="28"/>
        <v>153.1596262154427</v>
      </c>
      <c r="E615" s="1">
        <f t="shared" ca="1" si="29"/>
        <v>1.8714915898285883E-6</v>
      </c>
    </row>
    <row r="616" spans="2:5" x14ac:dyDescent="0.3">
      <c r="B616" s="1">
        <v>585</v>
      </c>
      <c r="C616" s="1">
        <f t="shared" ca="1" si="27"/>
        <v>92.030031278987195</v>
      </c>
      <c r="D616" s="1">
        <f t="shared" si="28"/>
        <v>153.19804110040457</v>
      </c>
      <c r="E616" s="1">
        <f t="shared" ca="1" si="29"/>
        <v>1.5191038176014564E-5</v>
      </c>
    </row>
    <row r="617" spans="2:5" x14ac:dyDescent="0.3">
      <c r="B617" s="1">
        <v>586</v>
      </c>
      <c r="C617" s="1">
        <f t="shared" ca="1" si="27"/>
        <v>81.707940106814846</v>
      </c>
      <c r="D617" s="1">
        <f t="shared" si="28"/>
        <v>153.23647697179393</v>
      </c>
      <c r="E617" s="1">
        <f t="shared" ca="1" si="29"/>
        <v>8.390455567426371E-7</v>
      </c>
    </row>
    <row r="618" spans="2:5" x14ac:dyDescent="0.3">
      <c r="B618" s="1">
        <v>587</v>
      </c>
      <c r="C618" s="1">
        <f t="shared" ca="1" si="27"/>
        <v>91.285513939766119</v>
      </c>
      <c r="D618" s="1">
        <f t="shared" si="28"/>
        <v>153.27493410519571</v>
      </c>
      <c r="E618" s="1">
        <f t="shared" ca="1" si="29"/>
        <v>1.2524080314430659E-5</v>
      </c>
    </row>
    <row r="619" spans="2:5" x14ac:dyDescent="0.3">
      <c r="B619" s="1">
        <v>588</v>
      </c>
      <c r="C619" s="1">
        <f t="shared" ca="1" si="27"/>
        <v>94.283212476321523</v>
      </c>
      <c r="D619" s="1">
        <f t="shared" si="28"/>
        <v>153.31341277721168</v>
      </c>
      <c r="E619" s="1">
        <f t="shared" ca="1" si="29"/>
        <v>2.6841337156808771E-5</v>
      </c>
    </row>
    <row r="620" spans="2:5" x14ac:dyDescent="0.3">
      <c r="B620" s="1">
        <v>589</v>
      </c>
      <c r="C620" s="1">
        <f t="shared" ca="1" si="27"/>
        <v>74.874190542526861</v>
      </c>
      <c r="D620" s="1">
        <f t="shared" si="28"/>
        <v>153.35191326547573</v>
      </c>
      <c r="E620" s="1">
        <f t="shared" ca="1" si="29"/>
        <v>9.504072114952407E-8</v>
      </c>
    </row>
    <row r="621" spans="2:5" x14ac:dyDescent="0.3">
      <c r="B621" s="1">
        <v>590</v>
      </c>
      <c r="C621" s="1">
        <f t="shared" ca="1" si="27"/>
        <v>102.81125716058196</v>
      </c>
      <c r="D621" s="1">
        <f t="shared" si="28"/>
        <v>153.39043584866931</v>
      </c>
      <c r="E621" s="1">
        <f t="shared" ca="1" si="29"/>
        <v>1.8869415723086244E-4</v>
      </c>
    </row>
    <row r="622" spans="2:5" x14ac:dyDescent="0.3">
      <c r="B622" s="1">
        <v>591</v>
      </c>
      <c r="C622" s="1">
        <f t="shared" ca="1" si="27"/>
        <v>88.279598365203128</v>
      </c>
      <c r="D622" s="1">
        <f t="shared" si="28"/>
        <v>153.42898080653706</v>
      </c>
      <c r="E622" s="1">
        <f t="shared" ca="1" si="29"/>
        <v>5.6022637746136659E-6</v>
      </c>
    </row>
    <row r="623" spans="2:5" x14ac:dyDescent="0.3">
      <c r="B623" s="1">
        <v>592</v>
      </c>
      <c r="C623" s="1">
        <f t="shared" ca="1" si="27"/>
        <v>94.750703189185018</v>
      </c>
      <c r="D623" s="1">
        <f t="shared" si="28"/>
        <v>153.46754841990241</v>
      </c>
      <c r="E623" s="1">
        <f t="shared" ca="1" si="29"/>
        <v>3.0120990043069766E-5</v>
      </c>
    </row>
    <row r="624" spans="2:5" x14ac:dyDescent="0.3">
      <c r="B624" s="1">
        <v>593</v>
      </c>
      <c r="C624" s="1">
        <f t="shared" ca="1" si="27"/>
        <v>94.251482521466173</v>
      </c>
      <c r="D624" s="1">
        <f t="shared" si="28"/>
        <v>153.50613897068365</v>
      </c>
      <c r="E624" s="1">
        <f t="shared" ca="1" si="29"/>
        <v>2.6631203683662469E-5</v>
      </c>
    </row>
    <row r="625" spans="2:5" x14ac:dyDescent="0.3">
      <c r="B625" s="1">
        <v>594</v>
      </c>
      <c r="C625" s="1">
        <f t="shared" ca="1" si="27"/>
        <v>114.81957071763409</v>
      </c>
      <c r="D625" s="1">
        <f t="shared" si="28"/>
        <v>153.54475274190978</v>
      </c>
      <c r="E625" s="1">
        <f t="shared" ca="1" si="29"/>
        <v>1.6996208577928548E-3</v>
      </c>
    </row>
    <row r="626" spans="2:5" x14ac:dyDescent="0.3">
      <c r="B626" s="1">
        <v>595</v>
      </c>
      <c r="C626" s="1">
        <f t="shared" ca="1" si="27"/>
        <v>94.07883333917151</v>
      </c>
      <c r="D626" s="1">
        <f t="shared" si="28"/>
        <v>153.58339001773672</v>
      </c>
      <c r="E626" s="1">
        <f t="shared" ca="1" si="29"/>
        <v>2.5514320085651059E-5</v>
      </c>
    </row>
    <row r="627" spans="2:5" x14ac:dyDescent="0.3">
      <c r="B627" s="1">
        <v>596</v>
      </c>
      <c r="C627" s="1">
        <f t="shared" ca="1" si="27"/>
        <v>107.78728479717542</v>
      </c>
      <c r="D627" s="1">
        <f t="shared" si="28"/>
        <v>153.62205108346362</v>
      </c>
      <c r="E627" s="1">
        <f t="shared" ca="1" si="29"/>
        <v>5.0710315032978211E-4</v>
      </c>
    </row>
    <row r="628" spans="2:5" x14ac:dyDescent="0.3">
      <c r="B628" s="1">
        <v>597</v>
      </c>
      <c r="C628" s="1">
        <f t="shared" ca="1" si="27"/>
        <v>98.397249941630065</v>
      </c>
      <c r="D628" s="1">
        <f t="shared" si="28"/>
        <v>153.6607362255493</v>
      </c>
      <c r="E628" s="1">
        <f t="shared" ca="1" si="29"/>
        <v>7.1599717383306395E-5</v>
      </c>
    </row>
    <row r="629" spans="2:5" x14ac:dyDescent="0.3">
      <c r="B629" s="1">
        <v>598</v>
      </c>
      <c r="C629" s="1">
        <f t="shared" ca="1" si="27"/>
        <v>93.735384949561904</v>
      </c>
      <c r="D629" s="1">
        <f t="shared" si="28"/>
        <v>153.69944573162888</v>
      </c>
      <c r="E629" s="1">
        <f t="shared" ca="1" si="29"/>
        <v>2.3420637693413587E-5</v>
      </c>
    </row>
    <row r="630" spans="2:5" x14ac:dyDescent="0.3">
      <c r="B630" s="1">
        <v>599</v>
      </c>
      <c r="C630" s="1">
        <f t="shared" ca="1" si="27"/>
        <v>97.696565793693253</v>
      </c>
      <c r="D630" s="1">
        <f t="shared" si="28"/>
        <v>153.73817989053052</v>
      </c>
      <c r="E630" s="1">
        <f t="shared" ca="1" si="29"/>
        <v>6.0904149765909213E-5</v>
      </c>
    </row>
    <row r="631" spans="2:5" x14ac:dyDescent="0.3">
      <c r="B631" s="1">
        <v>600</v>
      </c>
      <c r="C631" s="1">
        <f t="shared" ca="1" si="27"/>
        <v>102.22633994942244</v>
      </c>
      <c r="D631" s="1">
        <f t="shared" si="28"/>
        <v>153.77693899229232</v>
      </c>
      <c r="E631" s="1">
        <f t="shared" ca="1" si="29"/>
        <v>1.6678304491958063E-4</v>
      </c>
    </row>
    <row r="632" spans="2:5" x14ac:dyDescent="0.3">
      <c r="B632" s="1">
        <v>601</v>
      </c>
      <c r="C632" s="1">
        <f t="shared" ca="1" si="27"/>
        <v>116.87585700604701</v>
      </c>
      <c r="D632" s="1">
        <f t="shared" si="28"/>
        <v>153.81572332817942</v>
      </c>
      <c r="E632" s="1">
        <f t="shared" ca="1" si="29"/>
        <v>2.3222223991470449E-3</v>
      </c>
    </row>
    <row r="633" spans="2:5" x14ac:dyDescent="0.3">
      <c r="B633" s="1">
        <v>602</v>
      </c>
      <c r="C633" s="1">
        <f t="shared" ca="1" si="27"/>
        <v>111.39107622208741</v>
      </c>
      <c r="D633" s="1">
        <f t="shared" si="28"/>
        <v>153.85453319070129</v>
      </c>
      <c r="E633" s="1">
        <f t="shared" ca="1" si="29"/>
        <v>9.6871311082456573E-4</v>
      </c>
    </row>
    <row r="634" spans="2:5" x14ac:dyDescent="0.3">
      <c r="B634" s="1">
        <v>603</v>
      </c>
      <c r="C634" s="1">
        <f t="shared" ca="1" si="27"/>
        <v>101.9490342311087</v>
      </c>
      <c r="D634" s="1">
        <f t="shared" si="28"/>
        <v>153.8933688736291</v>
      </c>
      <c r="E634" s="1">
        <f t="shared" ca="1" si="29"/>
        <v>1.5721956853934847E-4</v>
      </c>
    </row>
    <row r="635" spans="2:5" x14ac:dyDescent="0.3">
      <c r="B635" s="1">
        <v>604</v>
      </c>
      <c r="C635" s="1">
        <f t="shared" ca="1" si="27"/>
        <v>110.31180816012345</v>
      </c>
      <c r="D635" s="1">
        <f t="shared" si="28"/>
        <v>153.93223067201333</v>
      </c>
      <c r="E635" s="1">
        <f t="shared" ca="1" si="29"/>
        <v>8.0286194556720384E-4</v>
      </c>
    </row>
    <row r="636" spans="2:5" x14ac:dyDescent="0.3">
      <c r="B636" s="1">
        <v>605</v>
      </c>
      <c r="C636" s="1">
        <f t="shared" ca="1" si="27"/>
        <v>106.7588658584659</v>
      </c>
      <c r="D636" s="1">
        <f t="shared" si="28"/>
        <v>153.97111888220144</v>
      </c>
      <c r="E636" s="1">
        <f t="shared" ca="1" si="29"/>
        <v>4.1713933740502386E-4</v>
      </c>
    </row>
    <row r="637" spans="2:5" x14ac:dyDescent="0.3">
      <c r="B637" s="1">
        <v>606</v>
      </c>
      <c r="C637" s="1">
        <f t="shared" ca="1" si="27"/>
        <v>97.640263453333773</v>
      </c>
      <c r="D637" s="1">
        <f t="shared" si="28"/>
        <v>154.01003380185591</v>
      </c>
      <c r="E637" s="1">
        <f t="shared" ca="1" si="29"/>
        <v>6.0111804894838999E-5</v>
      </c>
    </row>
    <row r="638" spans="2:5" x14ac:dyDescent="0.3">
      <c r="B638" s="1">
        <v>607</v>
      </c>
      <c r="C638" s="1">
        <f t="shared" ca="1" si="27"/>
        <v>102.20715287292182</v>
      </c>
      <c r="D638" s="1">
        <f t="shared" si="28"/>
        <v>154.04897572997231</v>
      </c>
      <c r="E638" s="1">
        <f t="shared" ca="1" si="29"/>
        <v>1.6610482680875076E-4</v>
      </c>
    </row>
    <row r="639" spans="2:5" x14ac:dyDescent="0.3">
      <c r="B639" s="1">
        <v>608</v>
      </c>
      <c r="C639" s="1">
        <f t="shared" ca="1" si="27"/>
        <v>115.05456201361767</v>
      </c>
      <c r="D639" s="1">
        <f t="shared" si="28"/>
        <v>154.08794496689762</v>
      </c>
      <c r="E639" s="1">
        <f t="shared" ca="1" si="29"/>
        <v>1.7630145056581118E-3</v>
      </c>
    </row>
    <row r="640" spans="2:5" x14ac:dyDescent="0.3">
      <c r="B640" s="1">
        <v>609</v>
      </c>
      <c r="C640" s="1">
        <f t="shared" ca="1" si="27"/>
        <v>102.76491784700227</v>
      </c>
      <c r="D640" s="1">
        <f t="shared" si="28"/>
        <v>154.12694181434858</v>
      </c>
      <c r="E640" s="1">
        <f t="shared" ca="1" si="29"/>
        <v>1.8686829744557072E-4</v>
      </c>
    </row>
    <row r="641" spans="2:5" x14ac:dyDescent="0.3">
      <c r="B641" s="1">
        <v>610</v>
      </c>
      <c r="C641" s="1">
        <f t="shared" ca="1" si="27"/>
        <v>99.952712686062299</v>
      </c>
      <c r="D641" s="1">
        <f t="shared" si="28"/>
        <v>154.16596657543056</v>
      </c>
      <c r="E641" s="1">
        <f t="shared" ca="1" si="29"/>
        <v>1.0174330331050889E-4</v>
      </c>
    </row>
    <row r="642" spans="2:5" x14ac:dyDescent="0.3">
      <c r="B642" s="1">
        <v>611</v>
      </c>
      <c r="C642" s="1">
        <f t="shared" ca="1" si="27"/>
        <v>103.58747717869288</v>
      </c>
      <c r="D642" s="1">
        <f t="shared" si="28"/>
        <v>154.20501955465625</v>
      </c>
      <c r="E642" s="1">
        <f t="shared" ca="1" si="29"/>
        <v>2.2175727670870261E-4</v>
      </c>
    </row>
    <row r="643" spans="2:5" x14ac:dyDescent="0.3">
      <c r="B643" s="1">
        <v>612</v>
      </c>
      <c r="C643" s="1">
        <f t="shared" ca="1" si="27"/>
        <v>108.55930324118999</v>
      </c>
      <c r="D643" s="1">
        <f t="shared" si="28"/>
        <v>154.24410105796471</v>
      </c>
      <c r="E643" s="1">
        <f t="shared" ca="1" si="29"/>
        <v>5.8536169576576679E-4</v>
      </c>
    </row>
    <row r="644" spans="2:5" x14ac:dyDescent="0.3">
      <c r="B644" s="1">
        <v>613</v>
      </c>
      <c r="C644" s="1">
        <f t="shared" ca="1" si="27"/>
        <v>92.454556559490825</v>
      </c>
      <c r="D644" s="1">
        <f t="shared" si="28"/>
        <v>154.28321139274084</v>
      </c>
      <c r="E644" s="1">
        <f t="shared" ca="1" si="29"/>
        <v>1.6940067749980011E-5</v>
      </c>
    </row>
    <row r="645" spans="2:5" x14ac:dyDescent="0.3">
      <c r="B645" s="1">
        <v>614</v>
      </c>
      <c r="C645" s="1">
        <f t="shared" ca="1" si="27"/>
        <v>91.173429264597701</v>
      </c>
      <c r="D645" s="1">
        <f t="shared" si="28"/>
        <v>154.32235086783447</v>
      </c>
      <c r="E645" s="1">
        <f t="shared" ca="1" si="29"/>
        <v>1.2162730948555779E-5</v>
      </c>
    </row>
    <row r="646" spans="2:5" x14ac:dyDescent="0.3">
      <c r="B646" s="1">
        <v>615</v>
      </c>
      <c r="C646" s="1">
        <f t="shared" ca="1" si="27"/>
        <v>104.48094053194964</v>
      </c>
      <c r="D646" s="1">
        <f t="shared" si="28"/>
        <v>154.36151979358038</v>
      </c>
      <c r="E646" s="1">
        <f t="shared" ca="1" si="29"/>
        <v>2.6616361478509922E-4</v>
      </c>
    </row>
    <row r="647" spans="2:5" x14ac:dyDescent="0.3">
      <c r="B647" s="1">
        <v>616</v>
      </c>
      <c r="C647" s="1">
        <f t="shared" ca="1" si="27"/>
        <v>86.387419854863808</v>
      </c>
      <c r="D647" s="1">
        <f t="shared" si="28"/>
        <v>154.4007184818179</v>
      </c>
      <c r="E647" s="1">
        <f t="shared" ca="1" si="29"/>
        <v>3.3074102597116105E-6</v>
      </c>
    </row>
    <row r="648" spans="2:5" x14ac:dyDescent="0.3">
      <c r="B648" s="1">
        <v>617</v>
      </c>
      <c r="C648" s="1">
        <f t="shared" ca="1" si="27"/>
        <v>103.92261422328383</v>
      </c>
      <c r="D648" s="1">
        <f t="shared" si="28"/>
        <v>154.4399472459111</v>
      </c>
      <c r="E648" s="1">
        <f t="shared" ca="1" si="29"/>
        <v>2.3757068527366278E-4</v>
      </c>
    </row>
    <row r="649" spans="2:5" x14ac:dyDescent="0.3">
      <c r="B649" s="1">
        <v>618</v>
      </c>
      <c r="C649" s="1">
        <f t="shared" ca="1" si="27"/>
        <v>104.48517674941488</v>
      </c>
      <c r="D649" s="1">
        <f t="shared" si="28"/>
        <v>154.47920640076902</v>
      </c>
      <c r="E649" s="1">
        <f t="shared" ca="1" si="29"/>
        <v>2.6639180845264152E-4</v>
      </c>
    </row>
    <row r="650" spans="2:5" x14ac:dyDescent="0.3">
      <c r="B650" s="1">
        <v>619</v>
      </c>
      <c r="C650" s="1">
        <f t="shared" ca="1" si="27"/>
        <v>112.25122734414745</v>
      </c>
      <c r="D650" s="1">
        <f t="shared" si="28"/>
        <v>154.51849626286631</v>
      </c>
      <c r="E650" s="1">
        <f t="shared" ca="1" si="29"/>
        <v>1.1209392016980411E-3</v>
      </c>
    </row>
    <row r="651" spans="2:5" x14ac:dyDescent="0.3">
      <c r="B651" s="1">
        <v>620</v>
      </c>
      <c r="C651" s="1">
        <f t="shared" ca="1" si="27"/>
        <v>106.1073579023566</v>
      </c>
      <c r="D651" s="1">
        <f t="shared" si="28"/>
        <v>154.55781715026379</v>
      </c>
      <c r="E651" s="1">
        <f t="shared" ca="1" si="29"/>
        <v>3.6770038044366251E-4</v>
      </c>
    </row>
    <row r="652" spans="2:5" x14ac:dyDescent="0.3">
      <c r="B652" s="1">
        <v>621</v>
      </c>
      <c r="C652" s="1">
        <f t="shared" ca="1" si="27"/>
        <v>110.24110810388186</v>
      </c>
      <c r="D652" s="1">
        <f t="shared" si="28"/>
        <v>154.59716938262952</v>
      </c>
      <c r="E652" s="1">
        <f t="shared" ca="1" si="29"/>
        <v>7.9290288301317848E-4</v>
      </c>
    </row>
    <row r="653" spans="2:5" x14ac:dyDescent="0.3">
      <c r="B653" s="1">
        <v>622</v>
      </c>
      <c r="C653" s="1">
        <f t="shared" ca="1" si="27"/>
        <v>99.654707741407066</v>
      </c>
      <c r="D653" s="1">
        <f t="shared" si="28"/>
        <v>154.63655328125995</v>
      </c>
      <c r="E653" s="1">
        <f t="shared" ca="1" si="29"/>
        <v>9.5199025629579101E-5</v>
      </c>
    </row>
    <row r="654" spans="2:5" x14ac:dyDescent="0.3">
      <c r="B654" s="1">
        <v>623</v>
      </c>
      <c r="C654" s="1">
        <f t="shared" ca="1" si="27"/>
        <v>101.29385336736414</v>
      </c>
      <c r="D654" s="1">
        <f t="shared" si="28"/>
        <v>154.67596916910134</v>
      </c>
      <c r="E654" s="1">
        <f t="shared" ca="1" si="29"/>
        <v>1.365606875137234E-4</v>
      </c>
    </row>
    <row r="655" spans="2:5" x14ac:dyDescent="0.3">
      <c r="B655" s="1">
        <v>624</v>
      </c>
      <c r="C655" s="1">
        <f t="shared" ca="1" si="27"/>
        <v>95.61987413098143</v>
      </c>
      <c r="D655" s="1">
        <f t="shared" si="28"/>
        <v>154.71541737077146</v>
      </c>
      <c r="E655" s="1">
        <f t="shared" ca="1" si="29"/>
        <v>3.7224625333004272E-5</v>
      </c>
    </row>
    <row r="656" spans="2:5" x14ac:dyDescent="0.3">
      <c r="B656" s="1">
        <v>625</v>
      </c>
      <c r="C656" s="1">
        <f t="shared" ca="1" si="27"/>
        <v>92.889410528449673</v>
      </c>
      <c r="D656" s="1">
        <f t="shared" si="28"/>
        <v>154.75489821258145</v>
      </c>
      <c r="E656" s="1">
        <f t="shared" ca="1" si="29"/>
        <v>1.8924902480243156E-5</v>
      </c>
    </row>
    <row r="657" spans="2:5" x14ac:dyDescent="0.3">
      <c r="B657" s="1">
        <v>626</v>
      </c>
      <c r="C657" s="1">
        <f t="shared" ca="1" si="27"/>
        <v>104.57769470793207</v>
      </c>
      <c r="D657" s="1">
        <f t="shared" si="28"/>
        <v>154.79441202255799</v>
      </c>
      <c r="E657" s="1">
        <f t="shared" ca="1" si="29"/>
        <v>2.7141918942410982E-4</v>
      </c>
    </row>
    <row r="658" spans="2:5" x14ac:dyDescent="0.3">
      <c r="B658" s="1">
        <v>627</v>
      </c>
      <c r="C658" s="1">
        <f t="shared" ca="1" si="27"/>
        <v>73.786436227167357</v>
      </c>
      <c r="D658" s="1">
        <f t="shared" si="28"/>
        <v>154.8339591304657</v>
      </c>
      <c r="E658" s="1">
        <f t="shared" ca="1" si="29"/>
        <v>6.592271665017581E-8</v>
      </c>
    </row>
    <row r="659" spans="2:5" x14ac:dyDescent="0.3">
      <c r="B659" s="1">
        <v>628</v>
      </c>
      <c r="C659" s="1">
        <f t="shared" ca="1" si="27"/>
        <v>102.46072579701156</v>
      </c>
      <c r="D659" s="1">
        <f t="shared" si="28"/>
        <v>154.87353986782981</v>
      </c>
      <c r="E659" s="1">
        <f t="shared" ca="1" si="29"/>
        <v>1.7527186564636756E-4</v>
      </c>
    </row>
    <row r="660" spans="2:5" x14ac:dyDescent="0.3">
      <c r="B660" s="1">
        <v>629</v>
      </c>
      <c r="C660" s="1">
        <f t="shared" ca="1" si="27"/>
        <v>108.06513471643954</v>
      </c>
      <c r="D660" s="1">
        <f t="shared" si="28"/>
        <v>154.91315456795903</v>
      </c>
      <c r="E660" s="1">
        <f t="shared" ca="1" si="29"/>
        <v>5.3414689009173555E-4</v>
      </c>
    </row>
    <row r="661" spans="2:5" x14ac:dyDescent="0.3">
      <c r="B661" s="1">
        <v>630</v>
      </c>
      <c r="C661" s="1">
        <f t="shared" ca="1" si="27"/>
        <v>99.785586192939121</v>
      </c>
      <c r="D661" s="1">
        <f t="shared" si="28"/>
        <v>154.95280356596879</v>
      </c>
      <c r="E661" s="1">
        <f t="shared" ca="1" si="29"/>
        <v>9.8024416203787521E-5</v>
      </c>
    </row>
    <row r="662" spans="2:5" x14ac:dyDescent="0.3">
      <c r="B662" s="1">
        <v>631</v>
      </c>
      <c r="C662" s="1">
        <f t="shared" ca="1" si="27"/>
        <v>106.3481750039648</v>
      </c>
      <c r="D662" s="1">
        <f t="shared" si="28"/>
        <v>154.99248719880467</v>
      </c>
      <c r="E662" s="1">
        <f t="shared" ca="1" si="29"/>
        <v>3.8533680383859764E-4</v>
      </c>
    </row>
    <row r="663" spans="2:5" x14ac:dyDescent="0.3">
      <c r="B663" s="1">
        <v>632</v>
      </c>
      <c r="C663" s="1">
        <f t="shared" ca="1" si="27"/>
        <v>87.568549154764327</v>
      </c>
      <c r="D663" s="1">
        <f t="shared" si="28"/>
        <v>155.03220580526613</v>
      </c>
      <c r="E663" s="1">
        <f t="shared" ca="1" si="29"/>
        <v>4.6043304267964203E-6</v>
      </c>
    </row>
    <row r="664" spans="2:5" x14ac:dyDescent="0.3">
      <c r="B664" s="1">
        <v>633</v>
      </c>
      <c r="C664" s="1">
        <f t="shared" ca="1" si="27"/>
        <v>104.15014220550329</v>
      </c>
      <c r="D664" s="1">
        <f t="shared" si="28"/>
        <v>155.07195972603046</v>
      </c>
      <c r="E664" s="1">
        <f t="shared" ca="1" si="29"/>
        <v>2.48873627207789E-4</v>
      </c>
    </row>
    <row r="665" spans="2:5" x14ac:dyDescent="0.3">
      <c r="B665" s="1">
        <v>634</v>
      </c>
      <c r="C665" s="1">
        <f t="shared" ca="1" si="27"/>
        <v>101.0491697576319</v>
      </c>
      <c r="D665" s="1">
        <f t="shared" si="28"/>
        <v>155.1117493036771</v>
      </c>
      <c r="E665" s="1">
        <f t="shared" ca="1" si="29"/>
        <v>1.2949845830185521E-4</v>
      </c>
    </row>
    <row r="666" spans="2:5" x14ac:dyDescent="0.3">
      <c r="B666" s="1">
        <v>635</v>
      </c>
      <c r="C666" s="1">
        <f t="shared" ca="1" si="27"/>
        <v>121.2219153494288</v>
      </c>
      <c r="D666" s="1">
        <f t="shared" si="28"/>
        <v>155.15157488271223</v>
      </c>
      <c r="E666" s="1">
        <f t="shared" ca="1" si="29"/>
        <v>4.2222604745357989E-3</v>
      </c>
    </row>
    <row r="667" spans="2:5" x14ac:dyDescent="0.3">
      <c r="B667" s="1">
        <v>636</v>
      </c>
      <c r="C667" s="1">
        <f t="shared" ca="1" si="27"/>
        <v>102.35010316363126</v>
      </c>
      <c r="D667" s="1">
        <f t="shared" si="28"/>
        <v>155.1914368095936</v>
      </c>
      <c r="E667" s="1">
        <f t="shared" ca="1" si="29"/>
        <v>1.7121808860106534E-4</v>
      </c>
    </row>
    <row r="668" spans="2:5" x14ac:dyDescent="0.3">
      <c r="B668" s="1">
        <v>637</v>
      </c>
      <c r="C668" s="1">
        <f t="shared" ca="1" si="27"/>
        <v>98.183738571173933</v>
      </c>
      <c r="D668" s="1">
        <f t="shared" si="28"/>
        <v>155.23133543275566</v>
      </c>
      <c r="E668" s="1">
        <f t="shared" ca="1" si="29"/>
        <v>6.8171182951664677E-5</v>
      </c>
    </row>
    <row r="669" spans="2:5" x14ac:dyDescent="0.3">
      <c r="B669" s="1">
        <v>638</v>
      </c>
      <c r="C669" s="1">
        <f t="shared" ca="1" si="27"/>
        <v>98.030726340133512</v>
      </c>
      <c r="D669" s="1">
        <f t="shared" si="28"/>
        <v>155.27127110263515</v>
      </c>
      <c r="E669" s="1">
        <f t="shared" ca="1" si="29"/>
        <v>6.5807382978617734E-5</v>
      </c>
    </row>
    <row r="670" spans="2:5" x14ac:dyDescent="0.3">
      <c r="B670" s="1">
        <v>639</v>
      </c>
      <c r="C670" s="1">
        <f t="shared" ca="1" si="27"/>
        <v>91.133142768358084</v>
      </c>
      <c r="D670" s="1">
        <f t="shared" si="28"/>
        <v>155.31124417169673</v>
      </c>
      <c r="E670" s="1">
        <f t="shared" ca="1" si="29"/>
        <v>1.203525028405504E-5</v>
      </c>
    </row>
    <row r="671" spans="2:5" x14ac:dyDescent="0.3">
      <c r="B671" s="1">
        <v>640</v>
      </c>
      <c r="C671" s="1">
        <f t="shared" ca="1" si="27"/>
        <v>83.624764687792549</v>
      </c>
      <c r="D671" s="1">
        <f t="shared" si="28"/>
        <v>155.35125499445905</v>
      </c>
      <c r="E671" s="1">
        <f t="shared" ca="1" si="29"/>
        <v>1.4890523433368653E-6</v>
      </c>
    </row>
    <row r="672" spans="2:5" x14ac:dyDescent="0.3">
      <c r="B672" s="1">
        <v>641</v>
      </c>
      <c r="C672" s="1">
        <f t="shared" ca="1" si="27"/>
        <v>102.14456695381996</v>
      </c>
      <c r="D672" s="1">
        <f t="shared" si="28"/>
        <v>155.39130392752134</v>
      </c>
      <c r="E672" s="1">
        <f t="shared" ca="1" si="29"/>
        <v>1.639098088055926E-4</v>
      </c>
    </row>
    <row r="673" spans="2:5" x14ac:dyDescent="0.3">
      <c r="B673" s="1">
        <v>642</v>
      </c>
      <c r="C673" s="1">
        <f t="shared" ref="C673:C736" ca="1" si="30">_xlfn.NORM.INV(RAND(),$C$28,$C$29)</f>
        <v>94.4385278703555</v>
      </c>
      <c r="D673" s="1">
        <f t="shared" ref="D673:D736" si="31">_xlfn.NORM.INV(B673/1001,$D$28,$D$29)</f>
        <v>155.4313913295899</v>
      </c>
      <c r="E673" s="1">
        <f t="shared" ref="E673:E736" ca="1" si="32">_xlfn.NORM.DIST(C673,$D$28,$D$29,0)</f>
        <v>2.7892289844082542E-5</v>
      </c>
    </row>
    <row r="674" spans="2:5" x14ac:dyDescent="0.3">
      <c r="B674" s="1">
        <v>643</v>
      </c>
      <c r="C674" s="1">
        <f t="shared" ca="1" si="30"/>
        <v>92.264546755542113</v>
      </c>
      <c r="D674" s="1">
        <f t="shared" si="31"/>
        <v>155.47151756150529</v>
      </c>
      <c r="E674" s="1">
        <f t="shared" ca="1" si="32"/>
        <v>1.6135229040678412E-5</v>
      </c>
    </row>
    <row r="675" spans="2:5" x14ac:dyDescent="0.3">
      <c r="B675" s="1">
        <v>644</v>
      </c>
      <c r="C675" s="1">
        <f t="shared" ca="1" si="30"/>
        <v>103.91163844454952</v>
      </c>
      <c r="D675" s="1">
        <f t="shared" si="31"/>
        <v>155.5116829862697</v>
      </c>
      <c r="E675" s="1">
        <f t="shared" ca="1" si="32"/>
        <v>2.3703723102578089E-4</v>
      </c>
    </row>
    <row r="676" spans="2:5" x14ac:dyDescent="0.3">
      <c r="B676" s="1">
        <v>645</v>
      </c>
      <c r="C676" s="1">
        <f t="shared" ca="1" si="30"/>
        <v>108.02480765332187</v>
      </c>
      <c r="D676" s="1">
        <f t="shared" si="31"/>
        <v>155.5518879690747</v>
      </c>
      <c r="E676" s="1">
        <f t="shared" ca="1" si="32"/>
        <v>5.3014535200433832E-4</v>
      </c>
    </row>
    <row r="677" spans="2:5" x14ac:dyDescent="0.3">
      <c r="B677" s="1">
        <v>646</v>
      </c>
      <c r="C677" s="1">
        <f t="shared" ca="1" si="30"/>
        <v>109.82419516175074</v>
      </c>
      <c r="D677" s="1">
        <f t="shared" si="31"/>
        <v>155.59213287732925</v>
      </c>
      <c r="E677" s="1">
        <f t="shared" ca="1" si="32"/>
        <v>7.3630423173463898E-4</v>
      </c>
    </row>
    <row r="678" spans="2:5" x14ac:dyDescent="0.3">
      <c r="B678" s="1">
        <v>647</v>
      </c>
      <c r="C678" s="1">
        <f t="shared" ca="1" si="30"/>
        <v>76.177009445459902</v>
      </c>
      <c r="D678" s="1">
        <f t="shared" si="31"/>
        <v>155.6324180806881</v>
      </c>
      <c r="E678" s="1">
        <f t="shared" ca="1" si="32"/>
        <v>1.4628181869284287E-7</v>
      </c>
    </row>
    <row r="679" spans="2:5" x14ac:dyDescent="0.3">
      <c r="B679" s="1">
        <v>648</v>
      </c>
      <c r="C679" s="1">
        <f t="shared" ca="1" si="30"/>
        <v>78.010582337927801</v>
      </c>
      <c r="D679" s="1">
        <f t="shared" si="31"/>
        <v>155.6727439510808</v>
      </c>
      <c r="E679" s="1">
        <f t="shared" ca="1" si="32"/>
        <v>2.6498234521028923E-7</v>
      </c>
    </row>
    <row r="680" spans="2:5" x14ac:dyDescent="0.3">
      <c r="B680" s="1">
        <v>649</v>
      </c>
      <c r="C680" s="1">
        <f t="shared" ca="1" si="30"/>
        <v>104.82632754651614</v>
      </c>
      <c r="D680" s="1">
        <f t="shared" si="31"/>
        <v>155.71311086274056</v>
      </c>
      <c r="E680" s="1">
        <f t="shared" ca="1" si="32"/>
        <v>2.8535108691224101E-4</v>
      </c>
    </row>
    <row r="681" spans="2:5" x14ac:dyDescent="0.3">
      <c r="B681" s="1">
        <v>650</v>
      </c>
      <c r="C681" s="1">
        <f t="shared" ca="1" si="30"/>
        <v>101.31097685412193</v>
      </c>
      <c r="D681" s="1">
        <f t="shared" si="31"/>
        <v>155.75351919223402</v>
      </c>
      <c r="E681" s="1">
        <f t="shared" ca="1" si="32"/>
        <v>1.3706773404952637E-4</v>
      </c>
    </row>
    <row r="682" spans="2:5" x14ac:dyDescent="0.3">
      <c r="B682" s="1">
        <v>651</v>
      </c>
      <c r="C682" s="1">
        <f t="shared" ca="1" si="30"/>
        <v>83.122998201482574</v>
      </c>
      <c r="D682" s="1">
        <f t="shared" si="31"/>
        <v>155.79396931849095</v>
      </c>
      <c r="E682" s="1">
        <f t="shared" ca="1" si="32"/>
        <v>1.2834590042068078E-6</v>
      </c>
    </row>
    <row r="683" spans="2:5" x14ac:dyDescent="0.3">
      <c r="B683" s="1">
        <v>652</v>
      </c>
      <c r="C683" s="1">
        <f t="shared" ca="1" si="30"/>
        <v>97.859156718568229</v>
      </c>
      <c r="D683" s="1">
        <f t="shared" si="31"/>
        <v>155.83446162283471</v>
      </c>
      <c r="E683" s="1">
        <f t="shared" ca="1" si="32"/>
        <v>6.324641243855977E-5</v>
      </c>
    </row>
    <row r="684" spans="2:5" x14ac:dyDescent="0.3">
      <c r="B684" s="1">
        <v>653</v>
      </c>
      <c r="C684" s="1">
        <f t="shared" ca="1" si="30"/>
        <v>116.52254841461071</v>
      </c>
      <c r="D684" s="1">
        <f t="shared" si="31"/>
        <v>155.87499648901286</v>
      </c>
      <c r="E684" s="1">
        <f t="shared" ca="1" si="32"/>
        <v>2.2039114958517961E-3</v>
      </c>
    </row>
    <row r="685" spans="2:5" x14ac:dyDescent="0.3">
      <c r="B685" s="1">
        <v>654</v>
      </c>
      <c r="C685" s="1">
        <f t="shared" ca="1" si="30"/>
        <v>105.58806765854992</v>
      </c>
      <c r="D685" s="1">
        <f t="shared" si="31"/>
        <v>155.9155743032282</v>
      </c>
      <c r="E685" s="1">
        <f t="shared" ca="1" si="32"/>
        <v>3.3207699628292952E-4</v>
      </c>
    </row>
    <row r="686" spans="2:5" x14ac:dyDescent="0.3">
      <c r="B686" s="1">
        <v>655</v>
      </c>
      <c r="C686" s="1">
        <f t="shared" ca="1" si="30"/>
        <v>84.017980982100994</v>
      </c>
      <c r="D686" s="1">
        <f t="shared" si="31"/>
        <v>155.95619545417031</v>
      </c>
      <c r="E686" s="1">
        <f t="shared" ca="1" si="32"/>
        <v>1.6716238622648074E-6</v>
      </c>
    </row>
    <row r="687" spans="2:5" x14ac:dyDescent="0.3">
      <c r="B687" s="1">
        <v>656</v>
      </c>
      <c r="C687" s="1">
        <f t="shared" ca="1" si="30"/>
        <v>98.217716255516706</v>
      </c>
      <c r="D687" s="1">
        <f t="shared" si="31"/>
        <v>155.99686033304749</v>
      </c>
      <c r="E687" s="1">
        <f t="shared" ca="1" si="32"/>
        <v>6.8706530046693144E-5</v>
      </c>
    </row>
    <row r="688" spans="2:5" x14ac:dyDescent="0.3">
      <c r="B688" s="1">
        <v>657</v>
      </c>
      <c r="C688" s="1">
        <f t="shared" ca="1" si="30"/>
        <v>78.469718782139182</v>
      </c>
      <c r="D688" s="1">
        <f t="shared" si="31"/>
        <v>156.0375693336189</v>
      </c>
      <c r="E688" s="1">
        <f t="shared" ca="1" si="32"/>
        <v>3.0676954909527018E-7</v>
      </c>
    </row>
    <row r="689" spans="2:5" x14ac:dyDescent="0.3">
      <c r="B689" s="1">
        <v>658</v>
      </c>
      <c r="C689" s="1">
        <f t="shared" ca="1" si="30"/>
        <v>102.11794843726683</v>
      </c>
      <c r="D689" s="1">
        <f t="shared" si="31"/>
        <v>156.07832285222753</v>
      </c>
      <c r="E689" s="1">
        <f t="shared" ca="1" si="32"/>
        <v>1.6298419644066573E-4</v>
      </c>
    </row>
    <row r="690" spans="2:5" x14ac:dyDescent="0.3">
      <c r="B690" s="1">
        <v>659</v>
      </c>
      <c r="C690" s="1">
        <f t="shared" ca="1" si="30"/>
        <v>90.669715402795447</v>
      </c>
      <c r="D690" s="1">
        <f t="shared" si="31"/>
        <v>156.11912128783328</v>
      </c>
      <c r="E690" s="1">
        <f t="shared" ca="1" si="32"/>
        <v>1.065592301781579E-5</v>
      </c>
    </row>
    <row r="691" spans="2:5" x14ac:dyDescent="0.3">
      <c r="B691" s="1">
        <v>660</v>
      </c>
      <c r="C691" s="1">
        <f t="shared" ca="1" si="30"/>
        <v>81.185553683275529</v>
      </c>
      <c r="D691" s="1">
        <f t="shared" si="31"/>
        <v>156.15996504204648</v>
      </c>
      <c r="E691" s="1">
        <f t="shared" ca="1" si="32"/>
        <v>7.1558738340718499E-7</v>
      </c>
    </row>
    <row r="692" spans="2:5" x14ac:dyDescent="0.3">
      <c r="B692" s="1">
        <v>661</v>
      </c>
      <c r="C692" s="1">
        <f t="shared" ca="1" si="30"/>
        <v>93.019290924210281</v>
      </c>
      <c r="D692" s="1">
        <f t="shared" si="31"/>
        <v>156.20085451916219</v>
      </c>
      <c r="E692" s="1">
        <f t="shared" ca="1" si="32"/>
        <v>1.9558461983474938E-5</v>
      </c>
    </row>
    <row r="693" spans="2:5" x14ac:dyDescent="0.3">
      <c r="B693" s="1">
        <v>662</v>
      </c>
      <c r="C693" s="1">
        <f t="shared" ca="1" si="30"/>
        <v>106.24390770703674</v>
      </c>
      <c r="D693" s="1">
        <f t="shared" si="31"/>
        <v>156.24179012619456</v>
      </c>
      <c r="E693" s="1">
        <f t="shared" ca="1" si="32"/>
        <v>3.7761112885278692E-4</v>
      </c>
    </row>
    <row r="694" spans="2:5" x14ac:dyDescent="0.3">
      <c r="B694" s="1">
        <v>663</v>
      </c>
      <c r="C694" s="1">
        <f t="shared" ca="1" si="30"/>
        <v>103.69246649583052</v>
      </c>
      <c r="D694" s="1">
        <f t="shared" si="31"/>
        <v>156.28277227291181</v>
      </c>
      <c r="E694" s="1">
        <f t="shared" ca="1" si="32"/>
        <v>2.2660669967346084E-4</v>
      </c>
    </row>
    <row r="695" spans="2:5" x14ac:dyDescent="0.3">
      <c r="B695" s="1">
        <v>664</v>
      </c>
      <c r="C695" s="1">
        <f t="shared" ca="1" si="30"/>
        <v>84.476344408492039</v>
      </c>
      <c r="D695" s="1">
        <f t="shared" si="31"/>
        <v>156.32380137187189</v>
      </c>
      <c r="E695" s="1">
        <f t="shared" ca="1" si="32"/>
        <v>1.9112266971362391E-6</v>
      </c>
    </row>
    <row r="696" spans="2:5" x14ac:dyDescent="0.3">
      <c r="B696" s="1">
        <v>665</v>
      </c>
      <c r="C696" s="1">
        <f t="shared" ca="1" si="30"/>
        <v>94.936600586775896</v>
      </c>
      <c r="D696" s="1">
        <f t="shared" si="31"/>
        <v>156.36487783845826</v>
      </c>
      <c r="E696" s="1">
        <f t="shared" ca="1" si="32"/>
        <v>3.1525383127238784E-5</v>
      </c>
    </row>
    <row r="697" spans="2:5" x14ac:dyDescent="0.3">
      <c r="B697" s="1">
        <v>666</v>
      </c>
      <c r="C697" s="1">
        <f t="shared" ca="1" si="30"/>
        <v>105.16554421228444</v>
      </c>
      <c r="D697" s="1">
        <f t="shared" si="31"/>
        <v>156.40600209091639</v>
      </c>
      <c r="E697" s="1">
        <f t="shared" ca="1" si="32"/>
        <v>3.0538392831502451E-4</v>
      </c>
    </row>
    <row r="698" spans="2:5" x14ac:dyDescent="0.3">
      <c r="B698" s="1">
        <v>667</v>
      </c>
      <c r="C698" s="1">
        <f t="shared" ca="1" si="30"/>
        <v>101.82492581522109</v>
      </c>
      <c r="D698" s="1">
        <f t="shared" si="31"/>
        <v>156.44717455039083</v>
      </c>
      <c r="E698" s="1">
        <f t="shared" ca="1" si="32"/>
        <v>1.5310202832926749E-4</v>
      </c>
    </row>
    <row r="699" spans="2:5" x14ac:dyDescent="0.3">
      <c r="B699" s="1">
        <v>668</v>
      </c>
      <c r="C699" s="1">
        <f t="shared" ca="1" si="30"/>
        <v>85.716678708951775</v>
      </c>
      <c r="D699" s="1">
        <f t="shared" si="31"/>
        <v>156.48839564096244</v>
      </c>
      <c r="E699" s="1">
        <f t="shared" ca="1" si="32"/>
        <v>2.7333611825991597E-6</v>
      </c>
    </row>
    <row r="700" spans="2:5" x14ac:dyDescent="0.3">
      <c r="B700" s="1">
        <v>669</v>
      </c>
      <c r="C700" s="1">
        <f t="shared" ca="1" si="30"/>
        <v>110.05831998879835</v>
      </c>
      <c r="D700" s="1">
        <f t="shared" si="31"/>
        <v>156.52966578968659</v>
      </c>
      <c r="E700" s="1">
        <f t="shared" ca="1" si="32"/>
        <v>7.6764447887872254E-4</v>
      </c>
    </row>
    <row r="701" spans="2:5" x14ac:dyDescent="0.3">
      <c r="B701" s="1">
        <v>670</v>
      </c>
      <c r="C701" s="1">
        <f t="shared" ca="1" si="30"/>
        <v>100.31026113326784</v>
      </c>
      <c r="D701" s="1">
        <f t="shared" si="31"/>
        <v>156.57098542663161</v>
      </c>
      <c r="E701" s="1">
        <f t="shared" ca="1" si="32"/>
        <v>1.101341613338663E-4</v>
      </c>
    </row>
    <row r="702" spans="2:5" x14ac:dyDescent="0.3">
      <c r="B702" s="1">
        <v>671</v>
      </c>
      <c r="C702" s="1">
        <f t="shared" ca="1" si="30"/>
        <v>104.92838886216238</v>
      </c>
      <c r="D702" s="1">
        <f t="shared" si="31"/>
        <v>156.61235498491777</v>
      </c>
      <c r="E702" s="1">
        <f t="shared" ca="1" si="32"/>
        <v>2.912518043895739E-4</v>
      </c>
    </row>
    <row r="703" spans="2:5" x14ac:dyDescent="0.3">
      <c r="B703" s="1">
        <v>672</v>
      </c>
      <c r="C703" s="1">
        <f t="shared" ca="1" si="30"/>
        <v>95.471323399245875</v>
      </c>
      <c r="D703" s="1">
        <f t="shared" si="31"/>
        <v>156.65377490075699</v>
      </c>
      <c r="E703" s="1">
        <f t="shared" ca="1" si="32"/>
        <v>3.5910090581820351E-5</v>
      </c>
    </row>
    <row r="704" spans="2:5" x14ac:dyDescent="0.3">
      <c r="B704" s="1">
        <v>673</v>
      </c>
      <c r="C704" s="1">
        <f t="shared" ca="1" si="30"/>
        <v>78.136369576890658</v>
      </c>
      <c r="D704" s="1">
        <f t="shared" si="31"/>
        <v>156.69524561349292</v>
      </c>
      <c r="E704" s="1">
        <f t="shared" ca="1" si="32"/>
        <v>2.7585463476350925E-7</v>
      </c>
    </row>
    <row r="705" spans="2:5" x14ac:dyDescent="0.3">
      <c r="B705" s="1">
        <v>674</v>
      </c>
      <c r="C705" s="1">
        <f t="shared" ca="1" si="30"/>
        <v>116.33779981463208</v>
      </c>
      <c r="D705" s="1">
        <f t="shared" si="31"/>
        <v>156.73676756564171</v>
      </c>
      <c r="E705" s="1">
        <f t="shared" ca="1" si="32"/>
        <v>2.1439917305614E-3</v>
      </c>
    </row>
    <row r="706" spans="2:5" x14ac:dyDescent="0.3">
      <c r="B706" s="1">
        <v>675</v>
      </c>
      <c r="C706" s="1">
        <f t="shared" ca="1" si="30"/>
        <v>88.801827174233154</v>
      </c>
      <c r="D706" s="1">
        <f t="shared" si="31"/>
        <v>156.77834120293332</v>
      </c>
      <c r="E706" s="1">
        <f t="shared" ca="1" si="32"/>
        <v>6.4612242203207937E-6</v>
      </c>
    </row>
    <row r="707" spans="2:5" x14ac:dyDescent="0.3">
      <c r="B707" s="1">
        <v>676</v>
      </c>
      <c r="C707" s="1">
        <f t="shared" ca="1" si="30"/>
        <v>102.38001445924728</v>
      </c>
      <c r="D707" s="1">
        <f t="shared" si="31"/>
        <v>156.81996697435341</v>
      </c>
      <c r="E707" s="1">
        <f t="shared" ca="1" si="32"/>
        <v>1.723057752688941E-4</v>
      </c>
    </row>
    <row r="708" spans="2:5" x14ac:dyDescent="0.3">
      <c r="B708" s="1">
        <v>677</v>
      </c>
      <c r="C708" s="1">
        <f t="shared" ca="1" si="30"/>
        <v>95.571355724411021</v>
      </c>
      <c r="D708" s="1">
        <f t="shared" si="31"/>
        <v>156.86164533218584</v>
      </c>
      <c r="E708" s="1">
        <f t="shared" ca="1" si="32"/>
        <v>3.6790471885032533E-5</v>
      </c>
    </row>
    <row r="709" spans="2:5" x14ac:dyDescent="0.3">
      <c r="B709" s="1">
        <v>678</v>
      </c>
      <c r="C709" s="1">
        <f t="shared" ca="1" si="30"/>
        <v>109.20435376652655</v>
      </c>
      <c r="D709" s="1">
        <f t="shared" si="31"/>
        <v>156.90337673205576</v>
      </c>
      <c r="E709" s="1">
        <f t="shared" ca="1" si="32"/>
        <v>6.5859663758495847E-4</v>
      </c>
    </row>
    <row r="710" spans="2:5" x14ac:dyDescent="0.3">
      <c r="B710" s="1">
        <v>679</v>
      </c>
      <c r="C710" s="1">
        <f t="shared" ca="1" si="30"/>
        <v>96.984558041182197</v>
      </c>
      <c r="D710" s="1">
        <f t="shared" si="31"/>
        <v>156.9451616329734</v>
      </c>
      <c r="E710" s="1">
        <f t="shared" ca="1" si="32"/>
        <v>5.1555641006843684E-5</v>
      </c>
    </row>
    <row r="711" spans="2:5" x14ac:dyDescent="0.3">
      <c r="B711" s="1">
        <v>680</v>
      </c>
      <c r="C711" s="1">
        <f t="shared" ca="1" si="30"/>
        <v>91.775151183733968</v>
      </c>
      <c r="D711" s="1">
        <f t="shared" si="31"/>
        <v>156.98700049737846</v>
      </c>
      <c r="E711" s="1">
        <f t="shared" ca="1" si="32"/>
        <v>1.4223462517486622E-5</v>
      </c>
    </row>
    <row r="712" spans="2:5" x14ac:dyDescent="0.3">
      <c r="B712" s="1">
        <v>681</v>
      </c>
      <c r="C712" s="1">
        <f t="shared" ca="1" si="30"/>
        <v>86.324712980027073</v>
      </c>
      <c r="D712" s="1">
        <f t="shared" si="31"/>
        <v>157.02889379118503</v>
      </c>
      <c r="E712" s="1">
        <f t="shared" ca="1" si="32"/>
        <v>3.2492626602152891E-6</v>
      </c>
    </row>
    <row r="713" spans="2:5" x14ac:dyDescent="0.3">
      <c r="B713" s="1">
        <v>682</v>
      </c>
      <c r="C713" s="1">
        <f t="shared" ca="1" si="30"/>
        <v>98.884482083174746</v>
      </c>
      <c r="D713" s="1">
        <f t="shared" si="31"/>
        <v>157.07084198382734</v>
      </c>
      <c r="E713" s="1">
        <f t="shared" ca="1" si="32"/>
        <v>8.0022521060468563E-5</v>
      </c>
    </row>
    <row r="714" spans="2:5" x14ac:dyDescent="0.3">
      <c r="B714" s="1">
        <v>683</v>
      </c>
      <c r="C714" s="1">
        <f t="shared" ca="1" si="30"/>
        <v>105.08693291598505</v>
      </c>
      <c r="D714" s="1">
        <f t="shared" si="31"/>
        <v>157.1128455483061</v>
      </c>
      <c r="E714" s="1">
        <f t="shared" ca="1" si="32"/>
        <v>3.0063340917712021E-4</v>
      </c>
    </row>
    <row r="715" spans="2:5" x14ac:dyDescent="0.3">
      <c r="B715" s="1">
        <v>684</v>
      </c>
      <c r="C715" s="1">
        <f t="shared" ca="1" si="30"/>
        <v>85.831377813614765</v>
      </c>
      <c r="D715" s="1">
        <f t="shared" si="31"/>
        <v>157.15490496123556</v>
      </c>
      <c r="E715" s="1">
        <f t="shared" ca="1" si="32"/>
        <v>2.8243345289685162E-6</v>
      </c>
    </row>
    <row r="716" spans="2:5" x14ac:dyDescent="0.3">
      <c r="B716" s="1">
        <v>685</v>
      </c>
      <c r="C716" s="1">
        <f t="shared" ca="1" si="30"/>
        <v>91.435514492746393</v>
      </c>
      <c r="D716" s="1">
        <f t="shared" si="31"/>
        <v>157.19702070289125</v>
      </c>
      <c r="E716" s="1">
        <f t="shared" ca="1" si="32"/>
        <v>1.3023381917316742E-5</v>
      </c>
    </row>
    <row r="717" spans="2:5" x14ac:dyDescent="0.3">
      <c r="B717" s="1">
        <v>686</v>
      </c>
      <c r="C717" s="1">
        <f t="shared" ca="1" si="30"/>
        <v>104.52441126952166</v>
      </c>
      <c r="D717" s="1">
        <f t="shared" si="31"/>
        <v>157.23919325725831</v>
      </c>
      <c r="E717" s="1">
        <f t="shared" ca="1" si="32"/>
        <v>2.6851356793730359E-4</v>
      </c>
    </row>
    <row r="718" spans="2:5" x14ac:dyDescent="0.3">
      <c r="B718" s="1">
        <v>687</v>
      </c>
      <c r="C718" s="1">
        <f t="shared" ca="1" si="30"/>
        <v>93.198140911216967</v>
      </c>
      <c r="D718" s="1">
        <f t="shared" si="31"/>
        <v>157.2814231120808</v>
      </c>
      <c r="E718" s="1">
        <f t="shared" ca="1" si="32"/>
        <v>2.0463243506626569E-5</v>
      </c>
    </row>
    <row r="719" spans="2:5" x14ac:dyDescent="0.3">
      <c r="B719" s="1">
        <v>688</v>
      </c>
      <c r="C719" s="1">
        <f t="shared" ca="1" si="30"/>
        <v>103.71230959182118</v>
      </c>
      <c r="D719" s="1">
        <f t="shared" si="31"/>
        <v>157.32371075891157</v>
      </c>
      <c r="E719" s="1">
        <f t="shared" ca="1" si="32"/>
        <v>2.2753383937328442E-4</v>
      </c>
    </row>
    <row r="720" spans="2:5" x14ac:dyDescent="0.3">
      <c r="B720" s="1">
        <v>689</v>
      </c>
      <c r="C720" s="1">
        <f t="shared" ca="1" si="30"/>
        <v>120.2399059568129</v>
      </c>
      <c r="D720" s="1">
        <f t="shared" si="31"/>
        <v>157.36605669316288</v>
      </c>
      <c r="E720" s="1">
        <f t="shared" ca="1" si="32"/>
        <v>3.7159193076579024E-3</v>
      </c>
    </row>
    <row r="721" spans="2:5" x14ac:dyDescent="0.3">
      <c r="B721" s="1">
        <v>690</v>
      </c>
      <c r="C721" s="1">
        <f t="shared" ca="1" si="30"/>
        <v>116.44047820799727</v>
      </c>
      <c r="D721" s="1">
        <f t="shared" si="31"/>
        <v>157.40846141415781</v>
      </c>
      <c r="E721" s="1">
        <f t="shared" ca="1" si="32"/>
        <v>2.1771303345169517E-3</v>
      </c>
    </row>
    <row r="722" spans="2:5" x14ac:dyDescent="0.3">
      <c r="B722" s="1">
        <v>691</v>
      </c>
      <c r="C722" s="1">
        <f t="shared" ca="1" si="30"/>
        <v>104.85569156921891</v>
      </c>
      <c r="D722" s="1">
        <f t="shared" si="31"/>
        <v>157.45092542518256</v>
      </c>
      <c r="E722" s="1">
        <f t="shared" ca="1" si="32"/>
        <v>2.8703778435357761E-4</v>
      </c>
    </row>
    <row r="723" spans="2:5" x14ac:dyDescent="0.3">
      <c r="B723" s="1">
        <v>692</v>
      </c>
      <c r="C723" s="1">
        <f t="shared" ca="1" si="30"/>
        <v>109.67034847987367</v>
      </c>
      <c r="D723" s="1">
        <f t="shared" si="31"/>
        <v>157.49344923353937</v>
      </c>
      <c r="E723" s="1">
        <f t="shared" ca="1" si="32"/>
        <v>7.1631503574339211E-4</v>
      </c>
    </row>
    <row r="724" spans="2:5" x14ac:dyDescent="0.3">
      <c r="B724" s="1">
        <v>693</v>
      </c>
      <c r="C724" s="1">
        <f t="shared" ca="1" si="30"/>
        <v>93.289614137065271</v>
      </c>
      <c r="D724" s="1">
        <f t="shared" si="31"/>
        <v>157.53603335060032</v>
      </c>
      <c r="E724" s="1">
        <f t="shared" ca="1" si="32"/>
        <v>2.0940903393134181E-5</v>
      </c>
    </row>
    <row r="725" spans="2:5" x14ac:dyDescent="0.3">
      <c r="B725" s="1">
        <v>694</v>
      </c>
      <c r="C725" s="1">
        <f t="shared" ca="1" si="30"/>
        <v>89.877596461836802</v>
      </c>
      <c r="D725" s="1">
        <f t="shared" si="31"/>
        <v>157.5786782918621</v>
      </c>
      <c r="E725" s="1">
        <f t="shared" ca="1" si="32"/>
        <v>8.6352061529291284E-6</v>
      </c>
    </row>
    <row r="726" spans="2:5" x14ac:dyDescent="0.3">
      <c r="B726" s="1">
        <v>695</v>
      </c>
      <c r="C726" s="1">
        <f t="shared" ca="1" si="30"/>
        <v>87.915900106085246</v>
      </c>
      <c r="D726" s="1">
        <f t="shared" si="31"/>
        <v>157.62138457700132</v>
      </c>
      <c r="E726" s="1">
        <f t="shared" ca="1" si="32"/>
        <v>5.0688283241863688E-6</v>
      </c>
    </row>
    <row r="727" spans="2:5" x14ac:dyDescent="0.3">
      <c r="B727" s="1">
        <v>696</v>
      </c>
      <c r="C727" s="1">
        <f t="shared" ca="1" si="30"/>
        <v>81.747620493606789</v>
      </c>
      <c r="D727" s="1">
        <f t="shared" si="31"/>
        <v>157.66415272993098</v>
      </c>
      <c r="E727" s="1">
        <f t="shared" ca="1" si="32"/>
        <v>8.4920898171502818E-7</v>
      </c>
    </row>
    <row r="728" spans="2:5" x14ac:dyDescent="0.3">
      <c r="B728" s="1">
        <v>697</v>
      </c>
      <c r="C728" s="1">
        <f t="shared" ca="1" si="30"/>
        <v>92.265250901863411</v>
      </c>
      <c r="D728" s="1">
        <f t="shared" si="31"/>
        <v>157.70698327885756</v>
      </c>
      <c r="E728" s="1">
        <f t="shared" ca="1" si="32"/>
        <v>1.6138144686038236E-5</v>
      </c>
    </row>
    <row r="729" spans="2:5" x14ac:dyDescent="0.3">
      <c r="B729" s="1">
        <v>698</v>
      </c>
      <c r="C729" s="1">
        <f t="shared" ca="1" si="30"/>
        <v>120.84363984433233</v>
      </c>
      <c r="D729" s="1">
        <f t="shared" si="31"/>
        <v>157.74987675633935</v>
      </c>
      <c r="E729" s="1">
        <f t="shared" ca="1" si="32"/>
        <v>4.0215614156012616E-3</v>
      </c>
    </row>
    <row r="730" spans="2:5" x14ac:dyDescent="0.3">
      <c r="B730" s="1">
        <v>699</v>
      </c>
      <c r="C730" s="1">
        <f t="shared" ca="1" si="30"/>
        <v>107.0398011075519</v>
      </c>
      <c r="D730" s="1">
        <f t="shared" si="31"/>
        <v>157.79283369934524</v>
      </c>
      <c r="E730" s="1">
        <f t="shared" ca="1" si="32"/>
        <v>4.4020294022844902E-4</v>
      </c>
    </row>
    <row r="731" spans="2:5" x14ac:dyDescent="0.3">
      <c r="B731" s="1">
        <v>700</v>
      </c>
      <c r="C731" s="1">
        <f t="shared" ca="1" si="30"/>
        <v>101.79962947171994</v>
      </c>
      <c r="D731" s="1">
        <f t="shared" si="31"/>
        <v>157.8358546493148</v>
      </c>
      <c r="E731" s="1">
        <f t="shared" ca="1" si="32"/>
        <v>1.5227481661268528E-4</v>
      </c>
    </row>
    <row r="732" spans="2:5" x14ac:dyDescent="0.3">
      <c r="B732" s="1">
        <v>701</v>
      </c>
      <c r="C732" s="1">
        <f t="shared" ca="1" si="30"/>
        <v>111.37085707483531</v>
      </c>
      <c r="D732" s="1">
        <f t="shared" si="31"/>
        <v>157.8789401522192</v>
      </c>
      <c r="E732" s="1">
        <f t="shared" ca="1" si="32"/>
        <v>9.6535709870845484E-4</v>
      </c>
    </row>
    <row r="733" spans="2:5" x14ac:dyDescent="0.3">
      <c r="B733" s="1">
        <v>702</v>
      </c>
      <c r="C733" s="1">
        <f t="shared" ca="1" si="30"/>
        <v>87.491791465398677</v>
      </c>
      <c r="D733" s="1">
        <f t="shared" si="31"/>
        <v>157.92209075862297</v>
      </c>
      <c r="E733" s="1">
        <f t="shared" ca="1" si="32"/>
        <v>4.5072444039275054E-6</v>
      </c>
    </row>
    <row r="734" spans="2:5" x14ac:dyDescent="0.3">
      <c r="B734" s="1">
        <v>703</v>
      </c>
      <c r="C734" s="1">
        <f t="shared" ca="1" si="30"/>
        <v>110.98639330748888</v>
      </c>
      <c r="D734" s="1">
        <f t="shared" si="31"/>
        <v>157.96530702374696</v>
      </c>
      <c r="E734" s="1">
        <f t="shared" ca="1" si="32"/>
        <v>9.0339773756531656E-4</v>
      </c>
    </row>
    <row r="735" spans="2:5" x14ac:dyDescent="0.3">
      <c r="B735" s="1">
        <v>704</v>
      </c>
      <c r="C735" s="1">
        <f t="shared" ca="1" si="30"/>
        <v>110.48327363334546</v>
      </c>
      <c r="D735" s="1">
        <f t="shared" si="31"/>
        <v>158.00858950753215</v>
      </c>
      <c r="E735" s="1">
        <f t="shared" ca="1" si="32"/>
        <v>8.2746149391113067E-4</v>
      </c>
    </row>
    <row r="736" spans="2:5" x14ac:dyDescent="0.3">
      <c r="B736" s="1">
        <v>705</v>
      </c>
      <c r="C736" s="1">
        <f t="shared" ca="1" si="30"/>
        <v>100.67660052435372</v>
      </c>
      <c r="D736" s="1">
        <f t="shared" si="31"/>
        <v>158.0519387747045</v>
      </c>
      <c r="E736" s="1">
        <f t="shared" ca="1" si="32"/>
        <v>1.1937915839476919E-4</v>
      </c>
    </row>
    <row r="737" spans="2:5" x14ac:dyDescent="0.3">
      <c r="B737" s="1">
        <v>706</v>
      </c>
      <c r="C737" s="1">
        <f t="shared" ref="C737:C800" ca="1" si="33">_xlfn.NORM.INV(RAND(),$C$28,$C$29)</f>
        <v>99.814980218555149</v>
      </c>
      <c r="D737" s="1">
        <f t="shared" ref="D737:D800" si="34">_xlfn.NORM.INV(B737/1001,$D$28,$D$29)</f>
        <v>158.09535539484096</v>
      </c>
      <c r="E737" s="1">
        <f t="shared" ref="E737:E800" ca="1" si="35">_xlfn.NORM.DIST(C737,$D$28,$D$29,0)</f>
        <v>9.8669382369554083E-5</v>
      </c>
    </row>
    <row r="738" spans="2:5" x14ac:dyDescent="0.3">
      <c r="B738" s="1">
        <v>707</v>
      </c>
      <c r="C738" s="1">
        <f t="shared" ca="1" si="33"/>
        <v>98.592086258603629</v>
      </c>
      <c r="D738" s="1">
        <f t="shared" si="34"/>
        <v>158.13883994243639</v>
      </c>
      <c r="E738" s="1">
        <f t="shared" ca="1" si="35"/>
        <v>7.4865383340994956E-5</v>
      </c>
    </row>
    <row r="739" spans="2:5" x14ac:dyDescent="0.3">
      <c r="B739" s="1">
        <v>708</v>
      </c>
      <c r="C739" s="1">
        <f t="shared" ca="1" si="33"/>
        <v>102.65223570148447</v>
      </c>
      <c r="D739" s="1">
        <f t="shared" si="34"/>
        <v>158.18239299697166</v>
      </c>
      <c r="E739" s="1">
        <f t="shared" ca="1" si="35"/>
        <v>1.8249450834044158E-4</v>
      </c>
    </row>
    <row r="740" spans="2:5" x14ac:dyDescent="0.3">
      <c r="B740" s="1">
        <v>709</v>
      </c>
      <c r="C740" s="1">
        <f t="shared" ca="1" si="33"/>
        <v>81.181211422930446</v>
      </c>
      <c r="D740" s="1">
        <f t="shared" si="34"/>
        <v>158.22601514298293</v>
      </c>
      <c r="E740" s="1">
        <f t="shared" ca="1" si="35"/>
        <v>7.1463765160991327E-7</v>
      </c>
    </row>
    <row r="741" spans="2:5" x14ac:dyDescent="0.3">
      <c r="B741" s="1">
        <v>710</v>
      </c>
      <c r="C741" s="1">
        <f t="shared" ca="1" si="33"/>
        <v>102.51088911620688</v>
      </c>
      <c r="D741" s="1">
        <f t="shared" si="34"/>
        <v>158.26970697013178</v>
      </c>
      <c r="E741" s="1">
        <f t="shared" ca="1" si="35"/>
        <v>1.7713842422506537E-4</v>
      </c>
    </row>
    <row r="742" spans="2:5" x14ac:dyDescent="0.3">
      <c r="B742" s="1">
        <v>711</v>
      </c>
      <c r="C742" s="1">
        <f t="shared" ca="1" si="33"/>
        <v>100.85457389940906</v>
      </c>
      <c r="D742" s="1">
        <f t="shared" si="34"/>
        <v>158.31346907327696</v>
      </c>
      <c r="E742" s="1">
        <f t="shared" ca="1" si="35"/>
        <v>1.2411998240974243E-4</v>
      </c>
    </row>
    <row r="743" spans="2:5" x14ac:dyDescent="0.3">
      <c r="B743" s="1">
        <v>712</v>
      </c>
      <c r="C743" s="1">
        <f t="shared" ca="1" si="33"/>
        <v>102.46321149464634</v>
      </c>
      <c r="D743" s="1">
        <f t="shared" si="34"/>
        <v>158.3573020525468</v>
      </c>
      <c r="E743" s="1">
        <f t="shared" ca="1" si="35"/>
        <v>1.753639388446552E-4</v>
      </c>
    </row>
    <row r="744" spans="2:5" x14ac:dyDescent="0.3">
      <c r="B744" s="1">
        <v>713</v>
      </c>
      <c r="C744" s="1">
        <f t="shared" ca="1" si="33"/>
        <v>111.35289616096399</v>
      </c>
      <c r="D744" s="1">
        <f t="shared" si="34"/>
        <v>158.40120651341317</v>
      </c>
      <c r="E744" s="1">
        <f t="shared" ca="1" si="35"/>
        <v>9.6238419838442796E-4</v>
      </c>
    </row>
    <row r="745" spans="2:5" x14ac:dyDescent="0.3">
      <c r="B745" s="1">
        <v>714</v>
      </c>
      <c r="C745" s="1">
        <f t="shared" ca="1" si="33"/>
        <v>94.865177378223635</v>
      </c>
      <c r="D745" s="1">
        <f t="shared" si="34"/>
        <v>158.44518306676673</v>
      </c>
      <c r="E745" s="1">
        <f t="shared" ca="1" si="35"/>
        <v>3.0978783498915141E-5</v>
      </c>
    </row>
    <row r="746" spans="2:5" x14ac:dyDescent="0.3">
      <c r="B746" s="1">
        <v>715</v>
      </c>
      <c r="C746" s="1">
        <f t="shared" ca="1" si="33"/>
        <v>97.472786878877599</v>
      </c>
      <c r="D746" s="1">
        <f t="shared" si="34"/>
        <v>158.48923232899295</v>
      </c>
      <c r="E746" s="1">
        <f t="shared" ca="1" si="35"/>
        <v>5.781050171352558E-5</v>
      </c>
    </row>
    <row r="747" spans="2:5" x14ac:dyDescent="0.3">
      <c r="B747" s="1">
        <v>716</v>
      </c>
      <c r="C747" s="1">
        <f t="shared" ca="1" si="33"/>
        <v>90.485929992105923</v>
      </c>
      <c r="D747" s="1">
        <f t="shared" si="34"/>
        <v>158.53335492205005</v>
      </c>
      <c r="E747" s="1">
        <f t="shared" ca="1" si="35"/>
        <v>1.0151062969787065E-5</v>
      </c>
    </row>
    <row r="748" spans="2:5" x14ac:dyDescent="0.3">
      <c r="B748" s="1">
        <v>717</v>
      </c>
      <c r="C748" s="1">
        <f t="shared" ca="1" si="33"/>
        <v>113.86117528152592</v>
      </c>
      <c r="D748" s="1">
        <f t="shared" si="34"/>
        <v>158.57755147354777</v>
      </c>
      <c r="E748" s="1">
        <f t="shared" ca="1" si="35"/>
        <v>1.460109981066323E-3</v>
      </c>
    </row>
    <row r="749" spans="2:5" x14ac:dyDescent="0.3">
      <c r="B749" s="1">
        <v>718</v>
      </c>
      <c r="C749" s="1">
        <f t="shared" ca="1" si="33"/>
        <v>131.15516371895094</v>
      </c>
      <c r="D749" s="1">
        <f t="shared" si="34"/>
        <v>158.62182261682767</v>
      </c>
      <c r="E749" s="1">
        <f t="shared" ca="1" si="35"/>
        <v>1.208051150531163E-2</v>
      </c>
    </row>
    <row r="750" spans="2:5" x14ac:dyDescent="0.3">
      <c r="B750" s="1">
        <v>719</v>
      </c>
      <c r="C750" s="1">
        <f t="shared" ca="1" si="33"/>
        <v>95.420558676367563</v>
      </c>
      <c r="D750" s="1">
        <f t="shared" si="34"/>
        <v>158.66616899104477</v>
      </c>
      <c r="E750" s="1">
        <f t="shared" ca="1" si="35"/>
        <v>3.5470798832215306E-5</v>
      </c>
    </row>
    <row r="751" spans="2:5" x14ac:dyDescent="0.3">
      <c r="B751" s="1">
        <v>720</v>
      </c>
      <c r="C751" s="1">
        <f t="shared" ca="1" si="33"/>
        <v>105.26969443679822</v>
      </c>
      <c r="D751" s="1">
        <f t="shared" si="34"/>
        <v>158.7105912412506</v>
      </c>
      <c r="E751" s="1">
        <f t="shared" ca="1" si="35"/>
        <v>3.117803949010647E-4</v>
      </c>
    </row>
    <row r="752" spans="2:5" x14ac:dyDescent="0.3">
      <c r="B752" s="1">
        <v>721</v>
      </c>
      <c r="C752" s="1">
        <f t="shared" ca="1" si="33"/>
        <v>105.79144563636696</v>
      </c>
      <c r="D752" s="1">
        <f t="shared" si="34"/>
        <v>158.75509001847752</v>
      </c>
      <c r="E752" s="1">
        <f t="shared" ca="1" si="35"/>
        <v>3.4564733132150829E-4</v>
      </c>
    </row>
    <row r="753" spans="2:5" x14ac:dyDescent="0.3">
      <c r="B753" s="1">
        <v>722</v>
      </c>
      <c r="C753" s="1">
        <f t="shared" ca="1" si="33"/>
        <v>100.04133270716558</v>
      </c>
      <c r="D753" s="1">
        <f t="shared" si="34"/>
        <v>158.79966597982482</v>
      </c>
      <c r="E753" s="1">
        <f t="shared" ca="1" si="35"/>
        <v>1.0376694983912616E-4</v>
      </c>
    </row>
    <row r="754" spans="2:5" x14ac:dyDescent="0.3">
      <c r="B754" s="1">
        <v>723</v>
      </c>
      <c r="C754" s="1">
        <f t="shared" ca="1" si="33"/>
        <v>120.84319372790006</v>
      </c>
      <c r="D754" s="1">
        <f t="shared" si="34"/>
        <v>158.84431978854585</v>
      </c>
      <c r="E754" s="1">
        <f t="shared" ca="1" si="35"/>
        <v>4.0213289361974297E-3</v>
      </c>
    </row>
    <row r="755" spans="2:5" x14ac:dyDescent="0.3">
      <c r="B755" s="1">
        <v>724</v>
      </c>
      <c r="C755" s="1">
        <f t="shared" ca="1" si="33"/>
        <v>113.61621312390146</v>
      </c>
      <c r="D755" s="1">
        <f t="shared" si="34"/>
        <v>158.88905211413709</v>
      </c>
      <c r="E755" s="1">
        <f t="shared" ca="1" si="35"/>
        <v>1.4035901234673194E-3</v>
      </c>
    </row>
    <row r="756" spans="2:5" x14ac:dyDescent="0.3">
      <c r="B756" s="1">
        <v>725</v>
      </c>
      <c r="C756" s="1">
        <f t="shared" ca="1" si="33"/>
        <v>93.888855501807001</v>
      </c>
      <c r="D756" s="1">
        <f t="shared" si="34"/>
        <v>158.93386363242848</v>
      </c>
      <c r="E756" s="1">
        <f t="shared" ca="1" si="35"/>
        <v>2.4335662151936349E-5</v>
      </c>
    </row>
    <row r="757" spans="2:5" x14ac:dyDescent="0.3">
      <c r="B757" s="1">
        <v>726</v>
      </c>
      <c r="C757" s="1">
        <f t="shared" ca="1" si="33"/>
        <v>107.73476571598665</v>
      </c>
      <c r="D757" s="1">
        <f t="shared" si="34"/>
        <v>158.97875502567544</v>
      </c>
      <c r="E757" s="1">
        <f t="shared" ca="1" si="35"/>
        <v>5.0212801260007378E-4</v>
      </c>
    </row>
    <row r="758" spans="2:5" x14ac:dyDescent="0.3">
      <c r="B758" s="1">
        <v>727</v>
      </c>
      <c r="C758" s="1">
        <f t="shared" ca="1" si="33"/>
        <v>115.06382551543538</v>
      </c>
      <c r="D758" s="1">
        <f t="shared" si="34"/>
        <v>159.02372698265251</v>
      </c>
      <c r="E758" s="1">
        <f t="shared" ca="1" si="35"/>
        <v>1.7655525189687229E-3</v>
      </c>
    </row>
    <row r="759" spans="2:5" x14ac:dyDescent="0.3">
      <c r="B759" s="1">
        <v>728</v>
      </c>
      <c r="C759" s="1">
        <f t="shared" ca="1" si="33"/>
        <v>92.91137766241971</v>
      </c>
      <c r="D759" s="1">
        <f t="shared" si="34"/>
        <v>159.06878019874856</v>
      </c>
      <c r="E759" s="1">
        <f t="shared" ca="1" si="35"/>
        <v>1.9030698356906777E-5</v>
      </c>
    </row>
    <row r="760" spans="2:5" x14ac:dyDescent="0.3">
      <c r="B760" s="1">
        <v>729</v>
      </c>
      <c r="C760" s="1">
        <f t="shared" ca="1" si="33"/>
        <v>98.804114304566966</v>
      </c>
      <c r="D760" s="1">
        <f t="shared" si="34"/>
        <v>159.11391537606377</v>
      </c>
      <c r="E760" s="1">
        <f t="shared" ca="1" si="35"/>
        <v>7.8573602477189687E-5</v>
      </c>
    </row>
    <row r="761" spans="2:5" x14ac:dyDescent="0.3">
      <c r="B761" s="1">
        <v>730</v>
      </c>
      <c r="C761" s="1">
        <f t="shared" ca="1" si="33"/>
        <v>100.48105784957514</v>
      </c>
      <c r="D761" s="1">
        <f t="shared" si="34"/>
        <v>159.15913322350829</v>
      </c>
      <c r="E761" s="1">
        <f t="shared" ca="1" si="35"/>
        <v>1.1436027283643676E-4</v>
      </c>
    </row>
    <row r="762" spans="2:5" x14ac:dyDescent="0.3">
      <c r="B762" s="1">
        <v>731</v>
      </c>
      <c r="C762" s="1">
        <f t="shared" ca="1" si="33"/>
        <v>111.70595236716005</v>
      </c>
      <c r="D762" s="1">
        <f t="shared" si="34"/>
        <v>159.20443445690267</v>
      </c>
      <c r="E762" s="1">
        <f t="shared" ca="1" si="35"/>
        <v>1.0222684571844932E-3</v>
      </c>
    </row>
    <row r="763" spans="2:5" x14ac:dyDescent="0.3">
      <c r="B763" s="1">
        <v>732</v>
      </c>
      <c r="C763" s="1">
        <f t="shared" ca="1" si="33"/>
        <v>104.46033041109641</v>
      </c>
      <c r="D763" s="1">
        <f t="shared" si="34"/>
        <v>159.24981979907994</v>
      </c>
      <c r="E763" s="1">
        <f t="shared" ca="1" si="35"/>
        <v>2.6505588714046405E-4</v>
      </c>
    </row>
    <row r="764" spans="2:5" x14ac:dyDescent="0.3">
      <c r="B764" s="1">
        <v>733</v>
      </c>
      <c r="C764" s="1">
        <f t="shared" ca="1" si="33"/>
        <v>94.747305506260972</v>
      </c>
      <c r="D764" s="1">
        <f t="shared" si="34"/>
        <v>159.29528997998986</v>
      </c>
      <c r="E764" s="1">
        <f t="shared" ca="1" si="35"/>
        <v>3.0095869529171253E-5</v>
      </c>
    </row>
    <row r="765" spans="2:5" x14ac:dyDescent="0.3">
      <c r="B765" s="1">
        <v>734</v>
      </c>
      <c r="C765" s="1">
        <f t="shared" ca="1" si="33"/>
        <v>97.031255069971053</v>
      </c>
      <c r="D765" s="1">
        <f t="shared" si="34"/>
        <v>159.34084573680471</v>
      </c>
      <c r="E765" s="1">
        <f t="shared" ca="1" si="35"/>
        <v>5.2125784791779122E-5</v>
      </c>
    </row>
    <row r="766" spans="2:5" x14ac:dyDescent="0.3">
      <c r="B766" s="1">
        <v>735</v>
      </c>
      <c r="C766" s="1">
        <f t="shared" ca="1" si="33"/>
        <v>106.39563987816631</v>
      </c>
      <c r="D766" s="1">
        <f t="shared" si="34"/>
        <v>159.38648781402711</v>
      </c>
      <c r="E766" s="1">
        <f t="shared" ca="1" si="35"/>
        <v>3.8889964609122252E-4</v>
      </c>
    </row>
    <row r="767" spans="2:5" x14ac:dyDescent="0.3">
      <c r="B767" s="1">
        <v>736</v>
      </c>
      <c r="C767" s="1">
        <f t="shared" ca="1" si="33"/>
        <v>108.99422891398139</v>
      </c>
      <c r="D767" s="1">
        <f t="shared" si="34"/>
        <v>159.43221696359981</v>
      </c>
      <c r="E767" s="1">
        <f t="shared" ca="1" si="35"/>
        <v>6.3391480850845925E-4</v>
      </c>
    </row>
    <row r="768" spans="2:5" x14ac:dyDescent="0.3">
      <c r="B768" s="1">
        <v>737</v>
      </c>
      <c r="C768" s="1">
        <f t="shared" ca="1" si="33"/>
        <v>87.994871757957867</v>
      </c>
      <c r="D768" s="1">
        <f t="shared" si="34"/>
        <v>159.47803394501761</v>
      </c>
      <c r="E768" s="1">
        <f t="shared" ca="1" si="35"/>
        <v>5.1804215196387232E-6</v>
      </c>
    </row>
    <row r="769" spans="2:5" x14ac:dyDescent="0.3">
      <c r="B769" s="1">
        <v>738</v>
      </c>
      <c r="C769" s="1">
        <f t="shared" ca="1" si="33"/>
        <v>122.02095401203867</v>
      </c>
      <c r="D769" s="1">
        <f t="shared" si="34"/>
        <v>159.52393952544097</v>
      </c>
      <c r="E769" s="1">
        <f t="shared" ca="1" si="35"/>
        <v>4.6699621051901697E-3</v>
      </c>
    </row>
    <row r="770" spans="2:5" x14ac:dyDescent="0.3">
      <c r="B770" s="1">
        <v>739</v>
      </c>
      <c r="C770" s="1">
        <f t="shared" ca="1" si="33"/>
        <v>93.723733485249355</v>
      </c>
      <c r="D770" s="1">
        <f t="shared" si="34"/>
        <v>159.56993447981219</v>
      </c>
      <c r="E770" s="1">
        <f t="shared" ca="1" si="35"/>
        <v>2.3352491056637247E-5</v>
      </c>
    </row>
    <row r="771" spans="2:5" x14ac:dyDescent="0.3">
      <c r="B771" s="1">
        <v>740</v>
      </c>
      <c r="C771" s="1">
        <f t="shared" ca="1" si="33"/>
        <v>104.60514727290995</v>
      </c>
      <c r="D771" s="1">
        <f t="shared" si="34"/>
        <v>159.61601959097322</v>
      </c>
      <c r="E771" s="1">
        <f t="shared" ca="1" si="35"/>
        <v>2.7292712400570226E-4</v>
      </c>
    </row>
    <row r="772" spans="2:5" x14ac:dyDescent="0.3">
      <c r="B772" s="1">
        <v>741</v>
      </c>
      <c r="C772" s="1">
        <f t="shared" ca="1" si="33"/>
        <v>91.547632687836</v>
      </c>
      <c r="D772" s="1">
        <f t="shared" si="34"/>
        <v>159.66219564978618</v>
      </c>
      <c r="E772" s="1">
        <f t="shared" ca="1" si="35"/>
        <v>1.3408666887801615E-5</v>
      </c>
    </row>
    <row r="773" spans="2:5" x14ac:dyDescent="0.3">
      <c r="B773" s="1">
        <v>742</v>
      </c>
      <c r="C773" s="1">
        <f t="shared" ca="1" si="33"/>
        <v>114.21008123831299</v>
      </c>
      <c r="D773" s="1">
        <f t="shared" si="34"/>
        <v>159.70846345525561</v>
      </c>
      <c r="E773" s="1">
        <f t="shared" ca="1" si="35"/>
        <v>1.5438533506894011E-3</v>
      </c>
    </row>
    <row r="774" spans="2:5" x14ac:dyDescent="0.3">
      <c r="B774" s="1">
        <v>743</v>
      </c>
      <c r="C774" s="1">
        <f t="shared" ca="1" si="33"/>
        <v>108.18651345562877</v>
      </c>
      <c r="D774" s="1">
        <f t="shared" si="34"/>
        <v>159.75482381465338</v>
      </c>
      <c r="E774" s="1">
        <f t="shared" ca="1" si="35"/>
        <v>5.4635031013502543E-4</v>
      </c>
    </row>
    <row r="775" spans="2:5" x14ac:dyDescent="0.3">
      <c r="B775" s="1">
        <v>744</v>
      </c>
      <c r="C775" s="1">
        <f t="shared" ca="1" si="33"/>
        <v>95.340544289311325</v>
      </c>
      <c r="D775" s="1">
        <f t="shared" si="34"/>
        <v>159.80127754364585</v>
      </c>
      <c r="E775" s="1">
        <f t="shared" ca="1" si="35"/>
        <v>3.478847135583239E-5</v>
      </c>
    </row>
    <row r="776" spans="2:5" x14ac:dyDescent="0.3">
      <c r="B776" s="1">
        <v>745</v>
      </c>
      <c r="C776" s="1">
        <f t="shared" ca="1" si="33"/>
        <v>110.0432991281493</v>
      </c>
      <c r="D776" s="1">
        <f t="shared" si="34"/>
        <v>159.84782546642325</v>
      </c>
      <c r="E776" s="1">
        <f t="shared" ca="1" si="35"/>
        <v>7.655999115661219E-4</v>
      </c>
    </row>
    <row r="777" spans="2:5" x14ac:dyDescent="0.3">
      <c r="B777" s="1">
        <v>746</v>
      </c>
      <c r="C777" s="1">
        <f t="shared" ca="1" si="33"/>
        <v>115.13533926447046</v>
      </c>
      <c r="D777" s="1">
        <f t="shared" si="34"/>
        <v>159.89446841583174</v>
      </c>
      <c r="E777" s="1">
        <f t="shared" ca="1" si="35"/>
        <v>1.7852463075081735E-3</v>
      </c>
    </row>
    <row r="778" spans="2:5" x14ac:dyDescent="0.3">
      <c r="B778" s="1">
        <v>747</v>
      </c>
      <c r="C778" s="1">
        <f t="shared" ca="1" si="33"/>
        <v>91.993187002334608</v>
      </c>
      <c r="D778" s="1">
        <f t="shared" si="34"/>
        <v>159.94120723350792</v>
      </c>
      <c r="E778" s="1">
        <f t="shared" ca="1" si="35"/>
        <v>1.504747082465788E-5</v>
      </c>
    </row>
    <row r="779" spans="2:5" x14ac:dyDescent="0.3">
      <c r="B779" s="1">
        <v>748</v>
      </c>
      <c r="C779" s="1">
        <f t="shared" ca="1" si="33"/>
        <v>91.512372952792404</v>
      </c>
      <c r="D779" s="1">
        <f t="shared" si="34"/>
        <v>159.98804277001574</v>
      </c>
      <c r="E779" s="1">
        <f t="shared" ca="1" si="35"/>
        <v>1.3286366724441997E-5</v>
      </c>
    </row>
    <row r="780" spans="2:5" x14ac:dyDescent="0.3">
      <c r="B780" s="1">
        <v>749</v>
      </c>
      <c r="C780" s="1">
        <f t="shared" ca="1" si="33"/>
        <v>111.88341052463819</v>
      </c>
      <c r="D780" s="1">
        <f t="shared" si="34"/>
        <v>160.03497588498624</v>
      </c>
      <c r="E780" s="1">
        <f t="shared" ca="1" si="35"/>
        <v>1.0535409057471786E-3</v>
      </c>
    </row>
    <row r="781" spans="2:5" x14ac:dyDescent="0.3">
      <c r="B781" s="1">
        <v>750</v>
      </c>
      <c r="C781" s="1">
        <f t="shared" ca="1" si="33"/>
        <v>98.033173510034601</v>
      </c>
      <c r="D781" s="1">
        <f t="shared" si="34"/>
        <v>160.08200744725994</v>
      </c>
      <c r="E781" s="1">
        <f t="shared" ca="1" si="35"/>
        <v>6.5844589184767911E-5</v>
      </c>
    </row>
    <row r="782" spans="2:5" x14ac:dyDescent="0.3">
      <c r="B782" s="1">
        <v>751</v>
      </c>
      <c r="C782" s="1">
        <f t="shared" ca="1" si="33"/>
        <v>107.63886065980164</v>
      </c>
      <c r="D782" s="1">
        <f t="shared" si="34"/>
        <v>160.1291383350318</v>
      </c>
      <c r="E782" s="1">
        <f t="shared" ca="1" si="35"/>
        <v>4.9315292615927315E-4</v>
      </c>
    </row>
    <row r="783" spans="2:5" x14ac:dyDescent="0.3">
      <c r="B783" s="1">
        <v>752</v>
      </c>
      <c r="C783" s="1">
        <f t="shared" ca="1" si="33"/>
        <v>120.8829144415064</v>
      </c>
      <c r="D783" s="1">
        <f t="shared" si="34"/>
        <v>160.17636943599931</v>
      </c>
      <c r="E783" s="1">
        <f t="shared" ca="1" si="35"/>
        <v>4.0420668744693992E-3</v>
      </c>
    </row>
    <row r="784" spans="2:5" x14ac:dyDescent="0.3">
      <c r="B784" s="1">
        <v>753</v>
      </c>
      <c r="C784" s="1">
        <f t="shared" ca="1" si="33"/>
        <v>110.34877944432517</v>
      </c>
      <c r="D784" s="1">
        <f t="shared" si="34"/>
        <v>160.22370164751311</v>
      </c>
      <c r="E784" s="1">
        <f t="shared" ca="1" si="35"/>
        <v>8.0811241454655967E-4</v>
      </c>
    </row>
    <row r="785" spans="2:5" x14ac:dyDescent="0.3">
      <c r="B785" s="1">
        <v>754</v>
      </c>
      <c r="C785" s="1">
        <f t="shared" ca="1" si="33"/>
        <v>111.59019936630942</v>
      </c>
      <c r="D785" s="1">
        <f t="shared" si="34"/>
        <v>160.27113587673085</v>
      </c>
      <c r="E785" s="1">
        <f t="shared" ca="1" si="35"/>
        <v>1.0022963222608976E-3</v>
      </c>
    </row>
    <row r="786" spans="2:5" x14ac:dyDescent="0.3">
      <c r="B786" s="1">
        <v>755</v>
      </c>
      <c r="C786" s="1">
        <f t="shared" ca="1" si="33"/>
        <v>95.107200340744342</v>
      </c>
      <c r="D786" s="1">
        <f t="shared" si="34"/>
        <v>160.31867304077383</v>
      </c>
      <c r="E786" s="1">
        <f t="shared" ca="1" si="35"/>
        <v>3.286731147254377E-5</v>
      </c>
    </row>
    <row r="787" spans="2:5" x14ac:dyDescent="0.3">
      <c r="B787" s="1">
        <v>756</v>
      </c>
      <c r="C787" s="1">
        <f t="shared" ca="1" si="33"/>
        <v>100.6209882051549</v>
      </c>
      <c r="D787" s="1">
        <f t="shared" si="34"/>
        <v>160.36631406688701</v>
      </c>
      <c r="E787" s="1">
        <f t="shared" ca="1" si="35"/>
        <v>1.1793182456536536E-4</v>
      </c>
    </row>
    <row r="788" spans="2:5" x14ac:dyDescent="0.3">
      <c r="B788" s="1">
        <v>757</v>
      </c>
      <c r="C788" s="1">
        <f t="shared" ca="1" si="33"/>
        <v>95.123534315556185</v>
      </c>
      <c r="D788" s="1">
        <f t="shared" si="34"/>
        <v>160.4140598926019</v>
      </c>
      <c r="E788" s="1">
        <f t="shared" ca="1" si="35"/>
        <v>3.2998528377278689E-5</v>
      </c>
    </row>
    <row r="789" spans="2:5" x14ac:dyDescent="0.3">
      <c r="B789" s="1">
        <v>758</v>
      </c>
      <c r="C789" s="1">
        <f t="shared" ca="1" si="33"/>
        <v>92.588713577274902</v>
      </c>
      <c r="D789" s="1">
        <f t="shared" si="34"/>
        <v>160.46191146590286</v>
      </c>
      <c r="E789" s="1">
        <f t="shared" ca="1" si="35"/>
        <v>1.7530695269704622E-5</v>
      </c>
    </row>
    <row r="790" spans="2:5" x14ac:dyDescent="0.3">
      <c r="B790" s="1">
        <v>759</v>
      </c>
      <c r="C790" s="1">
        <f t="shared" ca="1" si="33"/>
        <v>117.22819063229824</v>
      </c>
      <c r="D790" s="1">
        <f t="shared" si="34"/>
        <v>160.50986974539666</v>
      </c>
      <c r="E790" s="1">
        <f t="shared" ca="1" si="35"/>
        <v>2.44518012464362E-3</v>
      </c>
    </row>
    <row r="791" spans="2:5" x14ac:dyDescent="0.3">
      <c r="B791" s="1">
        <v>760</v>
      </c>
      <c r="C791" s="1">
        <f t="shared" ca="1" si="33"/>
        <v>93.254509029632899</v>
      </c>
      <c r="D791" s="1">
        <f t="shared" si="34"/>
        <v>160.55793570048556</v>
      </c>
      <c r="E791" s="1">
        <f t="shared" ca="1" si="35"/>
        <v>2.0756376494208042E-5</v>
      </c>
    </row>
    <row r="792" spans="2:5" x14ac:dyDescent="0.3">
      <c r="B792" s="1">
        <v>761</v>
      </c>
      <c r="C792" s="1">
        <f t="shared" ca="1" si="33"/>
        <v>110.93309528326816</v>
      </c>
      <c r="D792" s="1">
        <f t="shared" si="34"/>
        <v>160.6061103115436</v>
      </c>
      <c r="E792" s="1">
        <f t="shared" ca="1" si="35"/>
        <v>8.9508175358246232E-4</v>
      </c>
    </row>
    <row r="793" spans="2:5" x14ac:dyDescent="0.3">
      <c r="B793" s="1">
        <v>762</v>
      </c>
      <c r="C793" s="1">
        <f t="shared" ca="1" si="33"/>
        <v>103.21955559195175</v>
      </c>
      <c r="D793" s="1">
        <f t="shared" si="34"/>
        <v>160.65439457009685</v>
      </c>
      <c r="E793" s="1">
        <f t="shared" ca="1" si="35"/>
        <v>2.0548818471074305E-4</v>
      </c>
    </row>
    <row r="794" spans="2:5" x14ac:dyDescent="0.3">
      <c r="B794" s="1">
        <v>763</v>
      </c>
      <c r="C794" s="1">
        <f t="shared" ca="1" si="33"/>
        <v>117.9990623108414</v>
      </c>
      <c r="D794" s="1">
        <f t="shared" si="34"/>
        <v>160.70278947900695</v>
      </c>
      <c r="E794" s="1">
        <f t="shared" ca="1" si="35"/>
        <v>2.7321193506316416E-3</v>
      </c>
    </row>
    <row r="795" spans="2:5" x14ac:dyDescent="0.3">
      <c r="B795" s="1">
        <v>764</v>
      </c>
      <c r="C795" s="1">
        <f t="shared" ca="1" si="33"/>
        <v>109.04471783175978</v>
      </c>
      <c r="D795" s="1">
        <f t="shared" si="34"/>
        <v>160.75129605265866</v>
      </c>
      <c r="E795" s="1">
        <f t="shared" ca="1" si="35"/>
        <v>6.3977106859063894E-4</v>
      </c>
    </row>
    <row r="796" spans="2:5" x14ac:dyDescent="0.3">
      <c r="B796" s="1">
        <v>765</v>
      </c>
      <c r="C796" s="1">
        <f t="shared" ca="1" si="33"/>
        <v>100.79597150528912</v>
      </c>
      <c r="D796" s="1">
        <f t="shared" si="34"/>
        <v>160.79991531715106</v>
      </c>
      <c r="E796" s="1">
        <f t="shared" ca="1" si="35"/>
        <v>1.2254041452727766E-4</v>
      </c>
    </row>
    <row r="797" spans="2:5" x14ac:dyDescent="0.3">
      <c r="B797" s="1">
        <v>766</v>
      </c>
      <c r="C797" s="1">
        <f t="shared" ca="1" si="33"/>
        <v>94.038741708850523</v>
      </c>
      <c r="D797" s="1">
        <f t="shared" si="34"/>
        <v>160.84864831049291</v>
      </c>
      <c r="E797" s="1">
        <f t="shared" ca="1" si="35"/>
        <v>2.5261259579316844E-5</v>
      </c>
    </row>
    <row r="798" spans="2:5" x14ac:dyDescent="0.3">
      <c r="B798" s="1">
        <v>767</v>
      </c>
      <c r="C798" s="1">
        <f t="shared" ca="1" si="33"/>
        <v>104.72791270155217</v>
      </c>
      <c r="D798" s="1">
        <f t="shared" si="34"/>
        <v>160.89749608280184</v>
      </c>
      <c r="E798" s="1">
        <f t="shared" ca="1" si="35"/>
        <v>2.7976217004316284E-4</v>
      </c>
    </row>
    <row r="799" spans="2:5" x14ac:dyDescent="0.3">
      <c r="B799" s="1">
        <v>768</v>
      </c>
      <c r="C799" s="1">
        <f t="shared" ca="1" si="33"/>
        <v>97.519657399919026</v>
      </c>
      <c r="D799" s="1">
        <f t="shared" si="34"/>
        <v>160.94645969650773</v>
      </c>
      <c r="E799" s="1">
        <f t="shared" ca="1" si="35"/>
        <v>5.8446259535410953E-5</v>
      </c>
    </row>
    <row r="800" spans="2:5" x14ac:dyDescent="0.3">
      <c r="B800" s="1">
        <v>769</v>
      </c>
      <c r="C800" s="1">
        <f t="shared" ca="1" si="33"/>
        <v>89.252399167667505</v>
      </c>
      <c r="D800" s="1">
        <f t="shared" si="34"/>
        <v>160.99554022656048</v>
      </c>
      <c r="E800" s="1">
        <f t="shared" ca="1" si="35"/>
        <v>7.3003302447394456E-6</v>
      </c>
    </row>
    <row r="801" spans="2:5" x14ac:dyDescent="0.3">
      <c r="B801" s="1">
        <v>770</v>
      </c>
      <c r="C801" s="1">
        <f t="shared" ref="C801:C864" ca="1" si="36">_xlfn.NORM.INV(RAND(),$C$28,$C$29)</f>
        <v>76.219805824141289</v>
      </c>
      <c r="D801" s="1">
        <f t="shared" ref="D801:D864" si="37">_xlfn.NORM.INV(B801/1001,$D$28,$D$29)</f>
        <v>161.04473876064193</v>
      </c>
      <c r="E801" s="1">
        <f t="shared" ref="E801:E864" ca="1" si="38">_xlfn.NORM.DIST(C801,$D$28,$D$29,0)</f>
        <v>1.4834973215556881E-7</v>
      </c>
    </row>
    <row r="802" spans="2:5" x14ac:dyDescent="0.3">
      <c r="B802" s="1">
        <v>771</v>
      </c>
      <c r="C802" s="1">
        <f t="shared" ca="1" si="36"/>
        <v>97.041636185068967</v>
      </c>
      <c r="D802" s="1">
        <f t="shared" si="37"/>
        <v>161.09405639938242</v>
      </c>
      <c r="E802" s="1">
        <f t="shared" ca="1" si="38"/>
        <v>5.225331761004474E-5</v>
      </c>
    </row>
    <row r="803" spans="2:5" x14ac:dyDescent="0.3">
      <c r="B803" s="1">
        <v>772</v>
      </c>
      <c r="C803" s="1">
        <f t="shared" ca="1" si="36"/>
        <v>122.52622347792919</v>
      </c>
      <c r="D803" s="1">
        <f t="shared" si="37"/>
        <v>161.1434942565817</v>
      </c>
      <c r="E803" s="1">
        <f t="shared" ca="1" si="38"/>
        <v>4.9699737216951558E-3</v>
      </c>
    </row>
    <row r="804" spans="2:5" x14ac:dyDescent="0.3">
      <c r="B804" s="1">
        <v>773</v>
      </c>
      <c r="C804" s="1">
        <f t="shared" ca="1" si="36"/>
        <v>103.46307672117631</v>
      </c>
      <c r="D804" s="1">
        <f t="shared" si="37"/>
        <v>161.19305345943488</v>
      </c>
      <c r="E804" s="1">
        <f t="shared" ca="1" si="38"/>
        <v>2.1613170842486748E-4</v>
      </c>
    </row>
    <row r="805" spans="2:5" x14ac:dyDescent="0.3">
      <c r="B805" s="1">
        <v>774</v>
      </c>
      <c r="C805" s="1">
        <f t="shared" ca="1" si="36"/>
        <v>99.892240477725238</v>
      </c>
      <c r="D805" s="1">
        <f t="shared" si="37"/>
        <v>161.24273514876282</v>
      </c>
      <c r="E805" s="1">
        <f t="shared" ca="1" si="38"/>
        <v>1.0038310366410939E-4</v>
      </c>
    </row>
    <row r="806" spans="2:5" x14ac:dyDescent="0.3">
      <c r="B806" s="1">
        <v>775</v>
      </c>
      <c r="C806" s="1">
        <f t="shared" ca="1" si="36"/>
        <v>114.69155041123204</v>
      </c>
      <c r="D806" s="1">
        <f t="shared" si="37"/>
        <v>161.29254047924772</v>
      </c>
      <c r="E806" s="1">
        <f t="shared" ca="1" si="38"/>
        <v>1.6658772316383971E-3</v>
      </c>
    </row>
    <row r="807" spans="2:5" x14ac:dyDescent="0.3">
      <c r="B807" s="1">
        <v>776</v>
      </c>
      <c r="C807" s="1">
        <f t="shared" ca="1" si="36"/>
        <v>89.652587036037716</v>
      </c>
      <c r="D807" s="1">
        <f t="shared" si="37"/>
        <v>161.34247061967375</v>
      </c>
      <c r="E807" s="1">
        <f t="shared" ca="1" si="38"/>
        <v>8.1304002515759641E-6</v>
      </c>
    </row>
    <row r="808" spans="2:5" x14ac:dyDescent="0.3">
      <c r="B808" s="1">
        <v>777</v>
      </c>
      <c r="C808" s="1">
        <f t="shared" ca="1" si="36"/>
        <v>89.851039163961502</v>
      </c>
      <c r="D808" s="1">
        <f t="shared" si="37"/>
        <v>161.39252675317275</v>
      </c>
      <c r="E808" s="1">
        <f t="shared" ca="1" si="38"/>
        <v>8.5741308080649036E-6</v>
      </c>
    </row>
    <row r="809" spans="2:5" x14ac:dyDescent="0.3">
      <c r="B809" s="1">
        <v>778</v>
      </c>
      <c r="C809" s="1">
        <f t="shared" ca="1" si="36"/>
        <v>108.98867360889247</v>
      </c>
      <c r="D809" s="1">
        <f t="shared" si="37"/>
        <v>161.44271007747543</v>
      </c>
      <c r="E809" s="1">
        <f t="shared" ca="1" si="38"/>
        <v>6.3327328755111915E-4</v>
      </c>
    </row>
    <row r="810" spans="2:5" x14ac:dyDescent="0.3">
      <c r="B810" s="1">
        <v>779</v>
      </c>
      <c r="C810" s="1">
        <f t="shared" ca="1" si="36"/>
        <v>107.22414866057761</v>
      </c>
      <c r="D810" s="1">
        <f t="shared" si="37"/>
        <v>161.49302180516787</v>
      </c>
      <c r="E810" s="1">
        <f t="shared" ca="1" si="38"/>
        <v>4.5593879730691886E-4</v>
      </c>
    </row>
    <row r="811" spans="2:5" x14ac:dyDescent="0.3">
      <c r="B811" s="1">
        <v>780</v>
      </c>
      <c r="C811" s="1">
        <f t="shared" ca="1" si="36"/>
        <v>111.65048566186981</v>
      </c>
      <c r="D811" s="1">
        <f t="shared" si="37"/>
        <v>161.54346316395399</v>
      </c>
      <c r="E811" s="1">
        <f t="shared" ca="1" si="38"/>
        <v>1.0126565246491377E-3</v>
      </c>
    </row>
    <row r="812" spans="2:5" x14ac:dyDescent="0.3">
      <c r="B812" s="1">
        <v>781</v>
      </c>
      <c r="C812" s="1">
        <f t="shared" ca="1" si="36"/>
        <v>103.13203124239178</v>
      </c>
      <c r="D812" s="1">
        <f t="shared" si="37"/>
        <v>161.59403539692329</v>
      </c>
      <c r="E812" s="1">
        <f t="shared" ca="1" si="38"/>
        <v>2.0177920518592161E-4</v>
      </c>
    </row>
    <row r="813" spans="2:5" x14ac:dyDescent="0.3">
      <c r="B813" s="1">
        <v>782</v>
      </c>
      <c r="C813" s="1">
        <f t="shared" ca="1" si="36"/>
        <v>111.56328847958322</v>
      </c>
      <c r="D813" s="1">
        <f t="shared" si="37"/>
        <v>161.64473976282505</v>
      </c>
      <c r="E813" s="1">
        <f t="shared" ca="1" si="38"/>
        <v>9.9770076419044402E-4</v>
      </c>
    </row>
    <row r="814" spans="2:5" x14ac:dyDescent="0.3">
      <c r="B814" s="1">
        <v>783</v>
      </c>
      <c r="C814" s="1">
        <f t="shared" ca="1" si="36"/>
        <v>102.16526926208397</v>
      </c>
      <c r="D814" s="1">
        <f t="shared" si="37"/>
        <v>161.6955775363482</v>
      </c>
      <c r="E814" s="1">
        <f t="shared" ca="1" si="38"/>
        <v>1.6463296945074687E-4</v>
      </c>
    </row>
    <row r="815" spans="2:5" x14ac:dyDescent="0.3">
      <c r="B815" s="1">
        <v>784</v>
      </c>
      <c r="C815" s="1">
        <f t="shared" ca="1" si="36"/>
        <v>97.539983795792025</v>
      </c>
      <c r="D815" s="1">
        <f t="shared" si="37"/>
        <v>161.74655000840772</v>
      </c>
      <c r="E815" s="1">
        <f t="shared" ca="1" si="38"/>
        <v>5.8723960153210906E-5</v>
      </c>
    </row>
    <row r="816" spans="2:5" x14ac:dyDescent="0.3">
      <c r="B816" s="1">
        <v>785</v>
      </c>
      <c r="C816" s="1">
        <f t="shared" ca="1" si="36"/>
        <v>84.427348377326226</v>
      </c>
      <c r="D816" s="1">
        <f t="shared" si="37"/>
        <v>161.79765848643737</v>
      </c>
      <c r="E816" s="1">
        <f t="shared" ca="1" si="38"/>
        <v>1.8841400514991711E-6</v>
      </c>
    </row>
    <row r="817" spans="2:5" x14ac:dyDescent="0.3">
      <c r="B817" s="1">
        <v>786</v>
      </c>
      <c r="C817" s="1">
        <f t="shared" ca="1" si="36"/>
        <v>113.64005448868626</v>
      </c>
      <c r="D817" s="1">
        <f t="shared" si="37"/>
        <v>161.84890429468896</v>
      </c>
      <c r="E817" s="1">
        <f t="shared" ca="1" si="38"/>
        <v>1.4090100280631374E-3</v>
      </c>
    </row>
    <row r="818" spans="2:5" x14ac:dyDescent="0.3">
      <c r="B818" s="1">
        <v>787</v>
      </c>
      <c r="C818" s="1">
        <f t="shared" ca="1" si="36"/>
        <v>96.312619296136958</v>
      </c>
      <c r="D818" s="1">
        <f t="shared" si="37"/>
        <v>161.90028877453864</v>
      </c>
      <c r="E818" s="1">
        <f t="shared" ca="1" si="38"/>
        <v>4.3962336342010013E-5</v>
      </c>
    </row>
    <row r="819" spans="2:5" x14ac:dyDescent="0.3">
      <c r="B819" s="1">
        <v>788</v>
      </c>
      <c r="C819" s="1">
        <f t="shared" ca="1" si="36"/>
        <v>107.39430241463413</v>
      </c>
      <c r="D819" s="1">
        <f t="shared" si="37"/>
        <v>161.95181328479973</v>
      </c>
      <c r="E819" s="1">
        <f t="shared" ca="1" si="38"/>
        <v>4.7089870570476527E-4</v>
      </c>
    </row>
    <row r="820" spans="2:5" x14ac:dyDescent="0.3">
      <c r="B820" s="1">
        <v>789</v>
      </c>
      <c r="C820" s="1">
        <f t="shared" ca="1" si="36"/>
        <v>91.208283024621593</v>
      </c>
      <c r="D820" s="1">
        <f t="shared" si="37"/>
        <v>162.00347920204322</v>
      </c>
      <c r="E820" s="1">
        <f t="shared" ca="1" si="38"/>
        <v>1.2274038020757397E-5</v>
      </c>
    </row>
    <row r="821" spans="2:5" x14ac:dyDescent="0.3">
      <c r="B821" s="1">
        <v>790</v>
      </c>
      <c r="C821" s="1">
        <f t="shared" ca="1" si="36"/>
        <v>97.710146897709748</v>
      </c>
      <c r="D821" s="1">
        <f t="shared" si="37"/>
        <v>162.05528792092534</v>
      </c>
      <c r="E821" s="1">
        <f t="shared" ca="1" si="38"/>
        <v>6.1096706582447824E-5</v>
      </c>
    </row>
    <row r="822" spans="2:5" x14ac:dyDescent="0.3">
      <c r="B822" s="1">
        <v>791</v>
      </c>
      <c r="C822" s="1">
        <f t="shared" ca="1" si="36"/>
        <v>94.881748063146091</v>
      </c>
      <c r="D822" s="1">
        <f t="shared" si="37"/>
        <v>162.10724085452259</v>
      </c>
      <c r="E822" s="1">
        <f t="shared" ca="1" si="38"/>
        <v>3.1104810881219924E-5</v>
      </c>
    </row>
    <row r="823" spans="2:5" x14ac:dyDescent="0.3">
      <c r="B823" s="1">
        <v>792</v>
      </c>
      <c r="C823" s="1">
        <f t="shared" ca="1" si="36"/>
        <v>96.381510618899696</v>
      </c>
      <c r="D823" s="1">
        <f t="shared" si="37"/>
        <v>162.15933943467496</v>
      </c>
      <c r="E823" s="1">
        <f t="shared" ca="1" si="38"/>
        <v>4.4690498922863439E-5</v>
      </c>
    </row>
    <row r="824" spans="2:5" x14ac:dyDescent="0.3">
      <c r="B824" s="1">
        <v>793</v>
      </c>
      <c r="C824" s="1">
        <f t="shared" ca="1" si="36"/>
        <v>112.96801017602837</v>
      </c>
      <c r="D824" s="1">
        <f t="shared" si="37"/>
        <v>162.21158511233673</v>
      </c>
      <c r="E824" s="1">
        <f t="shared" ca="1" si="38"/>
        <v>1.2627368891211831E-3</v>
      </c>
    </row>
    <row r="825" spans="2:5" x14ac:dyDescent="0.3">
      <c r="B825" s="1">
        <v>794</v>
      </c>
      <c r="C825" s="1">
        <f t="shared" ca="1" si="36"/>
        <v>97.125456344371003</v>
      </c>
      <c r="D825" s="1">
        <f t="shared" si="37"/>
        <v>162.26397935793577</v>
      </c>
      <c r="E825" s="1">
        <f t="shared" ca="1" si="38"/>
        <v>5.3293616798491174E-5</v>
      </c>
    </row>
    <row r="826" spans="2:5" x14ac:dyDescent="0.3">
      <c r="B826" s="1">
        <v>795</v>
      </c>
      <c r="C826" s="1">
        <f t="shared" ca="1" si="36"/>
        <v>93.922340753744393</v>
      </c>
      <c r="D826" s="1">
        <f t="shared" si="37"/>
        <v>162.31652366174109</v>
      </c>
      <c r="E826" s="1">
        <f t="shared" ca="1" si="38"/>
        <v>2.4539670426164437E-5</v>
      </c>
    </row>
    <row r="827" spans="2:5" x14ac:dyDescent="0.3">
      <c r="B827" s="1">
        <v>796</v>
      </c>
      <c r="C827" s="1">
        <f t="shared" ca="1" si="36"/>
        <v>102.50820196546194</v>
      </c>
      <c r="D827" s="1">
        <f t="shared" si="37"/>
        <v>162.36921953423942</v>
      </c>
      <c r="E827" s="1">
        <f t="shared" ca="1" si="38"/>
        <v>1.7703798451266012E-4</v>
      </c>
    </row>
    <row r="828" spans="2:5" x14ac:dyDescent="0.3">
      <c r="B828" s="1">
        <v>797</v>
      </c>
      <c r="C828" s="1">
        <f t="shared" ca="1" si="36"/>
        <v>117.95831717465119</v>
      </c>
      <c r="D828" s="1">
        <f t="shared" si="37"/>
        <v>162.4220685065203</v>
      </c>
      <c r="E828" s="1">
        <f t="shared" ca="1" si="38"/>
        <v>2.7163223930036875E-3</v>
      </c>
    </row>
    <row r="829" spans="2:5" x14ac:dyDescent="0.3">
      <c r="B829" s="1">
        <v>798</v>
      </c>
      <c r="C829" s="1">
        <f t="shared" ca="1" si="36"/>
        <v>106.56398930828188</v>
      </c>
      <c r="D829" s="1">
        <f t="shared" si="37"/>
        <v>162.47507213067081</v>
      </c>
      <c r="E829" s="1">
        <f t="shared" ca="1" si="38"/>
        <v>4.0177168951171111E-4</v>
      </c>
    </row>
    <row r="830" spans="2:5" x14ac:dyDescent="0.3">
      <c r="B830" s="1">
        <v>799</v>
      </c>
      <c r="C830" s="1">
        <f t="shared" ca="1" si="36"/>
        <v>81.179114797724679</v>
      </c>
      <c r="D830" s="1">
        <f t="shared" si="37"/>
        <v>162.52823198017944</v>
      </c>
      <c r="E830" s="1">
        <f t="shared" ca="1" si="38"/>
        <v>7.1417951123045234E-7</v>
      </c>
    </row>
    <row r="831" spans="2:5" x14ac:dyDescent="0.3">
      <c r="B831" s="1">
        <v>800</v>
      </c>
      <c r="C831" s="1">
        <f t="shared" ca="1" si="36"/>
        <v>101.4433322081784</v>
      </c>
      <c r="D831" s="1">
        <f t="shared" si="37"/>
        <v>162.58154965035004</v>
      </c>
      <c r="E831" s="1">
        <f t="shared" ca="1" si="38"/>
        <v>1.4104477709321728E-4</v>
      </c>
    </row>
    <row r="832" spans="2:5" x14ac:dyDescent="0.3">
      <c r="B832" s="1">
        <v>801</v>
      </c>
      <c r="C832" s="1">
        <f t="shared" ca="1" si="36"/>
        <v>100.86138929701016</v>
      </c>
      <c r="D832" s="1">
        <f t="shared" si="37"/>
        <v>162.63502675872553</v>
      </c>
      <c r="E832" s="1">
        <f t="shared" ca="1" si="38"/>
        <v>1.2430487804020819E-4</v>
      </c>
    </row>
    <row r="833" spans="2:5" x14ac:dyDescent="0.3">
      <c r="B833" s="1">
        <v>802</v>
      </c>
      <c r="C833" s="1">
        <f t="shared" ca="1" si="36"/>
        <v>93.160750211369972</v>
      </c>
      <c r="D833" s="1">
        <f t="shared" si="37"/>
        <v>162.68866494552202</v>
      </c>
      <c r="E833" s="1">
        <f t="shared" ca="1" si="38"/>
        <v>2.0270928923438964E-5</v>
      </c>
    </row>
    <row r="834" spans="2:5" x14ac:dyDescent="0.3">
      <c r="B834" s="1">
        <v>803</v>
      </c>
      <c r="C834" s="1">
        <f t="shared" ca="1" si="36"/>
        <v>90.031686562101214</v>
      </c>
      <c r="D834" s="1">
        <f t="shared" si="37"/>
        <v>162.74246587407379</v>
      </c>
      <c r="E834" s="1">
        <f t="shared" ca="1" si="38"/>
        <v>8.9977031782961987E-6</v>
      </c>
    </row>
    <row r="835" spans="2:5" x14ac:dyDescent="0.3">
      <c r="B835" s="1">
        <v>804</v>
      </c>
      <c r="C835" s="1">
        <f t="shared" ca="1" si="36"/>
        <v>111.99592128404005</v>
      </c>
      <c r="D835" s="1">
        <f t="shared" si="37"/>
        <v>162.79643123128895</v>
      </c>
      <c r="E835" s="1">
        <f t="shared" ca="1" si="38"/>
        <v>1.0737839038637356E-3</v>
      </c>
    </row>
    <row r="836" spans="2:5" x14ac:dyDescent="0.3">
      <c r="B836" s="1">
        <v>805</v>
      </c>
      <c r="C836" s="1">
        <f t="shared" ca="1" si="36"/>
        <v>108.86169984100266</v>
      </c>
      <c r="D836" s="1">
        <f t="shared" si="37"/>
        <v>162.8505627281165</v>
      </c>
      <c r="E836" s="1">
        <f t="shared" ca="1" si="38"/>
        <v>6.1876304809937229E-4</v>
      </c>
    </row>
    <row r="837" spans="2:5" x14ac:dyDescent="0.3">
      <c r="B837" s="1">
        <v>806</v>
      </c>
      <c r="C837" s="1">
        <f t="shared" ca="1" si="36"/>
        <v>110.54526564523007</v>
      </c>
      <c r="D837" s="1">
        <f t="shared" si="37"/>
        <v>162.90486210002513</v>
      </c>
      <c r="E837" s="1">
        <f t="shared" ca="1" si="38"/>
        <v>8.3651268412833631E-4</v>
      </c>
    </row>
    <row r="838" spans="2:5" x14ac:dyDescent="0.3">
      <c r="B838" s="1">
        <v>807</v>
      </c>
      <c r="C838" s="1">
        <f t="shared" ca="1" si="36"/>
        <v>100.76149922455527</v>
      </c>
      <c r="D838" s="1">
        <f t="shared" si="37"/>
        <v>162.95933110749385</v>
      </c>
      <c r="E838" s="1">
        <f t="shared" ca="1" si="38"/>
        <v>1.2161978883299109E-4</v>
      </c>
    </row>
    <row r="839" spans="2:5" x14ac:dyDescent="0.3">
      <c r="B839" s="1">
        <v>808</v>
      </c>
      <c r="C839" s="1">
        <f t="shared" ca="1" si="36"/>
        <v>91.085483063581904</v>
      </c>
      <c r="D839" s="1">
        <f t="shared" si="37"/>
        <v>163.01397153651499</v>
      </c>
      <c r="E839" s="1">
        <f t="shared" ca="1" si="38"/>
        <v>1.1886051721891507E-5</v>
      </c>
    </row>
    <row r="840" spans="2:5" x14ac:dyDescent="0.3">
      <c r="B840" s="1">
        <v>809</v>
      </c>
      <c r="C840" s="1">
        <f t="shared" ca="1" si="36"/>
        <v>89.487728364601367</v>
      </c>
      <c r="D840" s="1">
        <f t="shared" si="37"/>
        <v>163.06878519911001</v>
      </c>
      <c r="E840" s="1">
        <f t="shared" ca="1" si="38"/>
        <v>7.7782617961474867E-6</v>
      </c>
    </row>
    <row r="841" spans="2:5" x14ac:dyDescent="0.3">
      <c r="B841" s="1">
        <v>810</v>
      </c>
      <c r="C841" s="1">
        <f t="shared" ca="1" si="36"/>
        <v>114.36356674833596</v>
      </c>
      <c r="D841" s="1">
        <f t="shared" si="37"/>
        <v>163.12377393385833</v>
      </c>
      <c r="E841" s="1">
        <f t="shared" ca="1" si="38"/>
        <v>1.5819266285348169E-3</v>
      </c>
    </row>
    <row r="842" spans="2:5" x14ac:dyDescent="0.3">
      <c r="B842" s="1">
        <v>811</v>
      </c>
      <c r="C842" s="1">
        <f t="shared" ca="1" si="36"/>
        <v>86.161455650036118</v>
      </c>
      <c r="D842" s="1">
        <f t="shared" si="37"/>
        <v>163.17893960643977</v>
      </c>
      <c r="E842" s="1">
        <f t="shared" ca="1" si="38"/>
        <v>3.1023715507481394E-6</v>
      </c>
    </row>
    <row r="843" spans="2:5" x14ac:dyDescent="0.3">
      <c r="B843" s="1">
        <v>812</v>
      </c>
      <c r="C843" s="1">
        <f t="shared" ca="1" si="36"/>
        <v>105.52929479609854</v>
      </c>
      <c r="D843" s="1">
        <f t="shared" si="37"/>
        <v>163.23428411019097</v>
      </c>
      <c r="E843" s="1">
        <f t="shared" ca="1" si="38"/>
        <v>3.2824432379048308E-4</v>
      </c>
    </row>
    <row r="844" spans="2:5" x14ac:dyDescent="0.3">
      <c r="B844" s="1">
        <v>813</v>
      </c>
      <c r="C844" s="1">
        <f t="shared" ca="1" si="36"/>
        <v>93.178665964962761</v>
      </c>
      <c r="D844" s="1">
        <f t="shared" si="37"/>
        <v>163.28980936667583</v>
      </c>
      <c r="E844" s="1">
        <f t="shared" ca="1" si="38"/>
        <v>2.036286566205658E-5</v>
      </c>
    </row>
    <row r="845" spans="2:5" x14ac:dyDescent="0.3">
      <c r="B845" s="1">
        <v>814</v>
      </c>
      <c r="C845" s="1">
        <f t="shared" ca="1" si="36"/>
        <v>109.37556034628741</v>
      </c>
      <c r="D845" s="1">
        <f t="shared" si="37"/>
        <v>163.34551732627142</v>
      </c>
      <c r="E845" s="1">
        <f t="shared" ca="1" si="38"/>
        <v>6.7931726678598623E-4</v>
      </c>
    </row>
    <row r="846" spans="2:5" x14ac:dyDescent="0.3">
      <c r="B846" s="1">
        <v>815</v>
      </c>
      <c r="C846" s="1">
        <f t="shared" ca="1" si="36"/>
        <v>90.248569408268935</v>
      </c>
      <c r="D846" s="1">
        <f t="shared" si="37"/>
        <v>163.40140996876846</v>
      </c>
      <c r="E846" s="1">
        <f t="shared" ca="1" si="38"/>
        <v>9.5321442780994447E-6</v>
      </c>
    </row>
    <row r="847" spans="2:5" x14ac:dyDescent="0.3">
      <c r="B847" s="1">
        <v>816</v>
      </c>
      <c r="C847" s="1">
        <f t="shared" ca="1" si="36"/>
        <v>100.73849609478049</v>
      </c>
      <c r="D847" s="1">
        <f t="shared" si="37"/>
        <v>163.45748930398815</v>
      </c>
      <c r="E847" s="1">
        <f t="shared" ca="1" si="38"/>
        <v>1.2100895651574235E-4</v>
      </c>
    </row>
    <row r="848" spans="2:5" x14ac:dyDescent="0.3">
      <c r="B848" s="1">
        <v>817</v>
      </c>
      <c r="C848" s="1">
        <f t="shared" ca="1" si="36"/>
        <v>89.043123066129112</v>
      </c>
      <c r="D848" s="1">
        <f t="shared" si="37"/>
        <v>163.51375737241509</v>
      </c>
      <c r="E848" s="1">
        <f t="shared" ca="1" si="38"/>
        <v>6.8986100183862555E-6</v>
      </c>
    </row>
    <row r="849" spans="2:5" x14ac:dyDescent="0.3">
      <c r="B849" s="1">
        <v>818</v>
      </c>
      <c r="C849" s="1">
        <f t="shared" ca="1" si="36"/>
        <v>103.07578286818011</v>
      </c>
      <c r="D849" s="1">
        <f t="shared" si="37"/>
        <v>163.57021624584678</v>
      </c>
      <c r="E849" s="1">
        <f t="shared" ca="1" si="38"/>
        <v>1.9942742218773284E-4</v>
      </c>
    </row>
    <row r="850" spans="2:5" x14ac:dyDescent="0.3">
      <c r="B850" s="1">
        <v>819</v>
      </c>
      <c r="C850" s="1">
        <f t="shared" ca="1" si="36"/>
        <v>99.734803820171692</v>
      </c>
      <c r="D850" s="1">
        <f t="shared" si="37"/>
        <v>163.62686802806076</v>
      </c>
      <c r="E850" s="1">
        <f t="shared" ca="1" si="38"/>
        <v>9.6919185977174414E-5</v>
      </c>
    </row>
    <row r="851" spans="2:5" x14ac:dyDescent="0.3">
      <c r="B851" s="1">
        <v>820</v>
      </c>
      <c r="C851" s="1">
        <f t="shared" ca="1" si="36"/>
        <v>116.97261268868569</v>
      </c>
      <c r="D851" s="1">
        <f t="shared" si="37"/>
        <v>163.68371485549974</v>
      </c>
      <c r="E851" s="1">
        <f t="shared" ca="1" si="38"/>
        <v>2.3554883474813833E-3</v>
      </c>
    </row>
    <row r="852" spans="2:5" x14ac:dyDescent="0.3">
      <c r="B852" s="1">
        <v>821</v>
      </c>
      <c r="C852" s="1">
        <f t="shared" ca="1" si="36"/>
        <v>93.71703662233881</v>
      </c>
      <c r="D852" s="1">
        <f t="shared" si="37"/>
        <v>163.74075889797473</v>
      </c>
      <c r="E852" s="1">
        <f t="shared" ca="1" si="38"/>
        <v>2.3313406109357031E-5</v>
      </c>
    </row>
    <row r="853" spans="2:5" x14ac:dyDescent="0.3">
      <c r="B853" s="1">
        <v>822</v>
      </c>
      <c r="C853" s="1">
        <f t="shared" ca="1" si="36"/>
        <v>115.32557456186495</v>
      </c>
      <c r="D853" s="1">
        <f t="shared" si="37"/>
        <v>163.79800235938777</v>
      </c>
      <c r="E853" s="1">
        <f t="shared" ca="1" si="38"/>
        <v>1.8385067650691636E-3</v>
      </c>
    </row>
    <row r="854" spans="2:5" x14ac:dyDescent="0.3">
      <c r="B854" s="1">
        <v>823</v>
      </c>
      <c r="C854" s="1">
        <f t="shared" ca="1" si="36"/>
        <v>108.67999776479611</v>
      </c>
      <c r="D854" s="1">
        <f t="shared" si="37"/>
        <v>163.8554474784741</v>
      </c>
      <c r="E854" s="1">
        <f t="shared" ca="1" si="38"/>
        <v>5.9850039857381346E-4</v>
      </c>
    </row>
    <row r="855" spans="2:5" x14ac:dyDescent="0.3">
      <c r="B855" s="1">
        <v>824</v>
      </c>
      <c r="C855" s="1">
        <f t="shared" ca="1" si="36"/>
        <v>112.65432389470277</v>
      </c>
      <c r="D855" s="1">
        <f t="shared" si="37"/>
        <v>163.913096529565</v>
      </c>
      <c r="E855" s="1">
        <f t="shared" ca="1" si="38"/>
        <v>1.1989357276535855E-3</v>
      </c>
    </row>
    <row r="856" spans="2:5" x14ac:dyDescent="0.3">
      <c r="B856" s="1">
        <v>825</v>
      </c>
      <c r="C856" s="1">
        <f t="shared" ca="1" si="36"/>
        <v>93.384110042483201</v>
      </c>
      <c r="D856" s="1">
        <f t="shared" si="37"/>
        <v>163.97095182337114</v>
      </c>
      <c r="E856" s="1">
        <f t="shared" ca="1" si="38"/>
        <v>2.1445221212425123E-5</v>
      </c>
    </row>
    <row r="857" spans="2:5" x14ac:dyDescent="0.3">
      <c r="B857" s="1">
        <v>826</v>
      </c>
      <c r="C857" s="1">
        <f t="shared" ca="1" si="36"/>
        <v>99.563664807680098</v>
      </c>
      <c r="D857" s="1">
        <f t="shared" si="37"/>
        <v>164.0290157077884</v>
      </c>
      <c r="E857" s="1">
        <f t="shared" ca="1" si="38"/>
        <v>9.3277582595716158E-5</v>
      </c>
    </row>
    <row r="858" spans="2:5" x14ac:dyDescent="0.3">
      <c r="B858" s="1">
        <v>827</v>
      </c>
      <c r="C858" s="1">
        <f t="shared" ca="1" si="36"/>
        <v>102.25225124262218</v>
      </c>
      <c r="D858" s="1">
        <f t="shared" si="37"/>
        <v>164.08729056872568</v>
      </c>
      <c r="E858" s="1">
        <f t="shared" ca="1" si="38"/>
        <v>1.6770290990907269E-4</v>
      </c>
    </row>
    <row r="859" spans="2:5" x14ac:dyDescent="0.3">
      <c r="B859" s="1">
        <v>828</v>
      </c>
      <c r="C859" s="1">
        <f t="shared" ca="1" si="36"/>
        <v>106.48432652237366</v>
      </c>
      <c r="D859" s="1">
        <f t="shared" si="37"/>
        <v>164.14577883095595</v>
      </c>
      <c r="E859" s="1">
        <f t="shared" ca="1" si="38"/>
        <v>3.9563460556643447E-4</v>
      </c>
    </row>
    <row r="860" spans="2:5" x14ac:dyDescent="0.3">
      <c r="B860" s="1">
        <v>829</v>
      </c>
      <c r="C860" s="1">
        <f t="shared" ca="1" si="36"/>
        <v>79.02511644939274</v>
      </c>
      <c r="D860" s="1">
        <f t="shared" si="37"/>
        <v>164.20448295899195</v>
      </c>
      <c r="E860" s="1">
        <f t="shared" ca="1" si="38"/>
        <v>3.6576063389727654E-7</v>
      </c>
    </row>
    <row r="861" spans="2:5" x14ac:dyDescent="0.3">
      <c r="B861" s="1">
        <v>830</v>
      </c>
      <c r="C861" s="1">
        <f t="shared" ca="1" si="36"/>
        <v>106.02394135043059</v>
      </c>
      <c r="D861" s="1">
        <f t="shared" si="37"/>
        <v>164.26340545798593</v>
      </c>
      <c r="E861" s="1">
        <f t="shared" ca="1" si="38"/>
        <v>3.6175970452830827E-4</v>
      </c>
    </row>
    <row r="862" spans="2:5" x14ac:dyDescent="0.3">
      <c r="B862" s="1">
        <v>831</v>
      </c>
      <c r="C862" s="1">
        <f t="shared" ca="1" si="36"/>
        <v>96.773681267029829</v>
      </c>
      <c r="D862" s="1">
        <f t="shared" si="37"/>
        <v>164.32254887465575</v>
      </c>
      <c r="E862" s="1">
        <f t="shared" ca="1" si="38"/>
        <v>4.9051714717361847E-5</v>
      </c>
    </row>
    <row r="863" spans="2:5" x14ac:dyDescent="0.3">
      <c r="B863" s="1">
        <v>832</v>
      </c>
      <c r="C863" s="1">
        <f t="shared" ca="1" si="36"/>
        <v>100.5171636084592</v>
      </c>
      <c r="D863" s="1">
        <f t="shared" si="37"/>
        <v>164.38191579823746</v>
      </c>
      <c r="E863" s="1">
        <f t="shared" ca="1" si="38"/>
        <v>1.1527230084239341E-4</v>
      </c>
    </row>
    <row r="864" spans="2:5" x14ac:dyDescent="0.3">
      <c r="B864" s="1">
        <v>833</v>
      </c>
      <c r="C864" s="1">
        <f t="shared" ca="1" si="36"/>
        <v>106.95334429463246</v>
      </c>
      <c r="D864" s="1">
        <f t="shared" si="37"/>
        <v>164.44150886146508</v>
      </c>
      <c r="E864" s="1">
        <f t="shared" ca="1" si="38"/>
        <v>4.3298871869592692E-4</v>
      </c>
    </row>
    <row r="865" spans="2:5" x14ac:dyDescent="0.3">
      <c r="B865" s="1">
        <v>834</v>
      </c>
      <c r="C865" s="1">
        <f t="shared" ref="C865:C928" ca="1" si="39">_xlfn.NORM.INV(RAND(),$C$28,$C$29)</f>
        <v>106.64403146064403</v>
      </c>
      <c r="D865" s="1">
        <f t="shared" ref="D865:D928" si="40">_xlfn.NORM.INV(B865/1001,$D$28,$D$29)</f>
        <v>164.50133074157961</v>
      </c>
      <c r="E865" s="1">
        <f t="shared" ref="E865:E928" ca="1" si="41">_xlfn.NORM.DIST(C865,$D$28,$D$29,0)</f>
        <v>4.0802229026388787E-4</v>
      </c>
    </row>
    <row r="866" spans="2:5" x14ac:dyDescent="0.3">
      <c r="B866" s="1">
        <v>835</v>
      </c>
      <c r="C866" s="1">
        <f t="shared" ca="1" si="39"/>
        <v>91.865826976588707</v>
      </c>
      <c r="D866" s="1">
        <f t="shared" si="40"/>
        <v>164.56138416136704</v>
      </c>
      <c r="E866" s="1">
        <f t="shared" ca="1" si="41"/>
        <v>1.4560893955922343E-5</v>
      </c>
    </row>
    <row r="867" spans="2:5" x14ac:dyDescent="0.3">
      <c r="B867" s="1">
        <v>836</v>
      </c>
      <c r="C867" s="1">
        <f t="shared" ca="1" si="39"/>
        <v>104.98807465698357</v>
      </c>
      <c r="D867" s="1">
        <f t="shared" si="40"/>
        <v>164.62167189022679</v>
      </c>
      <c r="E867" s="1">
        <f t="shared" ca="1" si="41"/>
        <v>2.9475262317052491E-4</v>
      </c>
    </row>
    <row r="868" spans="2:5" x14ac:dyDescent="0.3">
      <c r="B868" s="1">
        <v>837</v>
      </c>
      <c r="C868" s="1">
        <f t="shared" ca="1" si="39"/>
        <v>99.295530588069951</v>
      </c>
      <c r="D868" s="1">
        <f t="shared" si="40"/>
        <v>164.68219674527256</v>
      </c>
      <c r="E868" s="1">
        <f t="shared" ca="1" si="41"/>
        <v>8.7822231239931148E-5</v>
      </c>
    </row>
    <row r="869" spans="2:5" x14ac:dyDescent="0.3">
      <c r="B869" s="1">
        <v>838</v>
      </c>
      <c r="C869" s="1">
        <f t="shared" ca="1" si="39"/>
        <v>90.681402752446218</v>
      </c>
      <c r="D869" s="1">
        <f t="shared" si="40"/>
        <v>164.74296159246524</v>
      </c>
      <c r="E869" s="1">
        <f t="shared" ca="1" si="41"/>
        <v>1.068881026830005E-5</v>
      </c>
    </row>
    <row r="870" spans="2:5" x14ac:dyDescent="0.3">
      <c r="B870" s="1">
        <v>839</v>
      </c>
      <c r="C870" s="1">
        <f t="shared" ca="1" si="39"/>
        <v>100.27391259910858</v>
      </c>
      <c r="D870" s="1">
        <f t="shared" si="40"/>
        <v>164.80396934778042</v>
      </c>
      <c r="E870" s="1">
        <f t="shared" ca="1" si="41"/>
        <v>1.0925329628140852E-4</v>
      </c>
    </row>
    <row r="871" spans="2:5" x14ac:dyDescent="0.3">
      <c r="B871" s="1">
        <v>840</v>
      </c>
      <c r="C871" s="1">
        <f t="shared" ca="1" si="39"/>
        <v>91.474927301212148</v>
      </c>
      <c r="D871" s="1">
        <f t="shared" si="40"/>
        <v>164.86522297841057</v>
      </c>
      <c r="E871" s="1">
        <f t="shared" ca="1" si="41"/>
        <v>1.3157626138247705E-5</v>
      </c>
    </row>
    <row r="872" spans="2:5" x14ac:dyDescent="0.3">
      <c r="B872" s="1">
        <v>841</v>
      </c>
      <c r="C872" s="1">
        <f t="shared" ca="1" si="39"/>
        <v>64.098083469625351</v>
      </c>
      <c r="D872" s="1">
        <f t="shared" si="40"/>
        <v>164.92672550400422</v>
      </c>
      <c r="E872" s="1">
        <f t="shared" ca="1" si="41"/>
        <v>2.0101108106219727E-9</v>
      </c>
    </row>
    <row r="873" spans="2:5" x14ac:dyDescent="0.3">
      <c r="B873" s="1">
        <v>842</v>
      </c>
      <c r="C873" s="1">
        <f t="shared" ca="1" si="39"/>
        <v>102.96316048825459</v>
      </c>
      <c r="D873" s="1">
        <f t="shared" si="40"/>
        <v>164.98847999794299</v>
      </c>
      <c r="E873" s="1">
        <f t="shared" ca="1" si="41"/>
        <v>1.9479243469858754E-4</v>
      </c>
    </row>
    <row r="874" spans="2:5" x14ac:dyDescent="0.3">
      <c r="B874" s="1">
        <v>843</v>
      </c>
      <c r="C874" s="1">
        <f t="shared" ca="1" si="39"/>
        <v>98.987506863741729</v>
      </c>
      <c r="D874" s="1">
        <f t="shared" si="40"/>
        <v>165.05048958865751</v>
      </c>
      <c r="E874" s="1">
        <f t="shared" ca="1" si="41"/>
        <v>8.1915620507842947E-5</v>
      </c>
    </row>
    <row r="875" spans="2:5" x14ac:dyDescent="0.3">
      <c r="B875" s="1">
        <v>844</v>
      </c>
      <c r="C875" s="1">
        <f t="shared" ca="1" si="39"/>
        <v>95.902793388079218</v>
      </c>
      <c r="D875" s="1">
        <f t="shared" si="40"/>
        <v>165.11275746098448</v>
      </c>
      <c r="E875" s="1">
        <f t="shared" ca="1" si="41"/>
        <v>3.9851946062639885E-5</v>
      </c>
    </row>
    <row r="876" spans="2:5" x14ac:dyDescent="0.3">
      <c r="B876" s="1">
        <v>845</v>
      </c>
      <c r="C876" s="1">
        <f t="shared" ca="1" si="39"/>
        <v>98.054484995037498</v>
      </c>
      <c r="D876" s="1">
        <f t="shared" si="40"/>
        <v>165.17528685756616</v>
      </c>
      <c r="E876" s="1">
        <f t="shared" ca="1" si="41"/>
        <v>6.6169420192217158E-5</v>
      </c>
    </row>
    <row r="877" spans="2:5" x14ac:dyDescent="0.3">
      <c r="B877" s="1">
        <v>846</v>
      </c>
      <c r="C877" s="1">
        <f t="shared" ca="1" si="39"/>
        <v>94.389778283547756</v>
      </c>
      <c r="D877" s="1">
        <f t="shared" si="40"/>
        <v>165.23808108029306</v>
      </c>
      <c r="E877" s="1">
        <f t="shared" ca="1" si="41"/>
        <v>2.7558383838799984E-5</v>
      </c>
    </row>
    <row r="878" spans="2:5" x14ac:dyDescent="0.3">
      <c r="B878" s="1">
        <v>847</v>
      </c>
      <c r="C878" s="1">
        <f t="shared" ca="1" si="39"/>
        <v>82.445502390490859</v>
      </c>
      <c r="D878" s="1">
        <f t="shared" si="40"/>
        <v>165.30114349179297</v>
      </c>
      <c r="E878" s="1">
        <f t="shared" ca="1" si="41"/>
        <v>1.0482959497453333E-6</v>
      </c>
    </row>
    <row r="879" spans="2:5" x14ac:dyDescent="0.3">
      <c r="B879" s="1">
        <v>848</v>
      </c>
      <c r="C879" s="1">
        <f t="shared" ca="1" si="39"/>
        <v>109.41322935704815</v>
      </c>
      <c r="D879" s="1">
        <f t="shared" si="40"/>
        <v>165.36447751696687</v>
      </c>
      <c r="E879" s="1">
        <f t="shared" ca="1" si="41"/>
        <v>6.8395106761835267E-4</v>
      </c>
    </row>
    <row r="880" spans="2:5" x14ac:dyDescent="0.3">
      <c r="B880" s="1">
        <v>849</v>
      </c>
      <c r="C880" s="1">
        <f t="shared" ca="1" si="39"/>
        <v>96.156657927755049</v>
      </c>
      <c r="D880" s="1">
        <f t="shared" si="40"/>
        <v>165.42808664457408</v>
      </c>
      <c r="E880" s="1">
        <f t="shared" ca="1" si="41"/>
        <v>4.2354098327129196E-5</v>
      </c>
    </row>
    <row r="881" spans="2:5" x14ac:dyDescent="0.3">
      <c r="B881" s="1">
        <v>850</v>
      </c>
      <c r="C881" s="1">
        <f t="shared" ca="1" si="39"/>
        <v>114.4430428345517</v>
      </c>
      <c r="D881" s="1">
        <f t="shared" si="40"/>
        <v>165.49197442886828</v>
      </c>
      <c r="E881" s="1">
        <f t="shared" ca="1" si="41"/>
        <v>1.6019428998549638E-3</v>
      </c>
    </row>
    <row r="882" spans="2:5" x14ac:dyDescent="0.3">
      <c r="B882" s="1">
        <v>851</v>
      </c>
      <c r="C882" s="1">
        <f t="shared" ca="1" si="39"/>
        <v>112.73952469252977</v>
      </c>
      <c r="D882" s="1">
        <f t="shared" si="40"/>
        <v>165.55614449128706</v>
      </c>
      <c r="E882" s="1">
        <f t="shared" ca="1" si="41"/>
        <v>1.2159915484793702E-3</v>
      </c>
    </row>
    <row r="883" spans="2:5" x14ac:dyDescent="0.3">
      <c r="B883" s="1">
        <v>852</v>
      </c>
      <c r="C883" s="1">
        <f t="shared" ca="1" si="39"/>
        <v>94.50460054169163</v>
      </c>
      <c r="D883" s="1">
        <f t="shared" si="40"/>
        <v>165.62060052219596</v>
      </c>
      <c r="E883" s="1">
        <f t="shared" ca="1" si="41"/>
        <v>2.8350837662291549E-5</v>
      </c>
    </row>
    <row r="884" spans="2:5" x14ac:dyDescent="0.3">
      <c r="B884" s="1">
        <v>853</v>
      </c>
      <c r="C884" s="1">
        <f t="shared" ca="1" si="39"/>
        <v>96.605976904476549</v>
      </c>
      <c r="D884" s="1">
        <f t="shared" si="40"/>
        <v>165.68534628269023</v>
      </c>
      <c r="E884" s="1">
        <f t="shared" ca="1" si="41"/>
        <v>4.7140865754156881E-5</v>
      </c>
    </row>
    <row r="885" spans="2:5" x14ac:dyDescent="0.3">
      <c r="B885" s="1">
        <v>854</v>
      </c>
      <c r="C885" s="1">
        <f t="shared" ca="1" si="39"/>
        <v>110.33904774445163</v>
      </c>
      <c r="D885" s="1">
        <f t="shared" si="40"/>
        <v>165.75038560645612</v>
      </c>
      <c r="E885" s="1">
        <f t="shared" ca="1" si="41"/>
        <v>8.0672752409585854E-4</v>
      </c>
    </row>
    <row r="886" spans="2:5" x14ac:dyDescent="0.3">
      <c r="B886" s="1">
        <v>855</v>
      </c>
      <c r="C886" s="1">
        <f t="shared" ca="1" si="39"/>
        <v>97.425314566222895</v>
      </c>
      <c r="D886" s="1">
        <f t="shared" si="40"/>
        <v>165.81572240169407</v>
      </c>
      <c r="E886" s="1">
        <f t="shared" ca="1" si="41"/>
        <v>5.7173061066788145E-5</v>
      </c>
    </row>
    <row r="887" spans="2:5" x14ac:dyDescent="0.3">
      <c r="B887" s="1">
        <v>856</v>
      </c>
      <c r="C887" s="1">
        <f t="shared" ca="1" si="39"/>
        <v>98.065840775132372</v>
      </c>
      <c r="D887" s="1">
        <f t="shared" si="40"/>
        <v>165.88136065310641</v>
      </c>
      <c r="E887" s="1">
        <f t="shared" ca="1" si="41"/>
        <v>6.6343104956909806E-5</v>
      </c>
    </row>
    <row r="888" spans="2:5" x14ac:dyDescent="0.3">
      <c r="B888" s="1">
        <v>857</v>
      </c>
      <c r="C888" s="1">
        <f t="shared" ca="1" si="39"/>
        <v>91.842906340949312</v>
      </c>
      <c r="D888" s="1">
        <f t="shared" si="40"/>
        <v>165.94730442395223</v>
      </c>
      <c r="E888" s="1">
        <f t="shared" ca="1" si="41"/>
        <v>1.4474900837636275E-5</v>
      </c>
    </row>
    <row r="889" spans="2:5" x14ac:dyDescent="0.3">
      <c r="B889" s="1">
        <v>858</v>
      </c>
      <c r="C889" s="1">
        <f t="shared" ca="1" si="39"/>
        <v>91.099949036335275</v>
      </c>
      <c r="D889" s="1">
        <f t="shared" si="40"/>
        <v>166.01355785817213</v>
      </c>
      <c r="E889" s="1">
        <f t="shared" ca="1" si="41"/>
        <v>1.1931153577387171E-5</v>
      </c>
    </row>
    <row r="890" spans="2:5" x14ac:dyDescent="0.3">
      <c r="B890" s="1">
        <v>859</v>
      </c>
      <c r="C890" s="1">
        <f t="shared" ca="1" si="39"/>
        <v>114.51558900226119</v>
      </c>
      <c r="D890" s="1">
        <f t="shared" si="40"/>
        <v>166.08012518258565</v>
      </c>
      <c r="E890" s="1">
        <f t="shared" ca="1" si="41"/>
        <v>1.6203951629027063E-3</v>
      </c>
    </row>
    <row r="891" spans="2:5" x14ac:dyDescent="0.3">
      <c r="B891" s="1">
        <v>860</v>
      </c>
      <c r="C891" s="1">
        <f t="shared" ca="1" si="39"/>
        <v>91.902809725240076</v>
      </c>
      <c r="D891" s="1">
        <f t="shared" si="40"/>
        <v>166.14701070916456</v>
      </c>
      <c r="E891" s="1">
        <f t="shared" ca="1" si="41"/>
        <v>1.4700651081372686E-5</v>
      </c>
    </row>
    <row r="892" spans="2:5" x14ac:dyDescent="0.3">
      <c r="B892" s="1">
        <v>861</v>
      </c>
      <c r="C892" s="1">
        <f t="shared" ca="1" si="39"/>
        <v>105.70740233894429</v>
      </c>
      <c r="D892" s="1">
        <f t="shared" si="40"/>
        <v>166.21421883738512</v>
      </c>
      <c r="E892" s="1">
        <f t="shared" ca="1" si="41"/>
        <v>3.3998117597312572E-4</v>
      </c>
    </row>
    <row r="893" spans="2:5" x14ac:dyDescent="0.3">
      <c r="B893" s="1">
        <v>862</v>
      </c>
      <c r="C893" s="1">
        <f t="shared" ca="1" si="39"/>
        <v>104.26576088535553</v>
      </c>
      <c r="D893" s="1">
        <f t="shared" si="40"/>
        <v>166.28175405666249</v>
      </c>
      <c r="E893" s="1">
        <f t="shared" ca="1" si="41"/>
        <v>2.5479925122104619E-4</v>
      </c>
    </row>
    <row r="894" spans="2:5" x14ac:dyDescent="0.3">
      <c r="B894" s="1">
        <v>863</v>
      </c>
      <c r="C894" s="1">
        <f t="shared" ca="1" si="39"/>
        <v>93.895158922911207</v>
      </c>
      <c r="D894" s="1">
        <f t="shared" si="40"/>
        <v>166.34962094887112</v>
      </c>
      <c r="E894" s="1">
        <f t="shared" ca="1" si="41"/>
        <v>2.437394489748136E-5</v>
      </c>
    </row>
    <row r="895" spans="2:5" x14ac:dyDescent="0.3">
      <c r="B895" s="1">
        <v>864</v>
      </c>
      <c r="C895" s="1">
        <f t="shared" ca="1" si="39"/>
        <v>98.117836201853848</v>
      </c>
      <c r="D895" s="1">
        <f t="shared" si="40"/>
        <v>166.41782419095449</v>
      </c>
      <c r="E895" s="1">
        <f t="shared" ca="1" si="41"/>
        <v>6.7143715790034874E-5</v>
      </c>
    </row>
    <row r="896" spans="2:5" x14ac:dyDescent="0.3">
      <c r="B896" s="1">
        <v>865</v>
      </c>
      <c r="C896" s="1">
        <f t="shared" ca="1" si="39"/>
        <v>94.10494321407225</v>
      </c>
      <c r="D896" s="1">
        <f t="shared" si="40"/>
        <v>166.48636855762814</v>
      </c>
      <c r="E896" s="1">
        <f t="shared" ca="1" si="41"/>
        <v>2.568038988664621E-5</v>
      </c>
    </row>
    <row r="897" spans="2:5" x14ac:dyDescent="0.3">
      <c r="B897" s="1">
        <v>866</v>
      </c>
      <c r="C897" s="1">
        <f t="shared" ca="1" si="39"/>
        <v>107.68491289149446</v>
      </c>
      <c r="D897" s="1">
        <f t="shared" si="40"/>
        <v>166.55525892418007</v>
      </c>
      <c r="E897" s="1">
        <f t="shared" ca="1" si="41"/>
        <v>4.9744497199923619E-4</v>
      </c>
    </row>
    <row r="898" spans="2:5" x14ac:dyDescent="0.3">
      <c r="B898" s="1">
        <v>867</v>
      </c>
      <c r="C898" s="1">
        <f t="shared" ca="1" si="39"/>
        <v>102.24106422389974</v>
      </c>
      <c r="D898" s="1">
        <f t="shared" si="40"/>
        <v>166.62450026937293</v>
      </c>
      <c r="E898" s="1">
        <f t="shared" ca="1" si="41"/>
        <v>1.6730520518675918E-4</v>
      </c>
    </row>
    <row r="899" spans="2:5" x14ac:dyDescent="0.3">
      <c r="B899" s="1">
        <v>868</v>
      </c>
      <c r="C899" s="1">
        <f t="shared" ca="1" si="39"/>
        <v>108.60864690685085</v>
      </c>
      <c r="D899" s="1">
        <f t="shared" si="40"/>
        <v>166.69409767845207</v>
      </c>
      <c r="E899" s="1">
        <f t="shared" ca="1" si="41"/>
        <v>5.9070260738593367E-4</v>
      </c>
    </row>
    <row r="900" spans="2:5" x14ac:dyDescent="0.3">
      <c r="B900" s="1">
        <v>869</v>
      </c>
      <c r="C900" s="1">
        <f t="shared" ca="1" si="39"/>
        <v>103.03587938798087</v>
      </c>
      <c r="D900" s="1">
        <f t="shared" si="40"/>
        <v>166.7640563462646</v>
      </c>
      <c r="E900" s="1">
        <f t="shared" ca="1" si="41"/>
        <v>1.9777398316538848E-4</v>
      </c>
    </row>
    <row r="901" spans="2:5" x14ac:dyDescent="0.3">
      <c r="B901" s="1">
        <v>870</v>
      </c>
      <c r="C901" s="1">
        <f t="shared" ca="1" si="39"/>
        <v>100.26122668403433</v>
      </c>
      <c r="D901" s="1">
        <f t="shared" si="40"/>
        <v>166.83438158049404</v>
      </c>
      <c r="E901" s="1">
        <f t="shared" ca="1" si="41"/>
        <v>1.0894737846284547E-4</v>
      </c>
    </row>
    <row r="902" spans="2:5" x14ac:dyDescent="0.3">
      <c r="B902" s="1">
        <v>871</v>
      </c>
      <c r="C902" s="1">
        <f t="shared" ca="1" si="39"/>
        <v>89.646303373281569</v>
      </c>
      <c r="D902" s="1">
        <f t="shared" si="40"/>
        <v>166.90507880501622</v>
      </c>
      <c r="E902" s="1">
        <f t="shared" ca="1" si="41"/>
        <v>8.1167085442409608E-6</v>
      </c>
    </row>
    <row r="903" spans="2:5" x14ac:dyDescent="0.3">
      <c r="B903" s="1">
        <v>872</v>
      </c>
      <c r="C903" s="1">
        <f t="shared" ca="1" si="39"/>
        <v>104.27947278451772</v>
      </c>
      <c r="D903" s="1">
        <f t="shared" si="40"/>
        <v>166.97615356338156</v>
      </c>
      <c r="E903" s="1">
        <f t="shared" ca="1" si="41"/>
        <v>2.5551029256745043E-4</v>
      </c>
    </row>
    <row r="904" spans="2:5" x14ac:dyDescent="0.3">
      <c r="B904" s="1">
        <v>873</v>
      </c>
      <c r="C904" s="1">
        <f t="shared" ca="1" si="39"/>
        <v>106.34202280465573</v>
      </c>
      <c r="D904" s="1">
        <f t="shared" si="40"/>
        <v>167.04761152242946</v>
      </c>
      <c r="E904" s="1">
        <f t="shared" ca="1" si="41"/>
        <v>3.8487711685811481E-4</v>
      </c>
    </row>
    <row r="905" spans="2:5" x14ac:dyDescent="0.3">
      <c r="B905" s="1">
        <v>874</v>
      </c>
      <c r="C905" s="1">
        <f t="shared" ca="1" si="39"/>
        <v>109.72225294507531</v>
      </c>
      <c r="D905" s="1">
        <f t="shared" si="40"/>
        <v>167.11945847604142</v>
      </c>
      <c r="E905" s="1">
        <f t="shared" ca="1" si="41"/>
        <v>7.2300604567718924E-4</v>
      </c>
    </row>
    <row r="906" spans="2:5" x14ac:dyDescent="0.3">
      <c r="B906" s="1">
        <v>875</v>
      </c>
      <c r="C906" s="1">
        <f t="shared" ca="1" si="39"/>
        <v>97.121691175504694</v>
      </c>
      <c r="D906" s="1">
        <f t="shared" si="40"/>
        <v>167.19170034903883</v>
      </c>
      <c r="E906" s="1">
        <f t="shared" ca="1" si="41"/>
        <v>5.3246481408537903E-5</v>
      </c>
    </row>
    <row r="907" spans="2:5" x14ac:dyDescent="0.3">
      <c r="B907" s="1">
        <v>876</v>
      </c>
      <c r="C907" s="1">
        <f t="shared" ca="1" si="39"/>
        <v>97.391888759936108</v>
      </c>
      <c r="D907" s="1">
        <f t="shared" si="40"/>
        <v>167.26434320123232</v>
      </c>
      <c r="E907" s="1">
        <f t="shared" ca="1" si="41"/>
        <v>5.6728112220465081E-5</v>
      </c>
    </row>
    <row r="908" spans="2:5" x14ac:dyDescent="0.3">
      <c r="B908" s="1">
        <v>877</v>
      </c>
      <c r="C908" s="1">
        <f t="shared" ca="1" si="39"/>
        <v>97.845251738236215</v>
      </c>
      <c r="D908" s="1">
        <f t="shared" si="40"/>
        <v>167.33739323163013</v>
      </c>
      <c r="E908" s="1">
        <f t="shared" ca="1" si="41"/>
        <v>6.3042914462680124E-5</v>
      </c>
    </row>
    <row r="909" spans="2:5" x14ac:dyDescent="0.3">
      <c r="B909" s="1">
        <v>878</v>
      </c>
      <c r="C909" s="1">
        <f t="shared" ca="1" si="39"/>
        <v>104.41981613639672</v>
      </c>
      <c r="D909" s="1">
        <f t="shared" si="40"/>
        <v>167.41085678281269</v>
      </c>
      <c r="E909" s="1">
        <f t="shared" ca="1" si="41"/>
        <v>2.6289034901580237E-4</v>
      </c>
    </row>
    <row r="910" spans="2:5" x14ac:dyDescent="0.3">
      <c r="B910" s="1">
        <v>879</v>
      </c>
      <c r="C910" s="1">
        <f t="shared" ca="1" si="39"/>
        <v>87.072076546716772</v>
      </c>
      <c r="D910" s="1">
        <f t="shared" si="40"/>
        <v>167.48474034548155</v>
      </c>
      <c r="E910" s="1">
        <f t="shared" ca="1" si="41"/>
        <v>4.0096009082166228E-6</v>
      </c>
    </row>
    <row r="911" spans="2:5" x14ac:dyDescent="0.3">
      <c r="B911" s="1">
        <v>880</v>
      </c>
      <c r="C911" s="1">
        <f t="shared" ca="1" si="39"/>
        <v>108.873034221962</v>
      </c>
      <c r="D911" s="1">
        <f t="shared" si="40"/>
        <v>167.55905056319125</v>
      </c>
      <c r="E911" s="1">
        <f t="shared" ca="1" si="41"/>
        <v>6.2004648992199519E-4</v>
      </c>
    </row>
    <row r="912" spans="2:5" x14ac:dyDescent="0.3">
      <c r="B912" s="1">
        <v>881</v>
      </c>
      <c r="C912" s="1">
        <f t="shared" ca="1" si="39"/>
        <v>83.822692475715741</v>
      </c>
      <c r="D912" s="1">
        <f t="shared" si="40"/>
        <v>167.63379423727281</v>
      </c>
      <c r="E912" s="1">
        <f t="shared" ca="1" si="41"/>
        <v>1.578447476900128E-6</v>
      </c>
    </row>
    <row r="913" spans="2:5" x14ac:dyDescent="0.3">
      <c r="B913" s="1">
        <v>882</v>
      </c>
      <c r="C913" s="1">
        <f t="shared" ca="1" si="39"/>
        <v>96.825138571191687</v>
      </c>
      <c r="D913" s="1">
        <f t="shared" si="40"/>
        <v>167.70897833195858</v>
      </c>
      <c r="E913" s="1">
        <f t="shared" ca="1" si="41"/>
        <v>4.9652168864388352E-5</v>
      </c>
    </row>
    <row r="914" spans="2:5" x14ac:dyDescent="0.3">
      <c r="B914" s="1">
        <v>883</v>
      </c>
      <c r="C914" s="1">
        <f t="shared" ca="1" si="39"/>
        <v>94.575597665416325</v>
      </c>
      <c r="D914" s="1">
        <f t="shared" si="40"/>
        <v>167.78460997971811</v>
      </c>
      <c r="E914" s="1">
        <f t="shared" ca="1" si="41"/>
        <v>2.8851343137928806E-5</v>
      </c>
    </row>
    <row r="915" spans="2:5" x14ac:dyDescent="0.3">
      <c r="B915" s="1">
        <v>884</v>
      </c>
      <c r="C915" s="1">
        <f t="shared" ca="1" si="39"/>
        <v>103.81500306531787</v>
      </c>
      <c r="D915" s="1">
        <f t="shared" si="40"/>
        <v>167.86069648681581</v>
      </c>
      <c r="E915" s="1">
        <f t="shared" ca="1" si="41"/>
        <v>2.3238650443284622E-4</v>
      </c>
    </row>
    <row r="916" spans="2:5" x14ac:dyDescent="0.3">
      <c r="B916" s="1">
        <v>885</v>
      </c>
      <c r="C916" s="1">
        <f t="shared" ca="1" si="39"/>
        <v>112.16721684477159</v>
      </c>
      <c r="D916" s="1">
        <f t="shared" si="40"/>
        <v>167.93724533910171</v>
      </c>
      <c r="E916" s="1">
        <f t="shared" ca="1" si="41"/>
        <v>1.1052334573740843E-3</v>
      </c>
    </row>
    <row r="917" spans="2:5" x14ac:dyDescent="0.3">
      <c r="B917" s="1">
        <v>886</v>
      </c>
      <c r="C917" s="1">
        <f t="shared" ca="1" si="39"/>
        <v>102.76072538710845</v>
      </c>
      <c r="D917" s="1">
        <f t="shared" si="40"/>
        <v>168.01426420804694</v>
      </c>
      <c r="E917" s="1">
        <f t="shared" ca="1" si="41"/>
        <v>1.8670389250622274E-4</v>
      </c>
    </row>
    <row r="918" spans="2:5" x14ac:dyDescent="0.3">
      <c r="B918" s="1">
        <v>887</v>
      </c>
      <c r="C918" s="1">
        <f t="shared" ca="1" si="39"/>
        <v>105.03579986884141</v>
      </c>
      <c r="D918" s="1">
        <f t="shared" si="40"/>
        <v>168.09176095703671</v>
      </c>
      <c r="E918" s="1">
        <f t="shared" ca="1" si="41"/>
        <v>2.975787659258309E-4</v>
      </c>
    </row>
    <row r="919" spans="2:5" x14ac:dyDescent="0.3">
      <c r="B919" s="1">
        <v>888</v>
      </c>
      <c r="C919" s="1">
        <f t="shared" ca="1" si="39"/>
        <v>92.056087982846051</v>
      </c>
      <c r="D919" s="1">
        <f t="shared" si="40"/>
        <v>168.16974364793415</v>
      </c>
      <c r="E919" s="1">
        <f t="shared" ca="1" si="41"/>
        <v>1.5293341121967307E-5</v>
      </c>
    </row>
    <row r="920" spans="2:5" x14ac:dyDescent="0.3">
      <c r="B920" s="1">
        <v>889</v>
      </c>
      <c r="C920" s="1">
        <f t="shared" ca="1" si="39"/>
        <v>111.56381601859533</v>
      </c>
      <c r="D920" s="1">
        <f t="shared" si="40"/>
        <v>168.24822054792895</v>
      </c>
      <c r="E920" s="1">
        <f t="shared" ca="1" si="41"/>
        <v>9.9779067981837968E-4</v>
      </c>
    </row>
    <row r="921" spans="2:5" x14ac:dyDescent="0.3">
      <c r="B921" s="1">
        <v>890</v>
      </c>
      <c r="C921" s="1">
        <f t="shared" ca="1" si="39"/>
        <v>89.291943712207342</v>
      </c>
      <c r="D921" s="1">
        <f t="shared" si="40"/>
        <v>168.32720013668609</v>
      </c>
      <c r="E921" s="1">
        <f t="shared" ca="1" si="41"/>
        <v>7.3786649152434814E-6</v>
      </c>
    </row>
    <row r="922" spans="2:5" x14ac:dyDescent="0.3">
      <c r="B922" s="1">
        <v>891</v>
      </c>
      <c r="C922" s="1">
        <f t="shared" ca="1" si="39"/>
        <v>83.214792373072115</v>
      </c>
      <c r="D922" s="1">
        <f t="shared" si="40"/>
        <v>168.40669111381072</v>
      </c>
      <c r="E922" s="1">
        <f t="shared" ca="1" si="41"/>
        <v>1.3189344024650906E-6</v>
      </c>
    </row>
    <row r="923" spans="2:5" x14ac:dyDescent="0.3">
      <c r="B923" s="1">
        <v>892</v>
      </c>
      <c r="C923" s="1">
        <f t="shared" ca="1" si="39"/>
        <v>91.054701429861126</v>
      </c>
      <c r="D923" s="1">
        <f t="shared" si="40"/>
        <v>168.48670240664586</v>
      </c>
      <c r="E923" s="1">
        <f t="shared" ca="1" si="41"/>
        <v>1.1790611145925974E-5</v>
      </c>
    </row>
    <row r="924" spans="2:5" x14ac:dyDescent="0.3">
      <c r="B924" s="1">
        <v>893</v>
      </c>
      <c r="C924" s="1">
        <f t="shared" ca="1" si="39"/>
        <v>94.809105120695762</v>
      </c>
      <c r="D924" s="1">
        <f t="shared" si="40"/>
        <v>168.56724317842117</v>
      </c>
      <c r="E924" s="1">
        <f t="shared" ca="1" si="41"/>
        <v>3.0555827767300994E-5</v>
      </c>
    </row>
    <row r="925" spans="2:5" x14ac:dyDescent="0.3">
      <c r="B925" s="1">
        <v>894</v>
      </c>
      <c r="C925" s="1">
        <f t="shared" ca="1" si="39"/>
        <v>99.552060460088342</v>
      </c>
      <c r="D925" s="1">
        <f t="shared" si="40"/>
        <v>168.64832283677197</v>
      </c>
      <c r="E925" s="1">
        <f t="shared" ca="1" si="41"/>
        <v>9.3035231952137218E-5</v>
      </c>
    </row>
    <row r="926" spans="2:5" x14ac:dyDescent="0.3">
      <c r="B926" s="1">
        <v>895</v>
      </c>
      <c r="C926" s="1">
        <f t="shared" ca="1" si="39"/>
        <v>85.259313192805877</v>
      </c>
      <c r="D926" s="1">
        <f t="shared" si="40"/>
        <v>168.72995104264945</v>
      </c>
      <c r="E926" s="1">
        <f t="shared" ca="1" si="41"/>
        <v>2.3974273029333192E-6</v>
      </c>
    </row>
    <row r="927" spans="2:5" x14ac:dyDescent="0.3">
      <c r="B927" s="1">
        <v>896</v>
      </c>
      <c r="C927" s="1">
        <f t="shared" ca="1" si="39"/>
        <v>115.91226306419674</v>
      </c>
      <c r="D927" s="1">
        <f t="shared" si="40"/>
        <v>168.81213771964275</v>
      </c>
      <c r="E927" s="1">
        <f t="shared" ca="1" si="41"/>
        <v>2.0109405013946265E-3</v>
      </c>
    </row>
    <row r="928" spans="2:5" x14ac:dyDescent="0.3">
      <c r="B928" s="1">
        <v>897</v>
      </c>
      <c r="C928" s="1">
        <f t="shared" ca="1" si="39"/>
        <v>88.566008652905097</v>
      </c>
      <c r="D928" s="1">
        <f t="shared" si="40"/>
        <v>168.89489306373747</v>
      </c>
      <c r="E928" s="1">
        <f t="shared" ca="1" si="41"/>
        <v>6.0590589924294004E-6</v>
      </c>
    </row>
    <row r="929" spans="2:5" x14ac:dyDescent="0.3">
      <c r="B929" s="1">
        <v>898</v>
      </c>
      <c r="C929" s="1">
        <f t="shared" ref="C929:C992" ca="1" si="42">_xlfn.NORM.INV(RAND(),$C$28,$C$29)</f>
        <v>95.23583492795413</v>
      </c>
      <c r="D929" s="1">
        <f t="shared" ref="D929:D992" si="43">_xlfn.NORM.INV(B929/1001,$D$28,$D$29)</f>
        <v>168.97822755353454</v>
      </c>
      <c r="E929" s="1">
        <f t="shared" ref="E929:E992" ca="1" si="44">_xlfn.NORM.DIST(C929,$D$28,$D$29,0)</f>
        <v>3.3913885882545047E-5</v>
      </c>
    </row>
    <row r="930" spans="2:5" x14ac:dyDescent="0.3">
      <c r="B930" s="1">
        <v>899</v>
      </c>
      <c r="C930" s="1">
        <f t="shared" ca="1" si="42"/>
        <v>105.02239898026411</v>
      </c>
      <c r="D930" s="1">
        <f t="shared" si="43"/>
        <v>169.06215196095616</v>
      </c>
      <c r="E930" s="1">
        <f t="shared" ca="1" si="44"/>
        <v>2.9678278416901715E-4</v>
      </c>
    </row>
    <row r="931" spans="2:5" x14ac:dyDescent="0.3">
      <c r="B931" s="1">
        <v>900</v>
      </c>
      <c r="C931" s="1">
        <f t="shared" ca="1" si="42"/>
        <v>104.32926561291997</v>
      </c>
      <c r="D931" s="1">
        <f t="shared" si="43"/>
        <v>169.14667736246727</v>
      </c>
      <c r="E931" s="1">
        <f t="shared" ca="1" si="44"/>
        <v>2.5810725165914116E-4</v>
      </c>
    </row>
    <row r="932" spans="2:5" x14ac:dyDescent="0.3">
      <c r="B932" s="1">
        <v>901</v>
      </c>
      <c r="C932" s="1">
        <f t="shared" ca="1" si="42"/>
        <v>91.980074251562357</v>
      </c>
      <c r="D932" s="1">
        <f t="shared" si="43"/>
        <v>169.23181515084241</v>
      </c>
      <c r="E932" s="1">
        <f t="shared" ca="1" si="44"/>
        <v>1.4996681910231911E-5</v>
      </c>
    </row>
    <row r="933" spans="2:5" x14ac:dyDescent="0.3">
      <c r="B933" s="1">
        <v>902</v>
      </c>
      <c r="C933" s="1">
        <f t="shared" ca="1" si="42"/>
        <v>104.16468252076852</v>
      </c>
      <c r="D933" s="1">
        <f t="shared" si="43"/>
        <v>169.3175770475105</v>
      </c>
      <c r="E933" s="1">
        <f t="shared" ca="1" si="44"/>
        <v>2.4961201203999202E-4</v>
      </c>
    </row>
    <row r="934" spans="2:5" x14ac:dyDescent="0.3">
      <c r="B934" s="1">
        <v>903</v>
      </c>
      <c r="C934" s="1">
        <f t="shared" ca="1" si="42"/>
        <v>85.792598112758128</v>
      </c>
      <c r="D934" s="1">
        <f t="shared" si="43"/>
        <v>169.403975115512</v>
      </c>
      <c r="E934" s="1">
        <f t="shared" ca="1" si="44"/>
        <v>2.7932609057112726E-6</v>
      </c>
    </row>
    <row r="935" spans="2:5" x14ac:dyDescent="0.3">
      <c r="B935" s="1">
        <v>904</v>
      </c>
      <c r="C935" s="1">
        <f t="shared" ca="1" si="42"/>
        <v>78.861865388656156</v>
      </c>
      <c r="D935" s="1">
        <f t="shared" si="43"/>
        <v>169.49102177310542</v>
      </c>
      <c r="E935" s="1">
        <f t="shared" ca="1" si="44"/>
        <v>3.4738140764410016E-7</v>
      </c>
    </row>
    <row r="936" spans="2:5" x14ac:dyDescent="0.3">
      <c r="B936" s="1">
        <v>905</v>
      </c>
      <c r="C936" s="1">
        <f t="shared" ca="1" si="42"/>
        <v>98.366492959902502</v>
      </c>
      <c r="D936" s="1">
        <f t="shared" si="43"/>
        <v>169.578729808063</v>
      </c>
      <c r="E936" s="1">
        <f t="shared" ca="1" si="44"/>
        <v>7.1096282329056711E-5</v>
      </c>
    </row>
    <row r="937" spans="2:5" x14ac:dyDescent="0.3">
      <c r="B937" s="1">
        <v>906</v>
      </c>
      <c r="C937" s="1">
        <f t="shared" ca="1" si="42"/>
        <v>103.7450497355873</v>
      </c>
      <c r="D937" s="1">
        <f t="shared" si="43"/>
        <v>169.66711239269765</v>
      </c>
      <c r="E937" s="1">
        <f t="shared" ca="1" si="44"/>
        <v>2.2907099850166866E-4</v>
      </c>
    </row>
    <row r="938" spans="2:5" x14ac:dyDescent="0.3">
      <c r="B938" s="1">
        <v>907</v>
      </c>
      <c r="C938" s="1">
        <f t="shared" ca="1" si="42"/>
        <v>88.321334296792628</v>
      </c>
      <c r="D938" s="1">
        <f t="shared" si="43"/>
        <v>169.75618309966734</v>
      </c>
      <c r="E938" s="1">
        <f t="shared" ca="1" si="44"/>
        <v>5.6667490579944259E-6</v>
      </c>
    </row>
    <row r="939" spans="2:5" x14ac:dyDescent="0.3">
      <c r="B939" s="1">
        <v>908</v>
      </c>
      <c r="C939" s="1">
        <f t="shared" ca="1" si="42"/>
        <v>97.708324587606924</v>
      </c>
      <c r="D939" s="1">
        <f t="shared" si="43"/>
        <v>169.84595591860528</v>
      </c>
      <c r="E939" s="1">
        <f t="shared" ca="1" si="44"/>
        <v>6.1070836930047546E-5</v>
      </c>
    </row>
    <row r="940" spans="2:5" x14ac:dyDescent="0.3">
      <c r="B940" s="1">
        <v>909</v>
      </c>
      <c r="C940" s="1">
        <f t="shared" ca="1" si="42"/>
        <v>92.049949094760265</v>
      </c>
      <c r="D940" s="1">
        <f t="shared" si="43"/>
        <v>169.93644527362889</v>
      </c>
      <c r="E940" s="1">
        <f t="shared" ca="1" si="44"/>
        <v>1.5269181111275031E-5</v>
      </c>
    </row>
    <row r="941" spans="2:5" x14ac:dyDescent="0.3">
      <c r="B941" s="1">
        <v>910</v>
      </c>
      <c r="C941" s="1">
        <f t="shared" ca="1" si="42"/>
        <v>99.893172796118293</v>
      </c>
      <c r="D941" s="1">
        <f t="shared" si="43"/>
        <v>170.02766604178404</v>
      </c>
      <c r="E941" s="1">
        <f t="shared" ca="1" si="44"/>
        <v>1.0040394801539803E-4</v>
      </c>
    </row>
    <row r="942" spans="2:5" x14ac:dyDescent="0.3">
      <c r="B942" s="1">
        <v>911</v>
      </c>
      <c r="C942" s="1">
        <f t="shared" ca="1" si="42"/>
        <v>114.22754587012479</v>
      </c>
      <c r="D942" s="1">
        <f t="shared" si="43"/>
        <v>170.11963357248544</v>
      </c>
      <c r="E942" s="1">
        <f t="shared" ca="1" si="44"/>
        <v>1.5481471419999974E-3</v>
      </c>
    </row>
    <row r="943" spans="2:5" x14ac:dyDescent="0.3">
      <c r="B943" s="1">
        <v>912</v>
      </c>
      <c r="C943" s="1">
        <f t="shared" ca="1" si="42"/>
        <v>96.137966114199315</v>
      </c>
      <c r="D943" s="1">
        <f t="shared" si="43"/>
        <v>170.2123637080185</v>
      </c>
      <c r="E943" s="1">
        <f t="shared" ca="1" si="44"/>
        <v>4.2165037898735454E-5</v>
      </c>
    </row>
    <row r="944" spans="2:5" x14ac:dyDescent="0.3">
      <c r="B944" s="1">
        <v>913</v>
      </c>
      <c r="C944" s="1">
        <f t="shared" ca="1" si="42"/>
        <v>103.83741755838203</v>
      </c>
      <c r="D944" s="1">
        <f t="shared" si="43"/>
        <v>170.30587280517392</v>
      </c>
      <c r="E944" s="1">
        <f t="shared" ca="1" si="44"/>
        <v>2.3345790544031825E-4</v>
      </c>
    </row>
    <row r="945" spans="2:5" x14ac:dyDescent="0.3">
      <c r="B945" s="1">
        <v>914</v>
      </c>
      <c r="C945" s="1">
        <f t="shared" ca="1" si="42"/>
        <v>77.223668920452184</v>
      </c>
      <c r="D945" s="1">
        <f t="shared" si="43"/>
        <v>170.40017775809059</v>
      </c>
      <c r="E945" s="1">
        <f t="shared" ca="1" si="44"/>
        <v>2.0571914118013492E-7</v>
      </c>
    </row>
    <row r="946" spans="2:5" x14ac:dyDescent="0.3">
      <c r="B946" s="1">
        <v>915</v>
      </c>
      <c r="C946" s="1">
        <f t="shared" ca="1" si="42"/>
        <v>86.706690386140195</v>
      </c>
      <c r="D946" s="1">
        <f t="shared" si="43"/>
        <v>170.49529602238937</v>
      </c>
      <c r="E946" s="1">
        <f t="shared" ca="1" si="44"/>
        <v>3.6190224676917945E-6</v>
      </c>
    </row>
    <row r="947" spans="2:5" x14ac:dyDescent="0.3">
      <c r="B947" s="1">
        <v>916</v>
      </c>
      <c r="C947" s="1">
        <f t="shared" ca="1" si="42"/>
        <v>108.08186012369323</v>
      </c>
      <c r="D947" s="1">
        <f t="shared" si="43"/>
        <v>170.59124564068713</v>
      </c>
      <c r="E947" s="1">
        <f t="shared" ca="1" si="44"/>
        <v>5.358142158632972E-4</v>
      </c>
    </row>
    <row r="948" spans="2:5" x14ac:dyDescent="0.3">
      <c r="B948" s="1">
        <v>917</v>
      </c>
      <c r="C948" s="1">
        <f t="shared" ca="1" si="42"/>
        <v>103.67815612975834</v>
      </c>
      <c r="D948" s="1">
        <f t="shared" si="43"/>
        <v>170.68804526958627</v>
      </c>
      <c r="E948" s="1">
        <f t="shared" ca="1" si="44"/>
        <v>2.2594016886376745E-4</v>
      </c>
    </row>
    <row r="949" spans="2:5" x14ac:dyDescent="0.3">
      <c r="B949" s="1">
        <v>918</v>
      </c>
      <c r="C949" s="1">
        <f t="shared" ca="1" si="42"/>
        <v>104.4662750735751</v>
      </c>
      <c r="D949" s="1">
        <f t="shared" si="43"/>
        <v>170.78571420824511</v>
      </c>
      <c r="E949" s="1">
        <f t="shared" ca="1" si="44"/>
        <v>2.6537497107999953E-4</v>
      </c>
    </row>
    <row r="950" spans="2:5" x14ac:dyDescent="0.3">
      <c r="B950" s="1">
        <v>919</v>
      </c>
      <c r="C950" s="1">
        <f t="shared" ca="1" si="42"/>
        <v>96.738019489227668</v>
      </c>
      <c r="D950" s="1">
        <f t="shared" si="43"/>
        <v>170.88427242864086</v>
      </c>
      <c r="E950" s="1">
        <f t="shared" ca="1" si="44"/>
        <v>4.863950774081694E-5</v>
      </c>
    </row>
    <row r="951" spans="2:5" x14ac:dyDescent="0.3">
      <c r="B951" s="1">
        <v>920</v>
      </c>
      <c r="C951" s="1">
        <f t="shared" ca="1" si="42"/>
        <v>94.606582497732731</v>
      </c>
      <c r="D951" s="1">
        <f t="shared" si="43"/>
        <v>170.98374060764837</v>
      </c>
      <c r="E951" s="1">
        <f t="shared" ca="1" si="44"/>
        <v>2.9072331927973973E-5</v>
      </c>
    </row>
    <row r="952" spans="2:5" x14ac:dyDescent="0.3">
      <c r="B952" s="1">
        <v>921</v>
      </c>
      <c r="C952" s="1">
        <f t="shared" ca="1" si="42"/>
        <v>101.03097103099731</v>
      </c>
      <c r="D952" s="1">
        <f t="shared" si="43"/>
        <v>171.08414016106707</v>
      </c>
      <c r="E952" s="1">
        <f t="shared" ca="1" si="44"/>
        <v>1.2898665363838996E-4</v>
      </c>
    </row>
    <row r="953" spans="2:5" x14ac:dyDescent="0.3">
      <c r="B953" s="1">
        <v>922</v>
      </c>
      <c r="C953" s="1">
        <f t="shared" ca="1" si="42"/>
        <v>79.991175810156633</v>
      </c>
      <c r="D953" s="1">
        <f t="shared" si="43"/>
        <v>171.18549327974102</v>
      </c>
      <c r="E953" s="1">
        <f t="shared" ca="1" si="44"/>
        <v>4.9504206423339912E-7</v>
      </c>
    </row>
    <row r="954" spans="2:5" x14ac:dyDescent="0.3">
      <c r="B954" s="1">
        <v>923</v>
      </c>
      <c r="C954" s="1">
        <f t="shared" ca="1" si="42"/>
        <v>98.492484748626978</v>
      </c>
      <c r="D954" s="1">
        <f t="shared" si="43"/>
        <v>171.28782296792849</v>
      </c>
      <c r="E954" s="1">
        <f t="shared" ca="1" si="44"/>
        <v>7.31793042175314E-5</v>
      </c>
    </row>
    <row r="955" spans="2:5" x14ac:dyDescent="0.3">
      <c r="B955" s="1">
        <v>924</v>
      </c>
      <c r="C955" s="1">
        <f t="shared" ca="1" si="42"/>
        <v>117.83739190230595</v>
      </c>
      <c r="D955" s="1">
        <f t="shared" si="43"/>
        <v>171.39115308409274</v>
      </c>
      <c r="E955" s="1">
        <f t="shared" ca="1" si="44"/>
        <v>2.6698592227551391E-3</v>
      </c>
    </row>
    <row r="956" spans="2:5" x14ac:dyDescent="0.3">
      <c r="B956" s="1">
        <v>925</v>
      </c>
      <c r="C956" s="1">
        <f t="shared" ca="1" si="42"/>
        <v>102.80246880036935</v>
      </c>
      <c r="D956" s="1">
        <f t="shared" si="43"/>
        <v>171.49550838429997</v>
      </c>
      <c r="E956" s="1">
        <f t="shared" ca="1" si="44"/>
        <v>1.8834665114316314E-4</v>
      </c>
    </row>
    <row r="957" spans="2:5" x14ac:dyDescent="0.3">
      <c r="B957" s="1">
        <v>926</v>
      </c>
      <c r="C957" s="1">
        <f t="shared" ca="1" si="42"/>
        <v>87.985012752829832</v>
      </c>
      <c r="D957" s="1">
        <f t="shared" si="43"/>
        <v>171.60091456842898</v>
      </c>
      <c r="E957" s="1">
        <f t="shared" ca="1" si="44"/>
        <v>5.1663646724992192E-6</v>
      </c>
    </row>
    <row r="958" spans="2:5" x14ac:dyDescent="0.3">
      <c r="B958" s="1">
        <v>927</v>
      </c>
      <c r="C958" s="1">
        <f t="shared" ca="1" si="42"/>
        <v>102.11448940832292</v>
      </c>
      <c r="D958" s="1">
        <f t="shared" si="43"/>
        <v>171.70739832941311</v>
      </c>
      <c r="E958" s="1">
        <f t="shared" ca="1" si="44"/>
        <v>1.6286426148766911E-4</v>
      </c>
    </row>
    <row r="959" spans="2:5" x14ac:dyDescent="0.3">
      <c r="B959" s="1">
        <v>928</v>
      </c>
      <c r="C959" s="1">
        <f t="shared" ca="1" si="42"/>
        <v>103.81714305677968</v>
      </c>
      <c r="D959" s="1">
        <f t="shared" si="43"/>
        <v>171.81498740575972</v>
      </c>
      <c r="E959" s="1">
        <f t="shared" ca="1" si="44"/>
        <v>2.3248860465112646E-4</v>
      </c>
    </row>
    <row r="960" spans="2:5" x14ac:dyDescent="0.3">
      <c r="B960" s="1">
        <v>929</v>
      </c>
      <c r="C960" s="1">
        <f t="shared" ca="1" si="42"/>
        <v>98.937932545485424</v>
      </c>
      <c r="D960" s="1">
        <f t="shared" si="43"/>
        <v>171.92371063761209</v>
      </c>
      <c r="E960" s="1">
        <f t="shared" ca="1" si="44"/>
        <v>8.0999634297315276E-5</v>
      </c>
    </row>
    <row r="961" spans="2:5" x14ac:dyDescent="0.3">
      <c r="B961" s="1">
        <v>930</v>
      </c>
      <c r="C961" s="1">
        <f t="shared" ca="1" si="42"/>
        <v>98.103707806015905</v>
      </c>
      <c r="D961" s="1">
        <f t="shared" si="43"/>
        <v>172.03359802664644</v>
      </c>
      <c r="E961" s="1">
        <f t="shared" ca="1" si="44"/>
        <v>6.6925299219304675E-5</v>
      </c>
    </row>
    <row r="962" spans="2:5" x14ac:dyDescent="0.3">
      <c r="B962" s="1">
        <v>931</v>
      </c>
      <c r="C962" s="1">
        <f t="shared" ca="1" si="42"/>
        <v>104.11226661773355</v>
      </c>
      <c r="D962" s="1">
        <f t="shared" si="43"/>
        <v>172.14468080012466</v>
      </c>
      <c r="E962" s="1">
        <f t="shared" ca="1" si="44"/>
        <v>2.469593823793858E-4</v>
      </c>
    </row>
    <row r="963" spans="2:5" x14ac:dyDescent="0.3">
      <c r="B963" s="1">
        <v>932</v>
      </c>
      <c r="C963" s="1">
        <f t="shared" ca="1" si="42"/>
        <v>109.67091057851509</v>
      </c>
      <c r="D963" s="1">
        <f t="shared" si="43"/>
        <v>172.25699147945485</v>
      </c>
      <c r="E963" s="1">
        <f t="shared" ca="1" si="44"/>
        <v>7.1638720918341969E-4</v>
      </c>
    </row>
    <row r="964" spans="2:5" x14ac:dyDescent="0.3">
      <c r="B964" s="1">
        <v>933</v>
      </c>
      <c r="C964" s="1">
        <f t="shared" ca="1" si="42"/>
        <v>103.76061998348251</v>
      </c>
      <c r="D964" s="1">
        <f t="shared" si="43"/>
        <v>172.37056395364817</v>
      </c>
      <c r="E964" s="1">
        <f t="shared" ca="1" si="44"/>
        <v>2.2980528132291613E-4</v>
      </c>
    </row>
    <row r="965" spans="2:5" x14ac:dyDescent="0.3">
      <c r="B965" s="1">
        <v>934</v>
      </c>
      <c r="C965" s="1">
        <f t="shared" ca="1" si="42"/>
        <v>94.175648741096126</v>
      </c>
      <c r="D965" s="1">
        <f t="shared" si="43"/>
        <v>172.48543355809898</v>
      </c>
      <c r="E965" s="1">
        <f t="shared" ca="1" si="44"/>
        <v>2.6135156328081918E-5</v>
      </c>
    </row>
    <row r="966" spans="2:5" x14ac:dyDescent="0.3">
      <c r="B966" s="1">
        <v>935</v>
      </c>
      <c r="C966" s="1">
        <f t="shared" ca="1" si="42"/>
        <v>104.39918591125391</v>
      </c>
      <c r="D966" s="1">
        <f t="shared" si="43"/>
        <v>172.60163715916028</v>
      </c>
      <c r="E966" s="1">
        <f t="shared" ca="1" si="44"/>
        <v>2.6179371165426109E-4</v>
      </c>
    </row>
    <row r="967" spans="2:5" x14ac:dyDescent="0.3">
      <c r="B967" s="1">
        <v>936</v>
      </c>
      <c r="C967" s="1">
        <f t="shared" ca="1" si="42"/>
        <v>97.227443308700515</v>
      </c>
      <c r="D967" s="1">
        <f t="shared" si="43"/>
        <v>172.71921324503654</v>
      </c>
      <c r="E967" s="1">
        <f t="shared" ca="1" si="44"/>
        <v>5.458505786375792E-5</v>
      </c>
    </row>
    <row r="968" spans="2:5" x14ac:dyDescent="0.3">
      <c r="B968" s="1">
        <v>937</v>
      </c>
      <c r="C968" s="1">
        <f t="shared" ca="1" si="42"/>
        <v>92.089697444616405</v>
      </c>
      <c r="D968" s="1">
        <f t="shared" si="43"/>
        <v>172.83820202357063</v>
      </c>
      <c r="E968" s="1">
        <f t="shared" ca="1" si="44"/>
        <v>1.5426246808014152E-5</v>
      </c>
    </row>
    <row r="969" spans="2:5" x14ac:dyDescent="0.3">
      <c r="B969" s="1">
        <v>938</v>
      </c>
      <c r="C969" s="1">
        <f t="shared" ca="1" si="42"/>
        <v>85.716559725172928</v>
      </c>
      <c r="D969" s="1">
        <f t="shared" si="43"/>
        <v>172.95864552756515</v>
      </c>
      <c r="E969" s="1">
        <f t="shared" ca="1" si="44"/>
        <v>2.7332682659393E-6</v>
      </c>
    </row>
    <row r="970" spans="2:5" x14ac:dyDescent="0.3">
      <c r="B970" s="1">
        <v>939</v>
      </c>
      <c r="C970" s="1">
        <f t="shared" ca="1" si="42"/>
        <v>87.807617420825238</v>
      </c>
      <c r="D970" s="1">
        <f t="shared" si="43"/>
        <v>173.08058772834914</v>
      </c>
      <c r="E970" s="1">
        <f t="shared" ca="1" si="44"/>
        <v>4.9194919656511037E-6</v>
      </c>
    </row>
    <row r="971" spans="2:5" x14ac:dyDescent="0.3">
      <c r="B971" s="1">
        <v>940</v>
      </c>
      <c r="C971" s="1">
        <f t="shared" ca="1" si="42"/>
        <v>85.612041213264632</v>
      </c>
      <c r="D971" s="1">
        <f t="shared" si="43"/>
        <v>173.20407465838036</v>
      </c>
      <c r="E971" s="1">
        <f t="shared" ca="1" si="44"/>
        <v>2.6527913061520681E-6</v>
      </c>
    </row>
    <row r="972" spans="2:5" x14ac:dyDescent="0.3">
      <c r="B972" s="1">
        <v>941</v>
      </c>
      <c r="C972" s="1">
        <f t="shared" ca="1" si="42"/>
        <v>110.04004567462098</v>
      </c>
      <c r="D972" s="1">
        <f t="shared" si="43"/>
        <v>173.32915454376342</v>
      </c>
      <c r="E972" s="1">
        <f t="shared" ca="1" si="44"/>
        <v>7.6515768400267062E-4</v>
      </c>
    </row>
    <row r="973" spans="2:5" x14ac:dyDescent="0.3">
      <c r="B973" s="1">
        <v>942</v>
      </c>
      <c r="C973" s="1">
        <f t="shared" ca="1" si="42"/>
        <v>96.725923653709316</v>
      </c>
      <c r="D973" s="1">
        <f t="shared" si="43"/>
        <v>173.45587794766726</v>
      </c>
      <c r="E973" s="1">
        <f t="shared" ca="1" si="44"/>
        <v>4.8500420445182887E-5</v>
      </c>
    </row>
    <row r="974" spans="2:5" x14ac:dyDescent="0.3">
      <c r="B974" s="1">
        <v>943</v>
      </c>
      <c r="C974" s="1">
        <f t="shared" ca="1" si="42"/>
        <v>110.78091809945326</v>
      </c>
      <c r="D974" s="1">
        <f t="shared" si="43"/>
        <v>173.58429792573946</v>
      </c>
      <c r="E974" s="1">
        <f t="shared" ca="1" si="44"/>
        <v>8.7169619923384853E-4</v>
      </c>
    </row>
    <row r="975" spans="2:5" x14ac:dyDescent="0.3">
      <c r="B975" s="1">
        <v>944</v>
      </c>
      <c r="C975" s="1">
        <f t="shared" ca="1" si="42"/>
        <v>107.90233845505929</v>
      </c>
      <c r="D975" s="1">
        <f t="shared" si="43"/>
        <v>173.71447019474857</v>
      </c>
      <c r="E975" s="1">
        <f t="shared" ca="1" si="44"/>
        <v>5.1815295238087449E-4</v>
      </c>
    </row>
    <row r="976" spans="2:5" x14ac:dyDescent="0.3">
      <c r="B976" s="1">
        <v>945</v>
      </c>
      <c r="C976" s="1">
        <f t="shared" ca="1" si="42"/>
        <v>93.942508619719774</v>
      </c>
      <c r="D976" s="1">
        <f t="shared" si="43"/>
        <v>173.84645331583434</v>
      </c>
      <c r="E976" s="1">
        <f t="shared" ca="1" si="44"/>
        <v>2.466330777525089E-5</v>
      </c>
    </row>
    <row r="977" spans="2:5" x14ac:dyDescent="0.3">
      <c r="B977" s="1">
        <v>946</v>
      </c>
      <c r="C977" s="1">
        <f t="shared" ca="1" si="42"/>
        <v>106.87133729425676</v>
      </c>
      <c r="D977" s="1">
        <f t="shared" si="43"/>
        <v>173.98030889391873</v>
      </c>
      <c r="E977" s="1">
        <f t="shared" ca="1" si="44"/>
        <v>4.262420064581718E-4</v>
      </c>
    </row>
    <row r="978" spans="2:5" x14ac:dyDescent="0.3">
      <c r="B978" s="1">
        <v>947</v>
      </c>
      <c r="C978" s="1">
        <f t="shared" ca="1" si="42"/>
        <v>100.8284850690668</v>
      </c>
      <c r="D978" s="1">
        <f t="shared" si="43"/>
        <v>174.11610179502551</v>
      </c>
      <c r="E978" s="1">
        <f t="shared" ca="1" si="44"/>
        <v>1.2341451814571719E-4</v>
      </c>
    </row>
    <row r="979" spans="2:5" x14ac:dyDescent="0.3">
      <c r="B979" s="1">
        <v>948</v>
      </c>
      <c r="C979" s="1">
        <f t="shared" ca="1" si="42"/>
        <v>103.19180658344926</v>
      </c>
      <c r="D979" s="1">
        <f t="shared" si="43"/>
        <v>174.25390038348331</v>
      </c>
      <c r="E979" s="1">
        <f t="shared" ca="1" si="44"/>
        <v>2.0430570863216773E-4</v>
      </c>
    </row>
    <row r="980" spans="2:5" x14ac:dyDescent="0.3">
      <c r="B980" s="1">
        <v>949</v>
      </c>
      <c r="C980" s="1">
        <f t="shared" ca="1" si="42"/>
        <v>87.793622615880466</v>
      </c>
      <c r="D980" s="1">
        <f t="shared" si="43"/>
        <v>174.39377678124549</v>
      </c>
      <c r="E980" s="1">
        <f t="shared" ca="1" si="44"/>
        <v>4.9004964614387975E-6</v>
      </c>
    </row>
    <row r="981" spans="2:5" x14ac:dyDescent="0.3">
      <c r="B981" s="1">
        <v>950</v>
      </c>
      <c r="C981" s="1">
        <f t="shared" ca="1" si="42"/>
        <v>98.899120751761686</v>
      </c>
      <c r="D981" s="1">
        <f t="shared" si="43"/>
        <v>174.53580715185953</v>
      </c>
      <c r="E981" s="1">
        <f t="shared" ca="1" si="44"/>
        <v>8.0289049838476163E-5</v>
      </c>
    </row>
    <row r="982" spans="2:5" x14ac:dyDescent="0.3">
      <c r="B982" s="1">
        <v>951</v>
      </c>
      <c r="C982" s="1">
        <f t="shared" ca="1" si="42"/>
        <v>105.43041455632508</v>
      </c>
      <c r="D982" s="1">
        <f t="shared" si="43"/>
        <v>174.68007201196536</v>
      </c>
      <c r="E982" s="1">
        <f t="shared" ca="1" si="44"/>
        <v>3.2188458621447419E-4</v>
      </c>
    </row>
    <row r="983" spans="2:5" x14ac:dyDescent="0.3">
      <c r="B983" s="1">
        <v>952</v>
      </c>
      <c r="C983" s="1">
        <f t="shared" ca="1" si="42"/>
        <v>103.96026110655065</v>
      </c>
      <c r="D983" s="1">
        <f t="shared" si="43"/>
        <v>174.82665657360226</v>
      </c>
      <c r="E983" s="1">
        <f t="shared" ca="1" si="44"/>
        <v>2.3940859533946261E-4</v>
      </c>
    </row>
    <row r="984" spans="2:5" x14ac:dyDescent="0.3">
      <c r="B984" s="1">
        <v>953</v>
      </c>
      <c r="C984" s="1">
        <f t="shared" ca="1" si="42"/>
        <v>85.945412537197598</v>
      </c>
      <c r="D984" s="1">
        <f t="shared" si="43"/>
        <v>174.9756511210721</v>
      </c>
      <c r="E984" s="1">
        <f t="shared" ca="1" si="44"/>
        <v>2.9176131835974724E-6</v>
      </c>
    </row>
    <row r="985" spans="2:5" x14ac:dyDescent="0.3">
      <c r="B985" s="1">
        <v>954</v>
      </c>
      <c r="C985" s="1">
        <f t="shared" ca="1" si="42"/>
        <v>109.36424551468853</v>
      </c>
      <c r="D985" s="1">
        <f t="shared" si="43"/>
        <v>175.12715142664968</v>
      </c>
      <c r="E985" s="1">
        <f t="shared" ca="1" si="44"/>
        <v>6.779306945888736E-4</v>
      </c>
    </row>
    <row r="986" spans="2:5" x14ac:dyDescent="0.3">
      <c r="B986" s="1">
        <v>955</v>
      </c>
      <c r="C986" s="1">
        <f t="shared" ca="1" si="42"/>
        <v>129.12658655389131</v>
      </c>
      <c r="D986" s="1">
        <f t="shared" si="43"/>
        <v>175.28125921006873</v>
      </c>
      <c r="E986" s="1">
        <f t="shared" ca="1" si="44"/>
        <v>1.010010359242529E-2</v>
      </c>
    </row>
    <row r="987" spans="2:5" x14ac:dyDescent="0.3">
      <c r="B987" s="1">
        <v>956</v>
      </c>
      <c r="C987" s="1">
        <f t="shared" ca="1" si="42"/>
        <v>79.494685852958327</v>
      </c>
      <c r="D987" s="1">
        <f t="shared" si="43"/>
        <v>175.43808264745945</v>
      </c>
      <c r="E987" s="1">
        <f t="shared" ca="1" si="44"/>
        <v>4.2394848087422564E-7</v>
      </c>
    </row>
    <row r="988" spans="2:5" x14ac:dyDescent="0.3">
      <c r="B988" s="1">
        <v>957</v>
      </c>
      <c r="C988" s="1">
        <f t="shared" ca="1" si="42"/>
        <v>92.206249775633225</v>
      </c>
      <c r="D988" s="1">
        <f t="shared" si="43"/>
        <v>175.59773693629336</v>
      </c>
      <c r="E988" s="1">
        <f t="shared" ca="1" si="44"/>
        <v>1.5895536489537734E-5</v>
      </c>
    </row>
    <row r="989" spans="2:5" x14ac:dyDescent="0.3">
      <c r="B989" s="1">
        <v>958</v>
      </c>
      <c r="C989" s="1">
        <f t="shared" ca="1" si="42"/>
        <v>100.14490223399173</v>
      </c>
      <c r="D989" s="1">
        <f t="shared" si="43"/>
        <v>175.76034492393183</v>
      </c>
      <c r="E989" s="1">
        <f t="shared" ca="1" si="44"/>
        <v>1.0617833703781232E-4</v>
      </c>
    </row>
    <row r="990" spans="2:5" x14ac:dyDescent="0.3">
      <c r="B990" s="1">
        <v>959</v>
      </c>
      <c r="C990" s="1">
        <f t="shared" ca="1" si="42"/>
        <v>93.174892637888746</v>
      </c>
      <c r="D990" s="1">
        <f t="shared" si="43"/>
        <v>175.92603780860838</v>
      </c>
      <c r="E990" s="1">
        <f t="shared" ca="1" si="44"/>
        <v>2.0343470216426785E-5</v>
      </c>
    </row>
    <row r="991" spans="2:5" x14ac:dyDescent="0.3">
      <c r="B991" s="1">
        <v>960</v>
      </c>
      <c r="C991" s="1">
        <f t="shared" ca="1" si="42"/>
        <v>89.192601082057976</v>
      </c>
      <c r="D991" s="1">
        <f t="shared" si="43"/>
        <v>176.09495592314286</v>
      </c>
      <c r="E991" s="1">
        <f t="shared" ca="1" si="44"/>
        <v>7.183356797863249E-6</v>
      </c>
    </row>
    <row r="992" spans="2:5" x14ac:dyDescent="0.3">
      <c r="B992" s="1">
        <v>961</v>
      </c>
      <c r="C992" s="1">
        <f t="shared" ca="1" si="42"/>
        <v>102.13651317726466</v>
      </c>
      <c r="D992" s="1">
        <f t="shared" si="43"/>
        <v>176.26724961344155</v>
      </c>
      <c r="E992" s="1">
        <f t="shared" ca="1" si="44"/>
        <v>1.6362925390973662E-4</v>
      </c>
    </row>
    <row r="993" spans="2:5" x14ac:dyDescent="0.3">
      <c r="B993" s="1">
        <v>962</v>
      </c>
      <c r="C993" s="1">
        <f t="shared" ref="C993:C1031" ca="1" si="45">_xlfn.NORM.INV(RAND(),$C$28,$C$29)</f>
        <v>92.542766875779947</v>
      </c>
      <c r="D993" s="1">
        <f t="shared" ref="D993:D1031" si="46">_xlfn.NORM.INV(B993/1001,$D$28,$D$29)</f>
        <v>176.44308022594322</v>
      </c>
      <c r="E993" s="1">
        <f t="shared" ref="E993:E1031" ca="1" si="47">_xlfn.NORM.DIST(C993,$D$28,$D$29,0)</f>
        <v>1.7326287375049175E-5</v>
      </c>
    </row>
    <row r="994" spans="2:5" x14ac:dyDescent="0.3">
      <c r="B994" s="1">
        <v>963</v>
      </c>
      <c r="C994" s="1">
        <f t="shared" ca="1" si="45"/>
        <v>93.923086418515524</v>
      </c>
      <c r="D994" s="1">
        <f t="shared" si="46"/>
        <v>176.62262122071053</v>
      </c>
      <c r="E994" s="1">
        <f t="shared" ca="1" si="47"/>
        <v>2.4544231395779535E-5</v>
      </c>
    </row>
    <row r="995" spans="2:5" x14ac:dyDescent="0.3">
      <c r="B995" s="1">
        <v>964</v>
      </c>
      <c r="C995" s="1">
        <f t="shared" ca="1" si="45"/>
        <v>104.51583462087234</v>
      </c>
      <c r="D995" s="1">
        <f t="shared" si="46"/>
        <v>176.80605942993967</v>
      </c>
      <c r="E995" s="1">
        <f t="shared" ca="1" si="47"/>
        <v>2.6804847020542587E-4</v>
      </c>
    </row>
    <row r="996" spans="2:5" x14ac:dyDescent="0.3">
      <c r="B996" s="1">
        <v>965</v>
      </c>
      <c r="C996" s="1">
        <f t="shared" ca="1" si="45"/>
        <v>93.513768559288238</v>
      </c>
      <c r="D996" s="1">
        <f t="shared" si="46"/>
        <v>176.99359648540212</v>
      </c>
      <c r="E996" s="1">
        <f t="shared" ca="1" si="47"/>
        <v>2.2155592589138632E-5</v>
      </c>
    </row>
    <row r="997" spans="2:5" x14ac:dyDescent="0.3">
      <c r="B997" s="1">
        <v>966</v>
      </c>
      <c r="C997" s="1">
        <f t="shared" ca="1" si="45"/>
        <v>113.4084458054115</v>
      </c>
      <c r="D997" s="1">
        <f t="shared" si="46"/>
        <v>177.18545044290494</v>
      </c>
      <c r="E997" s="1">
        <f t="shared" ca="1" si="47"/>
        <v>1.3570866557948654E-3</v>
      </c>
    </row>
    <row r="998" spans="2:5" x14ac:dyDescent="0.3">
      <c r="B998" s="1">
        <v>967</v>
      </c>
      <c r="C998" s="1">
        <f t="shared" ca="1" si="45"/>
        <v>90.117951728554843</v>
      </c>
      <c r="D998" s="1">
        <f t="shared" si="46"/>
        <v>177.38185763747609</v>
      </c>
      <c r="E998" s="1">
        <f t="shared" ca="1" si="47"/>
        <v>9.2068217240187035E-6</v>
      </c>
    </row>
    <row r="999" spans="2:5" x14ac:dyDescent="0.3">
      <c r="B999" s="1">
        <v>968</v>
      </c>
      <c r="C999" s="1">
        <f t="shared" ca="1" si="45"/>
        <v>102.96675462559105</v>
      </c>
      <c r="D999" s="1">
        <f t="shared" si="46"/>
        <v>177.58307480993014</v>
      </c>
      <c r="E999" s="1">
        <f t="shared" ca="1" si="47"/>
        <v>1.9493884409040293E-4</v>
      </c>
    </row>
    <row r="1000" spans="2:5" x14ac:dyDescent="0.3">
      <c r="B1000" s="1">
        <v>969</v>
      </c>
      <c r="C1000" s="1">
        <f t="shared" ca="1" si="45"/>
        <v>110.20194293270629</v>
      </c>
      <c r="D1000" s="1">
        <f t="shared" si="46"/>
        <v>177.78938155410682</v>
      </c>
      <c r="E1000" s="1">
        <f t="shared" ca="1" si="47"/>
        <v>7.8743167858773429E-4</v>
      </c>
    </row>
    <row r="1001" spans="2:5" x14ac:dyDescent="0.3">
      <c r="B1001" s="1">
        <v>970</v>
      </c>
      <c r="C1001" s="1">
        <f t="shared" ca="1" si="45"/>
        <v>86.76467521361117</v>
      </c>
      <c r="D1001" s="1">
        <f t="shared" si="46"/>
        <v>178.00108314488003</v>
      </c>
      <c r="E1001" s="1">
        <f t="shared" ca="1" si="47"/>
        <v>3.6785101578252493E-6</v>
      </c>
    </row>
    <row r="1002" spans="2:5" x14ac:dyDescent="0.3">
      <c r="B1002" s="1">
        <v>971</v>
      </c>
      <c r="C1002" s="1">
        <f t="shared" ca="1" si="45"/>
        <v>108.67314508337557</v>
      </c>
      <c r="D1002" s="1">
        <f t="shared" si="46"/>
        <v>178.21851382064398</v>
      </c>
      <c r="E1002" s="1">
        <f t="shared" ca="1" si="47"/>
        <v>5.9774762294399915E-4</v>
      </c>
    </row>
    <row r="1003" spans="2:5" x14ac:dyDescent="0.3">
      <c r="B1003" s="1">
        <v>972</v>
      </c>
      <c r="C1003" s="1">
        <f t="shared" ca="1" si="45"/>
        <v>107.30023204455048</v>
      </c>
      <c r="D1003" s="1">
        <f t="shared" si="46"/>
        <v>178.4420406112377</v>
      </c>
      <c r="E1003" s="1">
        <f t="shared" ca="1" si="47"/>
        <v>4.6257573961802059E-4</v>
      </c>
    </row>
    <row r="1004" spans="2:5" x14ac:dyDescent="0.3">
      <c r="B1004" s="1">
        <v>973</v>
      </c>
      <c r="C1004" s="1">
        <f t="shared" ca="1" si="45"/>
        <v>111.0758769932709</v>
      </c>
      <c r="D1004" s="1">
        <f t="shared" si="46"/>
        <v>178.67206782431236</v>
      </c>
      <c r="E1004" s="1">
        <f t="shared" ca="1" si="47"/>
        <v>9.1750776378516047E-4</v>
      </c>
    </row>
    <row r="1005" spans="2:5" x14ac:dyDescent="0.3">
      <c r="B1005" s="1">
        <v>974</v>
      </c>
      <c r="C1005" s="1">
        <f t="shared" ca="1" si="45"/>
        <v>99.654619019834314</v>
      </c>
      <c r="D1005" s="1">
        <f t="shared" si="46"/>
        <v>178.9090423315302</v>
      </c>
      <c r="E1005" s="1">
        <f t="shared" ca="1" si="47"/>
        <v>9.5197135749900148E-5</v>
      </c>
    </row>
    <row r="1006" spans="2:5" x14ac:dyDescent="0.3">
      <c r="B1006" s="1">
        <v>975</v>
      </c>
      <c r="C1006" s="1">
        <f t="shared" ca="1" si="45"/>
        <v>113.97711630459236</v>
      </c>
      <c r="D1006" s="1">
        <f t="shared" si="46"/>
        <v>179.15345983283785</v>
      </c>
      <c r="E1006" s="1">
        <f t="shared" ca="1" si="47"/>
        <v>1.4875106078104006E-3</v>
      </c>
    </row>
    <row r="1007" spans="2:5" x14ac:dyDescent="0.3">
      <c r="B1007" s="1">
        <v>976</v>
      </c>
      <c r="C1007" s="1">
        <f t="shared" ca="1" si="45"/>
        <v>96.134067275129453</v>
      </c>
      <c r="D1007" s="1">
        <f t="shared" si="46"/>
        <v>179.40587232534514</v>
      </c>
      <c r="E1007" s="1">
        <f t="shared" ca="1" si="47"/>
        <v>4.2125700911809062E-5</v>
      </c>
    </row>
    <row r="1008" spans="2:5" x14ac:dyDescent="0.3">
      <c r="B1008" s="1">
        <v>977</v>
      </c>
      <c r="C1008" s="1">
        <f t="shared" ca="1" si="45"/>
        <v>101.13459083703013</v>
      </c>
      <c r="D1008" s="1">
        <f t="shared" si="46"/>
        <v>179.66689706721803</v>
      </c>
      <c r="E1008" s="1">
        <f t="shared" ca="1" si="47"/>
        <v>1.3192543895920597E-4</v>
      </c>
    </row>
    <row r="1009" spans="2:5" x14ac:dyDescent="0.3">
      <c r="B1009" s="1">
        <v>978</v>
      </c>
      <c r="C1009" s="1">
        <f t="shared" ca="1" si="45"/>
        <v>129.12380827413187</v>
      </c>
      <c r="D1009" s="1">
        <f t="shared" si="46"/>
        <v>179.9372274123788</v>
      </c>
      <c r="E1009" s="1">
        <f t="shared" ca="1" si="47"/>
        <v>1.0097500523358281E-2</v>
      </c>
    </row>
    <row r="1010" spans="2:5" x14ac:dyDescent="0.3">
      <c r="B1010" s="1">
        <v>979</v>
      </c>
      <c r="C1010" s="1">
        <f t="shared" ca="1" si="45"/>
        <v>96.652861498407745</v>
      </c>
      <c r="D1010" s="1">
        <f t="shared" si="46"/>
        <v>180.21764600721519</v>
      </c>
      <c r="E1010" s="1">
        <f t="shared" ca="1" si="47"/>
        <v>4.7668052263743678E-5</v>
      </c>
    </row>
    <row r="1011" spans="2:5" x14ac:dyDescent="0.3">
      <c r="B1011" s="1">
        <v>980</v>
      </c>
      <c r="C1011" s="1">
        <f t="shared" ca="1" si="45"/>
        <v>90.811346514282931</v>
      </c>
      <c r="D1011" s="1">
        <f t="shared" si="46"/>
        <v>180.5090409983832</v>
      </c>
      <c r="E1011" s="1">
        <f t="shared" ca="1" si="47"/>
        <v>1.1060918533072778E-5</v>
      </c>
    </row>
    <row r="1012" spans="2:5" x14ac:dyDescent="0.3">
      <c r="B1012" s="1">
        <v>981</v>
      </c>
      <c r="C1012" s="1">
        <f t="shared" ca="1" si="45"/>
        <v>106.55293109529104</v>
      </c>
      <c r="D1012" s="1">
        <f t="shared" si="46"/>
        <v>180.81242611962159</v>
      </c>
      <c r="E1012" s="1">
        <f t="shared" ca="1" si="47"/>
        <v>4.0091480274272531E-4</v>
      </c>
    </row>
    <row r="1013" spans="2:5" x14ac:dyDescent="0.3">
      <c r="B1013" s="1">
        <v>982</v>
      </c>
      <c r="C1013" s="1">
        <f t="shared" ca="1" si="45"/>
        <v>92.900619422442773</v>
      </c>
      <c r="D1013" s="1">
        <f t="shared" si="46"/>
        <v>181.12896583315123</v>
      </c>
      <c r="E1013" s="1">
        <f t="shared" ca="1" si="47"/>
        <v>1.8978817008124759E-5</v>
      </c>
    </row>
    <row r="1014" spans="2:5" x14ac:dyDescent="0.3">
      <c r="B1014" s="1">
        <v>983</v>
      </c>
      <c r="C1014" s="1">
        <f t="shared" ca="1" si="45"/>
        <v>112.67330852153052</v>
      </c>
      <c r="D1014" s="1">
        <f t="shared" si="46"/>
        <v>181.46000714052559</v>
      </c>
      <c r="E1014" s="1">
        <f t="shared" ca="1" si="47"/>
        <v>1.2027186691880049E-3</v>
      </c>
    </row>
    <row r="1015" spans="2:5" x14ac:dyDescent="0.3">
      <c r="B1015" s="1">
        <v>984</v>
      </c>
      <c r="C1015" s="1">
        <f t="shared" ca="1" si="45"/>
        <v>87.369388769417043</v>
      </c>
      <c r="D1015" s="1">
        <f t="shared" si="46"/>
        <v>181.80712031583937</v>
      </c>
      <c r="E1015" s="1">
        <f t="shared" ca="1" si="47"/>
        <v>4.3564062425385951E-6</v>
      </c>
    </row>
    <row r="1016" spans="2:5" x14ac:dyDescent="0.3">
      <c r="B1016" s="1">
        <v>985</v>
      </c>
      <c r="C1016" s="1">
        <f t="shared" ca="1" si="45"/>
        <v>99.98628267372348</v>
      </c>
      <c r="D1016" s="1">
        <f t="shared" si="46"/>
        <v>182.17215175844817</v>
      </c>
      <c r="E1016" s="1">
        <f t="shared" ca="1" si="47"/>
        <v>1.0250561271036439E-4</v>
      </c>
    </row>
    <row r="1017" spans="2:5" x14ac:dyDescent="0.3">
      <c r="B1017" s="1">
        <v>986</v>
      </c>
      <c r="C1017" s="1">
        <f t="shared" ca="1" si="45"/>
        <v>104.56732045260894</v>
      </c>
      <c r="D1017" s="1">
        <f t="shared" si="46"/>
        <v>182.55729358910671</v>
      </c>
      <c r="E1017" s="1">
        <f t="shared" ca="1" si="47"/>
        <v>2.7085128012628037E-4</v>
      </c>
    </row>
    <row r="1018" spans="2:5" x14ac:dyDescent="0.3">
      <c r="B1018" s="1">
        <v>987</v>
      </c>
      <c r="C1018" s="1">
        <f t="shared" ca="1" si="45"/>
        <v>109.83501163116193</v>
      </c>
      <c r="D1018" s="1">
        <f t="shared" si="46"/>
        <v>182.96517681974464</v>
      </c>
      <c r="E1018" s="1">
        <f t="shared" ca="1" si="47"/>
        <v>7.3772749692964888E-4</v>
      </c>
    </row>
    <row r="1019" spans="2:5" x14ac:dyDescent="0.3">
      <c r="B1019" s="1">
        <v>988</v>
      </c>
      <c r="C1019" s="1">
        <f t="shared" ca="1" si="45"/>
        <v>84.51980052281516</v>
      </c>
      <c r="D1019" s="1">
        <f t="shared" si="46"/>
        <v>183.39899842860095</v>
      </c>
      <c r="E1019" s="1">
        <f t="shared" ca="1" si="47"/>
        <v>1.935559081428042E-6</v>
      </c>
    </row>
    <row r="1020" spans="2:5" x14ac:dyDescent="0.3">
      <c r="B1020" s="1">
        <v>989</v>
      </c>
      <c r="C1020" s="1">
        <f t="shared" ca="1" si="45"/>
        <v>106.54891947417759</v>
      </c>
      <c r="D1020" s="1">
        <f t="shared" si="46"/>
        <v>183.86269839476432</v>
      </c>
      <c r="E1020" s="1">
        <f t="shared" ca="1" si="47"/>
        <v>4.0060434549205309E-4</v>
      </c>
    </row>
    <row r="1021" spans="2:5" x14ac:dyDescent="0.3">
      <c r="B1021" s="1">
        <v>990</v>
      </c>
      <c r="C1021" s="1">
        <f t="shared" ca="1" si="45"/>
        <v>106.3456996507944</v>
      </c>
      <c r="D1021" s="1">
        <f t="shared" si="46"/>
        <v>184.36121241535329</v>
      </c>
      <c r="E1021" s="1">
        <f t="shared" ca="1" si="47"/>
        <v>3.8515178941759171E-4</v>
      </c>
    </row>
    <row r="1022" spans="2:5" x14ac:dyDescent="0.3">
      <c r="B1022" s="1">
        <v>991</v>
      </c>
      <c r="C1022" s="1">
        <f t="shared" ca="1" si="45"/>
        <v>103.25402184497902</v>
      </c>
      <c r="D1022" s="1">
        <f t="shared" si="46"/>
        <v>184.90084300649087</v>
      </c>
      <c r="E1022" s="1">
        <f t="shared" ca="1" si="47"/>
        <v>2.0696545228636606E-4</v>
      </c>
    </row>
    <row r="1023" spans="2:5" x14ac:dyDescent="0.3">
      <c r="B1023" s="1">
        <v>992</v>
      </c>
      <c r="C1023" s="1">
        <f t="shared" ca="1" si="45"/>
        <v>113.52485280459724</v>
      </c>
      <c r="D1023" s="1">
        <f t="shared" si="46"/>
        <v>185.48982286248437</v>
      </c>
      <c r="E1023" s="1">
        <f t="shared" ca="1" si="47"/>
        <v>1.3829809714965642E-3</v>
      </c>
    </row>
    <row r="1024" spans="2:5" x14ac:dyDescent="0.3">
      <c r="B1024" s="1">
        <v>993</v>
      </c>
      <c r="C1024" s="1">
        <f t="shared" ca="1" si="45"/>
        <v>116.65972545904197</v>
      </c>
      <c r="D1024" s="1">
        <f t="shared" si="46"/>
        <v>186.13920468221937</v>
      </c>
      <c r="E1024" s="1">
        <f t="shared" ca="1" si="47"/>
        <v>2.2492623276513025E-3</v>
      </c>
    </row>
    <row r="1025" spans="2:5" x14ac:dyDescent="0.3">
      <c r="B1025" s="1">
        <v>994</v>
      </c>
      <c r="C1025" s="1">
        <f t="shared" ca="1" si="45"/>
        <v>109.25175188891686</v>
      </c>
      <c r="D1025" s="1">
        <f t="shared" si="46"/>
        <v>186.86433606613329</v>
      </c>
      <c r="E1025" s="1">
        <f t="shared" ca="1" si="47"/>
        <v>6.6427765320784221E-4</v>
      </c>
    </row>
    <row r="1026" spans="2:5" x14ac:dyDescent="0.3">
      <c r="B1026" s="1">
        <v>995</v>
      </c>
      <c r="C1026" s="1">
        <f t="shared" ca="1" si="45"/>
        <v>92.512441729919885</v>
      </c>
      <c r="D1026" s="1">
        <f t="shared" si="46"/>
        <v>187.68745519788843</v>
      </c>
      <c r="E1026" s="1">
        <f t="shared" ca="1" si="47"/>
        <v>1.7192595735542691E-5</v>
      </c>
    </row>
    <row r="1027" spans="2:5" x14ac:dyDescent="0.3">
      <c r="B1027" s="1">
        <v>996</v>
      </c>
      <c r="C1027" s="1">
        <f t="shared" ca="1" si="45"/>
        <v>120.62383386870468</v>
      </c>
      <c r="D1027" s="1">
        <f t="shared" si="46"/>
        <v>188.64262349254921</v>
      </c>
      <c r="E1027" s="1">
        <f t="shared" ca="1" si="47"/>
        <v>3.9082104136797004E-3</v>
      </c>
    </row>
    <row r="1028" spans="2:5" x14ac:dyDescent="0.3">
      <c r="B1028" s="1">
        <v>997</v>
      </c>
      <c r="C1028" s="1">
        <f t="shared" ca="1" si="45"/>
        <v>108.19290457633053</v>
      </c>
      <c r="D1028" s="1">
        <f t="shared" si="46"/>
        <v>189.78610887173281</v>
      </c>
      <c r="E1028" s="1">
        <f t="shared" ca="1" si="47"/>
        <v>5.4699955242306134E-4</v>
      </c>
    </row>
    <row r="1029" spans="2:5" x14ac:dyDescent="0.3">
      <c r="B1029" s="1">
        <v>998</v>
      </c>
      <c r="C1029" s="1">
        <f t="shared" ca="1" si="45"/>
        <v>105.78695890655621</v>
      </c>
      <c r="D1029" s="1">
        <f t="shared" si="46"/>
        <v>191.22163654844363</v>
      </c>
      <c r="E1029" s="1">
        <f t="shared" ca="1" si="47"/>
        <v>3.453427399939518E-4</v>
      </c>
    </row>
    <row r="1030" spans="2:5" x14ac:dyDescent="0.3">
      <c r="B1030" s="1">
        <v>999</v>
      </c>
      <c r="C1030" s="1">
        <f t="shared" ca="1" si="45"/>
        <v>109.6171596840027</v>
      </c>
      <c r="D1030" s="1">
        <f t="shared" si="46"/>
        <v>193.17715522149206</v>
      </c>
      <c r="E1030" s="1">
        <f t="shared" ca="1" si="47"/>
        <v>7.0951388298293974E-4</v>
      </c>
    </row>
    <row r="1031" spans="2:5" x14ac:dyDescent="0.3">
      <c r="B1031" s="1">
        <v>1000</v>
      </c>
      <c r="C1031" s="1">
        <f t="shared" ca="1" si="45"/>
        <v>93.13199273387724</v>
      </c>
      <c r="D1031" s="1">
        <f t="shared" si="46"/>
        <v>196.35793706887918</v>
      </c>
      <c r="E1031" s="1">
        <f t="shared" ca="1" si="47"/>
        <v>2.0124163700146635E-5</v>
      </c>
    </row>
  </sheetData>
  <hyperlinks>
    <hyperlink ref="A1" r:id="rId1" xr:uid="{C9B59711-A6A0-1A4D-86C3-2C30A9F8093A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4F07C-69A5-294C-95BC-8125AF026E84}">
  <sheetPr codeName="Sheet47">
    <tabColor rgb="FFFF0000"/>
  </sheetPr>
  <dimension ref="A1:C11"/>
  <sheetViews>
    <sheetView workbookViewId="0"/>
  </sheetViews>
  <sheetFormatPr baseColWidth="10" defaultRowHeight="26" x14ac:dyDescent="0.3"/>
  <cols>
    <col min="1" max="1" width="10.83203125" style="38"/>
    <col min="2" max="2" width="16" style="38" bestFit="1" customWidth="1"/>
    <col min="3" max="16384" width="10.83203125" style="38"/>
  </cols>
  <sheetData>
    <row r="1" spans="1:3" x14ac:dyDescent="0.3">
      <c r="A1" s="37" t="s">
        <v>229</v>
      </c>
    </row>
    <row r="3" spans="1:3" x14ac:dyDescent="0.3">
      <c r="B3" s="38" t="s">
        <v>230</v>
      </c>
    </row>
    <row r="5" spans="1:3" ht="30" x14ac:dyDescent="0.4">
      <c r="C5" s="38" t="s">
        <v>231</v>
      </c>
    </row>
    <row r="7" spans="1:3" ht="30" x14ac:dyDescent="0.4">
      <c r="C7" s="38" t="s">
        <v>232</v>
      </c>
    </row>
    <row r="9" spans="1:3" ht="31" x14ac:dyDescent="0.4">
      <c r="C9" s="38" t="s">
        <v>233</v>
      </c>
    </row>
    <row r="11" spans="1:3" x14ac:dyDescent="0.3">
      <c r="B11" s="39"/>
    </row>
  </sheetData>
  <hyperlinks>
    <hyperlink ref="A1" r:id="rId1" xr:uid="{7C2D8BBB-8EA1-A14E-9F1C-7E8B17276BA5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0EC29-7212-434F-B1FB-712DA7D51AA7}">
  <sheetPr codeName="Sheet48">
    <tabColor rgb="FFFF0000"/>
  </sheetPr>
  <dimension ref="B2:D49"/>
  <sheetViews>
    <sheetView workbookViewId="0"/>
  </sheetViews>
  <sheetFormatPr baseColWidth="10" defaultColWidth="10.83203125" defaultRowHeight="26" x14ac:dyDescent="0.3"/>
  <cols>
    <col min="1" max="3" width="10.83203125" style="40"/>
    <col min="4" max="4" width="11.33203125" style="40" bestFit="1" customWidth="1"/>
    <col min="5" max="16384" width="10.83203125" style="40"/>
  </cols>
  <sheetData>
    <row r="2" spans="2:4" x14ac:dyDescent="0.3">
      <c r="B2" s="40" t="s">
        <v>234</v>
      </c>
    </row>
    <row r="4" spans="2:4" ht="29" x14ac:dyDescent="0.3">
      <c r="B4" s="40" t="s">
        <v>235</v>
      </c>
    </row>
    <row r="6" spans="2:4" x14ac:dyDescent="0.3">
      <c r="C6" s="40" t="s">
        <v>236</v>
      </c>
      <c r="D6" s="40" t="s">
        <v>228</v>
      </c>
    </row>
    <row r="7" spans="2:4" x14ac:dyDescent="0.3">
      <c r="C7" s="40">
        <v>66.2</v>
      </c>
      <c r="D7" s="40">
        <f>_xlfn.NORM.DIST(C7,68,2,FALSE)</f>
        <v>0.1330426249493776</v>
      </c>
    </row>
    <row r="8" spans="2:4" x14ac:dyDescent="0.3">
      <c r="C8" s="40">
        <v>68.3</v>
      </c>
      <c r="D8" s="40">
        <f>_xlfn.NORM.DIST(C8,68,2,FALSE)</f>
        <v>0.1972396654539445</v>
      </c>
    </row>
    <row r="9" spans="2:4" x14ac:dyDescent="0.3">
      <c r="C9" s="40">
        <v>69.099999999999994</v>
      </c>
      <c r="D9" s="40">
        <f>_xlfn.NORM.DIST(C9,68,2,FALSE)</f>
        <v>0.17147192750969223</v>
      </c>
    </row>
    <row r="11" spans="2:4" x14ac:dyDescent="0.3">
      <c r="B11" s="40" t="s">
        <v>237</v>
      </c>
    </row>
    <row r="13" spans="2:4" x14ac:dyDescent="0.3">
      <c r="D13" s="40" t="s">
        <v>210</v>
      </c>
    </row>
    <row r="14" spans="2:4" x14ac:dyDescent="0.3">
      <c r="D14" s="41">
        <f>PRODUCT(D7:D9)</f>
        <v>4.4996433482381876E-3</v>
      </c>
    </row>
    <row r="16" spans="2:4" x14ac:dyDescent="0.3">
      <c r="B16" s="40" t="s">
        <v>238</v>
      </c>
    </row>
    <row r="18" spans="2:4" x14ac:dyDescent="0.3">
      <c r="B18" s="40" t="s">
        <v>239</v>
      </c>
    </row>
    <row r="19" spans="2:4" x14ac:dyDescent="0.3">
      <c r="B19" s="40" t="s">
        <v>240</v>
      </c>
    </row>
    <row r="20" spans="2:4" x14ac:dyDescent="0.3">
      <c r="B20" s="40" t="s">
        <v>241</v>
      </c>
    </row>
    <row r="22" spans="2:4" x14ac:dyDescent="0.3">
      <c r="B22" s="40" t="s">
        <v>242</v>
      </c>
    </row>
    <row r="23" spans="2:4" x14ac:dyDescent="0.3">
      <c r="B23" s="40" t="s">
        <v>243</v>
      </c>
    </row>
    <row r="24" spans="2:4" x14ac:dyDescent="0.3">
      <c r="B24" s="40" t="s">
        <v>244</v>
      </c>
    </row>
    <row r="26" spans="2:4" x14ac:dyDescent="0.3">
      <c r="B26" s="40" t="s">
        <v>245</v>
      </c>
    </row>
    <row r="28" spans="2:4" x14ac:dyDescent="0.3">
      <c r="D28" s="40" t="s">
        <v>226</v>
      </c>
    </row>
    <row r="29" spans="2:4" x14ac:dyDescent="0.3">
      <c r="D29" s="40">
        <f t="array" ref="D29">SUM(LOG(D7:D9))</f>
        <v>-2.3468219080092103</v>
      </c>
    </row>
    <row r="31" spans="2:4" x14ac:dyDescent="0.3">
      <c r="B31" s="40" t="s">
        <v>246</v>
      </c>
    </row>
    <row r="33" spans="2:3" x14ac:dyDescent="0.3">
      <c r="B33" s="42" t="s">
        <v>247</v>
      </c>
    </row>
    <row r="34" spans="2:3" x14ac:dyDescent="0.3">
      <c r="B34" s="40" t="s">
        <v>248</v>
      </c>
    </row>
    <row r="35" spans="2:3" x14ac:dyDescent="0.3">
      <c r="C35" s="42"/>
    </row>
    <row r="36" spans="2:3" x14ac:dyDescent="0.3">
      <c r="B36" s="43" t="s">
        <v>34</v>
      </c>
      <c r="C36" s="43" t="s">
        <v>221</v>
      </c>
    </row>
    <row r="37" spans="2:3" x14ac:dyDescent="0.3">
      <c r="B37" s="40">
        <v>1</v>
      </c>
      <c r="C37" s="40">
        <f t="shared" ref="C37:C46" si="0">LN(B37)</f>
        <v>0</v>
      </c>
    </row>
    <row r="38" spans="2:3" x14ac:dyDescent="0.3">
      <c r="B38" s="40">
        <v>2</v>
      </c>
      <c r="C38" s="40">
        <f t="shared" si="0"/>
        <v>0.69314718055994529</v>
      </c>
    </row>
    <row r="39" spans="2:3" x14ac:dyDescent="0.3">
      <c r="B39" s="40">
        <v>3</v>
      </c>
      <c r="C39" s="40">
        <f t="shared" si="0"/>
        <v>1.0986122886681098</v>
      </c>
    </row>
    <row r="40" spans="2:3" x14ac:dyDescent="0.3">
      <c r="B40" s="40">
        <v>4</v>
      </c>
      <c r="C40" s="40">
        <f t="shared" si="0"/>
        <v>1.3862943611198906</v>
      </c>
    </row>
    <row r="41" spans="2:3" x14ac:dyDescent="0.3">
      <c r="B41" s="40">
        <v>5</v>
      </c>
      <c r="C41" s="40">
        <f t="shared" si="0"/>
        <v>1.6094379124341003</v>
      </c>
    </row>
    <row r="42" spans="2:3" x14ac:dyDescent="0.3">
      <c r="B42" s="40">
        <v>6</v>
      </c>
      <c r="C42" s="40">
        <f t="shared" si="0"/>
        <v>1.791759469228055</v>
      </c>
    </row>
    <row r="43" spans="2:3" x14ac:dyDescent="0.3">
      <c r="B43" s="40">
        <v>7</v>
      </c>
      <c r="C43" s="40">
        <f t="shared" si="0"/>
        <v>1.9459101490553132</v>
      </c>
    </row>
    <row r="44" spans="2:3" x14ac:dyDescent="0.3">
      <c r="B44" s="40">
        <v>8</v>
      </c>
      <c r="C44" s="40">
        <f t="shared" si="0"/>
        <v>2.0794415416798357</v>
      </c>
    </row>
    <row r="45" spans="2:3" x14ac:dyDescent="0.3">
      <c r="B45" s="40">
        <v>9</v>
      </c>
      <c r="C45" s="40">
        <f t="shared" si="0"/>
        <v>2.1972245773362196</v>
      </c>
    </row>
    <row r="46" spans="2:3" x14ac:dyDescent="0.3">
      <c r="B46" s="40">
        <v>10</v>
      </c>
      <c r="C46" s="40">
        <f t="shared" si="0"/>
        <v>2.3025850929940459</v>
      </c>
    </row>
    <row r="48" spans="2:3" x14ac:dyDescent="0.3">
      <c r="B48" s="44" t="s">
        <v>249</v>
      </c>
    </row>
    <row r="49" spans="2:2" x14ac:dyDescent="0.3">
      <c r="B49" s="44" t="s">
        <v>250</v>
      </c>
    </row>
  </sheetData>
  <hyperlinks>
    <hyperlink ref="B48" r:id="rId1" xr:uid="{A21D5483-DE51-D64E-BDC2-DA67B3DC3E5B}"/>
    <hyperlink ref="B49" r:id="rId2" xr:uid="{E84F7E35-7B7A-9E49-8740-3C2E4495ED47}"/>
  </hyperlinks>
  <pageMargins left="0.7" right="0.7" top="0.75" bottom="0.75" header="0.3" footer="0.3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2FC50-DE44-E24F-90F1-8C4FA8A3025B}">
  <sheetPr codeName="Sheet4">
    <tabColor rgb="FF002060"/>
  </sheetPr>
  <dimension ref="A1:A8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23</v>
      </c>
    </row>
    <row r="2" spans="1:1" x14ac:dyDescent="0.3">
      <c r="A2" s="1" t="s">
        <v>0</v>
      </c>
    </row>
    <row r="3" spans="1:1" x14ac:dyDescent="0.3">
      <c r="A3" s="1" t="s">
        <v>155</v>
      </c>
    </row>
    <row r="4" spans="1:1" x14ac:dyDescent="0.3">
      <c r="A4" s="1" t="s">
        <v>24</v>
      </c>
    </row>
    <row r="5" spans="1:1" x14ac:dyDescent="0.3">
      <c r="A5" s="1" t="s">
        <v>165</v>
      </c>
    </row>
    <row r="6" spans="1:1" x14ac:dyDescent="0.3">
      <c r="A6" s="1" t="s">
        <v>25</v>
      </c>
    </row>
    <row r="7" spans="1:1" x14ac:dyDescent="0.3">
      <c r="A7" s="1" t="s">
        <v>26</v>
      </c>
    </row>
    <row r="8" spans="1:1" x14ac:dyDescent="0.3">
      <c r="A8" s="1" t="s">
        <v>27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405AB-30AE-3046-B121-1DE6D95CC7E1}">
  <sheetPr codeName="Sheet5">
    <tabColor rgb="FFFF0000"/>
  </sheetPr>
  <dimension ref="A1"/>
  <sheetViews>
    <sheetView workbookViewId="0">
      <selection activeCell="B10" sqref="B10"/>
    </sheetView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43133-8707-CC49-9F84-08A6318673FC}">
  <sheetPr codeName="Sheet6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D2D1C-AEFB-944F-8B14-5DCEB7443916}">
  <sheetPr codeName="Sheet40">
    <tabColor rgb="FFFF0000"/>
  </sheetPr>
  <dimension ref="A1"/>
  <sheetViews>
    <sheetView zoomScaleNormal="100"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CAAF2-5445-E54D-BDB9-36BDDF18DB18}">
  <sheetPr codeName="Sheet7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42DCC-052A-934F-93BF-EB8259086E68}">
  <sheetPr codeName="Sheet8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8B327-C03A-AE4D-8323-E736048C4912}">
  <sheetPr codeName="Sheet41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5B7F6-11E1-4B48-AFC3-13729FF911E2}">
  <sheetPr codeName="Sheet9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3F529-E208-EE43-8237-7A9072399BA2}">
  <sheetPr codeName="Sheet10">
    <tabColor rgb="FFFF0000"/>
  </sheetPr>
  <dimension ref="A2:Q104"/>
  <sheetViews>
    <sheetView workbookViewId="0"/>
  </sheetViews>
  <sheetFormatPr baseColWidth="10" defaultRowHeight="16" x14ac:dyDescent="0.2"/>
  <cols>
    <col min="1" max="3" width="10.83203125" style="2"/>
    <col min="4" max="4" width="14.6640625" style="2" customWidth="1"/>
    <col min="5" max="16384" width="10.83203125" style="2"/>
  </cols>
  <sheetData>
    <row r="2" spans="1:17" x14ac:dyDescent="0.2">
      <c r="B2" s="7" t="s">
        <v>5</v>
      </c>
      <c r="D2" s="2" t="s">
        <v>4</v>
      </c>
      <c r="F2" s="2" t="s">
        <v>1</v>
      </c>
      <c r="G2" s="6">
        <f t="shared" ref="G2:Q2" si="0">AVERAGE(G5:G104)</f>
        <v>3.9599999999999942</v>
      </c>
      <c r="H2" s="6">
        <f t="shared" si="0"/>
        <v>3.5274543537342704</v>
      </c>
      <c r="I2" s="6">
        <f t="shared" si="0"/>
        <v>3.156143577711362</v>
      </c>
      <c r="J2" s="6">
        <f t="shared" si="0"/>
        <v>2.7812082417500932</v>
      </c>
      <c r="K2" s="6">
        <f t="shared" si="0"/>
        <v>2.4037111901367689</v>
      </c>
      <c r="L2" s="6">
        <f t="shared" si="0"/>
        <v>1.9846119231476897</v>
      </c>
      <c r="M2" s="6">
        <f t="shared" si="0"/>
        <v>1.6312974090447936</v>
      </c>
      <c r="N2" s="6">
        <f t="shared" si="0"/>
        <v>1.2019901320466928</v>
      </c>
      <c r="O2" s="6">
        <f t="shared" si="0"/>
        <v>0.80438722324266909</v>
      </c>
      <c r="P2" s="6">
        <f t="shared" si="0"/>
        <v>0.42926164309480563</v>
      </c>
      <c r="Q2" s="6">
        <f t="shared" si="0"/>
        <v>0</v>
      </c>
    </row>
    <row r="3" spans="1:17" x14ac:dyDescent="0.2">
      <c r="B3" s="2">
        <v>0.1</v>
      </c>
      <c r="D3" s="5">
        <f ca="1">CORREL(OFFSET(B4,1,0,100),OFFSET(B4,2,0,100))</f>
        <v>-2.8728304821751829E-2</v>
      </c>
    </row>
    <row r="4" spans="1:17" x14ac:dyDescent="0.2">
      <c r="F4" s="4">
        <f ca="1">D12</f>
        <v>2.0277227948034553</v>
      </c>
      <c r="G4" s="4">
        <v>-1</v>
      </c>
      <c r="H4" s="4">
        <v>-0.8</v>
      </c>
      <c r="I4" s="4">
        <v>-0.6</v>
      </c>
      <c r="J4" s="4">
        <v>-0.4</v>
      </c>
      <c r="K4" s="4">
        <v>-0.2</v>
      </c>
      <c r="L4" s="4">
        <v>0</v>
      </c>
      <c r="M4" s="4">
        <v>0.2</v>
      </c>
      <c r="N4" s="4">
        <v>0.4</v>
      </c>
      <c r="O4" s="4">
        <v>0.6</v>
      </c>
      <c r="P4" s="4">
        <v>0.8</v>
      </c>
      <c r="Q4" s="4">
        <v>1</v>
      </c>
    </row>
    <row r="5" spans="1:17" x14ac:dyDescent="0.2">
      <c r="A5" s="2">
        <v>1</v>
      </c>
      <c r="B5" s="2">
        <f ca="1">_xlfn.NORM.S.INV(RAND())</f>
        <v>-1.4871312054662755</v>
      </c>
      <c r="D5" s="2" t="s">
        <v>3</v>
      </c>
      <c r="F5" s="4">
        <v>1</v>
      </c>
      <c r="G5" s="3">
        <f t="dataTable" ref="G5:Q104" dt2D="1" dtr="1" r1="B3" r2="A1" ca="1"/>
        <v>3.96</v>
      </c>
      <c r="H5" s="3">
        <v>3.5621463176628319</v>
      </c>
      <c r="I5" s="3">
        <v>3.264039184078781</v>
      </c>
      <c r="J5" s="3">
        <v>3.0388307530183027</v>
      </c>
      <c r="K5" s="3">
        <v>2.2096400172615405</v>
      </c>
      <c r="L5" s="3">
        <v>1.9475972881163544</v>
      </c>
      <c r="M5" s="3">
        <v>1.2229877571690029</v>
      </c>
      <c r="N5" s="3">
        <v>1.1858985688456767</v>
      </c>
      <c r="O5" s="3">
        <v>0.71038325619153486</v>
      </c>
      <c r="P5" s="3">
        <v>0.4755121388759137</v>
      </c>
      <c r="Q5" s="3">
        <v>0</v>
      </c>
    </row>
    <row r="6" spans="1:17" x14ac:dyDescent="0.2">
      <c r="A6" s="2">
        <v>2</v>
      </c>
      <c r="B6" s="2">
        <f t="shared" ref="B6:B37" ca="1" si="1">p*B5+SQRT(1-p^2)*_xlfn.NORM.S.INV(RAND())</f>
        <v>2.505787698035173</v>
      </c>
      <c r="D6" s="5">
        <f ca="1">SUMXMY2(OFFSET(B4,1,0,99),OFFSET(B4,2,0,99))</f>
        <v>186.87998906957918</v>
      </c>
      <c r="F6" s="4">
        <v>2</v>
      </c>
      <c r="G6" s="3">
        <v>3.9599999999999995</v>
      </c>
      <c r="H6" s="3">
        <v>3.4928137554355403</v>
      </c>
      <c r="I6" s="3">
        <v>3.3792818180820094</v>
      </c>
      <c r="J6" s="3">
        <v>2.7820588753565136</v>
      </c>
      <c r="K6" s="3">
        <v>2.7499344049717869</v>
      </c>
      <c r="L6" s="3">
        <v>1.8166261668221968</v>
      </c>
      <c r="M6" s="3">
        <v>1.5848679533392038</v>
      </c>
      <c r="N6" s="3">
        <v>1.2714251236862746</v>
      </c>
      <c r="O6" s="3">
        <v>1.490676788428092</v>
      </c>
      <c r="P6" s="3">
        <v>0.60429264717229014</v>
      </c>
      <c r="Q6" s="3">
        <v>0</v>
      </c>
    </row>
    <row r="7" spans="1:17" x14ac:dyDescent="0.2">
      <c r="A7" s="2">
        <v>3</v>
      </c>
      <c r="B7" s="2">
        <f t="shared" ca="1" si="1"/>
        <v>0.40270075183833876</v>
      </c>
      <c r="F7" s="4">
        <v>3</v>
      </c>
      <c r="G7" s="3">
        <v>3.96</v>
      </c>
      <c r="H7" s="3">
        <v>3.3210266981499821</v>
      </c>
      <c r="I7" s="3">
        <v>3.1598451885973184</v>
      </c>
      <c r="J7" s="3">
        <v>2.986608565713587</v>
      </c>
      <c r="K7" s="3">
        <v>2.185830978612378</v>
      </c>
      <c r="L7" s="3">
        <v>1.8993486151676886</v>
      </c>
      <c r="M7" s="3">
        <v>1.3029286995854183</v>
      </c>
      <c r="N7" s="3">
        <v>1.1114523266706571</v>
      </c>
      <c r="O7" s="3">
        <v>0.59303642619652175</v>
      </c>
      <c r="P7" s="3">
        <v>0.58822169024293314</v>
      </c>
      <c r="Q7" s="3">
        <v>0</v>
      </c>
    </row>
    <row r="8" spans="1:17" x14ac:dyDescent="0.2">
      <c r="A8" s="2">
        <v>4</v>
      </c>
      <c r="B8" s="2">
        <f t="shared" ca="1" si="1"/>
        <v>-0.82821651712528788</v>
      </c>
      <c r="D8" s="2" t="s">
        <v>2</v>
      </c>
      <c r="F8" s="4">
        <v>4</v>
      </c>
      <c r="G8" s="3">
        <v>3.96</v>
      </c>
      <c r="H8" s="3">
        <v>3.3152695657193734</v>
      </c>
      <c r="I8" s="3">
        <v>2.8172616595146502</v>
      </c>
      <c r="J8" s="3">
        <v>2.9515232089524361</v>
      </c>
      <c r="K8" s="3">
        <v>2.2062883543995224</v>
      </c>
      <c r="L8" s="3">
        <v>1.9597063473700962</v>
      </c>
      <c r="M8" s="3">
        <v>1.4232446803614929</v>
      </c>
      <c r="N8" s="3">
        <v>1.350099359872599</v>
      </c>
      <c r="O8" s="3">
        <v>1.1543241897020928</v>
      </c>
      <c r="P8" s="3">
        <v>0.49997385495981328</v>
      </c>
      <c r="Q8" s="3">
        <v>0</v>
      </c>
    </row>
    <row r="9" spans="1:17" x14ac:dyDescent="0.2">
      <c r="A9" s="2">
        <v>5</v>
      </c>
      <c r="B9" s="2">
        <f t="shared" ca="1" si="1"/>
        <v>0.2319454170807867</v>
      </c>
      <c r="D9" s="2">
        <f ca="1">SUMSQ(B5:B104)</f>
        <v>92.162493585664521</v>
      </c>
      <c r="F9" s="4">
        <v>5</v>
      </c>
      <c r="G9" s="3">
        <v>3.96</v>
      </c>
      <c r="H9" s="3">
        <v>3.4005940509032171</v>
      </c>
      <c r="I9" s="3">
        <v>3.2817415233749019</v>
      </c>
      <c r="J9" s="3">
        <v>2.6799271627688461</v>
      </c>
      <c r="K9" s="3">
        <v>2.3847666597170329</v>
      </c>
      <c r="L9" s="3">
        <v>2.1066450699178128</v>
      </c>
      <c r="M9" s="3">
        <v>1.7355260075730774</v>
      </c>
      <c r="N9" s="3">
        <v>1.332144090048857</v>
      </c>
      <c r="O9" s="3">
        <v>0.61919721302214858</v>
      </c>
      <c r="P9" s="3">
        <v>0.77498987817807286</v>
      </c>
      <c r="Q9" s="3">
        <v>0</v>
      </c>
    </row>
    <row r="10" spans="1:17" x14ac:dyDescent="0.2">
      <c r="A10" s="2">
        <v>6</v>
      </c>
      <c r="B10" s="2">
        <f t="shared" ca="1" si="1"/>
        <v>-0.59387205212495042</v>
      </c>
      <c r="F10" s="4">
        <v>6</v>
      </c>
      <c r="G10" s="3">
        <v>3.96</v>
      </c>
      <c r="H10" s="3">
        <v>3.6129769008178791</v>
      </c>
      <c r="I10" s="3">
        <v>3.4720198129488136</v>
      </c>
      <c r="J10" s="3">
        <v>2.9070345473159098</v>
      </c>
      <c r="K10" s="3">
        <v>2.369585956215269</v>
      </c>
      <c r="L10" s="3">
        <v>1.9612461309034306</v>
      </c>
      <c r="M10" s="3">
        <v>1.6796887165987107</v>
      </c>
      <c r="N10" s="3">
        <v>1.2214178391110297</v>
      </c>
      <c r="O10" s="3">
        <v>0.92680275799123668</v>
      </c>
      <c r="P10" s="3">
        <v>0.30306512071569619</v>
      </c>
      <c r="Q10" s="3">
        <v>0</v>
      </c>
    </row>
    <row r="11" spans="1:17" x14ac:dyDescent="0.2">
      <c r="A11" s="2">
        <v>7</v>
      </c>
      <c r="B11" s="2">
        <f t="shared" ca="1" si="1"/>
        <v>0.86383447362571941</v>
      </c>
      <c r="D11" s="2" t="s">
        <v>1</v>
      </c>
      <c r="F11" s="4">
        <v>7</v>
      </c>
      <c r="G11" s="3">
        <v>3.96</v>
      </c>
      <c r="H11" s="3">
        <v>3.5772160801752437</v>
      </c>
      <c r="I11" s="3">
        <v>3.391817290602761</v>
      </c>
      <c r="J11" s="3">
        <v>2.4259635890602795</v>
      </c>
      <c r="K11" s="3">
        <v>2.3160172425560304</v>
      </c>
      <c r="L11" s="3">
        <v>1.4496946719902013</v>
      </c>
      <c r="M11" s="3">
        <v>1.8367983870688349</v>
      </c>
      <c r="N11" s="3">
        <v>1.0959572349595652</v>
      </c>
      <c r="O11" s="3">
        <v>0.81527939580055975</v>
      </c>
      <c r="P11" s="3">
        <v>0.41055464802827718</v>
      </c>
      <c r="Q11" s="3">
        <v>0</v>
      </c>
    </row>
    <row r="12" spans="1:17" x14ac:dyDescent="0.2">
      <c r="A12" s="2">
        <v>8</v>
      </c>
      <c r="B12" s="2">
        <f t="shared" ca="1" si="1"/>
        <v>-0.7725559522468165</v>
      </c>
      <c r="D12" s="2">
        <f ca="1">D6/D9</f>
        <v>2.0277227948034553</v>
      </c>
      <c r="F12" s="4">
        <v>8</v>
      </c>
      <c r="G12" s="3">
        <v>3.9599999999999995</v>
      </c>
      <c r="H12" s="3">
        <v>3.3165498326748186</v>
      </c>
      <c r="I12" s="3">
        <v>2.9904613095634596</v>
      </c>
      <c r="J12" s="3">
        <v>2.9001344934622244</v>
      </c>
      <c r="K12" s="3">
        <v>2.3880243956502971</v>
      </c>
      <c r="L12" s="3">
        <v>2.060107775714914</v>
      </c>
      <c r="M12" s="3">
        <v>1.7812001086973723</v>
      </c>
      <c r="N12" s="3">
        <v>0.87618301344035487</v>
      </c>
      <c r="O12" s="3">
        <v>0.87208575154349965</v>
      </c>
      <c r="P12" s="3">
        <v>0.32228013505114134</v>
      </c>
      <c r="Q12" s="3">
        <v>0</v>
      </c>
    </row>
    <row r="13" spans="1:17" x14ac:dyDescent="0.2">
      <c r="A13" s="2">
        <v>9</v>
      </c>
      <c r="B13" s="2">
        <f t="shared" ca="1" si="1"/>
        <v>1.077390824251635</v>
      </c>
      <c r="F13" s="4">
        <v>9</v>
      </c>
      <c r="G13" s="3">
        <v>3.96</v>
      </c>
      <c r="H13" s="3">
        <v>3.6470472015438085</v>
      </c>
      <c r="I13" s="3">
        <v>3.1776069973001095</v>
      </c>
      <c r="J13" s="3">
        <v>2.4736691018410211</v>
      </c>
      <c r="K13" s="3">
        <v>2.5150933201209353</v>
      </c>
      <c r="L13" s="3">
        <v>1.8680058502410417</v>
      </c>
      <c r="M13" s="3">
        <v>1.4317897180732477</v>
      </c>
      <c r="N13" s="3">
        <v>1.1740443410867036</v>
      </c>
      <c r="O13" s="3">
        <v>0.62514289011182622</v>
      </c>
      <c r="P13" s="3">
        <v>0.77322526737678166</v>
      </c>
      <c r="Q13" s="3">
        <v>0</v>
      </c>
    </row>
    <row r="14" spans="1:17" x14ac:dyDescent="0.2">
      <c r="A14" s="2">
        <v>10</v>
      </c>
      <c r="B14" s="2">
        <f t="shared" ca="1" si="1"/>
        <v>0.22309976251555858</v>
      </c>
      <c r="F14" s="4">
        <v>10</v>
      </c>
      <c r="G14" s="3">
        <v>3.96</v>
      </c>
      <c r="H14" s="3">
        <v>3.3625321787612199</v>
      </c>
      <c r="I14" s="3">
        <v>3.3369949621599337</v>
      </c>
      <c r="J14" s="3">
        <v>2.7374451443803314</v>
      </c>
      <c r="K14" s="3">
        <v>2.3645575863350259</v>
      </c>
      <c r="L14" s="3">
        <v>2.0454358470705114</v>
      </c>
      <c r="M14" s="3">
        <v>1.5287665756485092</v>
      </c>
      <c r="N14" s="3">
        <v>1.2477006191660684</v>
      </c>
      <c r="O14" s="3">
        <v>1.1674477306727244</v>
      </c>
      <c r="P14" s="3">
        <v>0.44105861194246293</v>
      </c>
      <c r="Q14" s="3">
        <v>0</v>
      </c>
    </row>
    <row r="15" spans="1:17" x14ac:dyDescent="0.2">
      <c r="A15" s="2">
        <v>11</v>
      </c>
      <c r="B15" s="2">
        <f t="shared" ca="1" si="1"/>
        <v>1.0526107271092555</v>
      </c>
      <c r="F15" s="4">
        <v>11</v>
      </c>
      <c r="G15" s="3">
        <v>3.96</v>
      </c>
      <c r="H15" s="3">
        <v>3.5592623642880357</v>
      </c>
      <c r="I15" s="3">
        <v>3.239830042796064</v>
      </c>
      <c r="J15" s="3">
        <v>2.3945548707404236</v>
      </c>
      <c r="K15" s="3">
        <v>2.2850524935419383</v>
      </c>
      <c r="L15" s="3">
        <v>2.2781068569258287</v>
      </c>
      <c r="M15" s="3">
        <v>1.8124971984398486</v>
      </c>
      <c r="N15" s="3">
        <v>1.1029840201786798</v>
      </c>
      <c r="O15" s="3">
        <v>0.6163284057225723</v>
      </c>
      <c r="P15" s="3">
        <v>0.1886943823578118</v>
      </c>
      <c r="Q15" s="3">
        <v>0</v>
      </c>
    </row>
    <row r="16" spans="1:17" x14ac:dyDescent="0.2">
      <c r="A16" s="2">
        <v>12</v>
      </c>
      <c r="B16" s="2">
        <f t="shared" ca="1" si="1"/>
        <v>1.014041419312278</v>
      </c>
      <c r="F16" s="4">
        <v>12</v>
      </c>
      <c r="G16" s="3">
        <v>3.9600000000000004</v>
      </c>
      <c r="H16" s="3">
        <v>3.2655507260251468</v>
      </c>
      <c r="I16" s="3">
        <v>3.2935363444546768</v>
      </c>
      <c r="J16" s="3">
        <v>2.6734320244544314</v>
      </c>
      <c r="K16" s="3">
        <v>2.5351322626435309</v>
      </c>
      <c r="L16" s="3">
        <v>1.9899406645125661</v>
      </c>
      <c r="M16" s="3">
        <v>1.8149786719371348</v>
      </c>
      <c r="N16" s="3">
        <v>1.0558757278221385</v>
      </c>
      <c r="O16" s="3">
        <v>0.9599855384178414</v>
      </c>
      <c r="P16" s="3">
        <v>0.45316381280799523</v>
      </c>
      <c r="Q16" s="3">
        <v>0</v>
      </c>
    </row>
    <row r="17" spans="1:17" x14ac:dyDescent="0.2">
      <c r="A17" s="2">
        <v>13</v>
      </c>
      <c r="B17" s="2">
        <f t="shared" ca="1" si="1"/>
        <v>0.11161869783702671</v>
      </c>
      <c r="F17" s="4">
        <v>13</v>
      </c>
      <c r="G17" s="3">
        <v>3.96</v>
      </c>
      <c r="H17" s="3">
        <v>3.5457824570339707</v>
      </c>
      <c r="I17" s="3">
        <v>3.0179800662988705</v>
      </c>
      <c r="J17" s="3">
        <v>3.0862344685744278</v>
      </c>
      <c r="K17" s="3">
        <v>2.5549995148238018</v>
      </c>
      <c r="L17" s="3">
        <v>1.7930083066254783</v>
      </c>
      <c r="M17" s="3">
        <v>2.1175573735139031</v>
      </c>
      <c r="N17" s="3">
        <v>1.2853014679280461</v>
      </c>
      <c r="O17" s="3">
        <v>0.69092282258796989</v>
      </c>
      <c r="P17" s="3">
        <v>0.46435520640526468</v>
      </c>
      <c r="Q17" s="3">
        <v>0</v>
      </c>
    </row>
    <row r="18" spans="1:17" x14ac:dyDescent="0.2">
      <c r="A18" s="2">
        <v>14</v>
      </c>
      <c r="B18" s="2">
        <f t="shared" ca="1" si="1"/>
        <v>-0.95752086981231677</v>
      </c>
      <c r="F18" s="4">
        <v>14</v>
      </c>
      <c r="G18" s="3">
        <v>3.96</v>
      </c>
      <c r="H18" s="3">
        <v>3.6293213183013155</v>
      </c>
      <c r="I18" s="3">
        <v>2.88953553046038</v>
      </c>
      <c r="J18" s="3">
        <v>2.7183784722288604</v>
      </c>
      <c r="K18" s="3">
        <v>2.6885729901497384</v>
      </c>
      <c r="L18" s="3">
        <v>1.9804124746692111</v>
      </c>
      <c r="M18" s="3">
        <v>1.77265625191661</v>
      </c>
      <c r="N18" s="3">
        <v>1.2857591698225699</v>
      </c>
      <c r="O18" s="3">
        <v>1.070578721690552</v>
      </c>
      <c r="P18" s="3">
        <v>0.37044218764633996</v>
      </c>
      <c r="Q18" s="3">
        <v>0</v>
      </c>
    </row>
    <row r="19" spans="1:17" x14ac:dyDescent="0.2">
      <c r="A19" s="2">
        <v>15</v>
      </c>
      <c r="B19" s="2">
        <f t="shared" ca="1" si="1"/>
        <v>1.2307815059978702</v>
      </c>
      <c r="F19" s="4">
        <v>15</v>
      </c>
      <c r="G19" s="3">
        <v>3.96</v>
      </c>
      <c r="H19" s="3">
        <v>3.451591744830711</v>
      </c>
      <c r="I19" s="3">
        <v>2.9644836678954278</v>
      </c>
      <c r="J19" s="3">
        <v>2.7122398428266101</v>
      </c>
      <c r="K19" s="3">
        <v>2.5097066453894561</v>
      </c>
      <c r="L19" s="3">
        <v>2.1829482532218774</v>
      </c>
      <c r="M19" s="3">
        <v>1.5434739071922796</v>
      </c>
      <c r="N19" s="3">
        <v>1.4330603207084871</v>
      </c>
      <c r="O19" s="3">
        <v>0.90708274599529293</v>
      </c>
      <c r="P19" s="3">
        <v>0.39626236084129329</v>
      </c>
      <c r="Q19" s="3">
        <v>0</v>
      </c>
    </row>
    <row r="20" spans="1:17" x14ac:dyDescent="0.2">
      <c r="A20" s="2">
        <v>16</v>
      </c>
      <c r="B20" s="2">
        <f t="shared" ca="1" si="1"/>
        <v>-0.99021325783018466</v>
      </c>
      <c r="F20" s="4">
        <v>16</v>
      </c>
      <c r="G20" s="3">
        <v>3.96</v>
      </c>
      <c r="H20" s="3">
        <v>3.7546343681016694</v>
      </c>
      <c r="I20" s="3">
        <v>3.2072437360867254</v>
      </c>
      <c r="J20" s="3">
        <v>2.5572231755423771</v>
      </c>
      <c r="K20" s="3">
        <v>2.1441623422349929</v>
      </c>
      <c r="L20" s="3">
        <v>1.713263678432978</v>
      </c>
      <c r="M20" s="3">
        <v>1.5953715767446128</v>
      </c>
      <c r="N20" s="3">
        <v>1.1185020365354759</v>
      </c>
      <c r="O20" s="3">
        <v>0.55964187478811123</v>
      </c>
      <c r="P20" s="3">
        <v>0.5350997984279644</v>
      </c>
      <c r="Q20" s="3">
        <v>0</v>
      </c>
    </row>
    <row r="21" spans="1:17" x14ac:dyDescent="0.2">
      <c r="A21" s="2">
        <v>17</v>
      </c>
      <c r="B21" s="2">
        <f t="shared" ca="1" si="1"/>
        <v>-9.1103975027139072E-2</v>
      </c>
      <c r="F21" s="4">
        <v>17</v>
      </c>
      <c r="G21" s="3">
        <v>3.9599999999999995</v>
      </c>
      <c r="H21" s="3">
        <v>3.4054213756839302</v>
      </c>
      <c r="I21" s="3">
        <v>3.0927059046784797</v>
      </c>
      <c r="J21" s="3">
        <v>2.6633587833529786</v>
      </c>
      <c r="K21" s="3">
        <v>2.5499348152882693</v>
      </c>
      <c r="L21" s="3">
        <v>2.2543858169188207</v>
      </c>
      <c r="M21" s="3">
        <v>1.3777770856026801</v>
      </c>
      <c r="N21" s="3">
        <v>1.3832320456013003</v>
      </c>
      <c r="O21" s="3">
        <v>1.0308193011935625</v>
      </c>
      <c r="P21" s="3">
        <v>0.44031409666103044</v>
      </c>
      <c r="Q21" s="3">
        <v>0</v>
      </c>
    </row>
    <row r="22" spans="1:17" x14ac:dyDescent="0.2">
      <c r="A22" s="2">
        <v>18</v>
      </c>
      <c r="B22" s="2">
        <f t="shared" ca="1" si="1"/>
        <v>-0.85240042391946491</v>
      </c>
      <c r="F22" s="4">
        <v>18</v>
      </c>
      <c r="G22" s="3">
        <v>3.96</v>
      </c>
      <c r="H22" s="3">
        <v>3.5356297456746932</v>
      </c>
      <c r="I22" s="3">
        <v>2.9426283892816385</v>
      </c>
      <c r="J22" s="3">
        <v>3.0825019726301313</v>
      </c>
      <c r="K22" s="3">
        <v>2.3205671846645139</v>
      </c>
      <c r="L22" s="3">
        <v>2.1456721589161232</v>
      </c>
      <c r="M22" s="3">
        <v>1.9509534989144093</v>
      </c>
      <c r="N22" s="3">
        <v>1.0785572220562014</v>
      </c>
      <c r="O22" s="3">
        <v>0.79453715584736373</v>
      </c>
      <c r="P22" s="3">
        <v>0.3349864463192766</v>
      </c>
      <c r="Q22" s="3">
        <v>0</v>
      </c>
    </row>
    <row r="23" spans="1:17" x14ac:dyDescent="0.2">
      <c r="A23" s="2">
        <v>19</v>
      </c>
      <c r="B23" s="2">
        <f t="shared" ca="1" si="1"/>
        <v>0.69194504157157077</v>
      </c>
      <c r="F23" s="4">
        <v>19</v>
      </c>
      <c r="G23" s="3">
        <v>3.96</v>
      </c>
      <c r="H23" s="3">
        <v>3.4558521081718316</v>
      </c>
      <c r="I23" s="3">
        <v>2.8915018089167197</v>
      </c>
      <c r="J23" s="3">
        <v>2.8454514800117132</v>
      </c>
      <c r="K23" s="3">
        <v>2.6028121921305738</v>
      </c>
      <c r="L23" s="3">
        <v>2.1046915603847856</v>
      </c>
      <c r="M23" s="3">
        <v>1.8630770510909209</v>
      </c>
      <c r="N23" s="3">
        <v>1.2572089526452133</v>
      </c>
      <c r="O23" s="3">
        <v>0.82733581699834358</v>
      </c>
      <c r="P23" s="3">
        <v>0.34408441135859835</v>
      </c>
      <c r="Q23" s="3">
        <v>0</v>
      </c>
    </row>
    <row r="24" spans="1:17" x14ac:dyDescent="0.2">
      <c r="A24" s="2">
        <v>20</v>
      </c>
      <c r="B24" s="2">
        <f t="shared" ca="1" si="1"/>
        <v>7.7464376250115846E-2</v>
      </c>
      <c r="F24" s="4">
        <v>20</v>
      </c>
      <c r="G24" s="3">
        <v>3.96</v>
      </c>
      <c r="H24" s="3">
        <v>3.4724847294905477</v>
      </c>
      <c r="I24" s="3">
        <v>3.2104511583796222</v>
      </c>
      <c r="J24" s="3">
        <v>2.7139683266077639</v>
      </c>
      <c r="K24" s="3">
        <v>2.4760439614022229</v>
      </c>
      <c r="L24" s="3">
        <v>2.0167479992257697</v>
      </c>
      <c r="M24" s="3">
        <v>1.8684060340117739</v>
      </c>
      <c r="N24" s="3">
        <v>1.2257856203006072</v>
      </c>
      <c r="O24" s="3">
        <v>0.83124685902824813</v>
      </c>
      <c r="P24" s="3">
        <v>0.48774172059536924</v>
      </c>
      <c r="Q24" s="3">
        <v>0</v>
      </c>
    </row>
    <row r="25" spans="1:17" x14ac:dyDescent="0.2">
      <c r="A25" s="2">
        <v>21</v>
      </c>
      <c r="B25" s="2">
        <f t="shared" ca="1" si="1"/>
        <v>-1.0078547345189641</v>
      </c>
      <c r="F25" s="4">
        <v>21</v>
      </c>
      <c r="G25" s="3">
        <v>3.96</v>
      </c>
      <c r="H25" s="3">
        <v>3.5518213210040805</v>
      </c>
      <c r="I25" s="3">
        <v>3.2517997779311054</v>
      </c>
      <c r="J25" s="3">
        <v>2.6073733450090661</v>
      </c>
      <c r="K25" s="3">
        <v>2.3017494529438367</v>
      </c>
      <c r="L25" s="3">
        <v>1.9259912425239354</v>
      </c>
      <c r="M25" s="3">
        <v>1.6821035781732459</v>
      </c>
      <c r="N25" s="3">
        <v>1.2133014369616737</v>
      </c>
      <c r="O25" s="3">
        <v>0.57636798425019253</v>
      </c>
      <c r="P25" s="3">
        <v>0.65836300085205357</v>
      </c>
      <c r="Q25" s="3">
        <v>0</v>
      </c>
    </row>
    <row r="26" spans="1:17" x14ac:dyDescent="0.2">
      <c r="A26" s="2">
        <v>22</v>
      </c>
      <c r="B26" s="2">
        <f t="shared" ca="1" si="1"/>
        <v>0.37110849161550868</v>
      </c>
      <c r="F26" s="4">
        <v>22</v>
      </c>
      <c r="G26" s="3">
        <v>3.96</v>
      </c>
      <c r="H26" s="3">
        <v>3.2808292054129766</v>
      </c>
      <c r="I26" s="3">
        <v>3.0786016786216988</v>
      </c>
      <c r="J26" s="3">
        <v>2.8865339234257927</v>
      </c>
      <c r="K26" s="3">
        <v>2.4616461616635692</v>
      </c>
      <c r="L26" s="3">
        <v>1.4155965007102091</v>
      </c>
      <c r="M26" s="3">
        <v>1.4242876155590414</v>
      </c>
      <c r="N26" s="3">
        <v>1.1872116416453584</v>
      </c>
      <c r="O26" s="3">
        <v>0.8458598718226602</v>
      </c>
      <c r="P26" s="3">
        <v>0.27976417684477617</v>
      </c>
      <c r="Q26" s="3">
        <v>0</v>
      </c>
    </row>
    <row r="27" spans="1:17" x14ac:dyDescent="0.2">
      <c r="A27" s="2">
        <v>23</v>
      </c>
      <c r="B27" s="2">
        <f t="shared" ca="1" si="1"/>
        <v>0.42874002374923159</v>
      </c>
      <c r="F27" s="4">
        <v>23</v>
      </c>
      <c r="G27" s="3">
        <v>3.96</v>
      </c>
      <c r="H27" s="3">
        <v>3.3821013837777998</v>
      </c>
      <c r="I27" s="3">
        <v>3.174520658239341</v>
      </c>
      <c r="J27" s="3">
        <v>3.0248727963903534</v>
      </c>
      <c r="K27" s="3">
        <v>2.3657059574312402</v>
      </c>
      <c r="L27" s="3">
        <v>1.7216060625721337</v>
      </c>
      <c r="M27" s="3">
        <v>2.0901769310352649</v>
      </c>
      <c r="N27" s="3">
        <v>1.1033713372320137</v>
      </c>
      <c r="O27" s="3">
        <v>0.70215518477372996</v>
      </c>
      <c r="P27" s="3">
        <v>0.47773426546246522</v>
      </c>
      <c r="Q27" s="3">
        <v>0</v>
      </c>
    </row>
    <row r="28" spans="1:17" x14ac:dyDescent="0.2">
      <c r="A28" s="2">
        <v>24</v>
      </c>
      <c r="B28" s="2">
        <f t="shared" ca="1" si="1"/>
        <v>0.85495782146791199</v>
      </c>
      <c r="F28" s="4">
        <v>24</v>
      </c>
      <c r="G28" s="3">
        <v>3.96</v>
      </c>
      <c r="H28" s="3">
        <v>3.6339999930190401</v>
      </c>
      <c r="I28" s="3">
        <v>3.0340186141399568</v>
      </c>
      <c r="J28" s="3">
        <v>2.7933349980854834</v>
      </c>
      <c r="K28" s="3">
        <v>2.5216957615653999</v>
      </c>
      <c r="L28" s="3">
        <v>1.7315855582488855</v>
      </c>
      <c r="M28" s="3">
        <v>1.4217728492765582</v>
      </c>
      <c r="N28" s="3">
        <v>1.2060631882170427</v>
      </c>
      <c r="O28" s="3">
        <v>0.8949305455370612</v>
      </c>
      <c r="P28" s="3">
        <v>0.49015479979387022</v>
      </c>
      <c r="Q28" s="3">
        <v>0</v>
      </c>
    </row>
    <row r="29" spans="1:17" x14ac:dyDescent="0.2">
      <c r="A29" s="2">
        <v>25</v>
      </c>
      <c r="B29" s="2">
        <f t="shared" ca="1" si="1"/>
        <v>-1.6578132735048352</v>
      </c>
      <c r="F29" s="4">
        <v>25</v>
      </c>
      <c r="G29" s="3">
        <v>3.96</v>
      </c>
      <c r="H29" s="3">
        <v>3.3153898965553674</v>
      </c>
      <c r="I29" s="3">
        <v>3.287001311015473</v>
      </c>
      <c r="J29" s="3">
        <v>3.1711637123907357</v>
      </c>
      <c r="K29" s="3">
        <v>2.3542880548796434</v>
      </c>
      <c r="L29" s="3">
        <v>1.8658094574883473</v>
      </c>
      <c r="M29" s="3">
        <v>1.3954992633534071</v>
      </c>
      <c r="N29" s="3">
        <v>1.1626514266755388</v>
      </c>
      <c r="O29" s="3">
        <v>0.90753336481278424</v>
      </c>
      <c r="P29" s="3">
        <v>0.3579064425901039</v>
      </c>
      <c r="Q29" s="3">
        <v>0</v>
      </c>
    </row>
    <row r="30" spans="1:17" x14ac:dyDescent="0.2">
      <c r="A30" s="2">
        <v>26</v>
      </c>
      <c r="B30" s="2">
        <f t="shared" ca="1" si="1"/>
        <v>-0.65849554402704025</v>
      </c>
      <c r="F30" s="4">
        <v>26</v>
      </c>
      <c r="G30" s="3">
        <v>3.96</v>
      </c>
      <c r="H30" s="3">
        <v>3.6440720452436794</v>
      </c>
      <c r="I30" s="3">
        <v>3.2552101819906825</v>
      </c>
      <c r="J30" s="3">
        <v>2.9985794320624777</v>
      </c>
      <c r="K30" s="3">
        <v>1.7986771570111606</v>
      </c>
      <c r="L30" s="3">
        <v>1.7016548994458334</v>
      </c>
      <c r="M30" s="3">
        <v>1.5673850987664513</v>
      </c>
      <c r="N30" s="3">
        <v>1.1590064919833694</v>
      </c>
      <c r="O30" s="3">
        <v>0.48839190857174597</v>
      </c>
      <c r="P30" s="3">
        <v>0.35945302049811434</v>
      </c>
      <c r="Q30" s="3">
        <v>0</v>
      </c>
    </row>
    <row r="31" spans="1:17" x14ac:dyDescent="0.2">
      <c r="A31" s="2">
        <v>27</v>
      </c>
      <c r="B31" s="2">
        <f t="shared" ca="1" si="1"/>
        <v>-0.44169382876622049</v>
      </c>
      <c r="F31" s="4">
        <v>27</v>
      </c>
      <c r="G31" s="3">
        <v>3.9600000000000004</v>
      </c>
      <c r="H31" s="3">
        <v>3.7058318698401362</v>
      </c>
      <c r="I31" s="3">
        <v>3.245560221299189</v>
      </c>
      <c r="J31" s="3">
        <v>2.5873698561461347</v>
      </c>
      <c r="K31" s="3">
        <v>2.2309096669359691</v>
      </c>
      <c r="L31" s="3">
        <v>1.8567069021853078</v>
      </c>
      <c r="M31" s="3">
        <v>1.66120114228965</v>
      </c>
      <c r="N31" s="3">
        <v>1.257349349732233</v>
      </c>
      <c r="O31" s="3">
        <v>0.85701026794287982</v>
      </c>
      <c r="P31" s="3">
        <v>0.42475321346382289</v>
      </c>
      <c r="Q31" s="3">
        <v>0</v>
      </c>
    </row>
    <row r="32" spans="1:17" x14ac:dyDescent="0.2">
      <c r="A32" s="2">
        <v>28</v>
      </c>
      <c r="B32" s="2">
        <f t="shared" ca="1" si="1"/>
        <v>-0.37088317109679286</v>
      </c>
      <c r="F32" s="4">
        <v>28</v>
      </c>
      <c r="G32" s="3">
        <v>3.96</v>
      </c>
      <c r="H32" s="3">
        <v>3.6421912232417082</v>
      </c>
      <c r="I32" s="3">
        <v>3.3007158869466924</v>
      </c>
      <c r="J32" s="3">
        <v>2.67713493257029</v>
      </c>
      <c r="K32" s="3">
        <v>2.2263278339344978</v>
      </c>
      <c r="L32" s="3">
        <v>2.1275298947066665</v>
      </c>
      <c r="M32" s="3">
        <v>1.4447166837587577</v>
      </c>
      <c r="N32" s="3">
        <v>1.0643300939684055</v>
      </c>
      <c r="O32" s="3">
        <v>0.78246320114241708</v>
      </c>
      <c r="P32" s="3">
        <v>0.38363554988252102</v>
      </c>
      <c r="Q32" s="3">
        <v>0</v>
      </c>
    </row>
    <row r="33" spans="1:17" x14ac:dyDescent="0.2">
      <c r="A33" s="2">
        <v>29</v>
      </c>
      <c r="B33" s="2">
        <f t="shared" ca="1" si="1"/>
        <v>1.5246052926997857</v>
      </c>
      <c r="F33" s="4">
        <v>29</v>
      </c>
      <c r="G33" s="3">
        <v>3.96</v>
      </c>
      <c r="H33" s="3">
        <v>3.4347890792177909</v>
      </c>
      <c r="I33" s="3">
        <v>3.2266111192257303</v>
      </c>
      <c r="J33" s="3">
        <v>3.0462513747537008</v>
      </c>
      <c r="K33" s="3">
        <v>2.3373217260855546</v>
      </c>
      <c r="L33" s="3">
        <v>1.6766587556285608</v>
      </c>
      <c r="M33" s="3">
        <v>1.6013106345212702</v>
      </c>
      <c r="N33" s="3">
        <v>1.1525173741473875</v>
      </c>
      <c r="O33" s="3">
        <v>0.77409683126008855</v>
      </c>
      <c r="P33" s="3">
        <v>0.46010007242742451</v>
      </c>
      <c r="Q33" s="3">
        <v>0</v>
      </c>
    </row>
    <row r="34" spans="1:17" x14ac:dyDescent="0.2">
      <c r="A34" s="2">
        <v>30</v>
      </c>
      <c r="B34" s="2">
        <f t="shared" ca="1" si="1"/>
        <v>1.1881587602015582</v>
      </c>
      <c r="F34" s="4">
        <v>30</v>
      </c>
      <c r="G34" s="3">
        <v>3.96</v>
      </c>
      <c r="H34" s="3">
        <v>3.542617984170374</v>
      </c>
      <c r="I34" s="3">
        <v>2.782334510030394</v>
      </c>
      <c r="J34" s="3">
        <v>2.656142753942953</v>
      </c>
      <c r="K34" s="3">
        <v>2.544722519830207</v>
      </c>
      <c r="L34" s="3">
        <v>2.0274708755781146</v>
      </c>
      <c r="M34" s="3">
        <v>1.3347475212522535</v>
      </c>
      <c r="N34" s="3">
        <v>1.1560767597750958</v>
      </c>
      <c r="O34" s="3">
        <v>0.76152617594112082</v>
      </c>
      <c r="P34" s="3">
        <v>0.23009121663459364</v>
      </c>
      <c r="Q34" s="3">
        <v>0</v>
      </c>
    </row>
    <row r="35" spans="1:17" x14ac:dyDescent="0.2">
      <c r="A35" s="2">
        <v>31</v>
      </c>
      <c r="B35" s="2">
        <f t="shared" ca="1" si="1"/>
        <v>0.91222840178950748</v>
      </c>
      <c r="F35" s="4">
        <v>31</v>
      </c>
      <c r="G35" s="3">
        <v>3.9600000000000004</v>
      </c>
      <c r="H35" s="3">
        <v>3.5609929295918588</v>
      </c>
      <c r="I35" s="3">
        <v>3.0244399057232205</v>
      </c>
      <c r="J35" s="3">
        <v>2.8291580484603731</v>
      </c>
      <c r="K35" s="3">
        <v>2.5400743970654656</v>
      </c>
      <c r="L35" s="3">
        <v>2.0306228599959262</v>
      </c>
      <c r="M35" s="3">
        <v>1.4222886450751564</v>
      </c>
      <c r="N35" s="3">
        <v>1.4581337392900082</v>
      </c>
      <c r="O35" s="3">
        <v>0.66036771991222942</v>
      </c>
      <c r="P35" s="3">
        <v>0.3844312054413882</v>
      </c>
      <c r="Q35" s="3">
        <v>0</v>
      </c>
    </row>
    <row r="36" spans="1:17" x14ac:dyDescent="0.2">
      <c r="A36" s="2">
        <v>32</v>
      </c>
      <c r="B36" s="2">
        <f t="shared" ca="1" si="1"/>
        <v>-0.7761921680165752</v>
      </c>
      <c r="F36" s="4">
        <v>32</v>
      </c>
      <c r="G36" s="3">
        <v>3.9600000000000004</v>
      </c>
      <c r="H36" s="3">
        <v>3.6131773195987824</v>
      </c>
      <c r="I36" s="3">
        <v>3.4525907890491547</v>
      </c>
      <c r="J36" s="3">
        <v>2.6811972567419735</v>
      </c>
      <c r="K36" s="3">
        <v>2.4516549290662084</v>
      </c>
      <c r="L36" s="3">
        <v>1.7754546532318025</v>
      </c>
      <c r="M36" s="3">
        <v>1.7322858859297157</v>
      </c>
      <c r="N36" s="3">
        <v>1.0698272486788973</v>
      </c>
      <c r="O36" s="3">
        <v>0.58372143517431641</v>
      </c>
      <c r="P36" s="3">
        <v>0.43899839958388326</v>
      </c>
      <c r="Q36" s="3">
        <v>0</v>
      </c>
    </row>
    <row r="37" spans="1:17" x14ac:dyDescent="0.2">
      <c r="A37" s="2">
        <v>33</v>
      </c>
      <c r="B37" s="2">
        <f t="shared" ca="1" si="1"/>
        <v>0.60047096654297993</v>
      </c>
      <c r="F37" s="4">
        <v>33</v>
      </c>
      <c r="G37" s="3">
        <v>3.96</v>
      </c>
      <c r="H37" s="3">
        <v>3.6057085008224132</v>
      </c>
      <c r="I37" s="3">
        <v>3.5777706817391626</v>
      </c>
      <c r="J37" s="3">
        <v>2.4358942165075965</v>
      </c>
      <c r="K37" s="3">
        <v>2.5760912216455645</v>
      </c>
      <c r="L37" s="3">
        <v>2.229803975074772</v>
      </c>
      <c r="M37" s="3">
        <v>1.6218970736213831</v>
      </c>
      <c r="N37" s="3">
        <v>1.5480139386242633</v>
      </c>
      <c r="O37" s="3">
        <v>0.81713756375349855</v>
      </c>
      <c r="P37" s="3">
        <v>0.340723249920942</v>
      </c>
      <c r="Q37" s="3">
        <v>0</v>
      </c>
    </row>
    <row r="38" spans="1:17" x14ac:dyDescent="0.2">
      <c r="A38" s="2">
        <v>34</v>
      </c>
      <c r="B38" s="2">
        <f t="shared" ref="B38:B69" ca="1" si="2">p*B37+SQRT(1-p^2)*_xlfn.NORM.S.INV(RAND())</f>
        <v>-0.76272962970577951</v>
      </c>
      <c r="F38" s="4">
        <v>34</v>
      </c>
      <c r="G38" s="3">
        <v>3.96</v>
      </c>
      <c r="H38" s="3">
        <v>3.5188089309232109</v>
      </c>
      <c r="I38" s="3">
        <v>3.3821473583506871</v>
      </c>
      <c r="J38" s="3">
        <v>2.3762727214565573</v>
      </c>
      <c r="K38" s="3">
        <v>2.5257906677011186</v>
      </c>
      <c r="L38" s="3">
        <v>2.4071050020930893</v>
      </c>
      <c r="M38" s="3">
        <v>1.9525886142261621</v>
      </c>
      <c r="N38" s="3">
        <v>1.3178704857505559</v>
      </c>
      <c r="O38" s="3">
        <v>1.0771316363045522</v>
      </c>
      <c r="P38" s="3">
        <v>0.49998467101833444</v>
      </c>
      <c r="Q38" s="3">
        <v>0</v>
      </c>
    </row>
    <row r="39" spans="1:17" x14ac:dyDescent="0.2">
      <c r="A39" s="2">
        <v>35</v>
      </c>
      <c r="B39" s="2">
        <f t="shared" ca="1" si="2"/>
        <v>0.83452804408689463</v>
      </c>
      <c r="F39" s="4">
        <v>35</v>
      </c>
      <c r="G39" s="3">
        <v>3.96</v>
      </c>
      <c r="H39" s="3">
        <v>3.7608391753911428</v>
      </c>
      <c r="I39" s="3">
        <v>3.4232780193986048</v>
      </c>
      <c r="J39" s="3">
        <v>2.3180632691963474</v>
      </c>
      <c r="K39" s="3">
        <v>2.3579234815172923</v>
      </c>
      <c r="L39" s="3">
        <v>1.9582332801194515</v>
      </c>
      <c r="M39" s="3">
        <v>1.5372932561647978</v>
      </c>
      <c r="N39" s="3">
        <v>1.172499800482355</v>
      </c>
      <c r="O39" s="3">
        <v>0.67029237791277629</v>
      </c>
      <c r="P39" s="3">
        <v>0.52983761447103717</v>
      </c>
      <c r="Q39" s="3">
        <v>0</v>
      </c>
    </row>
    <row r="40" spans="1:17" x14ac:dyDescent="0.2">
      <c r="A40" s="2">
        <v>36</v>
      </c>
      <c r="B40" s="2">
        <f t="shared" ca="1" si="2"/>
        <v>-0.58440627936211897</v>
      </c>
      <c r="F40" s="4">
        <v>36</v>
      </c>
      <c r="G40" s="3">
        <v>3.96</v>
      </c>
      <c r="H40" s="3">
        <v>3.7665000776653543</v>
      </c>
      <c r="I40" s="3">
        <v>3.0457177738389207</v>
      </c>
      <c r="J40" s="3">
        <v>2.8064003243431097</v>
      </c>
      <c r="K40" s="3">
        <v>2.4453748312602359</v>
      </c>
      <c r="L40" s="3">
        <v>1.8825551197641639</v>
      </c>
      <c r="M40" s="3">
        <v>1.8151860620513924</v>
      </c>
      <c r="N40" s="3">
        <v>1.0363645291246579</v>
      </c>
      <c r="O40" s="3">
        <v>1.0519544527353613</v>
      </c>
      <c r="P40" s="3">
        <v>0.28107467013419102</v>
      </c>
      <c r="Q40" s="3">
        <v>0</v>
      </c>
    </row>
    <row r="41" spans="1:17" x14ac:dyDescent="0.2">
      <c r="A41" s="2">
        <v>37</v>
      </c>
      <c r="B41" s="2">
        <f t="shared" ca="1" si="2"/>
        <v>-1.7645603496811251</v>
      </c>
      <c r="F41" s="4">
        <v>37</v>
      </c>
      <c r="G41" s="3">
        <v>3.96</v>
      </c>
      <c r="H41" s="3">
        <v>3.6775687126153822</v>
      </c>
      <c r="I41" s="3">
        <v>3.1839337053192667</v>
      </c>
      <c r="J41" s="3">
        <v>2.5642646160399316</v>
      </c>
      <c r="K41" s="3">
        <v>2.1388578201721828</v>
      </c>
      <c r="L41" s="3">
        <v>2.2242232967279314</v>
      </c>
      <c r="M41" s="3">
        <v>1.6874150661485432</v>
      </c>
      <c r="N41" s="3">
        <v>1.2384960858003964</v>
      </c>
      <c r="O41" s="3">
        <v>0.87248332861283318</v>
      </c>
      <c r="P41" s="3">
        <v>0.35564659722783243</v>
      </c>
      <c r="Q41" s="3">
        <v>0</v>
      </c>
    </row>
    <row r="42" spans="1:17" x14ac:dyDescent="0.2">
      <c r="A42" s="2">
        <v>38</v>
      </c>
      <c r="B42" s="2">
        <f t="shared" ca="1" si="2"/>
        <v>-0.72989984338353264</v>
      </c>
      <c r="F42" s="4">
        <v>38</v>
      </c>
      <c r="G42" s="3">
        <v>3.96</v>
      </c>
      <c r="H42" s="3">
        <v>3.6163656030700482</v>
      </c>
      <c r="I42" s="3">
        <v>2.9677846698958925</v>
      </c>
      <c r="J42" s="3">
        <v>2.6197675076384472</v>
      </c>
      <c r="K42" s="3">
        <v>2.0897669096230795</v>
      </c>
      <c r="L42" s="3">
        <v>2.019619595511597</v>
      </c>
      <c r="M42" s="3">
        <v>1.8755604557044336</v>
      </c>
      <c r="N42" s="3">
        <v>1.2596807632664808</v>
      </c>
      <c r="O42" s="3">
        <v>0.8597596637625553</v>
      </c>
      <c r="P42" s="3">
        <v>0.58125392230492501</v>
      </c>
      <c r="Q42" s="3">
        <v>0</v>
      </c>
    </row>
    <row r="43" spans="1:17" x14ac:dyDescent="0.2">
      <c r="A43" s="2">
        <v>39</v>
      </c>
      <c r="B43" s="2">
        <f t="shared" ca="1" si="2"/>
        <v>1.318903732784602</v>
      </c>
      <c r="F43" s="4">
        <v>39</v>
      </c>
      <c r="G43" s="3">
        <v>3.9600000000000004</v>
      </c>
      <c r="H43" s="3">
        <v>3.5178957907615498</v>
      </c>
      <c r="I43" s="3">
        <v>2.984432820821342</v>
      </c>
      <c r="J43" s="3">
        <v>2.9913038931195906</v>
      </c>
      <c r="K43" s="3">
        <v>2.6001799894924167</v>
      </c>
      <c r="L43" s="3">
        <v>1.6120333332097776</v>
      </c>
      <c r="M43" s="3">
        <v>1.3231195845078545</v>
      </c>
      <c r="N43" s="3">
        <v>1.5305581853445103</v>
      </c>
      <c r="O43" s="3">
        <v>0.80910978661597655</v>
      </c>
      <c r="P43" s="3">
        <v>0.44860642155493302</v>
      </c>
      <c r="Q43" s="3">
        <v>0</v>
      </c>
    </row>
    <row r="44" spans="1:17" x14ac:dyDescent="0.2">
      <c r="A44" s="2">
        <v>40</v>
      </c>
      <c r="B44" s="2">
        <f t="shared" ca="1" si="2"/>
        <v>-0.12134255228769719</v>
      </c>
      <c r="F44" s="4">
        <v>40</v>
      </c>
      <c r="G44" s="3">
        <v>3.96</v>
      </c>
      <c r="H44" s="3">
        <v>3.6726263031127431</v>
      </c>
      <c r="I44" s="3">
        <v>2.9145174931445026</v>
      </c>
      <c r="J44" s="3">
        <v>2.822059462415679</v>
      </c>
      <c r="K44" s="3">
        <v>2.3107100071066404</v>
      </c>
      <c r="L44" s="3">
        <v>1.8028896883661589</v>
      </c>
      <c r="M44" s="3">
        <v>1.4593599154705772</v>
      </c>
      <c r="N44" s="3">
        <v>1.2967494584126649</v>
      </c>
      <c r="O44" s="3">
        <v>0.63245558146776204</v>
      </c>
      <c r="P44" s="3">
        <v>0.42175805649487441</v>
      </c>
      <c r="Q44" s="3">
        <v>0</v>
      </c>
    </row>
    <row r="45" spans="1:17" x14ac:dyDescent="0.2">
      <c r="A45" s="2">
        <v>41</v>
      </c>
      <c r="B45" s="2">
        <f t="shared" ca="1" si="2"/>
        <v>-0.58049066411435102</v>
      </c>
      <c r="F45" s="4">
        <v>41</v>
      </c>
      <c r="G45" s="3">
        <v>3.96</v>
      </c>
      <c r="H45" s="3">
        <v>3.4997932997314769</v>
      </c>
      <c r="I45" s="3">
        <v>3.2989286241501286</v>
      </c>
      <c r="J45" s="3">
        <v>3.0830722864492675</v>
      </c>
      <c r="K45" s="3">
        <v>2.3746843370740232</v>
      </c>
      <c r="L45" s="3">
        <v>1.6924950696466063</v>
      </c>
      <c r="M45" s="3">
        <v>1.718234463079706</v>
      </c>
      <c r="N45" s="3">
        <v>1.4661219739845779</v>
      </c>
      <c r="O45" s="3">
        <v>0.84297135365407094</v>
      </c>
      <c r="P45" s="3">
        <v>0.3808640445001551</v>
      </c>
      <c r="Q45" s="3">
        <v>0</v>
      </c>
    </row>
    <row r="46" spans="1:17" x14ac:dyDescent="0.2">
      <c r="A46" s="2">
        <v>42</v>
      </c>
      <c r="B46" s="2">
        <f t="shared" ca="1" si="2"/>
        <v>-1.4049361030601302</v>
      </c>
      <c r="F46" s="4">
        <v>42</v>
      </c>
      <c r="G46" s="3">
        <v>3.96</v>
      </c>
      <c r="H46" s="3">
        <v>3.531773160721718</v>
      </c>
      <c r="I46" s="3">
        <v>3.0729600567431068</v>
      </c>
      <c r="J46" s="3">
        <v>2.6993875885490852</v>
      </c>
      <c r="K46" s="3">
        <v>2.6807488236219181</v>
      </c>
      <c r="L46" s="3">
        <v>1.8852955014673054</v>
      </c>
      <c r="M46" s="3">
        <v>1.8265590436435988</v>
      </c>
      <c r="N46" s="3">
        <v>1.2807466595041481</v>
      </c>
      <c r="O46" s="3">
        <v>0.88857721146322155</v>
      </c>
      <c r="P46" s="3">
        <v>0.24662236237338075</v>
      </c>
      <c r="Q46" s="3">
        <v>0</v>
      </c>
    </row>
    <row r="47" spans="1:17" x14ac:dyDescent="0.2">
      <c r="A47" s="2">
        <v>43</v>
      </c>
      <c r="B47" s="2">
        <f t="shared" ca="1" si="2"/>
        <v>-0.66044595855963006</v>
      </c>
      <c r="F47" s="4">
        <v>43</v>
      </c>
      <c r="G47" s="3">
        <v>3.96</v>
      </c>
      <c r="H47" s="3">
        <v>3.6145383651362244</v>
      </c>
      <c r="I47" s="3">
        <v>3.4157446344852289</v>
      </c>
      <c r="J47" s="3">
        <v>3.1912435651117437</v>
      </c>
      <c r="K47" s="3">
        <v>2.3890044339919831</v>
      </c>
      <c r="L47" s="3">
        <v>2.408219508701233</v>
      </c>
      <c r="M47" s="3">
        <v>1.7031902884197974</v>
      </c>
      <c r="N47" s="3">
        <v>1.3217710730784784</v>
      </c>
      <c r="O47" s="3">
        <v>0.69412346427107519</v>
      </c>
      <c r="P47" s="3">
        <v>0.35326853916315282</v>
      </c>
      <c r="Q47" s="3">
        <v>0</v>
      </c>
    </row>
    <row r="48" spans="1:17" x14ac:dyDescent="0.2">
      <c r="A48" s="2">
        <v>44</v>
      </c>
      <c r="B48" s="2">
        <f t="shared" ca="1" si="2"/>
        <v>-0.32240796606551653</v>
      </c>
      <c r="F48" s="4">
        <v>44</v>
      </c>
      <c r="G48" s="3">
        <v>3.96</v>
      </c>
      <c r="H48" s="3">
        <v>3.4731419121851936</v>
      </c>
      <c r="I48" s="3">
        <v>3.3634321116086565</v>
      </c>
      <c r="J48" s="3">
        <v>2.8632263303618335</v>
      </c>
      <c r="K48" s="3">
        <v>2.2755622505239446</v>
      </c>
      <c r="L48" s="3">
        <v>2.0879363315308899</v>
      </c>
      <c r="M48" s="3">
        <v>1.5746691278654763</v>
      </c>
      <c r="N48" s="3">
        <v>1.5548068946442688</v>
      </c>
      <c r="O48" s="3">
        <v>0.79215791170163063</v>
      </c>
      <c r="P48" s="3">
        <v>0.4955422251229169</v>
      </c>
      <c r="Q48" s="3">
        <v>0</v>
      </c>
    </row>
    <row r="49" spans="1:17" x14ac:dyDescent="0.2">
      <c r="A49" s="2">
        <v>45</v>
      </c>
      <c r="B49" s="2">
        <f t="shared" ca="1" si="2"/>
        <v>0.99049580663463344</v>
      </c>
      <c r="F49" s="4">
        <v>45</v>
      </c>
      <c r="G49" s="3">
        <v>3.96</v>
      </c>
      <c r="H49" s="3">
        <v>3.5687764856129132</v>
      </c>
      <c r="I49" s="3">
        <v>3.2305701067242212</v>
      </c>
      <c r="J49" s="3">
        <v>2.7186377844441783</v>
      </c>
      <c r="K49" s="3">
        <v>2.2182466427796328</v>
      </c>
      <c r="L49" s="3">
        <v>2.0680485548163934</v>
      </c>
      <c r="M49" s="3">
        <v>1.6048929513762096</v>
      </c>
      <c r="N49" s="3">
        <v>1.1340214873397632</v>
      </c>
      <c r="O49" s="3">
        <v>0.71103672564847009</v>
      </c>
      <c r="P49" s="3">
        <v>0.43829219055785179</v>
      </c>
      <c r="Q49" s="3">
        <v>0</v>
      </c>
    </row>
    <row r="50" spans="1:17" x14ac:dyDescent="0.2">
      <c r="A50" s="2">
        <v>46</v>
      </c>
      <c r="B50" s="2">
        <f t="shared" ca="1" si="2"/>
        <v>0.90675131815852594</v>
      </c>
      <c r="F50" s="4">
        <v>46</v>
      </c>
      <c r="G50" s="3">
        <v>3.96</v>
      </c>
      <c r="H50" s="3">
        <v>3.3825756424033093</v>
      </c>
      <c r="I50" s="3">
        <v>3.1118586988739101</v>
      </c>
      <c r="J50" s="3">
        <v>2.6207868943332109</v>
      </c>
      <c r="K50" s="3">
        <v>2.6869949972523424</v>
      </c>
      <c r="L50" s="3">
        <v>1.8391124782310049</v>
      </c>
      <c r="M50" s="3">
        <v>1.6893576694608579</v>
      </c>
      <c r="N50" s="3">
        <v>1.4565593421170442</v>
      </c>
      <c r="O50" s="3">
        <v>0.6520192951671957</v>
      </c>
      <c r="P50" s="3">
        <v>0.42275751902712283</v>
      </c>
      <c r="Q50" s="3">
        <v>0</v>
      </c>
    </row>
    <row r="51" spans="1:17" x14ac:dyDescent="0.2">
      <c r="A51" s="2">
        <v>47</v>
      </c>
      <c r="B51" s="2">
        <f t="shared" ca="1" si="2"/>
        <v>-0.56152696236700883</v>
      </c>
      <c r="F51" s="4">
        <v>47</v>
      </c>
      <c r="G51" s="3">
        <v>3.96</v>
      </c>
      <c r="H51" s="3">
        <v>3.6301616280742008</v>
      </c>
      <c r="I51" s="3">
        <v>3.1674043194684383</v>
      </c>
      <c r="J51" s="3">
        <v>2.8048079827119223</v>
      </c>
      <c r="K51" s="3">
        <v>2.3764681750076111</v>
      </c>
      <c r="L51" s="3">
        <v>1.9836790297402533</v>
      </c>
      <c r="M51" s="3">
        <v>1.5542933995722332</v>
      </c>
      <c r="N51" s="3">
        <v>1.1574557934394356</v>
      </c>
      <c r="O51" s="3">
        <v>0.52068843217190253</v>
      </c>
      <c r="P51" s="3">
        <v>0.30798460847504022</v>
      </c>
      <c r="Q51" s="3">
        <v>0</v>
      </c>
    </row>
    <row r="52" spans="1:17" x14ac:dyDescent="0.2">
      <c r="A52" s="2">
        <v>48</v>
      </c>
      <c r="B52" s="2">
        <f t="shared" ca="1" si="2"/>
        <v>-1.2563460776235933</v>
      </c>
      <c r="F52" s="4">
        <v>48</v>
      </c>
      <c r="G52" s="3">
        <v>3.96</v>
      </c>
      <c r="H52" s="3">
        <v>3.1966431825763624</v>
      </c>
      <c r="I52" s="3">
        <v>3.4631031006306281</v>
      </c>
      <c r="J52" s="3">
        <v>2.8212032931049129</v>
      </c>
      <c r="K52" s="3">
        <v>2.5825654564057499</v>
      </c>
      <c r="L52" s="3">
        <v>1.9841912409394185</v>
      </c>
      <c r="M52" s="3">
        <v>1.6107798940659868</v>
      </c>
      <c r="N52" s="3">
        <v>1.0457723516147692</v>
      </c>
      <c r="O52" s="3">
        <v>0.84566579194904157</v>
      </c>
      <c r="P52" s="3">
        <v>0.39441383093741728</v>
      </c>
      <c r="Q52" s="3">
        <v>0</v>
      </c>
    </row>
    <row r="53" spans="1:17" x14ac:dyDescent="0.2">
      <c r="A53" s="2">
        <v>49</v>
      </c>
      <c r="B53" s="2">
        <f t="shared" ca="1" si="2"/>
        <v>-1.756529960760046</v>
      </c>
      <c r="F53" s="4">
        <v>49</v>
      </c>
      <c r="G53" s="3">
        <v>3.96</v>
      </c>
      <c r="H53" s="3">
        <v>3.4726598293582498</v>
      </c>
      <c r="I53" s="3">
        <v>3.0492056131982554</v>
      </c>
      <c r="J53" s="3">
        <v>2.7265873427229992</v>
      </c>
      <c r="K53" s="3">
        <v>2.360405544949681</v>
      </c>
      <c r="L53" s="3">
        <v>1.9462189822835343</v>
      </c>
      <c r="M53" s="3">
        <v>1.4014941629412061</v>
      </c>
      <c r="N53" s="3">
        <v>1.3772763419293272</v>
      </c>
      <c r="O53" s="3">
        <v>0.66279323955767899</v>
      </c>
      <c r="P53" s="3">
        <v>0.46873507059825625</v>
      </c>
      <c r="Q53" s="3">
        <v>0</v>
      </c>
    </row>
    <row r="54" spans="1:17" x14ac:dyDescent="0.2">
      <c r="A54" s="2">
        <v>50</v>
      </c>
      <c r="B54" s="2">
        <f t="shared" ca="1" si="2"/>
        <v>-2.1014092994931537</v>
      </c>
      <c r="F54" s="4">
        <v>50</v>
      </c>
      <c r="G54" s="3">
        <v>3.96</v>
      </c>
      <c r="H54" s="3">
        <v>3.5483100525326683</v>
      </c>
      <c r="I54" s="3">
        <v>3.3602715972311827</v>
      </c>
      <c r="J54" s="3">
        <v>2.6887109009777683</v>
      </c>
      <c r="K54" s="3">
        <v>2.2716012561688053</v>
      </c>
      <c r="L54" s="3">
        <v>1.9533154960367265</v>
      </c>
      <c r="M54" s="3">
        <v>1.4567787413071256</v>
      </c>
      <c r="N54" s="3">
        <v>1.1406020362876241</v>
      </c>
      <c r="O54" s="3">
        <v>1.1179619173563271</v>
      </c>
      <c r="P54" s="3">
        <v>0.62103239552326372</v>
      </c>
      <c r="Q54" s="3">
        <v>0</v>
      </c>
    </row>
    <row r="55" spans="1:17" x14ac:dyDescent="0.2">
      <c r="A55" s="2">
        <v>51</v>
      </c>
      <c r="B55" s="2">
        <f t="shared" ca="1" si="2"/>
        <v>1.994709564721836E-2</v>
      </c>
      <c r="F55" s="4">
        <v>51</v>
      </c>
      <c r="G55" s="3">
        <v>3.96</v>
      </c>
      <c r="H55" s="3">
        <v>3.6938058119801571</v>
      </c>
      <c r="I55" s="3">
        <v>3.1415078257139188</v>
      </c>
      <c r="J55" s="3">
        <v>2.878976212994703</v>
      </c>
      <c r="K55" s="3">
        <v>2.4247539825624895</v>
      </c>
      <c r="L55" s="3">
        <v>2.2085150770618216</v>
      </c>
      <c r="M55" s="3">
        <v>1.6948902932360679</v>
      </c>
      <c r="N55" s="3">
        <v>1.1868368646298426</v>
      </c>
      <c r="O55" s="3">
        <v>0.8979898244404283</v>
      </c>
      <c r="P55" s="3">
        <v>0.26203675087383399</v>
      </c>
      <c r="Q55" s="3">
        <v>0</v>
      </c>
    </row>
    <row r="56" spans="1:17" x14ac:dyDescent="0.2">
      <c r="A56" s="2">
        <v>52</v>
      </c>
      <c r="B56" s="2">
        <f t="shared" ca="1" si="2"/>
        <v>1.1088818109915226</v>
      </c>
      <c r="F56" s="4">
        <v>52</v>
      </c>
      <c r="G56" s="3">
        <v>3.96</v>
      </c>
      <c r="H56" s="3">
        <v>3.5566629508322523</v>
      </c>
      <c r="I56" s="3">
        <v>3.0786999067531795</v>
      </c>
      <c r="J56" s="3">
        <v>2.8517751864253889</v>
      </c>
      <c r="K56" s="3">
        <v>2.5079576480335164</v>
      </c>
      <c r="L56" s="3">
        <v>1.7827536120144907</v>
      </c>
      <c r="M56" s="3">
        <v>1.5002295782517407</v>
      </c>
      <c r="N56" s="3">
        <v>1.4946394444086701</v>
      </c>
      <c r="O56" s="3">
        <v>0.68277876647976199</v>
      </c>
      <c r="P56" s="3">
        <v>0.45802876752367472</v>
      </c>
      <c r="Q56" s="3">
        <v>0</v>
      </c>
    </row>
    <row r="57" spans="1:17" x14ac:dyDescent="0.2">
      <c r="A57" s="2">
        <v>53</v>
      </c>
      <c r="B57" s="2">
        <f t="shared" ca="1" si="2"/>
        <v>0.51932500426521133</v>
      </c>
      <c r="F57" s="4">
        <v>53</v>
      </c>
      <c r="G57" s="3">
        <v>3.96</v>
      </c>
      <c r="H57" s="3">
        <v>3.4497454377605075</v>
      </c>
      <c r="I57" s="3">
        <v>3.1724293388473299</v>
      </c>
      <c r="J57" s="3">
        <v>3.0096529734282043</v>
      </c>
      <c r="K57" s="3">
        <v>2.2876201660028515</v>
      </c>
      <c r="L57" s="3">
        <v>2.0970686399813596</v>
      </c>
      <c r="M57" s="3">
        <v>1.8566514253817956</v>
      </c>
      <c r="N57" s="3">
        <v>1.0976299424333527</v>
      </c>
      <c r="O57" s="3">
        <v>0.73541393349477469</v>
      </c>
      <c r="P57" s="3">
        <v>0.57795747163046818</v>
      </c>
      <c r="Q57" s="3">
        <v>0</v>
      </c>
    </row>
    <row r="58" spans="1:17" x14ac:dyDescent="0.2">
      <c r="A58" s="2">
        <v>54</v>
      </c>
      <c r="B58" s="2">
        <f t="shared" ca="1" si="2"/>
        <v>0.37793929981398677</v>
      </c>
      <c r="F58" s="4">
        <v>54</v>
      </c>
      <c r="G58" s="3">
        <v>3.96</v>
      </c>
      <c r="H58" s="3">
        <v>3.6420145394393644</v>
      </c>
      <c r="I58" s="3">
        <v>2.840863431308378</v>
      </c>
      <c r="J58" s="3">
        <v>2.7230252559392207</v>
      </c>
      <c r="K58" s="3">
        <v>2.4806492385532013</v>
      </c>
      <c r="L58" s="3">
        <v>1.9065394213020266</v>
      </c>
      <c r="M58" s="3">
        <v>1.4889506555335703</v>
      </c>
      <c r="N58" s="3">
        <v>1.1651220850237511</v>
      </c>
      <c r="O58" s="3">
        <v>1.0166286374010787</v>
      </c>
      <c r="P58" s="3">
        <v>0.28975074361919939</v>
      </c>
      <c r="Q58" s="3">
        <v>0</v>
      </c>
    </row>
    <row r="59" spans="1:17" x14ac:dyDescent="0.2">
      <c r="A59" s="2">
        <v>55</v>
      </c>
      <c r="B59" s="2">
        <f t="shared" ca="1" si="2"/>
        <v>-1.561274740927469</v>
      </c>
      <c r="F59" s="4">
        <v>55</v>
      </c>
      <c r="G59" s="3">
        <v>3.96</v>
      </c>
      <c r="H59" s="3">
        <v>3.5727181305749705</v>
      </c>
      <c r="I59" s="3">
        <v>2.9913537197470972</v>
      </c>
      <c r="J59" s="3">
        <v>2.6219911430553098</v>
      </c>
      <c r="K59" s="3">
        <v>2.381818500935275</v>
      </c>
      <c r="L59" s="3">
        <v>2.2892069860192077</v>
      </c>
      <c r="M59" s="3">
        <v>1.6673236498291659</v>
      </c>
      <c r="N59" s="3">
        <v>0.86989192653807534</v>
      </c>
      <c r="O59" s="3">
        <v>0.52293696030742731</v>
      </c>
      <c r="P59" s="3">
        <v>0.45966966889537436</v>
      </c>
      <c r="Q59" s="3">
        <v>0</v>
      </c>
    </row>
    <row r="60" spans="1:17" x14ac:dyDescent="0.2">
      <c r="A60" s="2">
        <v>56</v>
      </c>
      <c r="B60" s="2">
        <f t="shared" ca="1" si="2"/>
        <v>4.2652978183148893E-3</v>
      </c>
      <c r="F60" s="4">
        <v>56</v>
      </c>
      <c r="G60" s="3">
        <v>3.96</v>
      </c>
      <c r="H60" s="3">
        <v>3.380545615900441</v>
      </c>
      <c r="I60" s="3">
        <v>3.2175606167779907</v>
      </c>
      <c r="J60" s="3">
        <v>2.6121175842068203</v>
      </c>
      <c r="K60" s="3">
        <v>2.3452455759378905</v>
      </c>
      <c r="L60" s="3">
        <v>2.3726088747670224</v>
      </c>
      <c r="M60" s="3">
        <v>1.9448937556719603</v>
      </c>
      <c r="N60" s="3">
        <v>1.4613022867398502</v>
      </c>
      <c r="O60" s="3">
        <v>0.92826997215458384</v>
      </c>
      <c r="P60" s="3">
        <v>0.64821142055438818</v>
      </c>
      <c r="Q60" s="3">
        <v>0</v>
      </c>
    </row>
    <row r="61" spans="1:17" x14ac:dyDescent="0.2">
      <c r="A61" s="2">
        <v>57</v>
      </c>
      <c r="B61" s="2">
        <f t="shared" ca="1" si="2"/>
        <v>1.6469430426482483</v>
      </c>
      <c r="F61" s="4">
        <v>57</v>
      </c>
      <c r="G61" s="3">
        <v>3.96</v>
      </c>
      <c r="H61" s="3">
        <v>3.6259025580555999</v>
      </c>
      <c r="I61" s="3">
        <v>3.0275552199029936</v>
      </c>
      <c r="J61" s="3">
        <v>2.7572784043756258</v>
      </c>
      <c r="K61" s="3">
        <v>2.4055744633181284</v>
      </c>
      <c r="L61" s="3">
        <v>2.1948751178921548</v>
      </c>
      <c r="M61" s="3">
        <v>1.3597631512210104</v>
      </c>
      <c r="N61" s="3">
        <v>1.2527220775727979</v>
      </c>
      <c r="O61" s="3">
        <v>0.87730876463107854</v>
      </c>
      <c r="P61" s="3">
        <v>0.51426073604628886</v>
      </c>
      <c r="Q61" s="3">
        <v>0</v>
      </c>
    </row>
    <row r="62" spans="1:17" x14ac:dyDescent="0.2">
      <c r="A62" s="2">
        <v>58</v>
      </c>
      <c r="B62" s="2">
        <f t="shared" ca="1" si="2"/>
        <v>0.60708458480874683</v>
      </c>
      <c r="F62" s="4">
        <v>58</v>
      </c>
      <c r="G62" s="3">
        <v>3.96</v>
      </c>
      <c r="H62" s="3">
        <v>3.5860612722781142</v>
      </c>
      <c r="I62" s="3">
        <v>3.2200327413068139</v>
      </c>
      <c r="J62" s="3">
        <v>2.9573752246803386</v>
      </c>
      <c r="K62" s="3">
        <v>2.3724237237551127</v>
      </c>
      <c r="L62" s="3">
        <v>2.2247220597368247</v>
      </c>
      <c r="M62" s="3">
        <v>1.7124754814661516</v>
      </c>
      <c r="N62" s="3">
        <v>0.98669712501481766</v>
      </c>
      <c r="O62" s="3">
        <v>0.98539318134729637</v>
      </c>
      <c r="P62" s="3">
        <v>0.17774829949219229</v>
      </c>
      <c r="Q62" s="3">
        <v>0</v>
      </c>
    </row>
    <row r="63" spans="1:17" x14ac:dyDescent="0.2">
      <c r="A63" s="2">
        <v>59</v>
      </c>
      <c r="B63" s="2">
        <f t="shared" ca="1" si="2"/>
        <v>0.91498218633457973</v>
      </c>
      <c r="F63" s="4">
        <v>59</v>
      </c>
      <c r="G63" s="3">
        <v>3.96</v>
      </c>
      <c r="H63" s="3">
        <v>3.5460269033993397</v>
      </c>
      <c r="I63" s="3">
        <v>3.0888687030966517</v>
      </c>
      <c r="J63" s="3">
        <v>2.9962648725453067</v>
      </c>
      <c r="K63" s="3">
        <v>2.2198095710339696</v>
      </c>
      <c r="L63" s="3">
        <v>1.8831221527396831</v>
      </c>
      <c r="M63" s="3">
        <v>2.0663703537942744</v>
      </c>
      <c r="N63" s="3">
        <v>1.1186732336121559</v>
      </c>
      <c r="O63" s="3">
        <v>1.0384076996124905</v>
      </c>
      <c r="P63" s="3">
        <v>0.33851010677264975</v>
      </c>
      <c r="Q63" s="3">
        <v>0</v>
      </c>
    </row>
    <row r="64" spans="1:17" x14ac:dyDescent="0.2">
      <c r="A64" s="2">
        <v>60</v>
      </c>
      <c r="B64" s="2">
        <f t="shared" ca="1" si="2"/>
        <v>-0.48230415065358545</v>
      </c>
      <c r="F64" s="4">
        <v>60</v>
      </c>
      <c r="G64" s="3">
        <v>3.96</v>
      </c>
      <c r="H64" s="3">
        <v>3.3806522855277454</v>
      </c>
      <c r="I64" s="3">
        <v>3.0161962742492898</v>
      </c>
      <c r="J64" s="3">
        <v>2.7789028811086656</v>
      </c>
      <c r="K64" s="3">
        <v>2.7095546656143914</v>
      </c>
      <c r="L64" s="3">
        <v>1.9919188284907279</v>
      </c>
      <c r="M64" s="3">
        <v>1.9412052427186264</v>
      </c>
      <c r="N64" s="3">
        <v>1.049252571017679</v>
      </c>
      <c r="O64" s="3">
        <v>0.87063635915387916</v>
      </c>
      <c r="P64" s="3">
        <v>0.50211886762493285</v>
      </c>
      <c r="Q64" s="3">
        <v>0</v>
      </c>
    </row>
    <row r="65" spans="1:17" x14ac:dyDescent="0.2">
      <c r="A65" s="2">
        <v>61</v>
      </c>
      <c r="B65" s="2">
        <f t="shared" ca="1" si="2"/>
        <v>0.14449579616766811</v>
      </c>
      <c r="F65" s="4">
        <v>61</v>
      </c>
      <c r="G65" s="3">
        <v>3.9600000000000004</v>
      </c>
      <c r="H65" s="3">
        <v>3.6388477425282741</v>
      </c>
      <c r="I65" s="3">
        <v>3.3875394733804804</v>
      </c>
      <c r="J65" s="3">
        <v>2.4773119709017295</v>
      </c>
      <c r="K65" s="3">
        <v>2.502637316014714</v>
      </c>
      <c r="L65" s="3">
        <v>2.0324615079073332</v>
      </c>
      <c r="M65" s="3">
        <v>1.5249421893810902</v>
      </c>
      <c r="N65" s="3">
        <v>1.1793504162038257</v>
      </c>
      <c r="O65" s="3">
        <v>0.85564433172463072</v>
      </c>
      <c r="P65" s="3">
        <v>0.47660047206137607</v>
      </c>
      <c r="Q65" s="3">
        <v>0</v>
      </c>
    </row>
    <row r="66" spans="1:17" x14ac:dyDescent="0.2">
      <c r="A66" s="2">
        <v>62</v>
      </c>
      <c r="B66" s="2">
        <f t="shared" ca="1" si="2"/>
        <v>0.49957717635064303</v>
      </c>
      <c r="F66" s="4">
        <v>62</v>
      </c>
      <c r="G66" s="3">
        <v>3.96</v>
      </c>
      <c r="H66" s="3">
        <v>3.6909601325876453</v>
      </c>
      <c r="I66" s="3">
        <v>3.0988218130914378</v>
      </c>
      <c r="J66" s="3">
        <v>3.0458599074698638</v>
      </c>
      <c r="K66" s="3">
        <v>2.660310121234267</v>
      </c>
      <c r="L66" s="3">
        <v>1.7702803345343043</v>
      </c>
      <c r="M66" s="3">
        <v>1.5701361487633558</v>
      </c>
      <c r="N66" s="3">
        <v>1.1485497004191954</v>
      </c>
      <c r="O66" s="3">
        <v>0.82074351933467238</v>
      </c>
      <c r="P66" s="3">
        <v>0.21806790568929851</v>
      </c>
      <c r="Q66" s="3">
        <v>0</v>
      </c>
    </row>
    <row r="67" spans="1:17" x14ac:dyDescent="0.2">
      <c r="A67" s="2">
        <v>63</v>
      </c>
      <c r="B67" s="2">
        <f t="shared" ca="1" si="2"/>
        <v>0.91449378549541627</v>
      </c>
      <c r="F67" s="4">
        <v>63</v>
      </c>
      <c r="G67" s="3">
        <v>3.96</v>
      </c>
      <c r="H67" s="3">
        <v>3.6344115775069716</v>
      </c>
      <c r="I67" s="3">
        <v>3.1533720166036274</v>
      </c>
      <c r="J67" s="3">
        <v>2.9763134748566253</v>
      </c>
      <c r="K67" s="3">
        <v>2.2883104472670301</v>
      </c>
      <c r="L67" s="3">
        <v>2.1277911001180971</v>
      </c>
      <c r="M67" s="3">
        <v>1.992851027289283</v>
      </c>
      <c r="N67" s="3">
        <v>1.0773564590045106</v>
      </c>
      <c r="O67" s="3">
        <v>0.8224390845098607</v>
      </c>
      <c r="P67" s="3">
        <v>0.43590791460479084</v>
      </c>
      <c r="Q67" s="3">
        <v>0</v>
      </c>
    </row>
    <row r="68" spans="1:17" x14ac:dyDescent="0.2">
      <c r="A68" s="2">
        <v>64</v>
      </c>
      <c r="B68" s="2">
        <f t="shared" ca="1" si="2"/>
        <v>-0.19868294266830397</v>
      </c>
      <c r="F68" s="4">
        <v>64</v>
      </c>
      <c r="G68" s="3">
        <v>3.9600000000000004</v>
      </c>
      <c r="H68" s="3">
        <v>3.5584389075613099</v>
      </c>
      <c r="I68" s="3">
        <v>3.2496209503032447</v>
      </c>
      <c r="J68" s="3">
        <v>2.8500203120305065</v>
      </c>
      <c r="K68" s="3">
        <v>2.1768236647983512</v>
      </c>
      <c r="L68" s="3">
        <v>2.1166989618273844</v>
      </c>
      <c r="M68" s="3">
        <v>1.5056386096327539</v>
      </c>
      <c r="N68" s="3">
        <v>1.2776623357562575</v>
      </c>
      <c r="O68" s="3">
        <v>0.67489352255901969</v>
      </c>
      <c r="P68" s="3">
        <v>0.25249734251582123</v>
      </c>
      <c r="Q68" s="3">
        <v>0</v>
      </c>
    </row>
    <row r="69" spans="1:17" x14ac:dyDescent="0.2">
      <c r="A69" s="2">
        <v>65</v>
      </c>
      <c r="B69" s="2">
        <f t="shared" ca="1" si="2"/>
        <v>-0.37525466009605141</v>
      </c>
      <c r="F69" s="4">
        <v>65</v>
      </c>
      <c r="G69" s="3">
        <v>3.9600000000000004</v>
      </c>
      <c r="H69" s="3">
        <v>3.4398780270487075</v>
      </c>
      <c r="I69" s="3">
        <v>3.1606407132924437</v>
      </c>
      <c r="J69" s="3">
        <v>2.5659049697493899</v>
      </c>
      <c r="K69" s="3">
        <v>2.6268161024980774</v>
      </c>
      <c r="L69" s="3">
        <v>2.1248123250993309</v>
      </c>
      <c r="M69" s="3">
        <v>1.7145341854615161</v>
      </c>
      <c r="N69" s="3">
        <v>1.2141146342016162</v>
      </c>
      <c r="O69" s="3">
        <v>0.56072872197504608</v>
      </c>
      <c r="P69" s="3">
        <v>0.5346603393598216</v>
      </c>
      <c r="Q69" s="3">
        <v>0</v>
      </c>
    </row>
    <row r="70" spans="1:17" x14ac:dyDescent="0.2">
      <c r="A70" s="2">
        <v>66</v>
      </c>
      <c r="B70" s="2">
        <f t="shared" ref="B70:B104" ca="1" si="3">p*B69+SQRT(1-p^2)*_xlfn.NORM.S.INV(RAND())</f>
        <v>-0.36324451144369702</v>
      </c>
      <c r="F70" s="4">
        <v>66</v>
      </c>
      <c r="G70" s="3">
        <v>3.9600000000000004</v>
      </c>
      <c r="H70" s="3">
        <v>3.5640005141063429</v>
      </c>
      <c r="I70" s="3">
        <v>3.2861835766664669</v>
      </c>
      <c r="J70" s="3">
        <v>2.6997120812573323</v>
      </c>
      <c r="K70" s="3">
        <v>2.532114009079657</v>
      </c>
      <c r="L70" s="3">
        <v>1.8945661354834715</v>
      </c>
      <c r="M70" s="3">
        <v>1.6451922256682576</v>
      </c>
      <c r="N70" s="3">
        <v>1.3506466235267374</v>
      </c>
      <c r="O70" s="3">
        <v>0.45931908419682221</v>
      </c>
      <c r="P70" s="3">
        <v>0.47076441328624058</v>
      </c>
      <c r="Q70" s="3">
        <v>0</v>
      </c>
    </row>
    <row r="71" spans="1:17" x14ac:dyDescent="0.2">
      <c r="A71" s="2">
        <v>67</v>
      </c>
      <c r="B71" s="2">
        <f t="shared" ca="1" si="3"/>
        <v>1.1210303604521507E-2</v>
      </c>
      <c r="F71" s="4">
        <v>67</v>
      </c>
      <c r="G71" s="3">
        <v>3.96</v>
      </c>
      <c r="H71" s="3">
        <v>3.4271408176777243</v>
      </c>
      <c r="I71" s="3">
        <v>3.236038480103089</v>
      </c>
      <c r="J71" s="3">
        <v>2.5366161205625217</v>
      </c>
      <c r="K71" s="3">
        <v>2.1542258040261113</v>
      </c>
      <c r="L71" s="3">
        <v>2.0576368909301013</v>
      </c>
      <c r="M71" s="3">
        <v>1.5859792618896631</v>
      </c>
      <c r="N71" s="3">
        <v>1.1037691786240424</v>
      </c>
      <c r="O71" s="3">
        <v>0.84501850873423601</v>
      </c>
      <c r="P71" s="3">
        <v>0.58618331290926673</v>
      </c>
      <c r="Q71" s="3">
        <v>0</v>
      </c>
    </row>
    <row r="72" spans="1:17" x14ac:dyDescent="0.2">
      <c r="A72" s="2">
        <v>68</v>
      </c>
      <c r="B72" s="2">
        <f t="shared" ca="1" si="3"/>
        <v>1.2798181542706799</v>
      </c>
      <c r="F72" s="4">
        <v>68</v>
      </c>
      <c r="G72" s="3">
        <v>3.96</v>
      </c>
      <c r="H72" s="3">
        <v>3.6356530316529629</v>
      </c>
      <c r="I72" s="3">
        <v>3.2740406840393055</v>
      </c>
      <c r="J72" s="3">
        <v>3.0257163356936996</v>
      </c>
      <c r="K72" s="3">
        <v>2.4529096946642643</v>
      </c>
      <c r="L72" s="3">
        <v>1.8134900856563292</v>
      </c>
      <c r="M72" s="3">
        <v>1.9146622191285401</v>
      </c>
      <c r="N72" s="3">
        <v>1.2487019876939276</v>
      </c>
      <c r="O72" s="3">
        <v>0.70055124668709756</v>
      </c>
      <c r="P72" s="3">
        <v>0.42679686000228001</v>
      </c>
      <c r="Q72" s="3">
        <v>0</v>
      </c>
    </row>
    <row r="73" spans="1:17" x14ac:dyDescent="0.2">
      <c r="A73" s="2">
        <v>69</v>
      </c>
      <c r="B73" s="2">
        <f t="shared" ca="1" si="3"/>
        <v>1.5933918405166472</v>
      </c>
      <c r="F73" s="4">
        <v>69</v>
      </c>
      <c r="G73" s="3">
        <v>3.96</v>
      </c>
      <c r="H73" s="3">
        <v>3.5266424072191254</v>
      </c>
      <c r="I73" s="3">
        <v>3.1956731959100404</v>
      </c>
      <c r="J73" s="3">
        <v>2.9152404212810112</v>
      </c>
      <c r="K73" s="3">
        <v>2.6723981217863049</v>
      </c>
      <c r="L73" s="3">
        <v>1.7147522365981658</v>
      </c>
      <c r="M73" s="3">
        <v>1.7084708376573903</v>
      </c>
      <c r="N73" s="3">
        <v>1.0509054183100928</v>
      </c>
      <c r="O73" s="3">
        <v>0.93655506142401912</v>
      </c>
      <c r="P73" s="3">
        <v>0.55580520632302144</v>
      </c>
      <c r="Q73" s="3">
        <v>0</v>
      </c>
    </row>
    <row r="74" spans="1:17" x14ac:dyDescent="0.2">
      <c r="A74" s="2">
        <v>70</v>
      </c>
      <c r="B74" s="2">
        <f t="shared" ca="1" si="3"/>
        <v>-0.30264057917081533</v>
      </c>
      <c r="F74" s="4">
        <v>70</v>
      </c>
      <c r="G74" s="3">
        <v>3.9599999999999995</v>
      </c>
      <c r="H74" s="3">
        <v>3.4539355622565826</v>
      </c>
      <c r="I74" s="3">
        <v>3.3240828606862056</v>
      </c>
      <c r="J74" s="3">
        <v>2.9067955727973329</v>
      </c>
      <c r="K74" s="3">
        <v>2.5242956265843128</v>
      </c>
      <c r="L74" s="3">
        <v>1.9384859808758281</v>
      </c>
      <c r="M74" s="3">
        <v>1.8070107297061528</v>
      </c>
      <c r="N74" s="3">
        <v>1.2829356777638548</v>
      </c>
      <c r="O74" s="3">
        <v>0.95513035620780851</v>
      </c>
      <c r="P74" s="3">
        <v>0.53116629585554787</v>
      </c>
      <c r="Q74" s="3">
        <v>0</v>
      </c>
    </row>
    <row r="75" spans="1:17" x14ac:dyDescent="0.2">
      <c r="A75" s="2">
        <v>71</v>
      </c>
      <c r="B75" s="2">
        <f t="shared" ca="1" si="3"/>
        <v>-0.19030303270419094</v>
      </c>
      <c r="F75" s="4">
        <v>71</v>
      </c>
      <c r="G75" s="3">
        <v>3.9599999999999995</v>
      </c>
      <c r="H75" s="3">
        <v>3.6182544352756514</v>
      </c>
      <c r="I75" s="3">
        <v>3.0716104525054844</v>
      </c>
      <c r="J75" s="3">
        <v>2.5879806649388013</v>
      </c>
      <c r="K75" s="3">
        <v>2.0643012499022899</v>
      </c>
      <c r="L75" s="3">
        <v>2.3883792283798435</v>
      </c>
      <c r="M75" s="3">
        <v>1.4216801358902771</v>
      </c>
      <c r="N75" s="3">
        <v>1.4874559821051834</v>
      </c>
      <c r="O75" s="3">
        <v>0.66056655427299638</v>
      </c>
      <c r="P75" s="3">
        <v>0.51567440164248901</v>
      </c>
      <c r="Q75" s="3">
        <v>0</v>
      </c>
    </row>
    <row r="76" spans="1:17" x14ac:dyDescent="0.2">
      <c r="A76" s="2">
        <v>72</v>
      </c>
      <c r="B76" s="2">
        <f t="shared" ca="1" si="3"/>
        <v>2.4822728515059587</v>
      </c>
      <c r="F76" s="4">
        <v>72</v>
      </c>
      <c r="G76" s="3">
        <v>3.9599999999999995</v>
      </c>
      <c r="H76" s="3">
        <v>3.5010215911522997</v>
      </c>
      <c r="I76" s="3">
        <v>3.2975106075151315</v>
      </c>
      <c r="J76" s="3">
        <v>2.8267171169855061</v>
      </c>
      <c r="K76" s="3">
        <v>2.1891645877504726</v>
      </c>
      <c r="L76" s="3">
        <v>2.2049251789947717</v>
      </c>
      <c r="M76" s="3">
        <v>1.755046727604765</v>
      </c>
      <c r="N76" s="3">
        <v>1.1678877609378371</v>
      </c>
      <c r="O76" s="3">
        <v>0.88523450027618589</v>
      </c>
      <c r="P76" s="3">
        <v>0.37931309627119891</v>
      </c>
      <c r="Q76" s="3">
        <v>0</v>
      </c>
    </row>
    <row r="77" spans="1:17" x14ac:dyDescent="0.2">
      <c r="A77" s="2">
        <v>73</v>
      </c>
      <c r="B77" s="2">
        <f t="shared" ca="1" si="3"/>
        <v>0.11792444134524038</v>
      </c>
      <c r="F77" s="4">
        <v>73</v>
      </c>
      <c r="G77" s="3">
        <v>3.96</v>
      </c>
      <c r="H77" s="3">
        <v>3.4551318210666979</v>
      </c>
      <c r="I77" s="3">
        <v>2.9197066423553371</v>
      </c>
      <c r="J77" s="3">
        <v>3.0066538092214308</v>
      </c>
      <c r="K77" s="3">
        <v>2.3855048453482586</v>
      </c>
      <c r="L77" s="3">
        <v>1.9883518555234301</v>
      </c>
      <c r="M77" s="3">
        <v>1.6442834928831105</v>
      </c>
      <c r="N77" s="3">
        <v>1.2369024550194843</v>
      </c>
      <c r="O77" s="3">
        <v>0.60001479137412028</v>
      </c>
      <c r="P77" s="3">
        <v>0.40416237014293094</v>
      </c>
      <c r="Q77" s="3">
        <v>0</v>
      </c>
    </row>
    <row r="78" spans="1:17" x14ac:dyDescent="0.2">
      <c r="A78" s="2">
        <v>74</v>
      </c>
      <c r="B78" s="2">
        <f t="shared" ca="1" si="3"/>
        <v>0.94590704158901306</v>
      </c>
      <c r="F78" s="4">
        <v>74</v>
      </c>
      <c r="G78" s="3">
        <v>3.96</v>
      </c>
      <c r="H78" s="3">
        <v>3.7285119476164739</v>
      </c>
      <c r="I78" s="3">
        <v>2.9266388448970191</v>
      </c>
      <c r="J78" s="3">
        <v>2.9204166602422559</v>
      </c>
      <c r="K78" s="3">
        <v>2.6800537764384269</v>
      </c>
      <c r="L78" s="3">
        <v>2.005456154315274</v>
      </c>
      <c r="M78" s="3">
        <v>1.4058986017561161</v>
      </c>
      <c r="N78" s="3">
        <v>1.0344121360997662</v>
      </c>
      <c r="O78" s="3">
        <v>0.8295154122157643</v>
      </c>
      <c r="P78" s="3">
        <v>0.5592255570317296</v>
      </c>
      <c r="Q78" s="3">
        <v>0</v>
      </c>
    </row>
    <row r="79" spans="1:17" x14ac:dyDescent="0.2">
      <c r="A79" s="2">
        <v>75</v>
      </c>
      <c r="B79" s="2">
        <f t="shared" ca="1" si="3"/>
        <v>-1.3037211832746358</v>
      </c>
      <c r="F79" s="4">
        <v>75</v>
      </c>
      <c r="G79" s="3">
        <v>3.96</v>
      </c>
      <c r="H79" s="3">
        <v>3.6406654242033252</v>
      </c>
      <c r="I79" s="3">
        <v>3.1653600754722069</v>
      </c>
      <c r="J79" s="3">
        <v>3.0121492805516845</v>
      </c>
      <c r="K79" s="3">
        <v>2.5966822539853434</v>
      </c>
      <c r="L79" s="3">
        <v>1.9186688102410736</v>
      </c>
      <c r="M79" s="3">
        <v>1.5527014791203362</v>
      </c>
      <c r="N79" s="3">
        <v>1.0161692297488885</v>
      </c>
      <c r="O79" s="3">
        <v>0.63376918040211727</v>
      </c>
      <c r="P79" s="3">
        <v>0.3502781650479147</v>
      </c>
      <c r="Q79" s="3">
        <v>0</v>
      </c>
    </row>
    <row r="80" spans="1:17" x14ac:dyDescent="0.2">
      <c r="A80" s="2">
        <v>76</v>
      </c>
      <c r="B80" s="2">
        <f t="shared" ca="1" si="3"/>
        <v>-0.1772266069782161</v>
      </c>
      <c r="F80" s="4">
        <v>76</v>
      </c>
      <c r="G80" s="3">
        <v>3.96</v>
      </c>
      <c r="H80" s="3">
        <v>3.484813690257567</v>
      </c>
      <c r="I80" s="3">
        <v>3.2389862022558948</v>
      </c>
      <c r="J80" s="3">
        <v>2.378756543188846</v>
      </c>
      <c r="K80" s="3">
        <v>2.404195774274271</v>
      </c>
      <c r="L80" s="3">
        <v>1.7803003393490999</v>
      </c>
      <c r="M80" s="3">
        <v>1.547581903643608</v>
      </c>
      <c r="N80" s="3">
        <v>1.2849933273573999</v>
      </c>
      <c r="O80" s="3">
        <v>0.86219407759379718</v>
      </c>
      <c r="P80" s="3">
        <v>0.47167895893445566</v>
      </c>
      <c r="Q80" s="3">
        <v>0</v>
      </c>
    </row>
    <row r="81" spans="1:17" x14ac:dyDescent="0.2">
      <c r="A81" s="2">
        <v>77</v>
      </c>
      <c r="B81" s="2">
        <f t="shared" ca="1" si="3"/>
        <v>-0.51012221230865584</v>
      </c>
      <c r="F81" s="4">
        <v>77</v>
      </c>
      <c r="G81" s="3">
        <v>3.9600000000000004</v>
      </c>
      <c r="H81" s="3">
        <v>3.4877206028299628</v>
      </c>
      <c r="I81" s="3">
        <v>3.1692169157708645</v>
      </c>
      <c r="J81" s="3">
        <v>2.801830876004229</v>
      </c>
      <c r="K81" s="3">
        <v>2.2740158770050809</v>
      </c>
      <c r="L81" s="3">
        <v>2.3723447657538186</v>
      </c>
      <c r="M81" s="3">
        <v>1.3823188910719622</v>
      </c>
      <c r="N81" s="3">
        <v>1.4224442329613125</v>
      </c>
      <c r="O81" s="3">
        <v>0.89857326028326412</v>
      </c>
      <c r="P81" s="3">
        <v>0.69105439808402347</v>
      </c>
      <c r="Q81" s="3">
        <v>0</v>
      </c>
    </row>
    <row r="82" spans="1:17" x14ac:dyDescent="0.2">
      <c r="A82" s="2">
        <v>78</v>
      </c>
      <c r="B82" s="2">
        <f t="shared" ca="1" si="3"/>
        <v>1.0124375290736827</v>
      </c>
      <c r="F82" s="4">
        <v>78</v>
      </c>
      <c r="G82" s="3">
        <v>3.96</v>
      </c>
      <c r="H82" s="3">
        <v>3.6538285583263836</v>
      </c>
      <c r="I82" s="3">
        <v>3.1416214320822635</v>
      </c>
      <c r="J82" s="3">
        <v>2.8766972273098679</v>
      </c>
      <c r="K82" s="3">
        <v>2.6756247681218226</v>
      </c>
      <c r="L82" s="3">
        <v>2.2001219588157004</v>
      </c>
      <c r="M82" s="3">
        <v>1.7065205960535044</v>
      </c>
      <c r="N82" s="3">
        <v>1.3506714574938359</v>
      </c>
      <c r="O82" s="3">
        <v>0.78567163178379029</v>
      </c>
      <c r="P82" s="3">
        <v>0.34733783253544481</v>
      </c>
      <c r="Q82" s="3">
        <v>0</v>
      </c>
    </row>
    <row r="83" spans="1:17" x14ac:dyDescent="0.2">
      <c r="A83" s="2">
        <v>79</v>
      </c>
      <c r="B83" s="2">
        <f t="shared" ca="1" si="3"/>
        <v>-2.267880670543831</v>
      </c>
      <c r="F83" s="4">
        <v>79</v>
      </c>
      <c r="G83" s="3">
        <v>3.96</v>
      </c>
      <c r="H83" s="3">
        <v>3.5202607332330103</v>
      </c>
      <c r="I83" s="3">
        <v>3.2595479040483473</v>
      </c>
      <c r="J83" s="3">
        <v>2.7925294095739845</v>
      </c>
      <c r="K83" s="3">
        <v>2.1770831665691102</v>
      </c>
      <c r="L83" s="3">
        <v>2.0860582892271688</v>
      </c>
      <c r="M83" s="3">
        <v>1.4988669257506311</v>
      </c>
      <c r="N83" s="3">
        <v>1.4852412697742003</v>
      </c>
      <c r="O83" s="3">
        <v>0.74242728071269626</v>
      </c>
      <c r="P83" s="3">
        <v>0.29690123515686356</v>
      </c>
      <c r="Q83" s="3">
        <v>0</v>
      </c>
    </row>
    <row r="84" spans="1:17" x14ac:dyDescent="0.2">
      <c r="A84" s="2">
        <v>80</v>
      </c>
      <c r="B84" s="2">
        <f t="shared" ca="1" si="3"/>
        <v>0.63226046264683677</v>
      </c>
      <c r="F84" s="4">
        <v>80</v>
      </c>
      <c r="G84" s="3">
        <v>3.9600000000000004</v>
      </c>
      <c r="H84" s="3">
        <v>3.6221291599352838</v>
      </c>
      <c r="I84" s="3">
        <v>3.1796736938607837</v>
      </c>
      <c r="J84" s="3">
        <v>3.0316675894051457</v>
      </c>
      <c r="K84" s="3">
        <v>2.2696304638437699</v>
      </c>
      <c r="L84" s="3">
        <v>2.1270126811777605</v>
      </c>
      <c r="M84" s="3">
        <v>1.5798406232971556</v>
      </c>
      <c r="N84" s="3">
        <v>1.0352246652907584</v>
      </c>
      <c r="O84" s="3">
        <v>0.90615930317679727</v>
      </c>
      <c r="P84" s="3">
        <v>0.49645275352210788</v>
      </c>
      <c r="Q84" s="3">
        <v>0</v>
      </c>
    </row>
    <row r="85" spans="1:17" x14ac:dyDescent="0.2">
      <c r="A85" s="2">
        <v>81</v>
      </c>
      <c r="B85" s="2">
        <f t="shared" ca="1" si="3"/>
        <v>-0.49282302484675528</v>
      </c>
      <c r="F85" s="4">
        <v>81</v>
      </c>
      <c r="G85" s="3">
        <v>3.96</v>
      </c>
      <c r="H85" s="3">
        <v>3.6116616113158173</v>
      </c>
      <c r="I85" s="3">
        <v>3.0902552709612117</v>
      </c>
      <c r="J85" s="3">
        <v>2.8033486928129054</v>
      </c>
      <c r="K85" s="3">
        <v>2.394854462949974</v>
      </c>
      <c r="L85" s="3">
        <v>2.3133912714762963</v>
      </c>
      <c r="M85" s="3">
        <v>1.35231738780403</v>
      </c>
      <c r="N85" s="3">
        <v>0.9605191418789274</v>
      </c>
      <c r="O85" s="3">
        <v>0.70777962525560911</v>
      </c>
      <c r="P85" s="3">
        <v>0.47037816324946935</v>
      </c>
      <c r="Q85" s="3">
        <v>0</v>
      </c>
    </row>
    <row r="86" spans="1:17" x14ac:dyDescent="0.2">
      <c r="A86" s="2">
        <v>82</v>
      </c>
      <c r="B86" s="2">
        <f t="shared" ca="1" si="3"/>
        <v>-0.37231559045371093</v>
      </c>
      <c r="F86" s="4">
        <v>82</v>
      </c>
      <c r="G86" s="3">
        <v>3.96</v>
      </c>
      <c r="H86" s="3">
        <v>3.4952147582942454</v>
      </c>
      <c r="I86" s="3">
        <v>3.0067052152152374</v>
      </c>
      <c r="J86" s="3">
        <v>2.8045481646368207</v>
      </c>
      <c r="K86" s="3">
        <v>2.2842879868818922</v>
      </c>
      <c r="L86" s="3">
        <v>2.0991304816526126</v>
      </c>
      <c r="M86" s="3">
        <v>1.6630257344327952</v>
      </c>
      <c r="N86" s="3">
        <v>0.86741660504735263</v>
      </c>
      <c r="O86" s="3">
        <v>0.92394722261210849</v>
      </c>
      <c r="P86" s="3">
        <v>0.33372978615921678</v>
      </c>
      <c r="Q86" s="3">
        <v>0</v>
      </c>
    </row>
    <row r="87" spans="1:17" x14ac:dyDescent="0.2">
      <c r="A87" s="2">
        <v>83</v>
      </c>
      <c r="B87" s="2">
        <f t="shared" ca="1" si="3"/>
        <v>0.15499905690129029</v>
      </c>
      <c r="F87" s="4">
        <v>83</v>
      </c>
      <c r="G87" s="3">
        <v>3.9599999999999995</v>
      </c>
      <c r="H87" s="3">
        <v>3.0105091441227758</v>
      </c>
      <c r="I87" s="3">
        <v>3.004130201812496</v>
      </c>
      <c r="J87" s="3">
        <v>2.5599864054357591</v>
      </c>
      <c r="K87" s="3">
        <v>2.420562079814061</v>
      </c>
      <c r="L87" s="3">
        <v>1.879086817183977</v>
      </c>
      <c r="M87" s="3">
        <v>1.6259044144955848</v>
      </c>
      <c r="N87" s="3">
        <v>1.2632498987827068</v>
      </c>
      <c r="O87" s="3">
        <v>0.72269283301468112</v>
      </c>
      <c r="P87" s="3">
        <v>0.50654829284052716</v>
      </c>
      <c r="Q87" s="3">
        <v>0</v>
      </c>
    </row>
    <row r="88" spans="1:17" x14ac:dyDescent="0.2">
      <c r="A88" s="2">
        <v>84</v>
      </c>
      <c r="B88" s="2">
        <f t="shared" ca="1" si="3"/>
        <v>1.629435847273115</v>
      </c>
      <c r="F88" s="4">
        <v>84</v>
      </c>
      <c r="G88" s="3">
        <v>3.96</v>
      </c>
      <c r="H88" s="3">
        <v>3.1236526154079556</v>
      </c>
      <c r="I88" s="3">
        <v>2.9753108559454624</v>
      </c>
      <c r="J88" s="3">
        <v>2.7522084950355228</v>
      </c>
      <c r="K88" s="3">
        <v>2.7850236619708699</v>
      </c>
      <c r="L88" s="3">
        <v>1.8617131082669083</v>
      </c>
      <c r="M88" s="3">
        <v>1.4557791246217486</v>
      </c>
      <c r="N88" s="3">
        <v>1.3854456874619534</v>
      </c>
      <c r="O88" s="3">
        <v>0.80447006082244299</v>
      </c>
      <c r="P88" s="3">
        <v>0.37144496419761192</v>
      </c>
      <c r="Q88" s="3">
        <v>0</v>
      </c>
    </row>
    <row r="89" spans="1:17" x14ac:dyDescent="0.2">
      <c r="A89" s="2">
        <v>85</v>
      </c>
      <c r="B89" s="2">
        <f t="shared" ca="1" si="3"/>
        <v>-0.18656666260036214</v>
      </c>
      <c r="F89" s="4">
        <v>85</v>
      </c>
      <c r="G89" s="3">
        <v>3.96</v>
      </c>
      <c r="H89" s="3">
        <v>3.4403275012877987</v>
      </c>
      <c r="I89" s="3">
        <v>3.3484300504903537</v>
      </c>
      <c r="J89" s="3">
        <v>2.8962867328118684</v>
      </c>
      <c r="K89" s="3">
        <v>2.2376728085346502</v>
      </c>
      <c r="L89" s="3">
        <v>1.7758844522064825</v>
      </c>
      <c r="M89" s="3">
        <v>1.841892260055211</v>
      </c>
      <c r="N89" s="3">
        <v>1.0902023936352625</v>
      </c>
      <c r="O89" s="3">
        <v>0.93031263511093565</v>
      </c>
      <c r="P89" s="3">
        <v>0.46620087142259509</v>
      </c>
      <c r="Q89" s="3">
        <v>0</v>
      </c>
    </row>
    <row r="90" spans="1:17" x14ac:dyDescent="0.2">
      <c r="A90" s="2">
        <v>86</v>
      </c>
      <c r="B90" s="2">
        <f t="shared" ca="1" si="3"/>
        <v>-0.16485306640142677</v>
      </c>
      <c r="F90" s="4">
        <v>86</v>
      </c>
      <c r="G90" s="3">
        <v>3.96</v>
      </c>
      <c r="H90" s="3">
        <v>3.5246008164567812</v>
      </c>
      <c r="I90" s="3">
        <v>2.8722397891336118</v>
      </c>
      <c r="J90" s="3">
        <v>2.9562682121002255</v>
      </c>
      <c r="K90" s="3">
        <v>2.368009495316683</v>
      </c>
      <c r="L90" s="3">
        <v>1.9741879420990216</v>
      </c>
      <c r="M90" s="3">
        <v>1.7536875025498435</v>
      </c>
      <c r="N90" s="3">
        <v>1.2282048644573134</v>
      </c>
      <c r="O90" s="3">
        <v>0.76742970954434708</v>
      </c>
      <c r="P90" s="3">
        <v>0.43414742005030421</v>
      </c>
      <c r="Q90" s="3">
        <v>0</v>
      </c>
    </row>
    <row r="91" spans="1:17" x14ac:dyDescent="0.2">
      <c r="A91" s="2">
        <v>87</v>
      </c>
      <c r="B91" s="2">
        <f t="shared" ca="1" si="3"/>
        <v>5.1569795903855575E-2</v>
      </c>
      <c r="F91" s="4">
        <v>87</v>
      </c>
      <c r="G91" s="3">
        <v>3.96</v>
      </c>
      <c r="H91" s="3">
        <v>3.6456066300517143</v>
      </c>
      <c r="I91" s="3">
        <v>2.7410540969305632</v>
      </c>
      <c r="J91" s="3">
        <v>2.8331575176676771</v>
      </c>
      <c r="K91" s="3">
        <v>2.5487820684119331</v>
      </c>
      <c r="L91" s="3">
        <v>1.8704884445274907</v>
      </c>
      <c r="M91" s="3">
        <v>1.5334757209841849</v>
      </c>
      <c r="N91" s="3">
        <v>1.1386682648080679</v>
      </c>
      <c r="O91" s="3">
        <v>0.69989150907800179</v>
      </c>
      <c r="P91" s="3">
        <v>0.25443749874405863</v>
      </c>
      <c r="Q91" s="3">
        <v>0</v>
      </c>
    </row>
    <row r="92" spans="1:17" x14ac:dyDescent="0.2">
      <c r="A92" s="2">
        <v>88</v>
      </c>
      <c r="B92" s="2">
        <f t="shared" ca="1" si="3"/>
        <v>-0.58514763953779858</v>
      </c>
      <c r="F92" s="4">
        <v>88</v>
      </c>
      <c r="G92" s="3">
        <v>3.96</v>
      </c>
      <c r="H92" s="3">
        <v>3.5046999153454705</v>
      </c>
      <c r="I92" s="3">
        <v>3.051845101630918</v>
      </c>
      <c r="J92" s="3">
        <v>2.6522097868804204</v>
      </c>
      <c r="K92" s="3">
        <v>2.6382952741825374</v>
      </c>
      <c r="L92" s="3">
        <v>2.2831192066011687</v>
      </c>
      <c r="M92" s="3">
        <v>1.6839001351818546</v>
      </c>
      <c r="N92" s="3">
        <v>0.94645488807471001</v>
      </c>
      <c r="O92" s="3">
        <v>0.91636709620666101</v>
      </c>
      <c r="P92" s="3">
        <v>0.29306149735219084</v>
      </c>
      <c r="Q92" s="3">
        <v>0</v>
      </c>
    </row>
    <row r="93" spans="1:17" x14ac:dyDescent="0.2">
      <c r="A93" s="2">
        <v>89</v>
      </c>
      <c r="B93" s="2">
        <f t="shared" ca="1" si="3"/>
        <v>0.71704568510667754</v>
      </c>
      <c r="F93" s="4">
        <v>89</v>
      </c>
      <c r="G93" s="3">
        <v>3.9599999999999995</v>
      </c>
      <c r="H93" s="3">
        <v>3.2227282723088071</v>
      </c>
      <c r="I93" s="3">
        <v>3.0990074751899273</v>
      </c>
      <c r="J93" s="3">
        <v>2.9731051590331647</v>
      </c>
      <c r="K93" s="3">
        <v>2.6585011956307816</v>
      </c>
      <c r="L93" s="3">
        <v>1.8243820550835359</v>
      </c>
      <c r="M93" s="3">
        <v>1.6795031347946425</v>
      </c>
      <c r="N93" s="3">
        <v>0.96716135728342056</v>
      </c>
      <c r="O93" s="3">
        <v>1.0068917112223037</v>
      </c>
      <c r="P93" s="3">
        <v>0.55128629177040633</v>
      </c>
      <c r="Q93" s="3">
        <v>0</v>
      </c>
    </row>
    <row r="94" spans="1:17" x14ac:dyDescent="0.2">
      <c r="A94" s="2">
        <v>90</v>
      </c>
      <c r="B94" s="2">
        <f t="shared" ca="1" si="3"/>
        <v>-1.4521103822243888</v>
      </c>
      <c r="F94" s="4">
        <v>90</v>
      </c>
      <c r="G94" s="3">
        <v>3.96</v>
      </c>
      <c r="H94" s="3">
        <v>3.328795131452571</v>
      </c>
      <c r="I94" s="3">
        <v>3.2622111977975887</v>
      </c>
      <c r="J94" s="3">
        <v>2.7377551431645926</v>
      </c>
      <c r="K94" s="3">
        <v>2.4082298921482672</v>
      </c>
      <c r="L94" s="3">
        <v>2.0027431649245959</v>
      </c>
      <c r="M94" s="3">
        <v>1.5352022887895476</v>
      </c>
      <c r="N94" s="3">
        <v>1.3221692777570007</v>
      </c>
      <c r="O94" s="3">
        <v>0.82105822003256179</v>
      </c>
      <c r="P94" s="3">
        <v>0.51588016202607367</v>
      </c>
      <c r="Q94" s="3">
        <v>0</v>
      </c>
    </row>
    <row r="95" spans="1:17" x14ac:dyDescent="0.2">
      <c r="A95" s="2">
        <v>91</v>
      </c>
      <c r="B95" s="2">
        <f t="shared" ca="1" si="3"/>
        <v>1.0493023936646921</v>
      </c>
      <c r="F95" s="4">
        <v>91</v>
      </c>
      <c r="G95" s="3">
        <v>3.96</v>
      </c>
      <c r="H95" s="3">
        <v>3.7121795600078666</v>
      </c>
      <c r="I95" s="3">
        <v>3.1321041132922862</v>
      </c>
      <c r="J95" s="3">
        <v>2.9682102920854594</v>
      </c>
      <c r="K95" s="3">
        <v>2.5487577153645256</v>
      </c>
      <c r="L95" s="3">
        <v>1.9741889991156554</v>
      </c>
      <c r="M95" s="3">
        <v>1.4888503694318103</v>
      </c>
      <c r="N95" s="3">
        <v>1.1679599680069843</v>
      </c>
      <c r="O95" s="3">
        <v>0.74421574763216158</v>
      </c>
      <c r="P95" s="3">
        <v>0.36202081980709377</v>
      </c>
      <c r="Q95" s="3">
        <v>0</v>
      </c>
    </row>
    <row r="96" spans="1:17" x14ac:dyDescent="0.2">
      <c r="A96" s="2">
        <v>92</v>
      </c>
      <c r="B96" s="2">
        <f t="shared" ca="1" si="3"/>
        <v>-0.30111534505561344</v>
      </c>
      <c r="F96" s="4">
        <v>92</v>
      </c>
      <c r="G96" s="3">
        <v>3.9599999999999995</v>
      </c>
      <c r="H96" s="3">
        <v>3.5697786915756531</v>
      </c>
      <c r="I96" s="3">
        <v>3.1512642319627382</v>
      </c>
      <c r="J96" s="3">
        <v>2.6688102335866253</v>
      </c>
      <c r="K96" s="3">
        <v>2.4441693665220243</v>
      </c>
      <c r="L96" s="3">
        <v>2.0031186462067376</v>
      </c>
      <c r="M96" s="3">
        <v>1.4307240706546298</v>
      </c>
      <c r="N96" s="3">
        <v>1.2295672808939817</v>
      </c>
      <c r="O96" s="3">
        <v>0.67592807892212925</v>
      </c>
      <c r="P96" s="3">
        <v>0.35456106503392559</v>
      </c>
      <c r="Q96" s="3">
        <v>0</v>
      </c>
    </row>
    <row r="97" spans="1:17" x14ac:dyDescent="0.2">
      <c r="A97" s="2">
        <v>93</v>
      </c>
      <c r="B97" s="2">
        <f t="shared" ca="1" si="3"/>
        <v>-0.54491366996069446</v>
      </c>
      <c r="F97" s="4">
        <v>93</v>
      </c>
      <c r="G97" s="3">
        <v>3.9599999999999995</v>
      </c>
      <c r="H97" s="3">
        <v>3.7233868304126738</v>
      </c>
      <c r="I97" s="3">
        <v>3.3317150967993761</v>
      </c>
      <c r="J97" s="3">
        <v>2.6633876414455968</v>
      </c>
      <c r="K97" s="3">
        <v>2.3454487191258981</v>
      </c>
      <c r="L97" s="3">
        <v>1.6668500076731478</v>
      </c>
      <c r="M97" s="3">
        <v>1.4524690765033197</v>
      </c>
      <c r="N97" s="3">
        <v>1.128451831540686</v>
      </c>
      <c r="O97" s="3">
        <v>0.73603284861922225</v>
      </c>
      <c r="P97" s="3">
        <v>0.23854446967652737</v>
      </c>
      <c r="Q97" s="3">
        <v>0</v>
      </c>
    </row>
    <row r="98" spans="1:17" x14ac:dyDescent="0.2">
      <c r="A98" s="2">
        <v>94</v>
      </c>
      <c r="B98" s="2">
        <f t="shared" ca="1" si="3"/>
        <v>-0.25656584432960405</v>
      </c>
      <c r="F98" s="4">
        <v>94</v>
      </c>
      <c r="G98" s="3">
        <v>3.96</v>
      </c>
      <c r="H98" s="3">
        <v>3.7407360037578026</v>
      </c>
      <c r="I98" s="3">
        <v>3.2040963974415142</v>
      </c>
      <c r="J98" s="3">
        <v>3.0696210332910132</v>
      </c>
      <c r="K98" s="3">
        <v>2.1909416898121266</v>
      </c>
      <c r="L98" s="3">
        <v>2.3596133857091428</v>
      </c>
      <c r="M98" s="3">
        <v>1.9448151756432503</v>
      </c>
      <c r="N98" s="3">
        <v>1.1499524918734683</v>
      </c>
      <c r="O98" s="3">
        <v>0.90021425653821885</v>
      </c>
      <c r="P98" s="3">
        <v>0.28004086068841849</v>
      </c>
      <c r="Q98" s="3">
        <v>0</v>
      </c>
    </row>
    <row r="99" spans="1:17" x14ac:dyDescent="0.2">
      <c r="A99" s="2">
        <v>95</v>
      </c>
      <c r="B99" s="2">
        <f t="shared" ca="1" si="3"/>
        <v>0.9875264984797385</v>
      </c>
      <c r="F99" s="4">
        <v>95</v>
      </c>
      <c r="G99" s="3">
        <v>3.96</v>
      </c>
      <c r="H99" s="3">
        <v>3.4481286961633919</v>
      </c>
      <c r="I99" s="3">
        <v>3.1905405868336212</v>
      </c>
      <c r="J99" s="3">
        <v>2.6412607295337454</v>
      </c>
      <c r="K99" s="3">
        <v>2.3088929436825611</v>
      </c>
      <c r="L99" s="3">
        <v>1.6805144108130268</v>
      </c>
      <c r="M99" s="3">
        <v>1.7390323242181642</v>
      </c>
      <c r="N99" s="3">
        <v>0.94973780636835525</v>
      </c>
      <c r="O99" s="3">
        <v>0.53300026881060947</v>
      </c>
      <c r="P99" s="3">
        <v>0.40436118326811943</v>
      </c>
      <c r="Q99" s="3">
        <v>0</v>
      </c>
    </row>
    <row r="100" spans="1:17" x14ac:dyDescent="0.2">
      <c r="A100" s="2">
        <v>96</v>
      </c>
      <c r="B100" s="2">
        <f t="shared" ca="1" si="3"/>
        <v>-0.42660605319255995</v>
      </c>
      <c r="F100" s="4">
        <v>96</v>
      </c>
      <c r="G100" s="3">
        <v>3.96</v>
      </c>
      <c r="H100" s="3">
        <v>3.6232001980925661</v>
      </c>
      <c r="I100" s="3">
        <v>3.1337419794765244</v>
      </c>
      <c r="J100" s="3">
        <v>2.6907233731673919</v>
      </c>
      <c r="K100" s="3">
        <v>2.1136732488014873</v>
      </c>
      <c r="L100" s="3">
        <v>1.947671204803906</v>
      </c>
      <c r="M100" s="3">
        <v>1.899007249489993</v>
      </c>
      <c r="N100" s="3">
        <v>1.1315603890258048</v>
      </c>
      <c r="O100" s="3">
        <v>1.0365249534385614</v>
      </c>
      <c r="P100" s="3">
        <v>0.57732649457071783</v>
      </c>
      <c r="Q100" s="3">
        <v>0</v>
      </c>
    </row>
    <row r="101" spans="1:17" x14ac:dyDescent="0.2">
      <c r="A101" s="2">
        <v>97</v>
      </c>
      <c r="B101" s="2">
        <f t="shared" ca="1" si="3"/>
        <v>0.40237275071041301</v>
      </c>
      <c r="F101" s="4">
        <v>97</v>
      </c>
      <c r="G101" s="3">
        <v>3.96</v>
      </c>
      <c r="H101" s="3">
        <v>3.5843684350089395</v>
      </c>
      <c r="I101" s="3">
        <v>2.961285125870198</v>
      </c>
      <c r="J101" s="3">
        <v>2.8040535891670109</v>
      </c>
      <c r="K101" s="3">
        <v>2.3583736123449555</v>
      </c>
      <c r="L101" s="3">
        <v>2.0857173735569838</v>
      </c>
      <c r="M101" s="3">
        <v>1.6639162727670556</v>
      </c>
      <c r="N101" s="3">
        <v>0.929309903029646</v>
      </c>
      <c r="O101" s="3">
        <v>0.81193959533244298</v>
      </c>
      <c r="P101" s="3">
        <v>0.39814949272308359</v>
      </c>
      <c r="Q101" s="3">
        <v>0</v>
      </c>
    </row>
    <row r="102" spans="1:17" x14ac:dyDescent="0.2">
      <c r="A102" s="2">
        <v>98</v>
      </c>
      <c r="B102" s="2">
        <f t="shared" ca="1" si="3"/>
        <v>0.52045752918986377</v>
      </c>
      <c r="F102" s="4">
        <v>98</v>
      </c>
      <c r="G102" s="3">
        <v>3.9600000000000004</v>
      </c>
      <c r="H102" s="3">
        <v>3.4117327321850457</v>
      </c>
      <c r="I102" s="3">
        <v>3.2742042924609693</v>
      </c>
      <c r="J102" s="3">
        <v>2.5437778759353189</v>
      </c>
      <c r="K102" s="3">
        <v>2.4427196431464164</v>
      </c>
      <c r="L102" s="3">
        <v>1.9899351794800948</v>
      </c>
      <c r="M102" s="3">
        <v>1.4889000416806821</v>
      </c>
      <c r="N102" s="3">
        <v>1.2872269277766315</v>
      </c>
      <c r="O102" s="3">
        <v>0.77041644745005933</v>
      </c>
      <c r="P102" s="3">
        <v>0.40677855075218794</v>
      </c>
      <c r="Q102" s="3">
        <v>0</v>
      </c>
    </row>
    <row r="103" spans="1:17" x14ac:dyDescent="0.2">
      <c r="A103" s="2">
        <v>99</v>
      </c>
      <c r="B103" s="2">
        <f t="shared" ca="1" si="3"/>
        <v>-1.3151561082143202</v>
      </c>
      <c r="F103" s="4">
        <v>99</v>
      </c>
      <c r="G103" s="3">
        <v>3.9599999999999995</v>
      </c>
      <c r="H103" s="3">
        <v>3.6288045512973666</v>
      </c>
      <c r="I103" s="3">
        <v>3.1790274427316287</v>
      </c>
      <c r="J103" s="3">
        <v>2.4971754558618828</v>
      </c>
      <c r="K103" s="3">
        <v>2.138302070155397</v>
      </c>
      <c r="L103" s="3">
        <v>1.9283285938227668</v>
      </c>
      <c r="M103" s="3">
        <v>1.2072921293481846</v>
      </c>
      <c r="N103" s="3">
        <v>0.99771930750771409</v>
      </c>
      <c r="O103" s="3">
        <v>0.70387832358958258</v>
      </c>
      <c r="P103" s="3">
        <v>0.3338753649610528</v>
      </c>
      <c r="Q103" s="3">
        <v>0</v>
      </c>
    </row>
    <row r="104" spans="1:17" x14ac:dyDescent="0.2">
      <c r="A104" s="2">
        <v>100</v>
      </c>
      <c r="B104" s="2">
        <f t="shared" ca="1" si="3"/>
        <v>-0.59197109712871865</v>
      </c>
      <c r="F104" s="4">
        <v>100</v>
      </c>
      <c r="G104" s="3">
        <v>3.96</v>
      </c>
      <c r="H104" s="3">
        <v>3.6327366662776415</v>
      </c>
      <c r="I104" s="3">
        <v>2.9268025013105028</v>
      </c>
      <c r="J104" s="3">
        <v>2.7413382902722843</v>
      </c>
      <c r="K104" s="3">
        <v>2.5406420891252584</v>
      </c>
      <c r="L104" s="3">
        <v>1.9119472990280206</v>
      </c>
      <c r="M104" s="3">
        <v>1.5581432201818795</v>
      </c>
      <c r="N104" s="3">
        <v>1.3020760246366885</v>
      </c>
      <c r="O104" s="3">
        <v>0.61921778538949213</v>
      </c>
      <c r="P104" s="3">
        <v>0.40246762733238417</v>
      </c>
      <c r="Q104" s="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C2841-D1B4-C345-82B7-16166544F110}">
  <sheetPr codeName="Sheet24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151</v>
      </c>
    </row>
    <row r="2" spans="1:1" x14ac:dyDescent="0.3">
      <c r="A2" s="1" t="s">
        <v>152</v>
      </c>
    </row>
    <row r="3" spans="1:1" x14ac:dyDescent="0.3">
      <c r="A3" s="1" t="s">
        <v>884</v>
      </c>
    </row>
    <row r="4" spans="1:1" x14ac:dyDescent="0.3">
      <c r="A4" s="1" t="s">
        <v>153</v>
      </c>
    </row>
  </sheetData>
  <phoneticPr fontId="6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87280-393B-7044-857C-0B97B9C1000A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6867A-21CA-9742-B003-78C9D05A60A5}">
  <sheetPr codeName="Sheet37">
    <tabColor rgb="FFFF0000"/>
  </sheetPr>
  <dimension ref="A1:K235"/>
  <sheetViews>
    <sheetView workbookViewId="0"/>
  </sheetViews>
  <sheetFormatPr baseColWidth="10" defaultColWidth="14.5" defaultRowHeight="16" x14ac:dyDescent="0.2"/>
  <cols>
    <col min="1" max="1" width="14.5" style="17"/>
    <col min="2" max="2" width="20.83203125" style="17" bestFit="1" customWidth="1"/>
    <col min="3" max="16384" width="14.5" style="17"/>
  </cols>
  <sheetData>
    <row r="1" spans="1:11" x14ac:dyDescent="0.2">
      <c r="A1" s="24" t="s">
        <v>50</v>
      </c>
      <c r="B1" s="24" t="s">
        <v>51</v>
      </c>
      <c r="C1" s="24" t="s">
        <v>52</v>
      </c>
      <c r="D1" s="24" t="s">
        <v>53</v>
      </c>
      <c r="E1" s="24" t="s">
        <v>54</v>
      </c>
      <c r="F1" s="24" t="s">
        <v>55</v>
      </c>
      <c r="G1" s="24" t="s">
        <v>56</v>
      </c>
      <c r="H1" s="24" t="s">
        <v>57</v>
      </c>
      <c r="I1" s="24" t="s">
        <v>58</v>
      </c>
      <c r="J1" s="24" t="s">
        <v>59</v>
      </c>
      <c r="K1" s="24" t="s">
        <v>60</v>
      </c>
    </row>
    <row r="2" spans="1:11" x14ac:dyDescent="0.2">
      <c r="A2" s="24" t="s">
        <v>61</v>
      </c>
      <c r="B2" s="24" t="s">
        <v>62</v>
      </c>
      <c r="C2" s="24">
        <v>1.8</v>
      </c>
      <c r="D2" s="24">
        <v>1999</v>
      </c>
      <c r="E2" s="24">
        <v>4</v>
      </c>
      <c r="F2" s="24" t="s">
        <v>63</v>
      </c>
      <c r="G2" s="24" t="s">
        <v>64</v>
      </c>
      <c r="H2" s="24">
        <v>18</v>
      </c>
      <c r="I2" s="24">
        <v>29</v>
      </c>
      <c r="J2" s="24" t="s">
        <v>5</v>
      </c>
      <c r="K2" s="24" t="s">
        <v>65</v>
      </c>
    </row>
    <row r="3" spans="1:11" x14ac:dyDescent="0.2">
      <c r="A3" s="24" t="s">
        <v>61</v>
      </c>
      <c r="B3" s="24" t="s">
        <v>62</v>
      </c>
      <c r="C3" s="24">
        <v>1.8</v>
      </c>
      <c r="D3" s="24">
        <v>1999</v>
      </c>
      <c r="E3" s="24">
        <v>4</v>
      </c>
      <c r="F3" s="24" t="s">
        <v>66</v>
      </c>
      <c r="G3" s="24" t="s">
        <v>64</v>
      </c>
      <c r="H3" s="24">
        <v>21</v>
      </c>
      <c r="I3" s="24">
        <v>29</v>
      </c>
      <c r="J3" s="24" t="s">
        <v>5</v>
      </c>
      <c r="K3" s="24" t="s">
        <v>65</v>
      </c>
    </row>
    <row r="4" spans="1:11" x14ac:dyDescent="0.2">
      <c r="A4" s="24" t="s">
        <v>61</v>
      </c>
      <c r="B4" s="24" t="s">
        <v>62</v>
      </c>
      <c r="C4" s="24">
        <v>2</v>
      </c>
      <c r="D4" s="24">
        <v>2008</v>
      </c>
      <c r="E4" s="24">
        <v>4</v>
      </c>
      <c r="F4" s="24" t="s">
        <v>67</v>
      </c>
      <c r="G4" s="24" t="s">
        <v>64</v>
      </c>
      <c r="H4" s="24">
        <v>20</v>
      </c>
      <c r="I4" s="24">
        <v>31</v>
      </c>
      <c r="J4" s="24" t="s">
        <v>5</v>
      </c>
      <c r="K4" s="24" t="s">
        <v>65</v>
      </c>
    </row>
    <row r="5" spans="1:11" x14ac:dyDescent="0.2">
      <c r="A5" s="24" t="s">
        <v>61</v>
      </c>
      <c r="B5" s="24" t="s">
        <v>62</v>
      </c>
      <c r="C5" s="24">
        <v>2</v>
      </c>
      <c r="D5" s="24">
        <v>2008</v>
      </c>
      <c r="E5" s="24">
        <v>4</v>
      </c>
      <c r="F5" s="24" t="s">
        <v>68</v>
      </c>
      <c r="G5" s="24" t="s">
        <v>64</v>
      </c>
      <c r="H5" s="24">
        <v>21</v>
      </c>
      <c r="I5" s="24">
        <v>30</v>
      </c>
      <c r="J5" s="24" t="s">
        <v>5</v>
      </c>
      <c r="K5" s="24" t="s">
        <v>65</v>
      </c>
    </row>
    <row r="6" spans="1:11" x14ac:dyDescent="0.2">
      <c r="A6" s="24" t="s">
        <v>61</v>
      </c>
      <c r="B6" s="24" t="s">
        <v>62</v>
      </c>
      <c r="C6" s="24">
        <v>2.8</v>
      </c>
      <c r="D6" s="24">
        <v>1999</v>
      </c>
      <c r="E6" s="24">
        <v>6</v>
      </c>
      <c r="F6" s="24" t="s">
        <v>63</v>
      </c>
      <c r="G6" s="24" t="s">
        <v>64</v>
      </c>
      <c r="H6" s="24">
        <v>16</v>
      </c>
      <c r="I6" s="24">
        <v>26</v>
      </c>
      <c r="J6" s="24" t="s">
        <v>5</v>
      </c>
      <c r="K6" s="24" t="s">
        <v>65</v>
      </c>
    </row>
    <row r="7" spans="1:11" x14ac:dyDescent="0.2">
      <c r="A7" s="24" t="s">
        <v>61</v>
      </c>
      <c r="B7" s="24" t="s">
        <v>62</v>
      </c>
      <c r="C7" s="24">
        <v>2.8</v>
      </c>
      <c r="D7" s="24">
        <v>1999</v>
      </c>
      <c r="E7" s="24">
        <v>6</v>
      </c>
      <c r="F7" s="24" t="s">
        <v>66</v>
      </c>
      <c r="G7" s="24" t="s">
        <v>64</v>
      </c>
      <c r="H7" s="24">
        <v>18</v>
      </c>
      <c r="I7" s="24">
        <v>26</v>
      </c>
      <c r="J7" s="24" t="s">
        <v>5</v>
      </c>
      <c r="K7" s="24" t="s">
        <v>65</v>
      </c>
    </row>
    <row r="8" spans="1:11" x14ac:dyDescent="0.2">
      <c r="A8" s="24" t="s">
        <v>61</v>
      </c>
      <c r="B8" s="24" t="s">
        <v>62</v>
      </c>
      <c r="C8" s="24">
        <v>3.1</v>
      </c>
      <c r="D8" s="24">
        <v>2008</v>
      </c>
      <c r="E8" s="24">
        <v>6</v>
      </c>
      <c r="F8" s="24" t="s">
        <v>68</v>
      </c>
      <c r="G8" s="24" t="s">
        <v>64</v>
      </c>
      <c r="H8" s="24">
        <v>18</v>
      </c>
      <c r="I8" s="24">
        <v>27</v>
      </c>
      <c r="J8" s="24" t="s">
        <v>5</v>
      </c>
      <c r="K8" s="24" t="s">
        <v>65</v>
      </c>
    </row>
    <row r="9" spans="1:11" x14ac:dyDescent="0.2">
      <c r="A9" s="24" t="s">
        <v>61</v>
      </c>
      <c r="B9" s="24" t="s">
        <v>69</v>
      </c>
      <c r="C9" s="24">
        <v>1.8</v>
      </c>
      <c r="D9" s="24">
        <v>1999</v>
      </c>
      <c r="E9" s="24">
        <v>4</v>
      </c>
      <c r="F9" s="24" t="s">
        <v>66</v>
      </c>
      <c r="G9" s="24">
        <v>4</v>
      </c>
      <c r="H9" s="24">
        <v>18</v>
      </c>
      <c r="I9" s="24">
        <v>26</v>
      </c>
      <c r="J9" s="24" t="s">
        <v>5</v>
      </c>
      <c r="K9" s="24" t="s">
        <v>65</v>
      </c>
    </row>
    <row r="10" spans="1:11" x14ac:dyDescent="0.2">
      <c r="A10" s="24" t="s">
        <v>61</v>
      </c>
      <c r="B10" s="24" t="s">
        <v>69</v>
      </c>
      <c r="C10" s="24">
        <v>1.8</v>
      </c>
      <c r="D10" s="24">
        <v>1999</v>
      </c>
      <c r="E10" s="24">
        <v>4</v>
      </c>
      <c r="F10" s="24" t="s">
        <v>63</v>
      </c>
      <c r="G10" s="24">
        <v>4</v>
      </c>
      <c r="H10" s="24">
        <v>16</v>
      </c>
      <c r="I10" s="24">
        <v>25</v>
      </c>
      <c r="J10" s="24" t="s">
        <v>5</v>
      </c>
      <c r="K10" s="24" t="s">
        <v>65</v>
      </c>
    </row>
    <row r="11" spans="1:11" x14ac:dyDescent="0.2">
      <c r="A11" s="24" t="s">
        <v>61</v>
      </c>
      <c r="B11" s="24" t="s">
        <v>69</v>
      </c>
      <c r="C11" s="24">
        <v>2</v>
      </c>
      <c r="D11" s="24">
        <v>2008</v>
      </c>
      <c r="E11" s="24">
        <v>4</v>
      </c>
      <c r="F11" s="24" t="s">
        <v>67</v>
      </c>
      <c r="G11" s="24">
        <v>4</v>
      </c>
      <c r="H11" s="24">
        <v>20</v>
      </c>
      <c r="I11" s="24">
        <v>28</v>
      </c>
      <c r="J11" s="24" t="s">
        <v>5</v>
      </c>
      <c r="K11" s="24" t="s">
        <v>65</v>
      </c>
    </row>
    <row r="12" spans="1:11" x14ac:dyDescent="0.2">
      <c r="A12" s="24" t="s">
        <v>61</v>
      </c>
      <c r="B12" s="24" t="s">
        <v>69</v>
      </c>
      <c r="C12" s="24">
        <v>2</v>
      </c>
      <c r="D12" s="24">
        <v>2008</v>
      </c>
      <c r="E12" s="24">
        <v>4</v>
      </c>
      <c r="F12" s="24" t="s">
        <v>70</v>
      </c>
      <c r="G12" s="24">
        <v>4</v>
      </c>
      <c r="H12" s="24">
        <v>19</v>
      </c>
      <c r="I12" s="24">
        <v>27</v>
      </c>
      <c r="J12" s="24" t="s">
        <v>5</v>
      </c>
      <c r="K12" s="24" t="s">
        <v>65</v>
      </c>
    </row>
    <row r="13" spans="1:11" x14ac:dyDescent="0.2">
      <c r="A13" s="24" t="s">
        <v>61</v>
      </c>
      <c r="B13" s="24" t="s">
        <v>69</v>
      </c>
      <c r="C13" s="24">
        <v>2.8</v>
      </c>
      <c r="D13" s="24">
        <v>1999</v>
      </c>
      <c r="E13" s="24">
        <v>6</v>
      </c>
      <c r="F13" s="24" t="s">
        <v>63</v>
      </c>
      <c r="G13" s="24">
        <v>4</v>
      </c>
      <c r="H13" s="24">
        <v>15</v>
      </c>
      <c r="I13" s="24">
        <v>25</v>
      </c>
      <c r="J13" s="24" t="s">
        <v>5</v>
      </c>
      <c r="K13" s="24" t="s">
        <v>65</v>
      </c>
    </row>
    <row r="14" spans="1:11" x14ac:dyDescent="0.2">
      <c r="A14" s="24" t="s">
        <v>61</v>
      </c>
      <c r="B14" s="24" t="s">
        <v>69</v>
      </c>
      <c r="C14" s="24">
        <v>2.8</v>
      </c>
      <c r="D14" s="24">
        <v>1999</v>
      </c>
      <c r="E14" s="24">
        <v>6</v>
      </c>
      <c r="F14" s="24" t="s">
        <v>66</v>
      </c>
      <c r="G14" s="24">
        <v>4</v>
      </c>
      <c r="H14" s="24">
        <v>17</v>
      </c>
      <c r="I14" s="24">
        <v>25</v>
      </c>
      <c r="J14" s="24" t="s">
        <v>5</v>
      </c>
      <c r="K14" s="24" t="s">
        <v>65</v>
      </c>
    </row>
    <row r="15" spans="1:11" x14ac:dyDescent="0.2">
      <c r="A15" s="24" t="s">
        <v>61</v>
      </c>
      <c r="B15" s="24" t="s">
        <v>69</v>
      </c>
      <c r="C15" s="24">
        <v>3.1</v>
      </c>
      <c r="D15" s="24">
        <v>2008</v>
      </c>
      <c r="E15" s="24">
        <v>6</v>
      </c>
      <c r="F15" s="24" t="s">
        <v>70</v>
      </c>
      <c r="G15" s="24">
        <v>4</v>
      </c>
      <c r="H15" s="24">
        <v>17</v>
      </c>
      <c r="I15" s="24">
        <v>25</v>
      </c>
      <c r="J15" s="24" t="s">
        <v>5</v>
      </c>
      <c r="K15" s="24" t="s">
        <v>65</v>
      </c>
    </row>
    <row r="16" spans="1:11" x14ac:dyDescent="0.2">
      <c r="A16" s="24" t="s">
        <v>61</v>
      </c>
      <c r="B16" s="24" t="s">
        <v>69</v>
      </c>
      <c r="C16" s="24">
        <v>3.1</v>
      </c>
      <c r="D16" s="24">
        <v>2008</v>
      </c>
      <c r="E16" s="24">
        <v>6</v>
      </c>
      <c r="F16" s="24" t="s">
        <v>67</v>
      </c>
      <c r="G16" s="24">
        <v>4</v>
      </c>
      <c r="H16" s="24">
        <v>15</v>
      </c>
      <c r="I16" s="24">
        <v>25</v>
      </c>
      <c r="J16" s="24" t="s">
        <v>5</v>
      </c>
      <c r="K16" s="24" t="s">
        <v>65</v>
      </c>
    </row>
    <row r="17" spans="1:11" x14ac:dyDescent="0.2">
      <c r="A17" s="24" t="s">
        <v>61</v>
      </c>
      <c r="B17" s="24" t="s">
        <v>71</v>
      </c>
      <c r="C17" s="24">
        <v>2.8</v>
      </c>
      <c r="D17" s="24">
        <v>1999</v>
      </c>
      <c r="E17" s="24">
        <v>6</v>
      </c>
      <c r="F17" s="24" t="s">
        <v>63</v>
      </c>
      <c r="G17" s="24">
        <v>4</v>
      </c>
      <c r="H17" s="24">
        <v>15</v>
      </c>
      <c r="I17" s="24">
        <v>24</v>
      </c>
      <c r="J17" s="24" t="s">
        <v>5</v>
      </c>
      <c r="K17" s="24" t="s">
        <v>72</v>
      </c>
    </row>
    <row r="18" spans="1:11" x14ac:dyDescent="0.2">
      <c r="A18" s="24" t="s">
        <v>61</v>
      </c>
      <c r="B18" s="24" t="s">
        <v>71</v>
      </c>
      <c r="C18" s="24">
        <v>3.1</v>
      </c>
      <c r="D18" s="24">
        <v>2008</v>
      </c>
      <c r="E18" s="24">
        <v>6</v>
      </c>
      <c r="F18" s="24" t="s">
        <v>70</v>
      </c>
      <c r="G18" s="24">
        <v>4</v>
      </c>
      <c r="H18" s="24">
        <v>17</v>
      </c>
      <c r="I18" s="24">
        <v>25</v>
      </c>
      <c r="J18" s="24" t="s">
        <v>5</v>
      </c>
      <c r="K18" s="24" t="s">
        <v>72</v>
      </c>
    </row>
    <row r="19" spans="1:11" x14ac:dyDescent="0.2">
      <c r="A19" s="24" t="s">
        <v>61</v>
      </c>
      <c r="B19" s="24" t="s">
        <v>71</v>
      </c>
      <c r="C19" s="24">
        <v>4.2</v>
      </c>
      <c r="D19" s="24">
        <v>2008</v>
      </c>
      <c r="E19" s="24">
        <v>8</v>
      </c>
      <c r="F19" s="24" t="s">
        <v>70</v>
      </c>
      <c r="G19" s="24">
        <v>4</v>
      </c>
      <c r="H19" s="24">
        <v>16</v>
      </c>
      <c r="I19" s="24">
        <v>23</v>
      </c>
      <c r="J19" s="24" t="s">
        <v>5</v>
      </c>
      <c r="K19" s="24" t="s">
        <v>72</v>
      </c>
    </row>
    <row r="20" spans="1:11" x14ac:dyDescent="0.2">
      <c r="A20" s="24" t="s">
        <v>73</v>
      </c>
      <c r="B20" s="24" t="s">
        <v>74</v>
      </c>
      <c r="C20" s="24">
        <v>5.3</v>
      </c>
      <c r="D20" s="24">
        <v>2008</v>
      </c>
      <c r="E20" s="24">
        <v>8</v>
      </c>
      <c r="F20" s="24" t="s">
        <v>75</v>
      </c>
      <c r="G20" s="24" t="s">
        <v>76</v>
      </c>
      <c r="H20" s="24">
        <v>14</v>
      </c>
      <c r="I20" s="24">
        <v>20</v>
      </c>
      <c r="J20" s="24" t="s">
        <v>76</v>
      </c>
      <c r="K20" s="24" t="s">
        <v>77</v>
      </c>
    </row>
    <row r="21" spans="1:11" x14ac:dyDescent="0.2">
      <c r="A21" s="24" t="s">
        <v>73</v>
      </c>
      <c r="B21" s="24" t="s">
        <v>74</v>
      </c>
      <c r="C21" s="24">
        <v>5.3</v>
      </c>
      <c r="D21" s="24">
        <v>2008</v>
      </c>
      <c r="E21" s="24">
        <v>8</v>
      </c>
      <c r="F21" s="24" t="s">
        <v>75</v>
      </c>
      <c r="G21" s="24" t="s">
        <v>76</v>
      </c>
      <c r="H21" s="24">
        <v>11</v>
      </c>
      <c r="I21" s="24">
        <v>15</v>
      </c>
      <c r="J21" s="24" t="s">
        <v>78</v>
      </c>
      <c r="K21" s="24" t="s">
        <v>77</v>
      </c>
    </row>
    <row r="22" spans="1:11" x14ac:dyDescent="0.2">
      <c r="A22" s="24" t="s">
        <v>73</v>
      </c>
      <c r="B22" s="24" t="s">
        <v>74</v>
      </c>
      <c r="C22" s="24">
        <v>5.3</v>
      </c>
      <c r="D22" s="24">
        <v>2008</v>
      </c>
      <c r="E22" s="24">
        <v>8</v>
      </c>
      <c r="F22" s="24" t="s">
        <v>75</v>
      </c>
      <c r="G22" s="24" t="s">
        <v>76</v>
      </c>
      <c r="H22" s="24">
        <v>14</v>
      </c>
      <c r="I22" s="24">
        <v>20</v>
      </c>
      <c r="J22" s="24" t="s">
        <v>76</v>
      </c>
      <c r="K22" s="24" t="s">
        <v>77</v>
      </c>
    </row>
    <row r="23" spans="1:11" x14ac:dyDescent="0.2">
      <c r="A23" s="24" t="s">
        <v>73</v>
      </c>
      <c r="B23" s="24" t="s">
        <v>74</v>
      </c>
      <c r="C23" s="24">
        <v>5.7</v>
      </c>
      <c r="D23" s="24">
        <v>1999</v>
      </c>
      <c r="E23" s="24">
        <v>8</v>
      </c>
      <c r="F23" s="24" t="s">
        <v>75</v>
      </c>
      <c r="G23" s="24" t="s">
        <v>76</v>
      </c>
      <c r="H23" s="24">
        <v>13</v>
      </c>
      <c r="I23" s="24">
        <v>17</v>
      </c>
      <c r="J23" s="24" t="s">
        <v>76</v>
      </c>
      <c r="K23" s="24" t="s">
        <v>77</v>
      </c>
    </row>
    <row r="24" spans="1:11" x14ac:dyDescent="0.2">
      <c r="A24" s="24" t="s">
        <v>73</v>
      </c>
      <c r="B24" s="24" t="s">
        <v>74</v>
      </c>
      <c r="C24" s="24">
        <v>6</v>
      </c>
      <c r="D24" s="24">
        <v>2008</v>
      </c>
      <c r="E24" s="24">
        <v>8</v>
      </c>
      <c r="F24" s="24" t="s">
        <v>75</v>
      </c>
      <c r="G24" s="24" t="s">
        <v>76</v>
      </c>
      <c r="H24" s="24">
        <v>12</v>
      </c>
      <c r="I24" s="24">
        <v>17</v>
      </c>
      <c r="J24" s="24" t="s">
        <v>76</v>
      </c>
      <c r="K24" s="24" t="s">
        <v>77</v>
      </c>
    </row>
    <row r="25" spans="1:11" x14ac:dyDescent="0.2">
      <c r="A25" s="24" t="s">
        <v>73</v>
      </c>
      <c r="B25" s="24" t="s">
        <v>79</v>
      </c>
      <c r="C25" s="24">
        <v>5.7</v>
      </c>
      <c r="D25" s="24">
        <v>1999</v>
      </c>
      <c r="E25" s="24">
        <v>8</v>
      </c>
      <c r="F25" s="24" t="s">
        <v>67</v>
      </c>
      <c r="G25" s="24" t="s">
        <v>76</v>
      </c>
      <c r="H25" s="24">
        <v>16</v>
      </c>
      <c r="I25" s="24">
        <v>26</v>
      </c>
      <c r="J25" s="24" t="s">
        <v>5</v>
      </c>
      <c r="K25" s="24" t="s">
        <v>80</v>
      </c>
    </row>
    <row r="26" spans="1:11" x14ac:dyDescent="0.2">
      <c r="A26" s="24" t="s">
        <v>73</v>
      </c>
      <c r="B26" s="24" t="s">
        <v>79</v>
      </c>
      <c r="C26" s="24">
        <v>5.7</v>
      </c>
      <c r="D26" s="24">
        <v>1999</v>
      </c>
      <c r="E26" s="24">
        <v>8</v>
      </c>
      <c r="F26" s="24" t="s">
        <v>75</v>
      </c>
      <c r="G26" s="24" t="s">
        <v>76</v>
      </c>
      <c r="H26" s="24">
        <v>15</v>
      </c>
      <c r="I26" s="24">
        <v>23</v>
      </c>
      <c r="J26" s="24" t="s">
        <v>5</v>
      </c>
      <c r="K26" s="24" t="s">
        <v>80</v>
      </c>
    </row>
    <row r="27" spans="1:11" x14ac:dyDescent="0.2">
      <c r="A27" s="24" t="s">
        <v>73</v>
      </c>
      <c r="B27" s="24" t="s">
        <v>79</v>
      </c>
      <c r="C27" s="24">
        <v>6.2</v>
      </c>
      <c r="D27" s="24">
        <v>2008</v>
      </c>
      <c r="E27" s="24">
        <v>8</v>
      </c>
      <c r="F27" s="24" t="s">
        <v>67</v>
      </c>
      <c r="G27" s="24" t="s">
        <v>76</v>
      </c>
      <c r="H27" s="24">
        <v>16</v>
      </c>
      <c r="I27" s="24">
        <v>26</v>
      </c>
      <c r="J27" s="24" t="s">
        <v>5</v>
      </c>
      <c r="K27" s="24" t="s">
        <v>80</v>
      </c>
    </row>
    <row r="28" spans="1:11" x14ac:dyDescent="0.2">
      <c r="A28" s="24" t="s">
        <v>73</v>
      </c>
      <c r="B28" s="24" t="s">
        <v>79</v>
      </c>
      <c r="C28" s="24">
        <v>6.2</v>
      </c>
      <c r="D28" s="24">
        <v>2008</v>
      </c>
      <c r="E28" s="24">
        <v>8</v>
      </c>
      <c r="F28" s="24" t="s">
        <v>70</v>
      </c>
      <c r="G28" s="24" t="s">
        <v>76</v>
      </c>
      <c r="H28" s="24">
        <v>15</v>
      </c>
      <c r="I28" s="24">
        <v>25</v>
      </c>
      <c r="J28" s="24" t="s">
        <v>5</v>
      </c>
      <c r="K28" s="24" t="s">
        <v>80</v>
      </c>
    </row>
    <row r="29" spans="1:11" x14ac:dyDescent="0.2">
      <c r="A29" s="24" t="s">
        <v>73</v>
      </c>
      <c r="B29" s="24" t="s">
        <v>79</v>
      </c>
      <c r="C29" s="24">
        <v>7</v>
      </c>
      <c r="D29" s="24">
        <v>2008</v>
      </c>
      <c r="E29" s="24">
        <v>8</v>
      </c>
      <c r="F29" s="24" t="s">
        <v>67</v>
      </c>
      <c r="G29" s="24" t="s">
        <v>76</v>
      </c>
      <c r="H29" s="24">
        <v>15</v>
      </c>
      <c r="I29" s="24">
        <v>24</v>
      </c>
      <c r="J29" s="24" t="s">
        <v>5</v>
      </c>
      <c r="K29" s="24" t="s">
        <v>80</v>
      </c>
    </row>
    <row r="30" spans="1:11" x14ac:dyDescent="0.2">
      <c r="A30" s="24" t="s">
        <v>73</v>
      </c>
      <c r="B30" s="24" t="s">
        <v>81</v>
      </c>
      <c r="C30" s="24">
        <v>5.3</v>
      </c>
      <c r="D30" s="24">
        <v>2008</v>
      </c>
      <c r="E30" s="24">
        <v>8</v>
      </c>
      <c r="F30" s="24" t="s">
        <v>75</v>
      </c>
      <c r="G30" s="24">
        <v>4</v>
      </c>
      <c r="H30" s="24">
        <v>14</v>
      </c>
      <c r="I30" s="24">
        <v>19</v>
      </c>
      <c r="J30" s="24" t="s">
        <v>76</v>
      </c>
      <c r="K30" s="24" t="s">
        <v>77</v>
      </c>
    </row>
    <row r="31" spans="1:11" x14ac:dyDescent="0.2">
      <c r="A31" s="24" t="s">
        <v>73</v>
      </c>
      <c r="B31" s="24" t="s">
        <v>81</v>
      </c>
      <c r="C31" s="24">
        <v>5.3</v>
      </c>
      <c r="D31" s="24">
        <v>2008</v>
      </c>
      <c r="E31" s="24">
        <v>8</v>
      </c>
      <c r="F31" s="24" t="s">
        <v>75</v>
      </c>
      <c r="G31" s="24">
        <v>4</v>
      </c>
      <c r="H31" s="24">
        <v>11</v>
      </c>
      <c r="I31" s="24">
        <v>14</v>
      </c>
      <c r="J31" s="24" t="s">
        <v>78</v>
      </c>
      <c r="K31" s="24" t="s">
        <v>77</v>
      </c>
    </row>
    <row r="32" spans="1:11" x14ac:dyDescent="0.2">
      <c r="A32" s="24" t="s">
        <v>73</v>
      </c>
      <c r="B32" s="24" t="s">
        <v>81</v>
      </c>
      <c r="C32" s="24">
        <v>5.7</v>
      </c>
      <c r="D32" s="24">
        <v>1999</v>
      </c>
      <c r="E32" s="24">
        <v>8</v>
      </c>
      <c r="F32" s="24" t="s">
        <v>75</v>
      </c>
      <c r="G32" s="24">
        <v>4</v>
      </c>
      <c r="H32" s="24">
        <v>11</v>
      </c>
      <c r="I32" s="24">
        <v>15</v>
      </c>
      <c r="J32" s="24" t="s">
        <v>76</v>
      </c>
      <c r="K32" s="24" t="s">
        <v>77</v>
      </c>
    </row>
    <row r="33" spans="1:11" x14ac:dyDescent="0.2">
      <c r="A33" s="24" t="s">
        <v>73</v>
      </c>
      <c r="B33" s="24" t="s">
        <v>81</v>
      </c>
      <c r="C33" s="24">
        <v>6.5</v>
      </c>
      <c r="D33" s="24">
        <v>1999</v>
      </c>
      <c r="E33" s="24">
        <v>8</v>
      </c>
      <c r="F33" s="24" t="s">
        <v>75</v>
      </c>
      <c r="G33" s="24">
        <v>4</v>
      </c>
      <c r="H33" s="24">
        <v>14</v>
      </c>
      <c r="I33" s="24">
        <v>17</v>
      </c>
      <c r="J33" s="24" t="s">
        <v>82</v>
      </c>
      <c r="K33" s="24" t="s">
        <v>77</v>
      </c>
    </row>
    <row r="34" spans="1:11" x14ac:dyDescent="0.2">
      <c r="A34" s="24" t="s">
        <v>73</v>
      </c>
      <c r="B34" s="24" t="s">
        <v>83</v>
      </c>
      <c r="C34" s="24">
        <v>2.4</v>
      </c>
      <c r="D34" s="24">
        <v>1999</v>
      </c>
      <c r="E34" s="24">
        <v>4</v>
      </c>
      <c r="F34" s="24" t="s">
        <v>75</v>
      </c>
      <c r="G34" s="24" t="s">
        <v>64</v>
      </c>
      <c r="H34" s="24">
        <v>19</v>
      </c>
      <c r="I34" s="24">
        <v>27</v>
      </c>
      <c r="J34" s="24" t="s">
        <v>76</v>
      </c>
      <c r="K34" s="24" t="s">
        <v>72</v>
      </c>
    </row>
    <row r="35" spans="1:11" x14ac:dyDescent="0.2">
      <c r="A35" s="24" t="s">
        <v>73</v>
      </c>
      <c r="B35" s="24" t="s">
        <v>83</v>
      </c>
      <c r="C35" s="24">
        <v>2.4</v>
      </c>
      <c r="D35" s="24">
        <v>2008</v>
      </c>
      <c r="E35" s="24">
        <v>4</v>
      </c>
      <c r="F35" s="24" t="s">
        <v>75</v>
      </c>
      <c r="G35" s="24" t="s">
        <v>64</v>
      </c>
      <c r="H35" s="24">
        <v>22</v>
      </c>
      <c r="I35" s="24">
        <v>30</v>
      </c>
      <c r="J35" s="24" t="s">
        <v>76</v>
      </c>
      <c r="K35" s="24" t="s">
        <v>72</v>
      </c>
    </row>
    <row r="36" spans="1:11" x14ac:dyDescent="0.2">
      <c r="A36" s="24" t="s">
        <v>73</v>
      </c>
      <c r="B36" s="24" t="s">
        <v>83</v>
      </c>
      <c r="C36" s="24">
        <v>3.1</v>
      </c>
      <c r="D36" s="24">
        <v>1999</v>
      </c>
      <c r="E36" s="24">
        <v>6</v>
      </c>
      <c r="F36" s="24" t="s">
        <v>75</v>
      </c>
      <c r="G36" s="24" t="s">
        <v>64</v>
      </c>
      <c r="H36" s="24">
        <v>18</v>
      </c>
      <c r="I36" s="24">
        <v>26</v>
      </c>
      <c r="J36" s="24" t="s">
        <v>76</v>
      </c>
      <c r="K36" s="24" t="s">
        <v>72</v>
      </c>
    </row>
    <row r="37" spans="1:11" x14ac:dyDescent="0.2">
      <c r="A37" s="24" t="s">
        <v>73</v>
      </c>
      <c r="B37" s="24" t="s">
        <v>83</v>
      </c>
      <c r="C37" s="24">
        <v>3.5</v>
      </c>
      <c r="D37" s="24">
        <v>2008</v>
      </c>
      <c r="E37" s="24">
        <v>6</v>
      </c>
      <c r="F37" s="24" t="s">
        <v>75</v>
      </c>
      <c r="G37" s="24" t="s">
        <v>64</v>
      </c>
      <c r="H37" s="24">
        <v>18</v>
      </c>
      <c r="I37" s="24">
        <v>29</v>
      </c>
      <c r="J37" s="24" t="s">
        <v>76</v>
      </c>
      <c r="K37" s="24" t="s">
        <v>72</v>
      </c>
    </row>
    <row r="38" spans="1:11" x14ac:dyDescent="0.2">
      <c r="A38" s="24" t="s">
        <v>73</v>
      </c>
      <c r="B38" s="24" t="s">
        <v>83</v>
      </c>
      <c r="C38" s="24">
        <v>3.6</v>
      </c>
      <c r="D38" s="24">
        <v>2008</v>
      </c>
      <c r="E38" s="24">
        <v>6</v>
      </c>
      <c r="F38" s="24" t="s">
        <v>70</v>
      </c>
      <c r="G38" s="24" t="s">
        <v>64</v>
      </c>
      <c r="H38" s="24">
        <v>17</v>
      </c>
      <c r="I38" s="24">
        <v>26</v>
      </c>
      <c r="J38" s="24" t="s">
        <v>76</v>
      </c>
      <c r="K38" s="24" t="s">
        <v>72</v>
      </c>
    </row>
    <row r="39" spans="1:11" x14ac:dyDescent="0.2">
      <c r="A39" s="24" t="s">
        <v>84</v>
      </c>
      <c r="B39" s="24" t="s">
        <v>85</v>
      </c>
      <c r="C39" s="24">
        <v>2.4</v>
      </c>
      <c r="D39" s="24">
        <v>1999</v>
      </c>
      <c r="E39" s="24">
        <v>4</v>
      </c>
      <c r="F39" s="24" t="s">
        <v>86</v>
      </c>
      <c r="G39" s="24" t="s">
        <v>64</v>
      </c>
      <c r="H39" s="24">
        <v>18</v>
      </c>
      <c r="I39" s="24">
        <v>24</v>
      </c>
      <c r="J39" s="24" t="s">
        <v>76</v>
      </c>
      <c r="K39" s="24" t="s">
        <v>87</v>
      </c>
    </row>
    <row r="40" spans="1:11" x14ac:dyDescent="0.2">
      <c r="A40" s="24" t="s">
        <v>84</v>
      </c>
      <c r="B40" s="24" t="s">
        <v>85</v>
      </c>
      <c r="C40" s="24">
        <v>3</v>
      </c>
      <c r="D40" s="24">
        <v>1999</v>
      </c>
      <c r="E40" s="24">
        <v>6</v>
      </c>
      <c r="F40" s="24" t="s">
        <v>75</v>
      </c>
      <c r="G40" s="24" t="s">
        <v>64</v>
      </c>
      <c r="H40" s="24">
        <v>17</v>
      </c>
      <c r="I40" s="24">
        <v>24</v>
      </c>
      <c r="J40" s="24" t="s">
        <v>76</v>
      </c>
      <c r="K40" s="24" t="s">
        <v>87</v>
      </c>
    </row>
    <row r="41" spans="1:11" x14ac:dyDescent="0.2">
      <c r="A41" s="24" t="s">
        <v>84</v>
      </c>
      <c r="B41" s="24" t="s">
        <v>85</v>
      </c>
      <c r="C41" s="24">
        <v>3.3</v>
      </c>
      <c r="D41" s="24">
        <v>1999</v>
      </c>
      <c r="E41" s="24">
        <v>6</v>
      </c>
      <c r="F41" s="24" t="s">
        <v>75</v>
      </c>
      <c r="G41" s="24" t="s">
        <v>64</v>
      </c>
      <c r="H41" s="24">
        <v>16</v>
      </c>
      <c r="I41" s="24">
        <v>22</v>
      </c>
      <c r="J41" s="24" t="s">
        <v>76</v>
      </c>
      <c r="K41" s="24" t="s">
        <v>87</v>
      </c>
    </row>
    <row r="42" spans="1:11" x14ac:dyDescent="0.2">
      <c r="A42" s="24" t="s">
        <v>84</v>
      </c>
      <c r="B42" s="24" t="s">
        <v>85</v>
      </c>
      <c r="C42" s="24">
        <v>3.3</v>
      </c>
      <c r="D42" s="24">
        <v>1999</v>
      </c>
      <c r="E42" s="24">
        <v>6</v>
      </c>
      <c r="F42" s="24" t="s">
        <v>75</v>
      </c>
      <c r="G42" s="24" t="s">
        <v>64</v>
      </c>
      <c r="H42" s="24">
        <v>16</v>
      </c>
      <c r="I42" s="24">
        <v>22</v>
      </c>
      <c r="J42" s="24" t="s">
        <v>76</v>
      </c>
      <c r="K42" s="24" t="s">
        <v>87</v>
      </c>
    </row>
    <row r="43" spans="1:11" x14ac:dyDescent="0.2">
      <c r="A43" s="24" t="s">
        <v>84</v>
      </c>
      <c r="B43" s="24" t="s">
        <v>85</v>
      </c>
      <c r="C43" s="24">
        <v>3.3</v>
      </c>
      <c r="D43" s="24">
        <v>2008</v>
      </c>
      <c r="E43" s="24">
        <v>6</v>
      </c>
      <c r="F43" s="24" t="s">
        <v>75</v>
      </c>
      <c r="G43" s="24" t="s">
        <v>64</v>
      </c>
      <c r="H43" s="24">
        <v>17</v>
      </c>
      <c r="I43" s="24">
        <v>24</v>
      </c>
      <c r="J43" s="24" t="s">
        <v>76</v>
      </c>
      <c r="K43" s="24" t="s">
        <v>87</v>
      </c>
    </row>
    <row r="44" spans="1:11" x14ac:dyDescent="0.2">
      <c r="A44" s="24" t="s">
        <v>84</v>
      </c>
      <c r="B44" s="24" t="s">
        <v>85</v>
      </c>
      <c r="C44" s="24">
        <v>3.3</v>
      </c>
      <c r="D44" s="24">
        <v>2008</v>
      </c>
      <c r="E44" s="24">
        <v>6</v>
      </c>
      <c r="F44" s="24" t="s">
        <v>75</v>
      </c>
      <c r="G44" s="24" t="s">
        <v>64</v>
      </c>
      <c r="H44" s="24">
        <v>17</v>
      </c>
      <c r="I44" s="24">
        <v>24</v>
      </c>
      <c r="J44" s="24" t="s">
        <v>76</v>
      </c>
      <c r="K44" s="24" t="s">
        <v>87</v>
      </c>
    </row>
    <row r="45" spans="1:11" x14ac:dyDescent="0.2">
      <c r="A45" s="24" t="s">
        <v>84</v>
      </c>
      <c r="B45" s="24" t="s">
        <v>85</v>
      </c>
      <c r="C45" s="24">
        <v>3.3</v>
      </c>
      <c r="D45" s="24">
        <v>2008</v>
      </c>
      <c r="E45" s="24">
        <v>6</v>
      </c>
      <c r="F45" s="24" t="s">
        <v>75</v>
      </c>
      <c r="G45" s="24" t="s">
        <v>64</v>
      </c>
      <c r="H45" s="24">
        <v>11</v>
      </c>
      <c r="I45" s="24">
        <v>17</v>
      </c>
      <c r="J45" s="24" t="s">
        <v>78</v>
      </c>
      <c r="K45" s="24" t="s">
        <v>87</v>
      </c>
    </row>
    <row r="46" spans="1:11" x14ac:dyDescent="0.2">
      <c r="A46" s="24" t="s">
        <v>84</v>
      </c>
      <c r="B46" s="24" t="s">
        <v>85</v>
      </c>
      <c r="C46" s="24">
        <v>3.8</v>
      </c>
      <c r="D46" s="24">
        <v>1999</v>
      </c>
      <c r="E46" s="24">
        <v>6</v>
      </c>
      <c r="F46" s="24" t="s">
        <v>75</v>
      </c>
      <c r="G46" s="24" t="s">
        <v>64</v>
      </c>
      <c r="H46" s="24">
        <v>15</v>
      </c>
      <c r="I46" s="24">
        <v>22</v>
      </c>
      <c r="J46" s="24" t="s">
        <v>76</v>
      </c>
      <c r="K46" s="24" t="s">
        <v>87</v>
      </c>
    </row>
    <row r="47" spans="1:11" x14ac:dyDescent="0.2">
      <c r="A47" s="24" t="s">
        <v>84</v>
      </c>
      <c r="B47" s="24" t="s">
        <v>85</v>
      </c>
      <c r="C47" s="24">
        <v>3.8</v>
      </c>
      <c r="D47" s="24">
        <v>1999</v>
      </c>
      <c r="E47" s="24">
        <v>6</v>
      </c>
      <c r="F47" s="24" t="s">
        <v>75</v>
      </c>
      <c r="G47" s="24" t="s">
        <v>64</v>
      </c>
      <c r="H47" s="24">
        <v>15</v>
      </c>
      <c r="I47" s="24">
        <v>21</v>
      </c>
      <c r="J47" s="24" t="s">
        <v>76</v>
      </c>
      <c r="K47" s="24" t="s">
        <v>87</v>
      </c>
    </row>
    <row r="48" spans="1:11" x14ac:dyDescent="0.2">
      <c r="A48" s="24" t="s">
        <v>84</v>
      </c>
      <c r="B48" s="24" t="s">
        <v>85</v>
      </c>
      <c r="C48" s="24">
        <v>3.8</v>
      </c>
      <c r="D48" s="24">
        <v>2008</v>
      </c>
      <c r="E48" s="24">
        <v>6</v>
      </c>
      <c r="F48" s="24" t="s">
        <v>88</v>
      </c>
      <c r="G48" s="24" t="s">
        <v>64</v>
      </c>
      <c r="H48" s="24">
        <v>16</v>
      </c>
      <c r="I48" s="24">
        <v>23</v>
      </c>
      <c r="J48" s="24" t="s">
        <v>76</v>
      </c>
      <c r="K48" s="24" t="s">
        <v>87</v>
      </c>
    </row>
    <row r="49" spans="1:11" x14ac:dyDescent="0.2">
      <c r="A49" s="24" t="s">
        <v>84</v>
      </c>
      <c r="B49" s="24" t="s">
        <v>85</v>
      </c>
      <c r="C49" s="24">
        <v>4</v>
      </c>
      <c r="D49" s="24">
        <v>2008</v>
      </c>
      <c r="E49" s="24">
        <v>6</v>
      </c>
      <c r="F49" s="24" t="s">
        <v>88</v>
      </c>
      <c r="G49" s="24" t="s">
        <v>64</v>
      </c>
      <c r="H49" s="24">
        <v>16</v>
      </c>
      <c r="I49" s="24">
        <v>23</v>
      </c>
      <c r="J49" s="24" t="s">
        <v>76</v>
      </c>
      <c r="K49" s="24" t="s">
        <v>87</v>
      </c>
    </row>
    <row r="50" spans="1:11" x14ac:dyDescent="0.2">
      <c r="A50" s="24" t="s">
        <v>84</v>
      </c>
      <c r="B50" s="24" t="s">
        <v>89</v>
      </c>
      <c r="C50" s="24">
        <v>3.7</v>
      </c>
      <c r="D50" s="24">
        <v>2008</v>
      </c>
      <c r="E50" s="24">
        <v>6</v>
      </c>
      <c r="F50" s="24" t="s">
        <v>67</v>
      </c>
      <c r="G50" s="24">
        <v>4</v>
      </c>
      <c r="H50" s="24">
        <v>15</v>
      </c>
      <c r="I50" s="24">
        <v>19</v>
      </c>
      <c r="J50" s="24" t="s">
        <v>76</v>
      </c>
      <c r="K50" s="24" t="s">
        <v>90</v>
      </c>
    </row>
    <row r="51" spans="1:11" x14ac:dyDescent="0.2">
      <c r="A51" s="24" t="s">
        <v>84</v>
      </c>
      <c r="B51" s="24" t="s">
        <v>89</v>
      </c>
      <c r="C51" s="24">
        <v>3.7</v>
      </c>
      <c r="D51" s="24">
        <v>2008</v>
      </c>
      <c r="E51" s="24">
        <v>6</v>
      </c>
      <c r="F51" s="24" t="s">
        <v>75</v>
      </c>
      <c r="G51" s="24">
        <v>4</v>
      </c>
      <c r="H51" s="24">
        <v>14</v>
      </c>
      <c r="I51" s="24">
        <v>18</v>
      </c>
      <c r="J51" s="24" t="s">
        <v>76</v>
      </c>
      <c r="K51" s="24" t="s">
        <v>90</v>
      </c>
    </row>
    <row r="52" spans="1:11" x14ac:dyDescent="0.2">
      <c r="A52" s="24" t="s">
        <v>84</v>
      </c>
      <c r="B52" s="24" t="s">
        <v>89</v>
      </c>
      <c r="C52" s="24">
        <v>3.9</v>
      </c>
      <c r="D52" s="24">
        <v>1999</v>
      </c>
      <c r="E52" s="24">
        <v>6</v>
      </c>
      <c r="F52" s="24" t="s">
        <v>75</v>
      </c>
      <c r="G52" s="24">
        <v>4</v>
      </c>
      <c r="H52" s="24">
        <v>13</v>
      </c>
      <c r="I52" s="24">
        <v>17</v>
      </c>
      <c r="J52" s="24" t="s">
        <v>76</v>
      </c>
      <c r="K52" s="24" t="s">
        <v>90</v>
      </c>
    </row>
    <row r="53" spans="1:11" x14ac:dyDescent="0.2">
      <c r="A53" s="24" t="s">
        <v>84</v>
      </c>
      <c r="B53" s="24" t="s">
        <v>89</v>
      </c>
      <c r="C53" s="24">
        <v>3.9</v>
      </c>
      <c r="D53" s="24">
        <v>1999</v>
      </c>
      <c r="E53" s="24">
        <v>6</v>
      </c>
      <c r="F53" s="24" t="s">
        <v>66</v>
      </c>
      <c r="G53" s="24">
        <v>4</v>
      </c>
      <c r="H53" s="24">
        <v>14</v>
      </c>
      <c r="I53" s="24">
        <v>17</v>
      </c>
      <c r="J53" s="24" t="s">
        <v>76</v>
      </c>
      <c r="K53" s="24" t="s">
        <v>90</v>
      </c>
    </row>
    <row r="54" spans="1:11" x14ac:dyDescent="0.2">
      <c r="A54" s="24" t="s">
        <v>84</v>
      </c>
      <c r="B54" s="24" t="s">
        <v>89</v>
      </c>
      <c r="C54" s="24">
        <v>4.7</v>
      </c>
      <c r="D54" s="24">
        <v>2008</v>
      </c>
      <c r="E54" s="24">
        <v>8</v>
      </c>
      <c r="F54" s="24" t="s">
        <v>63</v>
      </c>
      <c r="G54" s="24">
        <v>4</v>
      </c>
      <c r="H54" s="24">
        <v>14</v>
      </c>
      <c r="I54" s="24">
        <v>19</v>
      </c>
      <c r="J54" s="24" t="s">
        <v>76</v>
      </c>
      <c r="K54" s="24" t="s">
        <v>90</v>
      </c>
    </row>
    <row r="55" spans="1:11" x14ac:dyDescent="0.2">
      <c r="A55" s="24" t="s">
        <v>84</v>
      </c>
      <c r="B55" s="24" t="s">
        <v>89</v>
      </c>
      <c r="C55" s="24">
        <v>4.7</v>
      </c>
      <c r="D55" s="24">
        <v>2008</v>
      </c>
      <c r="E55" s="24">
        <v>8</v>
      </c>
      <c r="F55" s="24" t="s">
        <v>63</v>
      </c>
      <c r="G55" s="24">
        <v>4</v>
      </c>
      <c r="H55" s="24">
        <v>14</v>
      </c>
      <c r="I55" s="24">
        <v>19</v>
      </c>
      <c r="J55" s="24" t="s">
        <v>76</v>
      </c>
      <c r="K55" s="24" t="s">
        <v>90</v>
      </c>
    </row>
    <row r="56" spans="1:11" x14ac:dyDescent="0.2">
      <c r="A56" s="24" t="s">
        <v>84</v>
      </c>
      <c r="B56" s="24" t="s">
        <v>89</v>
      </c>
      <c r="C56" s="24">
        <v>4.7</v>
      </c>
      <c r="D56" s="24">
        <v>2008</v>
      </c>
      <c r="E56" s="24">
        <v>8</v>
      </c>
      <c r="F56" s="24" t="s">
        <v>63</v>
      </c>
      <c r="G56" s="24">
        <v>4</v>
      </c>
      <c r="H56" s="24">
        <v>9</v>
      </c>
      <c r="I56" s="24">
        <v>12</v>
      </c>
      <c r="J56" s="24" t="s">
        <v>78</v>
      </c>
      <c r="K56" s="24" t="s">
        <v>90</v>
      </c>
    </row>
    <row r="57" spans="1:11" x14ac:dyDescent="0.2">
      <c r="A57" s="24" t="s">
        <v>84</v>
      </c>
      <c r="B57" s="24" t="s">
        <v>89</v>
      </c>
      <c r="C57" s="24">
        <v>5.2</v>
      </c>
      <c r="D57" s="24">
        <v>1999</v>
      </c>
      <c r="E57" s="24">
        <v>8</v>
      </c>
      <c r="F57" s="24" t="s">
        <v>66</v>
      </c>
      <c r="G57" s="24">
        <v>4</v>
      </c>
      <c r="H57" s="24">
        <v>11</v>
      </c>
      <c r="I57" s="24">
        <v>17</v>
      </c>
      <c r="J57" s="24" t="s">
        <v>76</v>
      </c>
      <c r="K57" s="24" t="s">
        <v>90</v>
      </c>
    </row>
    <row r="58" spans="1:11" x14ac:dyDescent="0.2">
      <c r="A58" s="24" t="s">
        <v>84</v>
      </c>
      <c r="B58" s="24" t="s">
        <v>89</v>
      </c>
      <c r="C58" s="24">
        <v>5.2</v>
      </c>
      <c r="D58" s="24">
        <v>1999</v>
      </c>
      <c r="E58" s="24">
        <v>8</v>
      </c>
      <c r="F58" s="24" t="s">
        <v>75</v>
      </c>
      <c r="G58" s="24">
        <v>4</v>
      </c>
      <c r="H58" s="24">
        <v>11</v>
      </c>
      <c r="I58" s="24">
        <v>15</v>
      </c>
      <c r="J58" s="24" t="s">
        <v>76</v>
      </c>
      <c r="K58" s="24" t="s">
        <v>90</v>
      </c>
    </row>
    <row r="59" spans="1:11" x14ac:dyDescent="0.2">
      <c r="A59" s="24" t="s">
        <v>84</v>
      </c>
      <c r="B59" s="24" t="s">
        <v>91</v>
      </c>
      <c r="C59" s="24">
        <v>3.9</v>
      </c>
      <c r="D59" s="24">
        <v>1999</v>
      </c>
      <c r="E59" s="24">
        <v>6</v>
      </c>
      <c r="F59" s="24" t="s">
        <v>75</v>
      </c>
      <c r="G59" s="24">
        <v>4</v>
      </c>
      <c r="H59" s="24">
        <v>13</v>
      </c>
      <c r="I59" s="24">
        <v>17</v>
      </c>
      <c r="J59" s="24" t="s">
        <v>76</v>
      </c>
      <c r="K59" s="24" t="s">
        <v>77</v>
      </c>
    </row>
    <row r="60" spans="1:11" x14ac:dyDescent="0.2">
      <c r="A60" s="24" t="s">
        <v>84</v>
      </c>
      <c r="B60" s="24" t="s">
        <v>91</v>
      </c>
      <c r="C60" s="24">
        <v>4.7</v>
      </c>
      <c r="D60" s="24">
        <v>2008</v>
      </c>
      <c r="E60" s="24">
        <v>8</v>
      </c>
      <c r="F60" s="24" t="s">
        <v>63</v>
      </c>
      <c r="G60" s="24">
        <v>4</v>
      </c>
      <c r="H60" s="24">
        <v>13</v>
      </c>
      <c r="I60" s="24">
        <v>17</v>
      </c>
      <c r="J60" s="24" t="s">
        <v>76</v>
      </c>
      <c r="K60" s="24" t="s">
        <v>77</v>
      </c>
    </row>
    <row r="61" spans="1:11" x14ac:dyDescent="0.2">
      <c r="A61" s="24" t="s">
        <v>84</v>
      </c>
      <c r="B61" s="24" t="s">
        <v>91</v>
      </c>
      <c r="C61" s="24">
        <v>4.7</v>
      </c>
      <c r="D61" s="24">
        <v>2008</v>
      </c>
      <c r="E61" s="24">
        <v>8</v>
      </c>
      <c r="F61" s="24" t="s">
        <v>63</v>
      </c>
      <c r="G61" s="24">
        <v>4</v>
      </c>
      <c r="H61" s="24">
        <v>9</v>
      </c>
      <c r="I61" s="24">
        <v>12</v>
      </c>
      <c r="J61" s="24" t="s">
        <v>78</v>
      </c>
      <c r="K61" s="24" t="s">
        <v>77</v>
      </c>
    </row>
    <row r="62" spans="1:11" x14ac:dyDescent="0.2">
      <c r="A62" s="24" t="s">
        <v>84</v>
      </c>
      <c r="B62" s="24" t="s">
        <v>91</v>
      </c>
      <c r="C62" s="24">
        <v>4.7</v>
      </c>
      <c r="D62" s="24">
        <v>2008</v>
      </c>
      <c r="E62" s="24">
        <v>8</v>
      </c>
      <c r="F62" s="24" t="s">
        <v>63</v>
      </c>
      <c r="G62" s="24">
        <v>4</v>
      </c>
      <c r="H62" s="24">
        <v>13</v>
      </c>
      <c r="I62" s="24">
        <v>17</v>
      </c>
      <c r="J62" s="24" t="s">
        <v>76</v>
      </c>
      <c r="K62" s="24" t="s">
        <v>77</v>
      </c>
    </row>
    <row r="63" spans="1:11" x14ac:dyDescent="0.2">
      <c r="A63" s="24" t="s">
        <v>84</v>
      </c>
      <c r="B63" s="24" t="s">
        <v>91</v>
      </c>
      <c r="C63" s="24">
        <v>5.2</v>
      </c>
      <c r="D63" s="24">
        <v>1999</v>
      </c>
      <c r="E63" s="24">
        <v>8</v>
      </c>
      <c r="F63" s="24" t="s">
        <v>75</v>
      </c>
      <c r="G63" s="24">
        <v>4</v>
      </c>
      <c r="H63" s="24">
        <v>11</v>
      </c>
      <c r="I63" s="24">
        <v>16</v>
      </c>
      <c r="J63" s="24" t="s">
        <v>76</v>
      </c>
      <c r="K63" s="24" t="s">
        <v>77</v>
      </c>
    </row>
    <row r="64" spans="1:11" x14ac:dyDescent="0.2">
      <c r="A64" s="24" t="s">
        <v>84</v>
      </c>
      <c r="B64" s="24" t="s">
        <v>91</v>
      </c>
      <c r="C64" s="24">
        <v>5.7</v>
      </c>
      <c r="D64" s="24">
        <v>2008</v>
      </c>
      <c r="E64" s="24">
        <v>8</v>
      </c>
      <c r="F64" s="24" t="s">
        <v>63</v>
      </c>
      <c r="G64" s="24">
        <v>4</v>
      </c>
      <c r="H64" s="24">
        <v>13</v>
      </c>
      <c r="I64" s="24">
        <v>18</v>
      </c>
      <c r="J64" s="24" t="s">
        <v>76</v>
      </c>
      <c r="K64" s="24" t="s">
        <v>77</v>
      </c>
    </row>
    <row r="65" spans="1:11" x14ac:dyDescent="0.2">
      <c r="A65" s="24" t="s">
        <v>84</v>
      </c>
      <c r="B65" s="24" t="s">
        <v>91</v>
      </c>
      <c r="C65" s="24">
        <v>5.9</v>
      </c>
      <c r="D65" s="24">
        <v>1999</v>
      </c>
      <c r="E65" s="24">
        <v>8</v>
      </c>
      <c r="F65" s="24" t="s">
        <v>75</v>
      </c>
      <c r="G65" s="24">
        <v>4</v>
      </c>
      <c r="H65" s="24">
        <v>11</v>
      </c>
      <c r="I65" s="24">
        <v>15</v>
      </c>
      <c r="J65" s="24" t="s">
        <v>76</v>
      </c>
      <c r="K65" s="24" t="s">
        <v>77</v>
      </c>
    </row>
    <row r="66" spans="1:11" x14ac:dyDescent="0.2">
      <c r="A66" s="24" t="s">
        <v>84</v>
      </c>
      <c r="B66" s="24" t="s">
        <v>92</v>
      </c>
      <c r="C66" s="24">
        <v>4.7</v>
      </c>
      <c r="D66" s="24">
        <v>2008</v>
      </c>
      <c r="E66" s="24">
        <v>8</v>
      </c>
      <c r="F66" s="24" t="s">
        <v>67</v>
      </c>
      <c r="G66" s="24">
        <v>4</v>
      </c>
      <c r="H66" s="24">
        <v>12</v>
      </c>
      <c r="I66" s="24">
        <v>16</v>
      </c>
      <c r="J66" s="24" t="s">
        <v>76</v>
      </c>
      <c r="K66" s="24" t="s">
        <v>90</v>
      </c>
    </row>
    <row r="67" spans="1:11" x14ac:dyDescent="0.2">
      <c r="A67" s="24" t="s">
        <v>84</v>
      </c>
      <c r="B67" s="24" t="s">
        <v>92</v>
      </c>
      <c r="C67" s="24">
        <v>4.7</v>
      </c>
      <c r="D67" s="24">
        <v>2008</v>
      </c>
      <c r="E67" s="24">
        <v>8</v>
      </c>
      <c r="F67" s="24" t="s">
        <v>63</v>
      </c>
      <c r="G67" s="24">
        <v>4</v>
      </c>
      <c r="H67" s="24">
        <v>9</v>
      </c>
      <c r="I67" s="24">
        <v>12</v>
      </c>
      <c r="J67" s="24" t="s">
        <v>78</v>
      </c>
      <c r="K67" s="24" t="s">
        <v>90</v>
      </c>
    </row>
    <row r="68" spans="1:11" x14ac:dyDescent="0.2">
      <c r="A68" s="24" t="s">
        <v>84</v>
      </c>
      <c r="B68" s="24" t="s">
        <v>92</v>
      </c>
      <c r="C68" s="24">
        <v>4.7</v>
      </c>
      <c r="D68" s="24">
        <v>2008</v>
      </c>
      <c r="E68" s="24">
        <v>8</v>
      </c>
      <c r="F68" s="24" t="s">
        <v>63</v>
      </c>
      <c r="G68" s="24">
        <v>4</v>
      </c>
      <c r="H68" s="24">
        <v>13</v>
      </c>
      <c r="I68" s="24">
        <v>17</v>
      </c>
      <c r="J68" s="24" t="s">
        <v>76</v>
      </c>
      <c r="K68" s="24" t="s">
        <v>90</v>
      </c>
    </row>
    <row r="69" spans="1:11" x14ac:dyDescent="0.2">
      <c r="A69" s="24" t="s">
        <v>84</v>
      </c>
      <c r="B69" s="24" t="s">
        <v>92</v>
      </c>
      <c r="C69" s="24">
        <v>4.7</v>
      </c>
      <c r="D69" s="24">
        <v>2008</v>
      </c>
      <c r="E69" s="24">
        <v>8</v>
      </c>
      <c r="F69" s="24" t="s">
        <v>63</v>
      </c>
      <c r="G69" s="24">
        <v>4</v>
      </c>
      <c r="H69" s="24">
        <v>13</v>
      </c>
      <c r="I69" s="24">
        <v>17</v>
      </c>
      <c r="J69" s="24" t="s">
        <v>76</v>
      </c>
      <c r="K69" s="24" t="s">
        <v>90</v>
      </c>
    </row>
    <row r="70" spans="1:11" x14ac:dyDescent="0.2">
      <c r="A70" s="24" t="s">
        <v>84</v>
      </c>
      <c r="B70" s="24" t="s">
        <v>92</v>
      </c>
      <c r="C70" s="24">
        <v>4.7</v>
      </c>
      <c r="D70" s="24">
        <v>2008</v>
      </c>
      <c r="E70" s="24">
        <v>8</v>
      </c>
      <c r="F70" s="24" t="s">
        <v>67</v>
      </c>
      <c r="G70" s="24">
        <v>4</v>
      </c>
      <c r="H70" s="24">
        <v>12</v>
      </c>
      <c r="I70" s="24">
        <v>16</v>
      </c>
      <c r="J70" s="24" t="s">
        <v>76</v>
      </c>
      <c r="K70" s="24" t="s">
        <v>90</v>
      </c>
    </row>
    <row r="71" spans="1:11" x14ac:dyDescent="0.2">
      <c r="A71" s="24" t="s">
        <v>84</v>
      </c>
      <c r="B71" s="24" t="s">
        <v>92</v>
      </c>
      <c r="C71" s="24">
        <v>4.7</v>
      </c>
      <c r="D71" s="24">
        <v>2008</v>
      </c>
      <c r="E71" s="24">
        <v>8</v>
      </c>
      <c r="F71" s="24" t="s">
        <v>67</v>
      </c>
      <c r="G71" s="24">
        <v>4</v>
      </c>
      <c r="H71" s="24">
        <v>9</v>
      </c>
      <c r="I71" s="24">
        <v>12</v>
      </c>
      <c r="J71" s="24" t="s">
        <v>78</v>
      </c>
      <c r="K71" s="24" t="s">
        <v>90</v>
      </c>
    </row>
    <row r="72" spans="1:11" x14ac:dyDescent="0.2">
      <c r="A72" s="24" t="s">
        <v>84</v>
      </c>
      <c r="B72" s="24" t="s">
        <v>92</v>
      </c>
      <c r="C72" s="24">
        <v>5.2</v>
      </c>
      <c r="D72" s="24">
        <v>1999</v>
      </c>
      <c r="E72" s="24">
        <v>8</v>
      </c>
      <c r="F72" s="24" t="s">
        <v>75</v>
      </c>
      <c r="G72" s="24">
        <v>4</v>
      </c>
      <c r="H72" s="24">
        <v>11</v>
      </c>
      <c r="I72" s="24">
        <v>15</v>
      </c>
      <c r="J72" s="24" t="s">
        <v>76</v>
      </c>
      <c r="K72" s="24" t="s">
        <v>90</v>
      </c>
    </row>
    <row r="73" spans="1:11" x14ac:dyDescent="0.2">
      <c r="A73" s="24" t="s">
        <v>84</v>
      </c>
      <c r="B73" s="24" t="s">
        <v>92</v>
      </c>
      <c r="C73" s="24">
        <v>5.2</v>
      </c>
      <c r="D73" s="24">
        <v>1999</v>
      </c>
      <c r="E73" s="24">
        <v>8</v>
      </c>
      <c r="F73" s="24" t="s">
        <v>66</v>
      </c>
      <c r="G73" s="24">
        <v>4</v>
      </c>
      <c r="H73" s="24">
        <v>11</v>
      </c>
      <c r="I73" s="24">
        <v>16</v>
      </c>
      <c r="J73" s="24" t="s">
        <v>76</v>
      </c>
      <c r="K73" s="24" t="s">
        <v>90</v>
      </c>
    </row>
    <row r="74" spans="1:11" x14ac:dyDescent="0.2">
      <c r="A74" s="24" t="s">
        <v>84</v>
      </c>
      <c r="B74" s="24" t="s">
        <v>92</v>
      </c>
      <c r="C74" s="24">
        <v>5.7</v>
      </c>
      <c r="D74" s="24">
        <v>2008</v>
      </c>
      <c r="E74" s="24">
        <v>8</v>
      </c>
      <c r="F74" s="24" t="s">
        <v>63</v>
      </c>
      <c r="G74" s="24">
        <v>4</v>
      </c>
      <c r="H74" s="24">
        <v>13</v>
      </c>
      <c r="I74" s="24">
        <v>17</v>
      </c>
      <c r="J74" s="24" t="s">
        <v>76</v>
      </c>
      <c r="K74" s="24" t="s">
        <v>90</v>
      </c>
    </row>
    <row r="75" spans="1:11" x14ac:dyDescent="0.2">
      <c r="A75" s="24" t="s">
        <v>84</v>
      </c>
      <c r="B75" s="24" t="s">
        <v>92</v>
      </c>
      <c r="C75" s="24">
        <v>5.9</v>
      </c>
      <c r="D75" s="24">
        <v>1999</v>
      </c>
      <c r="E75" s="24">
        <v>8</v>
      </c>
      <c r="F75" s="24" t="s">
        <v>75</v>
      </c>
      <c r="G75" s="24">
        <v>4</v>
      </c>
      <c r="H75" s="24">
        <v>11</v>
      </c>
      <c r="I75" s="24">
        <v>15</v>
      </c>
      <c r="J75" s="24" t="s">
        <v>76</v>
      </c>
      <c r="K75" s="24" t="s">
        <v>90</v>
      </c>
    </row>
    <row r="76" spans="1:11" x14ac:dyDescent="0.2">
      <c r="A76" s="24" t="s">
        <v>93</v>
      </c>
      <c r="B76" s="24" t="s">
        <v>94</v>
      </c>
      <c r="C76" s="24">
        <v>4.5999999999999996</v>
      </c>
      <c r="D76" s="24">
        <v>1999</v>
      </c>
      <c r="E76" s="24">
        <v>8</v>
      </c>
      <c r="F76" s="24" t="s">
        <v>75</v>
      </c>
      <c r="G76" s="24" t="s">
        <v>76</v>
      </c>
      <c r="H76" s="24">
        <v>11</v>
      </c>
      <c r="I76" s="24">
        <v>17</v>
      </c>
      <c r="J76" s="24" t="s">
        <v>76</v>
      </c>
      <c r="K76" s="24" t="s">
        <v>77</v>
      </c>
    </row>
    <row r="77" spans="1:11" x14ac:dyDescent="0.2">
      <c r="A77" s="24" t="s">
        <v>93</v>
      </c>
      <c r="B77" s="24" t="s">
        <v>94</v>
      </c>
      <c r="C77" s="24">
        <v>5.4</v>
      </c>
      <c r="D77" s="24">
        <v>1999</v>
      </c>
      <c r="E77" s="24">
        <v>8</v>
      </c>
      <c r="F77" s="24" t="s">
        <v>75</v>
      </c>
      <c r="G77" s="24" t="s">
        <v>76</v>
      </c>
      <c r="H77" s="24">
        <v>11</v>
      </c>
      <c r="I77" s="24">
        <v>17</v>
      </c>
      <c r="J77" s="24" t="s">
        <v>76</v>
      </c>
      <c r="K77" s="24" t="s">
        <v>77</v>
      </c>
    </row>
    <row r="78" spans="1:11" x14ac:dyDescent="0.2">
      <c r="A78" s="24" t="s">
        <v>93</v>
      </c>
      <c r="B78" s="24" t="s">
        <v>94</v>
      </c>
      <c r="C78" s="24">
        <v>5.4</v>
      </c>
      <c r="D78" s="24">
        <v>2008</v>
      </c>
      <c r="E78" s="24">
        <v>8</v>
      </c>
      <c r="F78" s="24" t="s">
        <v>88</v>
      </c>
      <c r="G78" s="24" t="s">
        <v>76</v>
      </c>
      <c r="H78" s="24">
        <v>12</v>
      </c>
      <c r="I78" s="24">
        <v>18</v>
      </c>
      <c r="J78" s="24" t="s">
        <v>76</v>
      </c>
      <c r="K78" s="24" t="s">
        <v>77</v>
      </c>
    </row>
    <row r="79" spans="1:11" x14ac:dyDescent="0.2">
      <c r="A79" s="24" t="s">
        <v>93</v>
      </c>
      <c r="B79" s="24" t="s">
        <v>95</v>
      </c>
      <c r="C79" s="24">
        <v>4</v>
      </c>
      <c r="D79" s="24">
        <v>1999</v>
      </c>
      <c r="E79" s="24">
        <v>6</v>
      </c>
      <c r="F79" s="24" t="s">
        <v>63</v>
      </c>
      <c r="G79" s="24">
        <v>4</v>
      </c>
      <c r="H79" s="24">
        <v>14</v>
      </c>
      <c r="I79" s="24">
        <v>17</v>
      </c>
      <c r="J79" s="24" t="s">
        <v>76</v>
      </c>
      <c r="K79" s="24" t="s">
        <v>77</v>
      </c>
    </row>
    <row r="80" spans="1:11" x14ac:dyDescent="0.2">
      <c r="A80" s="24" t="s">
        <v>93</v>
      </c>
      <c r="B80" s="24" t="s">
        <v>95</v>
      </c>
      <c r="C80" s="24">
        <v>4</v>
      </c>
      <c r="D80" s="24">
        <v>1999</v>
      </c>
      <c r="E80" s="24">
        <v>6</v>
      </c>
      <c r="F80" s="24" t="s">
        <v>66</v>
      </c>
      <c r="G80" s="24">
        <v>4</v>
      </c>
      <c r="H80" s="24">
        <v>15</v>
      </c>
      <c r="I80" s="24">
        <v>19</v>
      </c>
      <c r="J80" s="24" t="s">
        <v>76</v>
      </c>
      <c r="K80" s="24" t="s">
        <v>77</v>
      </c>
    </row>
    <row r="81" spans="1:11" x14ac:dyDescent="0.2">
      <c r="A81" s="24" t="s">
        <v>93</v>
      </c>
      <c r="B81" s="24" t="s">
        <v>95</v>
      </c>
      <c r="C81" s="24">
        <v>4</v>
      </c>
      <c r="D81" s="24">
        <v>1999</v>
      </c>
      <c r="E81" s="24">
        <v>6</v>
      </c>
      <c r="F81" s="24" t="s">
        <v>63</v>
      </c>
      <c r="G81" s="24">
        <v>4</v>
      </c>
      <c r="H81" s="24">
        <v>14</v>
      </c>
      <c r="I81" s="24">
        <v>17</v>
      </c>
      <c r="J81" s="24" t="s">
        <v>76</v>
      </c>
      <c r="K81" s="24" t="s">
        <v>77</v>
      </c>
    </row>
    <row r="82" spans="1:11" x14ac:dyDescent="0.2">
      <c r="A82" s="24" t="s">
        <v>93</v>
      </c>
      <c r="B82" s="24" t="s">
        <v>95</v>
      </c>
      <c r="C82" s="24">
        <v>4</v>
      </c>
      <c r="D82" s="24">
        <v>2008</v>
      </c>
      <c r="E82" s="24">
        <v>6</v>
      </c>
      <c r="F82" s="24" t="s">
        <v>63</v>
      </c>
      <c r="G82" s="24">
        <v>4</v>
      </c>
      <c r="H82" s="24">
        <v>13</v>
      </c>
      <c r="I82" s="24">
        <v>19</v>
      </c>
      <c r="J82" s="24" t="s">
        <v>76</v>
      </c>
      <c r="K82" s="24" t="s">
        <v>77</v>
      </c>
    </row>
    <row r="83" spans="1:11" x14ac:dyDescent="0.2">
      <c r="A83" s="24" t="s">
        <v>93</v>
      </c>
      <c r="B83" s="24" t="s">
        <v>95</v>
      </c>
      <c r="C83" s="24">
        <v>4.5999999999999996</v>
      </c>
      <c r="D83" s="24">
        <v>2008</v>
      </c>
      <c r="E83" s="24">
        <v>8</v>
      </c>
      <c r="F83" s="24" t="s">
        <v>88</v>
      </c>
      <c r="G83" s="24">
        <v>4</v>
      </c>
      <c r="H83" s="24">
        <v>13</v>
      </c>
      <c r="I83" s="24">
        <v>19</v>
      </c>
      <c r="J83" s="24" t="s">
        <v>76</v>
      </c>
      <c r="K83" s="24" t="s">
        <v>77</v>
      </c>
    </row>
    <row r="84" spans="1:11" x14ac:dyDescent="0.2">
      <c r="A84" s="24" t="s">
        <v>93</v>
      </c>
      <c r="B84" s="24" t="s">
        <v>95</v>
      </c>
      <c r="C84" s="24">
        <v>5</v>
      </c>
      <c r="D84" s="24">
        <v>1999</v>
      </c>
      <c r="E84" s="24">
        <v>8</v>
      </c>
      <c r="F84" s="24" t="s">
        <v>75</v>
      </c>
      <c r="G84" s="24">
        <v>4</v>
      </c>
      <c r="H84" s="24">
        <v>13</v>
      </c>
      <c r="I84" s="24">
        <v>17</v>
      </c>
      <c r="J84" s="24" t="s">
        <v>76</v>
      </c>
      <c r="K84" s="24" t="s">
        <v>77</v>
      </c>
    </row>
    <row r="85" spans="1:11" x14ac:dyDescent="0.2">
      <c r="A85" s="24" t="s">
        <v>93</v>
      </c>
      <c r="B85" s="24" t="s">
        <v>96</v>
      </c>
      <c r="C85" s="24">
        <v>4.2</v>
      </c>
      <c r="D85" s="24">
        <v>1999</v>
      </c>
      <c r="E85" s="24">
        <v>6</v>
      </c>
      <c r="F85" s="24" t="s">
        <v>75</v>
      </c>
      <c r="G85" s="24">
        <v>4</v>
      </c>
      <c r="H85" s="24">
        <v>14</v>
      </c>
      <c r="I85" s="24">
        <v>17</v>
      </c>
      <c r="J85" s="24" t="s">
        <v>76</v>
      </c>
      <c r="K85" s="24" t="s">
        <v>90</v>
      </c>
    </row>
    <row r="86" spans="1:11" x14ac:dyDescent="0.2">
      <c r="A86" s="24" t="s">
        <v>93</v>
      </c>
      <c r="B86" s="24" t="s">
        <v>96</v>
      </c>
      <c r="C86" s="24">
        <v>4.2</v>
      </c>
      <c r="D86" s="24">
        <v>1999</v>
      </c>
      <c r="E86" s="24">
        <v>6</v>
      </c>
      <c r="F86" s="24" t="s">
        <v>66</v>
      </c>
      <c r="G86" s="24">
        <v>4</v>
      </c>
      <c r="H86" s="24">
        <v>14</v>
      </c>
      <c r="I86" s="24">
        <v>17</v>
      </c>
      <c r="J86" s="24" t="s">
        <v>76</v>
      </c>
      <c r="K86" s="24" t="s">
        <v>90</v>
      </c>
    </row>
    <row r="87" spans="1:11" x14ac:dyDescent="0.2">
      <c r="A87" s="24" t="s">
        <v>93</v>
      </c>
      <c r="B87" s="24" t="s">
        <v>96</v>
      </c>
      <c r="C87" s="24">
        <v>4.5999999999999996</v>
      </c>
      <c r="D87" s="24">
        <v>1999</v>
      </c>
      <c r="E87" s="24">
        <v>8</v>
      </c>
      <c r="F87" s="24" t="s">
        <v>66</v>
      </c>
      <c r="G87" s="24">
        <v>4</v>
      </c>
      <c r="H87" s="24">
        <v>13</v>
      </c>
      <c r="I87" s="24">
        <v>16</v>
      </c>
      <c r="J87" s="24" t="s">
        <v>76</v>
      </c>
      <c r="K87" s="24" t="s">
        <v>90</v>
      </c>
    </row>
    <row r="88" spans="1:11" x14ac:dyDescent="0.2">
      <c r="A88" s="24" t="s">
        <v>93</v>
      </c>
      <c r="B88" s="24" t="s">
        <v>96</v>
      </c>
      <c r="C88" s="24">
        <v>4.5999999999999996</v>
      </c>
      <c r="D88" s="24">
        <v>1999</v>
      </c>
      <c r="E88" s="24">
        <v>8</v>
      </c>
      <c r="F88" s="24" t="s">
        <v>75</v>
      </c>
      <c r="G88" s="24">
        <v>4</v>
      </c>
      <c r="H88" s="24">
        <v>13</v>
      </c>
      <c r="I88" s="24">
        <v>16</v>
      </c>
      <c r="J88" s="24" t="s">
        <v>76</v>
      </c>
      <c r="K88" s="24" t="s">
        <v>90</v>
      </c>
    </row>
    <row r="89" spans="1:11" x14ac:dyDescent="0.2">
      <c r="A89" s="24" t="s">
        <v>93</v>
      </c>
      <c r="B89" s="24" t="s">
        <v>96</v>
      </c>
      <c r="C89" s="24">
        <v>4.5999999999999996</v>
      </c>
      <c r="D89" s="24">
        <v>2008</v>
      </c>
      <c r="E89" s="24">
        <v>8</v>
      </c>
      <c r="F89" s="24" t="s">
        <v>75</v>
      </c>
      <c r="G89" s="24">
        <v>4</v>
      </c>
      <c r="H89" s="24">
        <v>13</v>
      </c>
      <c r="I89" s="24">
        <v>17</v>
      </c>
      <c r="J89" s="24" t="s">
        <v>76</v>
      </c>
      <c r="K89" s="24" t="s">
        <v>90</v>
      </c>
    </row>
    <row r="90" spans="1:11" x14ac:dyDescent="0.2">
      <c r="A90" s="24" t="s">
        <v>93</v>
      </c>
      <c r="B90" s="24" t="s">
        <v>96</v>
      </c>
      <c r="C90" s="24">
        <v>5.4</v>
      </c>
      <c r="D90" s="24">
        <v>1999</v>
      </c>
      <c r="E90" s="24">
        <v>8</v>
      </c>
      <c r="F90" s="24" t="s">
        <v>75</v>
      </c>
      <c r="G90" s="24">
        <v>4</v>
      </c>
      <c r="H90" s="24">
        <v>11</v>
      </c>
      <c r="I90" s="24">
        <v>15</v>
      </c>
      <c r="J90" s="24" t="s">
        <v>76</v>
      </c>
      <c r="K90" s="24" t="s">
        <v>90</v>
      </c>
    </row>
    <row r="91" spans="1:11" x14ac:dyDescent="0.2">
      <c r="A91" s="24" t="s">
        <v>93</v>
      </c>
      <c r="B91" s="24" t="s">
        <v>96</v>
      </c>
      <c r="C91" s="24">
        <v>5.4</v>
      </c>
      <c r="D91" s="24">
        <v>2008</v>
      </c>
      <c r="E91" s="24">
        <v>8</v>
      </c>
      <c r="F91" s="24" t="s">
        <v>75</v>
      </c>
      <c r="G91" s="24">
        <v>4</v>
      </c>
      <c r="H91" s="24">
        <v>13</v>
      </c>
      <c r="I91" s="24">
        <v>17</v>
      </c>
      <c r="J91" s="24" t="s">
        <v>76</v>
      </c>
      <c r="K91" s="24" t="s">
        <v>90</v>
      </c>
    </row>
    <row r="92" spans="1:11" x14ac:dyDescent="0.2">
      <c r="A92" s="24" t="s">
        <v>93</v>
      </c>
      <c r="B92" s="24" t="s">
        <v>97</v>
      </c>
      <c r="C92" s="24">
        <v>3.8</v>
      </c>
      <c r="D92" s="24">
        <v>1999</v>
      </c>
      <c r="E92" s="24">
        <v>6</v>
      </c>
      <c r="F92" s="24" t="s">
        <v>66</v>
      </c>
      <c r="G92" s="24" t="s">
        <v>76</v>
      </c>
      <c r="H92" s="24">
        <v>18</v>
      </c>
      <c r="I92" s="24">
        <v>26</v>
      </c>
      <c r="J92" s="24" t="s">
        <v>76</v>
      </c>
      <c r="K92" s="24" t="s">
        <v>98</v>
      </c>
    </row>
    <row r="93" spans="1:11" x14ac:dyDescent="0.2">
      <c r="A93" s="24" t="s">
        <v>93</v>
      </c>
      <c r="B93" s="24" t="s">
        <v>97</v>
      </c>
      <c r="C93" s="24">
        <v>3.8</v>
      </c>
      <c r="D93" s="24">
        <v>1999</v>
      </c>
      <c r="E93" s="24">
        <v>6</v>
      </c>
      <c r="F93" s="24" t="s">
        <v>75</v>
      </c>
      <c r="G93" s="24" t="s">
        <v>76</v>
      </c>
      <c r="H93" s="24">
        <v>18</v>
      </c>
      <c r="I93" s="24">
        <v>25</v>
      </c>
      <c r="J93" s="24" t="s">
        <v>76</v>
      </c>
      <c r="K93" s="24" t="s">
        <v>98</v>
      </c>
    </row>
    <row r="94" spans="1:11" x14ac:dyDescent="0.2">
      <c r="A94" s="24" t="s">
        <v>93</v>
      </c>
      <c r="B94" s="24" t="s">
        <v>97</v>
      </c>
      <c r="C94" s="24">
        <v>4</v>
      </c>
      <c r="D94" s="24">
        <v>2008</v>
      </c>
      <c r="E94" s="24">
        <v>6</v>
      </c>
      <c r="F94" s="24" t="s">
        <v>66</v>
      </c>
      <c r="G94" s="24" t="s">
        <v>76</v>
      </c>
      <c r="H94" s="24">
        <v>17</v>
      </c>
      <c r="I94" s="24">
        <v>26</v>
      </c>
      <c r="J94" s="24" t="s">
        <v>76</v>
      </c>
      <c r="K94" s="24" t="s">
        <v>98</v>
      </c>
    </row>
    <row r="95" spans="1:11" x14ac:dyDescent="0.2">
      <c r="A95" s="24" t="s">
        <v>93</v>
      </c>
      <c r="B95" s="24" t="s">
        <v>97</v>
      </c>
      <c r="C95" s="24">
        <v>4</v>
      </c>
      <c r="D95" s="24">
        <v>2008</v>
      </c>
      <c r="E95" s="24">
        <v>6</v>
      </c>
      <c r="F95" s="24" t="s">
        <v>63</v>
      </c>
      <c r="G95" s="24" t="s">
        <v>76</v>
      </c>
      <c r="H95" s="24">
        <v>16</v>
      </c>
      <c r="I95" s="24">
        <v>24</v>
      </c>
      <c r="J95" s="24" t="s">
        <v>76</v>
      </c>
      <c r="K95" s="24" t="s">
        <v>98</v>
      </c>
    </row>
    <row r="96" spans="1:11" x14ac:dyDescent="0.2">
      <c r="A96" s="24" t="s">
        <v>93</v>
      </c>
      <c r="B96" s="24" t="s">
        <v>97</v>
      </c>
      <c r="C96" s="24">
        <v>4.5999999999999996</v>
      </c>
      <c r="D96" s="24">
        <v>1999</v>
      </c>
      <c r="E96" s="24">
        <v>8</v>
      </c>
      <c r="F96" s="24" t="s">
        <v>75</v>
      </c>
      <c r="G96" s="24" t="s">
        <v>76</v>
      </c>
      <c r="H96" s="24">
        <v>15</v>
      </c>
      <c r="I96" s="24">
        <v>21</v>
      </c>
      <c r="J96" s="24" t="s">
        <v>76</v>
      </c>
      <c r="K96" s="24" t="s">
        <v>98</v>
      </c>
    </row>
    <row r="97" spans="1:11" x14ac:dyDescent="0.2">
      <c r="A97" s="24" t="s">
        <v>93</v>
      </c>
      <c r="B97" s="24" t="s">
        <v>97</v>
      </c>
      <c r="C97" s="24">
        <v>4.5999999999999996</v>
      </c>
      <c r="D97" s="24">
        <v>1999</v>
      </c>
      <c r="E97" s="24">
        <v>8</v>
      </c>
      <c r="F97" s="24" t="s">
        <v>66</v>
      </c>
      <c r="G97" s="24" t="s">
        <v>76</v>
      </c>
      <c r="H97" s="24">
        <v>15</v>
      </c>
      <c r="I97" s="24">
        <v>22</v>
      </c>
      <c r="J97" s="24" t="s">
        <v>76</v>
      </c>
      <c r="K97" s="24" t="s">
        <v>98</v>
      </c>
    </row>
    <row r="98" spans="1:11" x14ac:dyDescent="0.2">
      <c r="A98" s="24" t="s">
        <v>93</v>
      </c>
      <c r="B98" s="24" t="s">
        <v>97</v>
      </c>
      <c r="C98" s="24">
        <v>4.5999999999999996</v>
      </c>
      <c r="D98" s="24">
        <v>2008</v>
      </c>
      <c r="E98" s="24">
        <v>8</v>
      </c>
      <c r="F98" s="24" t="s">
        <v>66</v>
      </c>
      <c r="G98" s="24" t="s">
        <v>76</v>
      </c>
      <c r="H98" s="24">
        <v>15</v>
      </c>
      <c r="I98" s="24">
        <v>23</v>
      </c>
      <c r="J98" s="24" t="s">
        <v>76</v>
      </c>
      <c r="K98" s="24" t="s">
        <v>98</v>
      </c>
    </row>
    <row r="99" spans="1:11" x14ac:dyDescent="0.2">
      <c r="A99" s="24" t="s">
        <v>93</v>
      </c>
      <c r="B99" s="24" t="s">
        <v>97</v>
      </c>
      <c r="C99" s="24">
        <v>4.5999999999999996</v>
      </c>
      <c r="D99" s="24">
        <v>2008</v>
      </c>
      <c r="E99" s="24">
        <v>8</v>
      </c>
      <c r="F99" s="24" t="s">
        <v>63</v>
      </c>
      <c r="G99" s="24" t="s">
        <v>76</v>
      </c>
      <c r="H99" s="24">
        <v>15</v>
      </c>
      <c r="I99" s="24">
        <v>22</v>
      </c>
      <c r="J99" s="24" t="s">
        <v>76</v>
      </c>
      <c r="K99" s="24" t="s">
        <v>98</v>
      </c>
    </row>
    <row r="100" spans="1:11" x14ac:dyDescent="0.2">
      <c r="A100" s="24" t="s">
        <v>93</v>
      </c>
      <c r="B100" s="24" t="s">
        <v>97</v>
      </c>
      <c r="C100" s="24">
        <v>5.4</v>
      </c>
      <c r="D100" s="24">
        <v>2008</v>
      </c>
      <c r="E100" s="24">
        <v>8</v>
      </c>
      <c r="F100" s="24" t="s">
        <v>67</v>
      </c>
      <c r="G100" s="24" t="s">
        <v>76</v>
      </c>
      <c r="H100" s="24">
        <v>14</v>
      </c>
      <c r="I100" s="24">
        <v>20</v>
      </c>
      <c r="J100" s="24" t="s">
        <v>5</v>
      </c>
      <c r="K100" s="24" t="s">
        <v>98</v>
      </c>
    </row>
    <row r="101" spans="1:11" x14ac:dyDescent="0.2">
      <c r="A101" s="24" t="s">
        <v>99</v>
      </c>
      <c r="B101" s="24" t="s">
        <v>100</v>
      </c>
      <c r="C101" s="24">
        <v>1.6</v>
      </c>
      <c r="D101" s="24">
        <v>1999</v>
      </c>
      <c r="E101" s="24">
        <v>4</v>
      </c>
      <c r="F101" s="24" t="s">
        <v>66</v>
      </c>
      <c r="G101" s="24" t="s">
        <v>64</v>
      </c>
      <c r="H101" s="24">
        <v>28</v>
      </c>
      <c r="I101" s="24">
        <v>33</v>
      </c>
      <c r="J101" s="24" t="s">
        <v>76</v>
      </c>
      <c r="K101" s="24" t="s">
        <v>98</v>
      </c>
    </row>
    <row r="102" spans="1:11" x14ac:dyDescent="0.2">
      <c r="A102" s="24" t="s">
        <v>99</v>
      </c>
      <c r="B102" s="24" t="s">
        <v>100</v>
      </c>
      <c r="C102" s="24">
        <v>1.6</v>
      </c>
      <c r="D102" s="24">
        <v>1999</v>
      </c>
      <c r="E102" s="24">
        <v>4</v>
      </c>
      <c r="F102" s="24" t="s">
        <v>75</v>
      </c>
      <c r="G102" s="24" t="s">
        <v>64</v>
      </c>
      <c r="H102" s="24">
        <v>24</v>
      </c>
      <c r="I102" s="24">
        <v>32</v>
      </c>
      <c r="J102" s="24" t="s">
        <v>76</v>
      </c>
      <c r="K102" s="24" t="s">
        <v>98</v>
      </c>
    </row>
    <row r="103" spans="1:11" x14ac:dyDescent="0.2">
      <c r="A103" s="24" t="s">
        <v>99</v>
      </c>
      <c r="B103" s="24" t="s">
        <v>100</v>
      </c>
      <c r="C103" s="24">
        <v>1.6</v>
      </c>
      <c r="D103" s="24">
        <v>1999</v>
      </c>
      <c r="E103" s="24">
        <v>4</v>
      </c>
      <c r="F103" s="24" t="s">
        <v>66</v>
      </c>
      <c r="G103" s="24" t="s">
        <v>64</v>
      </c>
      <c r="H103" s="24">
        <v>25</v>
      </c>
      <c r="I103" s="24">
        <v>32</v>
      </c>
      <c r="J103" s="24" t="s">
        <v>76</v>
      </c>
      <c r="K103" s="24" t="s">
        <v>98</v>
      </c>
    </row>
    <row r="104" spans="1:11" x14ac:dyDescent="0.2">
      <c r="A104" s="24" t="s">
        <v>99</v>
      </c>
      <c r="B104" s="24" t="s">
        <v>100</v>
      </c>
      <c r="C104" s="24">
        <v>1.6</v>
      </c>
      <c r="D104" s="24">
        <v>1999</v>
      </c>
      <c r="E104" s="24">
        <v>4</v>
      </c>
      <c r="F104" s="24" t="s">
        <v>66</v>
      </c>
      <c r="G104" s="24" t="s">
        <v>64</v>
      </c>
      <c r="H104" s="24">
        <v>23</v>
      </c>
      <c r="I104" s="24">
        <v>29</v>
      </c>
      <c r="J104" s="24" t="s">
        <v>5</v>
      </c>
      <c r="K104" s="24" t="s">
        <v>98</v>
      </c>
    </row>
    <row r="105" spans="1:11" x14ac:dyDescent="0.2">
      <c r="A105" s="24" t="s">
        <v>99</v>
      </c>
      <c r="B105" s="24" t="s">
        <v>100</v>
      </c>
      <c r="C105" s="24">
        <v>1.6</v>
      </c>
      <c r="D105" s="24">
        <v>1999</v>
      </c>
      <c r="E105" s="24">
        <v>4</v>
      </c>
      <c r="F105" s="24" t="s">
        <v>75</v>
      </c>
      <c r="G105" s="24" t="s">
        <v>64</v>
      </c>
      <c r="H105" s="24">
        <v>24</v>
      </c>
      <c r="I105" s="24">
        <v>32</v>
      </c>
      <c r="J105" s="24" t="s">
        <v>76</v>
      </c>
      <c r="K105" s="24" t="s">
        <v>98</v>
      </c>
    </row>
    <row r="106" spans="1:11" x14ac:dyDescent="0.2">
      <c r="A106" s="24" t="s">
        <v>99</v>
      </c>
      <c r="B106" s="24" t="s">
        <v>100</v>
      </c>
      <c r="C106" s="24">
        <v>1.8</v>
      </c>
      <c r="D106" s="24">
        <v>2008</v>
      </c>
      <c r="E106" s="24">
        <v>4</v>
      </c>
      <c r="F106" s="24" t="s">
        <v>66</v>
      </c>
      <c r="G106" s="24" t="s">
        <v>64</v>
      </c>
      <c r="H106" s="24">
        <v>26</v>
      </c>
      <c r="I106" s="24">
        <v>34</v>
      </c>
      <c r="J106" s="24" t="s">
        <v>76</v>
      </c>
      <c r="K106" s="24" t="s">
        <v>98</v>
      </c>
    </row>
    <row r="107" spans="1:11" x14ac:dyDescent="0.2">
      <c r="A107" s="24" t="s">
        <v>99</v>
      </c>
      <c r="B107" s="24" t="s">
        <v>100</v>
      </c>
      <c r="C107" s="24">
        <v>1.8</v>
      </c>
      <c r="D107" s="24">
        <v>2008</v>
      </c>
      <c r="E107" s="24">
        <v>4</v>
      </c>
      <c r="F107" s="24" t="s">
        <v>63</v>
      </c>
      <c r="G107" s="24" t="s">
        <v>64</v>
      </c>
      <c r="H107" s="24">
        <v>25</v>
      </c>
      <c r="I107" s="24">
        <v>36</v>
      </c>
      <c r="J107" s="24" t="s">
        <v>76</v>
      </c>
      <c r="K107" s="24" t="s">
        <v>98</v>
      </c>
    </row>
    <row r="108" spans="1:11" x14ac:dyDescent="0.2">
      <c r="A108" s="24" t="s">
        <v>99</v>
      </c>
      <c r="B108" s="24" t="s">
        <v>100</v>
      </c>
      <c r="C108" s="24">
        <v>1.8</v>
      </c>
      <c r="D108" s="24">
        <v>2008</v>
      </c>
      <c r="E108" s="24">
        <v>4</v>
      </c>
      <c r="F108" s="24" t="s">
        <v>63</v>
      </c>
      <c r="G108" s="24" t="s">
        <v>64</v>
      </c>
      <c r="H108" s="24">
        <v>24</v>
      </c>
      <c r="I108" s="24">
        <v>36</v>
      </c>
      <c r="J108" s="24" t="s">
        <v>101</v>
      </c>
      <c r="K108" s="24" t="s">
        <v>98</v>
      </c>
    </row>
    <row r="109" spans="1:11" x14ac:dyDescent="0.2">
      <c r="A109" s="24" t="s">
        <v>99</v>
      </c>
      <c r="B109" s="24" t="s">
        <v>100</v>
      </c>
      <c r="C109" s="24">
        <v>2</v>
      </c>
      <c r="D109" s="24">
        <v>2008</v>
      </c>
      <c r="E109" s="24">
        <v>4</v>
      </c>
      <c r="F109" s="24" t="s">
        <v>67</v>
      </c>
      <c r="G109" s="24" t="s">
        <v>64</v>
      </c>
      <c r="H109" s="24">
        <v>21</v>
      </c>
      <c r="I109" s="24">
        <v>29</v>
      </c>
      <c r="J109" s="24" t="s">
        <v>5</v>
      </c>
      <c r="K109" s="24" t="s">
        <v>98</v>
      </c>
    </row>
    <row r="110" spans="1:11" x14ac:dyDescent="0.2">
      <c r="A110" s="24" t="s">
        <v>102</v>
      </c>
      <c r="B110" s="24" t="s">
        <v>103</v>
      </c>
      <c r="C110" s="24">
        <v>2.4</v>
      </c>
      <c r="D110" s="24">
        <v>1999</v>
      </c>
      <c r="E110" s="24">
        <v>4</v>
      </c>
      <c r="F110" s="24" t="s">
        <v>75</v>
      </c>
      <c r="G110" s="24" t="s">
        <v>64</v>
      </c>
      <c r="H110" s="24">
        <v>18</v>
      </c>
      <c r="I110" s="24">
        <v>26</v>
      </c>
      <c r="J110" s="24" t="s">
        <v>76</v>
      </c>
      <c r="K110" s="24" t="s">
        <v>72</v>
      </c>
    </row>
    <row r="111" spans="1:11" x14ac:dyDescent="0.2">
      <c r="A111" s="24" t="s">
        <v>102</v>
      </c>
      <c r="B111" s="24" t="s">
        <v>103</v>
      </c>
      <c r="C111" s="24">
        <v>2.4</v>
      </c>
      <c r="D111" s="24">
        <v>1999</v>
      </c>
      <c r="E111" s="24">
        <v>4</v>
      </c>
      <c r="F111" s="24" t="s">
        <v>66</v>
      </c>
      <c r="G111" s="24" t="s">
        <v>64</v>
      </c>
      <c r="H111" s="24">
        <v>18</v>
      </c>
      <c r="I111" s="24">
        <v>27</v>
      </c>
      <c r="J111" s="24" t="s">
        <v>76</v>
      </c>
      <c r="K111" s="24" t="s">
        <v>72</v>
      </c>
    </row>
    <row r="112" spans="1:11" x14ac:dyDescent="0.2">
      <c r="A112" s="24" t="s">
        <v>102</v>
      </c>
      <c r="B112" s="24" t="s">
        <v>103</v>
      </c>
      <c r="C112" s="24">
        <v>2.4</v>
      </c>
      <c r="D112" s="24">
        <v>2008</v>
      </c>
      <c r="E112" s="24">
        <v>4</v>
      </c>
      <c r="F112" s="24" t="s">
        <v>75</v>
      </c>
      <c r="G112" s="24" t="s">
        <v>64</v>
      </c>
      <c r="H112" s="24">
        <v>21</v>
      </c>
      <c r="I112" s="24">
        <v>30</v>
      </c>
      <c r="J112" s="24" t="s">
        <v>76</v>
      </c>
      <c r="K112" s="24" t="s">
        <v>72</v>
      </c>
    </row>
    <row r="113" spans="1:11" x14ac:dyDescent="0.2">
      <c r="A113" s="24" t="s">
        <v>102</v>
      </c>
      <c r="B113" s="24" t="s">
        <v>103</v>
      </c>
      <c r="C113" s="24">
        <v>2.4</v>
      </c>
      <c r="D113" s="24">
        <v>2008</v>
      </c>
      <c r="E113" s="24">
        <v>4</v>
      </c>
      <c r="F113" s="24" t="s">
        <v>66</v>
      </c>
      <c r="G113" s="24" t="s">
        <v>64</v>
      </c>
      <c r="H113" s="24">
        <v>21</v>
      </c>
      <c r="I113" s="24">
        <v>31</v>
      </c>
      <c r="J113" s="24" t="s">
        <v>76</v>
      </c>
      <c r="K113" s="24" t="s">
        <v>72</v>
      </c>
    </row>
    <row r="114" spans="1:11" x14ac:dyDescent="0.2">
      <c r="A114" s="24" t="s">
        <v>102</v>
      </c>
      <c r="B114" s="24" t="s">
        <v>103</v>
      </c>
      <c r="C114" s="24">
        <v>2.5</v>
      </c>
      <c r="D114" s="24">
        <v>1999</v>
      </c>
      <c r="E114" s="24">
        <v>6</v>
      </c>
      <c r="F114" s="24" t="s">
        <v>75</v>
      </c>
      <c r="G114" s="24" t="s">
        <v>64</v>
      </c>
      <c r="H114" s="24">
        <v>18</v>
      </c>
      <c r="I114" s="24">
        <v>26</v>
      </c>
      <c r="J114" s="24" t="s">
        <v>76</v>
      </c>
      <c r="K114" s="24" t="s">
        <v>72</v>
      </c>
    </row>
    <row r="115" spans="1:11" x14ac:dyDescent="0.2">
      <c r="A115" s="24" t="s">
        <v>102</v>
      </c>
      <c r="B115" s="24" t="s">
        <v>103</v>
      </c>
      <c r="C115" s="24">
        <v>2.5</v>
      </c>
      <c r="D115" s="24">
        <v>1999</v>
      </c>
      <c r="E115" s="24">
        <v>6</v>
      </c>
      <c r="F115" s="24" t="s">
        <v>66</v>
      </c>
      <c r="G115" s="24" t="s">
        <v>64</v>
      </c>
      <c r="H115" s="24">
        <v>18</v>
      </c>
      <c r="I115" s="24">
        <v>26</v>
      </c>
      <c r="J115" s="24" t="s">
        <v>76</v>
      </c>
      <c r="K115" s="24" t="s">
        <v>72</v>
      </c>
    </row>
    <row r="116" spans="1:11" x14ac:dyDescent="0.2">
      <c r="A116" s="24" t="s">
        <v>102</v>
      </c>
      <c r="B116" s="24" t="s">
        <v>103</v>
      </c>
      <c r="C116" s="24">
        <v>3.3</v>
      </c>
      <c r="D116" s="24">
        <v>2008</v>
      </c>
      <c r="E116" s="24">
        <v>6</v>
      </c>
      <c r="F116" s="24" t="s">
        <v>63</v>
      </c>
      <c r="G116" s="24" t="s">
        <v>64</v>
      </c>
      <c r="H116" s="24">
        <v>19</v>
      </c>
      <c r="I116" s="24">
        <v>28</v>
      </c>
      <c r="J116" s="24" t="s">
        <v>76</v>
      </c>
      <c r="K116" s="24" t="s">
        <v>72</v>
      </c>
    </row>
    <row r="117" spans="1:11" x14ac:dyDescent="0.2">
      <c r="A117" s="24" t="s">
        <v>102</v>
      </c>
      <c r="B117" s="24" t="s">
        <v>104</v>
      </c>
      <c r="C117" s="24">
        <v>2</v>
      </c>
      <c r="D117" s="24">
        <v>1999</v>
      </c>
      <c r="E117" s="24">
        <v>4</v>
      </c>
      <c r="F117" s="24" t="s">
        <v>75</v>
      </c>
      <c r="G117" s="24" t="s">
        <v>64</v>
      </c>
      <c r="H117" s="24">
        <v>19</v>
      </c>
      <c r="I117" s="24">
        <v>26</v>
      </c>
      <c r="J117" s="24" t="s">
        <v>76</v>
      </c>
      <c r="K117" s="24" t="s">
        <v>98</v>
      </c>
    </row>
    <row r="118" spans="1:11" x14ac:dyDescent="0.2">
      <c r="A118" s="24" t="s">
        <v>102</v>
      </c>
      <c r="B118" s="24" t="s">
        <v>104</v>
      </c>
      <c r="C118" s="24">
        <v>2</v>
      </c>
      <c r="D118" s="24">
        <v>1999</v>
      </c>
      <c r="E118" s="24">
        <v>4</v>
      </c>
      <c r="F118" s="24" t="s">
        <v>66</v>
      </c>
      <c r="G118" s="24" t="s">
        <v>64</v>
      </c>
      <c r="H118" s="24">
        <v>19</v>
      </c>
      <c r="I118" s="24">
        <v>29</v>
      </c>
      <c r="J118" s="24" t="s">
        <v>76</v>
      </c>
      <c r="K118" s="24" t="s">
        <v>98</v>
      </c>
    </row>
    <row r="119" spans="1:11" x14ac:dyDescent="0.2">
      <c r="A119" s="24" t="s">
        <v>102</v>
      </c>
      <c r="B119" s="24" t="s">
        <v>104</v>
      </c>
      <c r="C119" s="24">
        <v>2</v>
      </c>
      <c r="D119" s="24">
        <v>2008</v>
      </c>
      <c r="E119" s="24">
        <v>4</v>
      </c>
      <c r="F119" s="24" t="s">
        <v>66</v>
      </c>
      <c r="G119" s="24" t="s">
        <v>64</v>
      </c>
      <c r="H119" s="24">
        <v>20</v>
      </c>
      <c r="I119" s="24">
        <v>28</v>
      </c>
      <c r="J119" s="24" t="s">
        <v>76</v>
      </c>
      <c r="K119" s="24" t="s">
        <v>98</v>
      </c>
    </row>
    <row r="120" spans="1:11" x14ac:dyDescent="0.2">
      <c r="A120" s="24" t="s">
        <v>102</v>
      </c>
      <c r="B120" s="24" t="s">
        <v>104</v>
      </c>
      <c r="C120" s="24">
        <v>2</v>
      </c>
      <c r="D120" s="24">
        <v>2008</v>
      </c>
      <c r="E120" s="24">
        <v>4</v>
      </c>
      <c r="F120" s="24" t="s">
        <v>75</v>
      </c>
      <c r="G120" s="24" t="s">
        <v>64</v>
      </c>
      <c r="H120" s="24">
        <v>20</v>
      </c>
      <c r="I120" s="24">
        <v>27</v>
      </c>
      <c r="J120" s="24" t="s">
        <v>76</v>
      </c>
      <c r="K120" s="24" t="s">
        <v>98</v>
      </c>
    </row>
    <row r="121" spans="1:11" x14ac:dyDescent="0.2">
      <c r="A121" s="24" t="s">
        <v>102</v>
      </c>
      <c r="B121" s="24" t="s">
        <v>104</v>
      </c>
      <c r="C121" s="24">
        <v>2.7</v>
      </c>
      <c r="D121" s="24">
        <v>2008</v>
      </c>
      <c r="E121" s="24">
        <v>6</v>
      </c>
      <c r="F121" s="24" t="s">
        <v>75</v>
      </c>
      <c r="G121" s="24" t="s">
        <v>64</v>
      </c>
      <c r="H121" s="24">
        <v>17</v>
      </c>
      <c r="I121" s="24">
        <v>24</v>
      </c>
      <c r="J121" s="24" t="s">
        <v>76</v>
      </c>
      <c r="K121" s="24" t="s">
        <v>98</v>
      </c>
    </row>
    <row r="122" spans="1:11" x14ac:dyDescent="0.2">
      <c r="A122" s="24" t="s">
        <v>102</v>
      </c>
      <c r="B122" s="24" t="s">
        <v>104</v>
      </c>
      <c r="C122" s="24">
        <v>2.7</v>
      </c>
      <c r="D122" s="24">
        <v>2008</v>
      </c>
      <c r="E122" s="24">
        <v>6</v>
      </c>
      <c r="F122" s="24" t="s">
        <v>67</v>
      </c>
      <c r="G122" s="24" t="s">
        <v>64</v>
      </c>
      <c r="H122" s="24">
        <v>16</v>
      </c>
      <c r="I122" s="24">
        <v>24</v>
      </c>
      <c r="J122" s="24" t="s">
        <v>76</v>
      </c>
      <c r="K122" s="24" t="s">
        <v>98</v>
      </c>
    </row>
    <row r="123" spans="1:11" x14ac:dyDescent="0.2">
      <c r="A123" s="24" t="s">
        <v>102</v>
      </c>
      <c r="B123" s="24" t="s">
        <v>104</v>
      </c>
      <c r="C123" s="24">
        <v>2.7</v>
      </c>
      <c r="D123" s="24">
        <v>2008</v>
      </c>
      <c r="E123" s="24">
        <v>6</v>
      </c>
      <c r="F123" s="24" t="s">
        <v>66</v>
      </c>
      <c r="G123" s="24" t="s">
        <v>64</v>
      </c>
      <c r="H123" s="24">
        <v>17</v>
      </c>
      <c r="I123" s="24">
        <v>24</v>
      </c>
      <c r="J123" s="24" t="s">
        <v>76</v>
      </c>
      <c r="K123" s="24" t="s">
        <v>98</v>
      </c>
    </row>
    <row r="124" spans="1:11" x14ac:dyDescent="0.2">
      <c r="A124" s="24" t="s">
        <v>105</v>
      </c>
      <c r="B124" s="24" t="s">
        <v>106</v>
      </c>
      <c r="C124" s="24">
        <v>3</v>
      </c>
      <c r="D124" s="24">
        <v>2008</v>
      </c>
      <c r="E124" s="24">
        <v>6</v>
      </c>
      <c r="F124" s="24" t="s">
        <v>63</v>
      </c>
      <c r="G124" s="24">
        <v>4</v>
      </c>
      <c r="H124" s="24">
        <v>17</v>
      </c>
      <c r="I124" s="24">
        <v>22</v>
      </c>
      <c r="J124" s="24" t="s">
        <v>82</v>
      </c>
      <c r="K124" s="24" t="s">
        <v>77</v>
      </c>
    </row>
    <row r="125" spans="1:11" x14ac:dyDescent="0.2">
      <c r="A125" s="24" t="s">
        <v>105</v>
      </c>
      <c r="B125" s="24" t="s">
        <v>106</v>
      </c>
      <c r="C125" s="24">
        <v>3.7</v>
      </c>
      <c r="D125" s="24">
        <v>2008</v>
      </c>
      <c r="E125" s="24">
        <v>6</v>
      </c>
      <c r="F125" s="24" t="s">
        <v>63</v>
      </c>
      <c r="G125" s="24">
        <v>4</v>
      </c>
      <c r="H125" s="24">
        <v>15</v>
      </c>
      <c r="I125" s="24">
        <v>19</v>
      </c>
      <c r="J125" s="24" t="s">
        <v>76</v>
      </c>
      <c r="K125" s="24" t="s">
        <v>77</v>
      </c>
    </row>
    <row r="126" spans="1:11" x14ac:dyDescent="0.2">
      <c r="A126" s="24" t="s">
        <v>105</v>
      </c>
      <c r="B126" s="24" t="s">
        <v>106</v>
      </c>
      <c r="C126" s="24">
        <v>4</v>
      </c>
      <c r="D126" s="24">
        <v>1999</v>
      </c>
      <c r="E126" s="24">
        <v>6</v>
      </c>
      <c r="F126" s="24" t="s">
        <v>75</v>
      </c>
      <c r="G126" s="24">
        <v>4</v>
      </c>
      <c r="H126" s="24">
        <v>15</v>
      </c>
      <c r="I126" s="24">
        <v>20</v>
      </c>
      <c r="J126" s="24" t="s">
        <v>76</v>
      </c>
      <c r="K126" s="24" t="s">
        <v>77</v>
      </c>
    </row>
    <row r="127" spans="1:11" x14ac:dyDescent="0.2">
      <c r="A127" s="24" t="s">
        <v>105</v>
      </c>
      <c r="B127" s="24" t="s">
        <v>106</v>
      </c>
      <c r="C127" s="24">
        <v>4.7</v>
      </c>
      <c r="D127" s="24">
        <v>1999</v>
      </c>
      <c r="E127" s="24">
        <v>8</v>
      </c>
      <c r="F127" s="24" t="s">
        <v>75</v>
      </c>
      <c r="G127" s="24">
        <v>4</v>
      </c>
      <c r="H127" s="24">
        <v>14</v>
      </c>
      <c r="I127" s="24">
        <v>17</v>
      </c>
      <c r="J127" s="24" t="s">
        <v>76</v>
      </c>
      <c r="K127" s="24" t="s">
        <v>77</v>
      </c>
    </row>
    <row r="128" spans="1:11" x14ac:dyDescent="0.2">
      <c r="A128" s="24" t="s">
        <v>105</v>
      </c>
      <c r="B128" s="24" t="s">
        <v>106</v>
      </c>
      <c r="C128" s="24">
        <v>4.7</v>
      </c>
      <c r="D128" s="24">
        <v>2008</v>
      </c>
      <c r="E128" s="24">
        <v>8</v>
      </c>
      <c r="F128" s="24" t="s">
        <v>63</v>
      </c>
      <c r="G128" s="24">
        <v>4</v>
      </c>
      <c r="H128" s="24">
        <v>9</v>
      </c>
      <c r="I128" s="24">
        <v>12</v>
      </c>
      <c r="J128" s="24" t="s">
        <v>78</v>
      </c>
      <c r="K128" s="24" t="s">
        <v>77</v>
      </c>
    </row>
    <row r="129" spans="1:11" x14ac:dyDescent="0.2">
      <c r="A129" s="24" t="s">
        <v>105</v>
      </c>
      <c r="B129" s="24" t="s">
        <v>106</v>
      </c>
      <c r="C129" s="24">
        <v>4.7</v>
      </c>
      <c r="D129" s="24">
        <v>2008</v>
      </c>
      <c r="E129" s="24">
        <v>8</v>
      </c>
      <c r="F129" s="24" t="s">
        <v>63</v>
      </c>
      <c r="G129" s="24">
        <v>4</v>
      </c>
      <c r="H129" s="24">
        <v>14</v>
      </c>
      <c r="I129" s="24">
        <v>19</v>
      </c>
      <c r="J129" s="24" t="s">
        <v>76</v>
      </c>
      <c r="K129" s="24" t="s">
        <v>77</v>
      </c>
    </row>
    <row r="130" spans="1:11" x14ac:dyDescent="0.2">
      <c r="A130" s="24" t="s">
        <v>105</v>
      </c>
      <c r="B130" s="24" t="s">
        <v>106</v>
      </c>
      <c r="C130" s="24">
        <v>5.7</v>
      </c>
      <c r="D130" s="24">
        <v>2008</v>
      </c>
      <c r="E130" s="24">
        <v>8</v>
      </c>
      <c r="F130" s="24" t="s">
        <v>63</v>
      </c>
      <c r="G130" s="24">
        <v>4</v>
      </c>
      <c r="H130" s="24">
        <v>13</v>
      </c>
      <c r="I130" s="24">
        <v>18</v>
      </c>
      <c r="J130" s="24" t="s">
        <v>76</v>
      </c>
      <c r="K130" s="24" t="s">
        <v>77</v>
      </c>
    </row>
    <row r="131" spans="1:11" x14ac:dyDescent="0.2">
      <c r="A131" s="24" t="s">
        <v>105</v>
      </c>
      <c r="B131" s="24" t="s">
        <v>106</v>
      </c>
      <c r="C131" s="24">
        <v>6.1</v>
      </c>
      <c r="D131" s="24">
        <v>2008</v>
      </c>
      <c r="E131" s="24">
        <v>8</v>
      </c>
      <c r="F131" s="24" t="s">
        <v>63</v>
      </c>
      <c r="G131" s="24">
        <v>4</v>
      </c>
      <c r="H131" s="24">
        <v>11</v>
      </c>
      <c r="I131" s="24">
        <v>14</v>
      </c>
      <c r="J131" s="24" t="s">
        <v>5</v>
      </c>
      <c r="K131" s="24" t="s">
        <v>77</v>
      </c>
    </row>
    <row r="132" spans="1:11" x14ac:dyDescent="0.2">
      <c r="A132" s="24" t="s">
        <v>107</v>
      </c>
      <c r="B132" s="24" t="s">
        <v>108</v>
      </c>
      <c r="C132" s="24">
        <v>4</v>
      </c>
      <c r="D132" s="24">
        <v>1999</v>
      </c>
      <c r="E132" s="24">
        <v>8</v>
      </c>
      <c r="F132" s="24" t="s">
        <v>75</v>
      </c>
      <c r="G132" s="24">
        <v>4</v>
      </c>
      <c r="H132" s="24">
        <v>11</v>
      </c>
      <c r="I132" s="24">
        <v>15</v>
      </c>
      <c r="J132" s="24" t="s">
        <v>5</v>
      </c>
      <c r="K132" s="24" t="s">
        <v>77</v>
      </c>
    </row>
    <row r="133" spans="1:11" x14ac:dyDescent="0.2">
      <c r="A133" s="24" t="s">
        <v>107</v>
      </c>
      <c r="B133" s="24" t="s">
        <v>108</v>
      </c>
      <c r="C133" s="24">
        <v>4.2</v>
      </c>
      <c r="D133" s="24">
        <v>2008</v>
      </c>
      <c r="E133" s="24">
        <v>8</v>
      </c>
      <c r="F133" s="24" t="s">
        <v>70</v>
      </c>
      <c r="G133" s="24">
        <v>4</v>
      </c>
      <c r="H133" s="24">
        <v>12</v>
      </c>
      <c r="I133" s="24">
        <v>18</v>
      </c>
      <c r="J133" s="24" t="s">
        <v>76</v>
      </c>
      <c r="K133" s="24" t="s">
        <v>77</v>
      </c>
    </row>
    <row r="134" spans="1:11" x14ac:dyDescent="0.2">
      <c r="A134" s="24" t="s">
        <v>107</v>
      </c>
      <c r="B134" s="24" t="s">
        <v>108</v>
      </c>
      <c r="C134" s="24">
        <v>4.4000000000000004</v>
      </c>
      <c r="D134" s="24">
        <v>2008</v>
      </c>
      <c r="E134" s="24">
        <v>8</v>
      </c>
      <c r="F134" s="24" t="s">
        <v>70</v>
      </c>
      <c r="G134" s="24">
        <v>4</v>
      </c>
      <c r="H134" s="24">
        <v>12</v>
      </c>
      <c r="I134" s="24">
        <v>18</v>
      </c>
      <c r="J134" s="24" t="s">
        <v>76</v>
      </c>
      <c r="K134" s="24" t="s">
        <v>77</v>
      </c>
    </row>
    <row r="135" spans="1:11" x14ac:dyDescent="0.2">
      <c r="A135" s="24" t="s">
        <v>107</v>
      </c>
      <c r="B135" s="24" t="s">
        <v>108</v>
      </c>
      <c r="C135" s="24">
        <v>4.5999999999999996</v>
      </c>
      <c r="D135" s="24">
        <v>1999</v>
      </c>
      <c r="E135" s="24">
        <v>8</v>
      </c>
      <c r="F135" s="24" t="s">
        <v>75</v>
      </c>
      <c r="G135" s="24">
        <v>4</v>
      </c>
      <c r="H135" s="24">
        <v>11</v>
      </c>
      <c r="I135" s="24">
        <v>15</v>
      </c>
      <c r="J135" s="24" t="s">
        <v>5</v>
      </c>
      <c r="K135" s="24" t="s">
        <v>77</v>
      </c>
    </row>
    <row r="136" spans="1:11" x14ac:dyDescent="0.2">
      <c r="A136" s="24" t="s">
        <v>109</v>
      </c>
      <c r="B136" s="24" t="s">
        <v>110</v>
      </c>
      <c r="C136" s="24">
        <v>5.4</v>
      </c>
      <c r="D136" s="24">
        <v>1999</v>
      </c>
      <c r="E136" s="24">
        <v>8</v>
      </c>
      <c r="F136" s="24" t="s">
        <v>75</v>
      </c>
      <c r="G136" s="24" t="s">
        <v>76</v>
      </c>
      <c r="H136" s="24">
        <v>11</v>
      </c>
      <c r="I136" s="24">
        <v>17</v>
      </c>
      <c r="J136" s="24" t="s">
        <v>76</v>
      </c>
      <c r="K136" s="24" t="s">
        <v>77</v>
      </c>
    </row>
    <row r="137" spans="1:11" x14ac:dyDescent="0.2">
      <c r="A137" s="24" t="s">
        <v>109</v>
      </c>
      <c r="B137" s="24" t="s">
        <v>110</v>
      </c>
      <c r="C137" s="24">
        <v>5.4</v>
      </c>
      <c r="D137" s="24">
        <v>1999</v>
      </c>
      <c r="E137" s="24">
        <v>8</v>
      </c>
      <c r="F137" s="24" t="s">
        <v>75</v>
      </c>
      <c r="G137" s="24" t="s">
        <v>76</v>
      </c>
      <c r="H137" s="24">
        <v>11</v>
      </c>
      <c r="I137" s="24">
        <v>16</v>
      </c>
      <c r="J137" s="24" t="s">
        <v>5</v>
      </c>
      <c r="K137" s="24" t="s">
        <v>77</v>
      </c>
    </row>
    <row r="138" spans="1:11" x14ac:dyDescent="0.2">
      <c r="A138" s="24" t="s">
        <v>109</v>
      </c>
      <c r="B138" s="24" t="s">
        <v>110</v>
      </c>
      <c r="C138" s="24">
        <v>5.4</v>
      </c>
      <c r="D138" s="24">
        <v>2008</v>
      </c>
      <c r="E138" s="24">
        <v>8</v>
      </c>
      <c r="F138" s="24" t="s">
        <v>88</v>
      </c>
      <c r="G138" s="24" t="s">
        <v>76</v>
      </c>
      <c r="H138" s="24">
        <v>12</v>
      </c>
      <c r="I138" s="24">
        <v>18</v>
      </c>
      <c r="J138" s="24" t="s">
        <v>76</v>
      </c>
      <c r="K138" s="24" t="s">
        <v>77</v>
      </c>
    </row>
    <row r="139" spans="1:11" x14ac:dyDescent="0.2">
      <c r="A139" s="24" t="s">
        <v>111</v>
      </c>
      <c r="B139" s="24" t="s">
        <v>112</v>
      </c>
      <c r="C139" s="24">
        <v>4</v>
      </c>
      <c r="D139" s="24">
        <v>1999</v>
      </c>
      <c r="E139" s="24">
        <v>6</v>
      </c>
      <c r="F139" s="24" t="s">
        <v>63</v>
      </c>
      <c r="G139" s="24">
        <v>4</v>
      </c>
      <c r="H139" s="24">
        <v>14</v>
      </c>
      <c r="I139" s="24">
        <v>17</v>
      </c>
      <c r="J139" s="24" t="s">
        <v>76</v>
      </c>
      <c r="K139" s="24" t="s">
        <v>77</v>
      </c>
    </row>
    <row r="140" spans="1:11" x14ac:dyDescent="0.2">
      <c r="A140" s="24" t="s">
        <v>111</v>
      </c>
      <c r="B140" s="24" t="s">
        <v>112</v>
      </c>
      <c r="C140" s="24">
        <v>4</v>
      </c>
      <c r="D140" s="24">
        <v>2008</v>
      </c>
      <c r="E140" s="24">
        <v>6</v>
      </c>
      <c r="F140" s="24" t="s">
        <v>63</v>
      </c>
      <c r="G140" s="24">
        <v>4</v>
      </c>
      <c r="H140" s="24">
        <v>13</v>
      </c>
      <c r="I140" s="24">
        <v>19</v>
      </c>
      <c r="J140" s="24" t="s">
        <v>76</v>
      </c>
      <c r="K140" s="24" t="s">
        <v>77</v>
      </c>
    </row>
    <row r="141" spans="1:11" x14ac:dyDescent="0.2">
      <c r="A141" s="24" t="s">
        <v>111</v>
      </c>
      <c r="B141" s="24" t="s">
        <v>112</v>
      </c>
      <c r="C141" s="24">
        <v>4.5999999999999996</v>
      </c>
      <c r="D141" s="24">
        <v>2008</v>
      </c>
      <c r="E141" s="24">
        <v>8</v>
      </c>
      <c r="F141" s="24" t="s">
        <v>88</v>
      </c>
      <c r="G141" s="24">
        <v>4</v>
      </c>
      <c r="H141" s="24">
        <v>13</v>
      </c>
      <c r="I141" s="24">
        <v>19</v>
      </c>
      <c r="J141" s="24" t="s">
        <v>76</v>
      </c>
      <c r="K141" s="24" t="s">
        <v>77</v>
      </c>
    </row>
    <row r="142" spans="1:11" x14ac:dyDescent="0.2">
      <c r="A142" s="24" t="s">
        <v>111</v>
      </c>
      <c r="B142" s="24" t="s">
        <v>112</v>
      </c>
      <c r="C142" s="24">
        <v>5</v>
      </c>
      <c r="D142" s="24">
        <v>1999</v>
      </c>
      <c r="E142" s="24">
        <v>8</v>
      </c>
      <c r="F142" s="24" t="s">
        <v>75</v>
      </c>
      <c r="G142" s="24">
        <v>4</v>
      </c>
      <c r="H142" s="24">
        <v>13</v>
      </c>
      <c r="I142" s="24">
        <v>17</v>
      </c>
      <c r="J142" s="24" t="s">
        <v>76</v>
      </c>
      <c r="K142" s="24" t="s">
        <v>77</v>
      </c>
    </row>
    <row r="143" spans="1:11" x14ac:dyDescent="0.2">
      <c r="A143" s="24" t="s">
        <v>113</v>
      </c>
      <c r="B143" s="24" t="s">
        <v>114</v>
      </c>
      <c r="C143" s="24">
        <v>2.4</v>
      </c>
      <c r="D143" s="24">
        <v>1999</v>
      </c>
      <c r="E143" s="24">
        <v>4</v>
      </c>
      <c r="F143" s="24" t="s">
        <v>66</v>
      </c>
      <c r="G143" s="24" t="s">
        <v>64</v>
      </c>
      <c r="H143" s="24">
        <v>21</v>
      </c>
      <c r="I143" s="24">
        <v>29</v>
      </c>
      <c r="J143" s="24" t="s">
        <v>76</v>
      </c>
      <c r="K143" s="24" t="s">
        <v>65</v>
      </c>
    </row>
    <row r="144" spans="1:11" x14ac:dyDescent="0.2">
      <c r="A144" s="24" t="s">
        <v>113</v>
      </c>
      <c r="B144" s="24" t="s">
        <v>114</v>
      </c>
      <c r="C144" s="24">
        <v>2.4</v>
      </c>
      <c r="D144" s="24">
        <v>1999</v>
      </c>
      <c r="E144" s="24">
        <v>4</v>
      </c>
      <c r="F144" s="24" t="s">
        <v>75</v>
      </c>
      <c r="G144" s="24" t="s">
        <v>64</v>
      </c>
      <c r="H144" s="24">
        <v>19</v>
      </c>
      <c r="I144" s="24">
        <v>27</v>
      </c>
      <c r="J144" s="24" t="s">
        <v>76</v>
      </c>
      <c r="K144" s="24" t="s">
        <v>65</v>
      </c>
    </row>
    <row r="145" spans="1:11" x14ac:dyDescent="0.2">
      <c r="A145" s="24" t="s">
        <v>113</v>
      </c>
      <c r="B145" s="24" t="s">
        <v>114</v>
      </c>
      <c r="C145" s="24">
        <v>2.5</v>
      </c>
      <c r="D145" s="24">
        <v>2008</v>
      </c>
      <c r="E145" s="24">
        <v>4</v>
      </c>
      <c r="F145" s="24" t="s">
        <v>68</v>
      </c>
      <c r="G145" s="24" t="s">
        <v>64</v>
      </c>
      <c r="H145" s="24">
        <v>23</v>
      </c>
      <c r="I145" s="24">
        <v>31</v>
      </c>
      <c r="J145" s="24" t="s">
        <v>76</v>
      </c>
      <c r="K145" s="24" t="s">
        <v>72</v>
      </c>
    </row>
    <row r="146" spans="1:11" x14ac:dyDescent="0.2">
      <c r="A146" s="24" t="s">
        <v>113</v>
      </c>
      <c r="B146" s="24" t="s">
        <v>114</v>
      </c>
      <c r="C146" s="24">
        <v>2.5</v>
      </c>
      <c r="D146" s="24">
        <v>2008</v>
      </c>
      <c r="E146" s="24">
        <v>4</v>
      </c>
      <c r="F146" s="24" t="s">
        <v>67</v>
      </c>
      <c r="G146" s="24" t="s">
        <v>64</v>
      </c>
      <c r="H146" s="24">
        <v>23</v>
      </c>
      <c r="I146" s="24">
        <v>32</v>
      </c>
      <c r="J146" s="24" t="s">
        <v>76</v>
      </c>
      <c r="K146" s="24" t="s">
        <v>72</v>
      </c>
    </row>
    <row r="147" spans="1:11" x14ac:dyDescent="0.2">
      <c r="A147" s="24" t="s">
        <v>113</v>
      </c>
      <c r="B147" s="24" t="s">
        <v>114</v>
      </c>
      <c r="C147" s="24">
        <v>3.5</v>
      </c>
      <c r="D147" s="24">
        <v>2008</v>
      </c>
      <c r="E147" s="24">
        <v>6</v>
      </c>
      <c r="F147" s="24" t="s">
        <v>67</v>
      </c>
      <c r="G147" s="24" t="s">
        <v>64</v>
      </c>
      <c r="H147" s="24">
        <v>19</v>
      </c>
      <c r="I147" s="24">
        <v>27</v>
      </c>
      <c r="J147" s="24" t="s">
        <v>5</v>
      </c>
      <c r="K147" s="24" t="s">
        <v>72</v>
      </c>
    </row>
    <row r="148" spans="1:11" x14ac:dyDescent="0.2">
      <c r="A148" s="24" t="s">
        <v>113</v>
      </c>
      <c r="B148" s="24" t="s">
        <v>114</v>
      </c>
      <c r="C148" s="24">
        <v>3.5</v>
      </c>
      <c r="D148" s="24">
        <v>2008</v>
      </c>
      <c r="E148" s="24">
        <v>6</v>
      </c>
      <c r="F148" s="24" t="s">
        <v>68</v>
      </c>
      <c r="G148" s="24" t="s">
        <v>64</v>
      </c>
      <c r="H148" s="24">
        <v>19</v>
      </c>
      <c r="I148" s="24">
        <v>26</v>
      </c>
      <c r="J148" s="24" t="s">
        <v>5</v>
      </c>
      <c r="K148" s="24" t="s">
        <v>72</v>
      </c>
    </row>
    <row r="149" spans="1:11" x14ac:dyDescent="0.2">
      <c r="A149" s="24" t="s">
        <v>113</v>
      </c>
      <c r="B149" s="24" t="s">
        <v>115</v>
      </c>
      <c r="C149" s="24">
        <v>3</v>
      </c>
      <c r="D149" s="24">
        <v>1999</v>
      </c>
      <c r="E149" s="24">
        <v>6</v>
      </c>
      <c r="F149" s="24" t="s">
        <v>75</v>
      </c>
      <c r="G149" s="24" t="s">
        <v>64</v>
      </c>
      <c r="H149" s="24">
        <v>18</v>
      </c>
      <c r="I149" s="24">
        <v>26</v>
      </c>
      <c r="J149" s="24" t="s">
        <v>76</v>
      </c>
      <c r="K149" s="24" t="s">
        <v>72</v>
      </c>
    </row>
    <row r="150" spans="1:11" x14ac:dyDescent="0.2">
      <c r="A150" s="24" t="s">
        <v>113</v>
      </c>
      <c r="B150" s="24" t="s">
        <v>115</v>
      </c>
      <c r="C150" s="24">
        <v>3</v>
      </c>
      <c r="D150" s="24">
        <v>1999</v>
      </c>
      <c r="E150" s="24">
        <v>6</v>
      </c>
      <c r="F150" s="24" t="s">
        <v>66</v>
      </c>
      <c r="G150" s="24" t="s">
        <v>64</v>
      </c>
      <c r="H150" s="24">
        <v>19</v>
      </c>
      <c r="I150" s="24">
        <v>25</v>
      </c>
      <c r="J150" s="24" t="s">
        <v>76</v>
      </c>
      <c r="K150" s="24" t="s">
        <v>72</v>
      </c>
    </row>
    <row r="151" spans="1:11" x14ac:dyDescent="0.2">
      <c r="A151" s="24" t="s">
        <v>113</v>
      </c>
      <c r="B151" s="24" t="s">
        <v>115</v>
      </c>
      <c r="C151" s="24">
        <v>3.5</v>
      </c>
      <c r="D151" s="24">
        <v>2008</v>
      </c>
      <c r="E151" s="24">
        <v>6</v>
      </c>
      <c r="F151" s="24" t="s">
        <v>68</v>
      </c>
      <c r="G151" s="24" t="s">
        <v>64</v>
      </c>
      <c r="H151" s="24">
        <v>19</v>
      </c>
      <c r="I151" s="24">
        <v>25</v>
      </c>
      <c r="J151" s="24" t="s">
        <v>5</v>
      </c>
      <c r="K151" s="24" t="s">
        <v>72</v>
      </c>
    </row>
    <row r="152" spans="1:11" x14ac:dyDescent="0.2">
      <c r="A152" s="24" t="s">
        <v>113</v>
      </c>
      <c r="B152" s="24" t="s">
        <v>116</v>
      </c>
      <c r="C152" s="24">
        <v>3.3</v>
      </c>
      <c r="D152" s="24">
        <v>1999</v>
      </c>
      <c r="E152" s="24">
        <v>6</v>
      </c>
      <c r="F152" s="24" t="s">
        <v>75</v>
      </c>
      <c r="G152" s="24">
        <v>4</v>
      </c>
      <c r="H152" s="24">
        <v>14</v>
      </c>
      <c r="I152" s="24">
        <v>17</v>
      </c>
      <c r="J152" s="24" t="s">
        <v>76</v>
      </c>
      <c r="K152" s="24" t="s">
        <v>77</v>
      </c>
    </row>
    <row r="153" spans="1:11" x14ac:dyDescent="0.2">
      <c r="A153" s="24" t="s">
        <v>113</v>
      </c>
      <c r="B153" s="24" t="s">
        <v>116</v>
      </c>
      <c r="C153" s="24">
        <v>3.3</v>
      </c>
      <c r="D153" s="24">
        <v>1999</v>
      </c>
      <c r="E153" s="24">
        <v>6</v>
      </c>
      <c r="F153" s="24" t="s">
        <v>66</v>
      </c>
      <c r="G153" s="24">
        <v>4</v>
      </c>
      <c r="H153" s="24">
        <v>15</v>
      </c>
      <c r="I153" s="24">
        <v>17</v>
      </c>
      <c r="J153" s="24" t="s">
        <v>76</v>
      </c>
      <c r="K153" s="24" t="s">
        <v>77</v>
      </c>
    </row>
    <row r="154" spans="1:11" x14ac:dyDescent="0.2">
      <c r="A154" s="24" t="s">
        <v>113</v>
      </c>
      <c r="B154" s="24" t="s">
        <v>116</v>
      </c>
      <c r="C154" s="24">
        <v>4</v>
      </c>
      <c r="D154" s="24">
        <v>2008</v>
      </c>
      <c r="E154" s="24">
        <v>6</v>
      </c>
      <c r="F154" s="24" t="s">
        <v>63</v>
      </c>
      <c r="G154" s="24">
        <v>4</v>
      </c>
      <c r="H154" s="24">
        <v>14</v>
      </c>
      <c r="I154" s="24">
        <v>20</v>
      </c>
      <c r="J154" s="24" t="s">
        <v>5</v>
      </c>
      <c r="K154" s="24" t="s">
        <v>77</v>
      </c>
    </row>
    <row r="155" spans="1:11" x14ac:dyDescent="0.2">
      <c r="A155" s="24" t="s">
        <v>113</v>
      </c>
      <c r="B155" s="24" t="s">
        <v>116</v>
      </c>
      <c r="C155" s="24">
        <v>5.6</v>
      </c>
      <c r="D155" s="24">
        <v>2008</v>
      </c>
      <c r="E155" s="24">
        <v>8</v>
      </c>
      <c r="F155" s="24" t="s">
        <v>117</v>
      </c>
      <c r="G155" s="24">
        <v>4</v>
      </c>
      <c r="H155" s="24">
        <v>12</v>
      </c>
      <c r="I155" s="24">
        <v>18</v>
      </c>
      <c r="J155" s="24" t="s">
        <v>5</v>
      </c>
      <c r="K155" s="24" t="s">
        <v>77</v>
      </c>
    </row>
    <row r="156" spans="1:11" x14ac:dyDescent="0.2">
      <c r="A156" s="24" t="s">
        <v>118</v>
      </c>
      <c r="B156" s="24" t="s">
        <v>119</v>
      </c>
      <c r="C156" s="24">
        <v>3.1</v>
      </c>
      <c r="D156" s="24">
        <v>1999</v>
      </c>
      <c r="E156" s="24">
        <v>6</v>
      </c>
      <c r="F156" s="24" t="s">
        <v>75</v>
      </c>
      <c r="G156" s="24" t="s">
        <v>64</v>
      </c>
      <c r="H156" s="24">
        <v>18</v>
      </c>
      <c r="I156" s="24">
        <v>26</v>
      </c>
      <c r="J156" s="24" t="s">
        <v>76</v>
      </c>
      <c r="K156" s="24" t="s">
        <v>72</v>
      </c>
    </row>
    <row r="157" spans="1:11" x14ac:dyDescent="0.2">
      <c r="A157" s="24" t="s">
        <v>118</v>
      </c>
      <c r="B157" s="24" t="s">
        <v>119</v>
      </c>
      <c r="C157" s="24">
        <v>3.8</v>
      </c>
      <c r="D157" s="24">
        <v>1999</v>
      </c>
      <c r="E157" s="24">
        <v>6</v>
      </c>
      <c r="F157" s="24" t="s">
        <v>75</v>
      </c>
      <c r="G157" s="24" t="s">
        <v>64</v>
      </c>
      <c r="H157" s="24">
        <v>16</v>
      </c>
      <c r="I157" s="24">
        <v>26</v>
      </c>
      <c r="J157" s="24" t="s">
        <v>5</v>
      </c>
      <c r="K157" s="24" t="s">
        <v>72</v>
      </c>
    </row>
    <row r="158" spans="1:11" x14ac:dyDescent="0.2">
      <c r="A158" s="24" t="s">
        <v>118</v>
      </c>
      <c r="B158" s="24" t="s">
        <v>119</v>
      </c>
      <c r="C158" s="24">
        <v>3.8</v>
      </c>
      <c r="D158" s="24">
        <v>1999</v>
      </c>
      <c r="E158" s="24">
        <v>6</v>
      </c>
      <c r="F158" s="24" t="s">
        <v>75</v>
      </c>
      <c r="G158" s="24" t="s">
        <v>64</v>
      </c>
      <c r="H158" s="24">
        <v>17</v>
      </c>
      <c r="I158" s="24">
        <v>27</v>
      </c>
      <c r="J158" s="24" t="s">
        <v>76</v>
      </c>
      <c r="K158" s="24" t="s">
        <v>72</v>
      </c>
    </row>
    <row r="159" spans="1:11" x14ac:dyDescent="0.2">
      <c r="A159" s="24" t="s">
        <v>118</v>
      </c>
      <c r="B159" s="24" t="s">
        <v>119</v>
      </c>
      <c r="C159" s="24">
        <v>3.8</v>
      </c>
      <c r="D159" s="24">
        <v>2008</v>
      </c>
      <c r="E159" s="24">
        <v>6</v>
      </c>
      <c r="F159" s="24" t="s">
        <v>75</v>
      </c>
      <c r="G159" s="24" t="s">
        <v>64</v>
      </c>
      <c r="H159" s="24">
        <v>18</v>
      </c>
      <c r="I159" s="24">
        <v>28</v>
      </c>
      <c r="J159" s="24" t="s">
        <v>76</v>
      </c>
      <c r="K159" s="24" t="s">
        <v>72</v>
      </c>
    </row>
    <row r="160" spans="1:11" x14ac:dyDescent="0.2">
      <c r="A160" s="24" t="s">
        <v>118</v>
      </c>
      <c r="B160" s="24" t="s">
        <v>119</v>
      </c>
      <c r="C160" s="24">
        <v>5.3</v>
      </c>
      <c r="D160" s="24">
        <v>2008</v>
      </c>
      <c r="E160" s="24">
        <v>8</v>
      </c>
      <c r="F160" s="24" t="s">
        <v>120</v>
      </c>
      <c r="G160" s="24" t="s">
        <v>64</v>
      </c>
      <c r="H160" s="24">
        <v>16</v>
      </c>
      <c r="I160" s="24">
        <v>25</v>
      </c>
      <c r="J160" s="24" t="s">
        <v>5</v>
      </c>
      <c r="K160" s="24" t="s">
        <v>72</v>
      </c>
    </row>
    <row r="161" spans="1:11" x14ac:dyDescent="0.2">
      <c r="A161" s="24" t="s">
        <v>121</v>
      </c>
      <c r="B161" s="24" t="s">
        <v>122</v>
      </c>
      <c r="C161" s="24">
        <v>2.5</v>
      </c>
      <c r="D161" s="24">
        <v>1999</v>
      </c>
      <c r="E161" s="24">
        <v>4</v>
      </c>
      <c r="F161" s="24" t="s">
        <v>66</v>
      </c>
      <c r="G161" s="24">
        <v>4</v>
      </c>
      <c r="H161" s="24">
        <v>18</v>
      </c>
      <c r="I161" s="24">
        <v>25</v>
      </c>
      <c r="J161" s="24" t="s">
        <v>76</v>
      </c>
      <c r="K161" s="24" t="s">
        <v>77</v>
      </c>
    </row>
    <row r="162" spans="1:11" x14ac:dyDescent="0.2">
      <c r="A162" s="24" t="s">
        <v>121</v>
      </c>
      <c r="B162" s="24" t="s">
        <v>122</v>
      </c>
      <c r="C162" s="24">
        <v>2.5</v>
      </c>
      <c r="D162" s="24">
        <v>1999</v>
      </c>
      <c r="E162" s="24">
        <v>4</v>
      </c>
      <c r="F162" s="24" t="s">
        <v>75</v>
      </c>
      <c r="G162" s="24">
        <v>4</v>
      </c>
      <c r="H162" s="24">
        <v>18</v>
      </c>
      <c r="I162" s="24">
        <v>24</v>
      </c>
      <c r="J162" s="24" t="s">
        <v>76</v>
      </c>
      <c r="K162" s="24" t="s">
        <v>77</v>
      </c>
    </row>
    <row r="163" spans="1:11" x14ac:dyDescent="0.2">
      <c r="A163" s="24" t="s">
        <v>121</v>
      </c>
      <c r="B163" s="24" t="s">
        <v>122</v>
      </c>
      <c r="C163" s="24">
        <v>2.5</v>
      </c>
      <c r="D163" s="24">
        <v>2008</v>
      </c>
      <c r="E163" s="24">
        <v>4</v>
      </c>
      <c r="F163" s="24" t="s">
        <v>66</v>
      </c>
      <c r="G163" s="24">
        <v>4</v>
      </c>
      <c r="H163" s="24">
        <v>20</v>
      </c>
      <c r="I163" s="24">
        <v>27</v>
      </c>
      <c r="J163" s="24" t="s">
        <v>76</v>
      </c>
      <c r="K163" s="24" t="s">
        <v>77</v>
      </c>
    </row>
    <row r="164" spans="1:11" x14ac:dyDescent="0.2">
      <c r="A164" s="24" t="s">
        <v>121</v>
      </c>
      <c r="B164" s="24" t="s">
        <v>122</v>
      </c>
      <c r="C164" s="24">
        <v>2.5</v>
      </c>
      <c r="D164" s="24">
        <v>2008</v>
      </c>
      <c r="E164" s="24">
        <v>4</v>
      </c>
      <c r="F164" s="24" t="s">
        <v>66</v>
      </c>
      <c r="G164" s="24">
        <v>4</v>
      </c>
      <c r="H164" s="24">
        <v>19</v>
      </c>
      <c r="I164" s="24">
        <v>25</v>
      </c>
      <c r="J164" s="24" t="s">
        <v>5</v>
      </c>
      <c r="K164" s="24" t="s">
        <v>77</v>
      </c>
    </row>
    <row r="165" spans="1:11" x14ac:dyDescent="0.2">
      <c r="A165" s="24" t="s">
        <v>121</v>
      </c>
      <c r="B165" s="24" t="s">
        <v>122</v>
      </c>
      <c r="C165" s="24">
        <v>2.5</v>
      </c>
      <c r="D165" s="24">
        <v>2008</v>
      </c>
      <c r="E165" s="24">
        <v>4</v>
      </c>
      <c r="F165" s="24" t="s">
        <v>75</v>
      </c>
      <c r="G165" s="24">
        <v>4</v>
      </c>
      <c r="H165" s="24">
        <v>20</v>
      </c>
      <c r="I165" s="24">
        <v>26</v>
      </c>
      <c r="J165" s="24" t="s">
        <v>76</v>
      </c>
      <c r="K165" s="24" t="s">
        <v>77</v>
      </c>
    </row>
    <row r="166" spans="1:11" x14ac:dyDescent="0.2">
      <c r="A166" s="24" t="s">
        <v>121</v>
      </c>
      <c r="B166" s="24" t="s">
        <v>122</v>
      </c>
      <c r="C166" s="24">
        <v>2.5</v>
      </c>
      <c r="D166" s="24">
        <v>2008</v>
      </c>
      <c r="E166" s="24">
        <v>4</v>
      </c>
      <c r="F166" s="24" t="s">
        <v>75</v>
      </c>
      <c r="G166" s="24">
        <v>4</v>
      </c>
      <c r="H166" s="24">
        <v>18</v>
      </c>
      <c r="I166" s="24">
        <v>23</v>
      </c>
      <c r="J166" s="24" t="s">
        <v>5</v>
      </c>
      <c r="K166" s="24" t="s">
        <v>77</v>
      </c>
    </row>
    <row r="167" spans="1:11" x14ac:dyDescent="0.2">
      <c r="A167" s="24" t="s">
        <v>121</v>
      </c>
      <c r="B167" s="24" t="s">
        <v>123</v>
      </c>
      <c r="C167" s="24">
        <v>2.2000000000000002</v>
      </c>
      <c r="D167" s="24">
        <v>1999</v>
      </c>
      <c r="E167" s="24">
        <v>4</v>
      </c>
      <c r="F167" s="24" t="s">
        <v>75</v>
      </c>
      <c r="G167" s="24">
        <v>4</v>
      </c>
      <c r="H167" s="24">
        <v>21</v>
      </c>
      <c r="I167" s="24">
        <v>26</v>
      </c>
      <c r="J167" s="24" t="s">
        <v>76</v>
      </c>
      <c r="K167" s="24" t="s">
        <v>98</v>
      </c>
    </row>
    <row r="168" spans="1:11" x14ac:dyDescent="0.2">
      <c r="A168" s="24" t="s">
        <v>121</v>
      </c>
      <c r="B168" s="24" t="s">
        <v>123</v>
      </c>
      <c r="C168" s="24">
        <v>2.2000000000000002</v>
      </c>
      <c r="D168" s="24">
        <v>1999</v>
      </c>
      <c r="E168" s="24">
        <v>4</v>
      </c>
      <c r="F168" s="24" t="s">
        <v>66</v>
      </c>
      <c r="G168" s="24">
        <v>4</v>
      </c>
      <c r="H168" s="24">
        <v>19</v>
      </c>
      <c r="I168" s="24">
        <v>26</v>
      </c>
      <c r="J168" s="24" t="s">
        <v>76</v>
      </c>
      <c r="K168" s="24" t="s">
        <v>98</v>
      </c>
    </row>
    <row r="169" spans="1:11" x14ac:dyDescent="0.2">
      <c r="A169" s="24" t="s">
        <v>121</v>
      </c>
      <c r="B169" s="24" t="s">
        <v>123</v>
      </c>
      <c r="C169" s="24">
        <v>2.5</v>
      </c>
      <c r="D169" s="24">
        <v>1999</v>
      </c>
      <c r="E169" s="24">
        <v>4</v>
      </c>
      <c r="F169" s="24" t="s">
        <v>66</v>
      </c>
      <c r="G169" s="24">
        <v>4</v>
      </c>
      <c r="H169" s="24">
        <v>19</v>
      </c>
      <c r="I169" s="24">
        <v>26</v>
      </c>
      <c r="J169" s="24" t="s">
        <v>76</v>
      </c>
      <c r="K169" s="24" t="s">
        <v>98</v>
      </c>
    </row>
    <row r="170" spans="1:11" x14ac:dyDescent="0.2">
      <c r="A170" s="24" t="s">
        <v>121</v>
      </c>
      <c r="B170" s="24" t="s">
        <v>123</v>
      </c>
      <c r="C170" s="24">
        <v>2.5</v>
      </c>
      <c r="D170" s="24">
        <v>1999</v>
      </c>
      <c r="E170" s="24">
        <v>4</v>
      </c>
      <c r="F170" s="24" t="s">
        <v>75</v>
      </c>
      <c r="G170" s="24">
        <v>4</v>
      </c>
      <c r="H170" s="24">
        <v>19</v>
      </c>
      <c r="I170" s="24">
        <v>26</v>
      </c>
      <c r="J170" s="24" t="s">
        <v>76</v>
      </c>
      <c r="K170" s="24" t="s">
        <v>98</v>
      </c>
    </row>
    <row r="171" spans="1:11" x14ac:dyDescent="0.2">
      <c r="A171" s="24" t="s">
        <v>121</v>
      </c>
      <c r="B171" s="24" t="s">
        <v>123</v>
      </c>
      <c r="C171" s="24">
        <v>2.5</v>
      </c>
      <c r="D171" s="24">
        <v>2008</v>
      </c>
      <c r="E171" s="24">
        <v>4</v>
      </c>
      <c r="F171" s="24" t="s">
        <v>120</v>
      </c>
      <c r="G171" s="24">
        <v>4</v>
      </c>
      <c r="H171" s="24">
        <v>20</v>
      </c>
      <c r="I171" s="24">
        <v>25</v>
      </c>
      <c r="J171" s="24" t="s">
        <v>5</v>
      </c>
      <c r="K171" s="24" t="s">
        <v>65</v>
      </c>
    </row>
    <row r="172" spans="1:11" x14ac:dyDescent="0.2">
      <c r="A172" s="24" t="s">
        <v>121</v>
      </c>
      <c r="B172" s="24" t="s">
        <v>123</v>
      </c>
      <c r="C172" s="24">
        <v>2.5</v>
      </c>
      <c r="D172" s="24">
        <v>2008</v>
      </c>
      <c r="E172" s="24">
        <v>4</v>
      </c>
      <c r="F172" s="24" t="s">
        <v>120</v>
      </c>
      <c r="G172" s="24">
        <v>4</v>
      </c>
      <c r="H172" s="24">
        <v>20</v>
      </c>
      <c r="I172" s="24">
        <v>27</v>
      </c>
      <c r="J172" s="24" t="s">
        <v>76</v>
      </c>
      <c r="K172" s="24" t="s">
        <v>65</v>
      </c>
    </row>
    <row r="173" spans="1:11" x14ac:dyDescent="0.2">
      <c r="A173" s="24" t="s">
        <v>121</v>
      </c>
      <c r="B173" s="24" t="s">
        <v>123</v>
      </c>
      <c r="C173" s="24">
        <v>2.5</v>
      </c>
      <c r="D173" s="24">
        <v>2008</v>
      </c>
      <c r="E173" s="24">
        <v>4</v>
      </c>
      <c r="F173" s="24" t="s">
        <v>66</v>
      </c>
      <c r="G173" s="24">
        <v>4</v>
      </c>
      <c r="H173" s="24">
        <v>19</v>
      </c>
      <c r="I173" s="24">
        <v>25</v>
      </c>
      <c r="J173" s="24" t="s">
        <v>5</v>
      </c>
      <c r="K173" s="24" t="s">
        <v>65</v>
      </c>
    </row>
    <row r="174" spans="1:11" x14ac:dyDescent="0.2">
      <c r="A174" s="24" t="s">
        <v>121</v>
      </c>
      <c r="B174" s="24" t="s">
        <v>123</v>
      </c>
      <c r="C174" s="24">
        <v>2.5</v>
      </c>
      <c r="D174" s="24">
        <v>2008</v>
      </c>
      <c r="E174" s="24">
        <v>4</v>
      </c>
      <c r="F174" s="24" t="s">
        <v>66</v>
      </c>
      <c r="G174" s="24">
        <v>4</v>
      </c>
      <c r="H174" s="24">
        <v>20</v>
      </c>
      <c r="I174" s="24">
        <v>27</v>
      </c>
      <c r="J174" s="24" t="s">
        <v>76</v>
      </c>
      <c r="K174" s="24" t="s">
        <v>65</v>
      </c>
    </row>
    <row r="175" spans="1:11" x14ac:dyDescent="0.2">
      <c r="A175" s="24" t="s">
        <v>124</v>
      </c>
      <c r="B175" s="24" t="s">
        <v>125</v>
      </c>
      <c r="C175" s="24">
        <v>2.7</v>
      </c>
      <c r="D175" s="24">
        <v>1999</v>
      </c>
      <c r="E175" s="24">
        <v>4</v>
      </c>
      <c r="F175" s="24" t="s">
        <v>66</v>
      </c>
      <c r="G175" s="24">
        <v>4</v>
      </c>
      <c r="H175" s="24">
        <v>15</v>
      </c>
      <c r="I175" s="24">
        <v>20</v>
      </c>
      <c r="J175" s="24" t="s">
        <v>76</v>
      </c>
      <c r="K175" s="24" t="s">
        <v>77</v>
      </c>
    </row>
    <row r="176" spans="1:11" x14ac:dyDescent="0.2">
      <c r="A176" s="24" t="s">
        <v>124</v>
      </c>
      <c r="B176" s="24" t="s">
        <v>125</v>
      </c>
      <c r="C176" s="24">
        <v>2.7</v>
      </c>
      <c r="D176" s="24">
        <v>1999</v>
      </c>
      <c r="E176" s="24">
        <v>4</v>
      </c>
      <c r="F176" s="24" t="s">
        <v>75</v>
      </c>
      <c r="G176" s="24">
        <v>4</v>
      </c>
      <c r="H176" s="24">
        <v>16</v>
      </c>
      <c r="I176" s="24">
        <v>20</v>
      </c>
      <c r="J176" s="24" t="s">
        <v>76</v>
      </c>
      <c r="K176" s="24" t="s">
        <v>77</v>
      </c>
    </row>
    <row r="177" spans="1:11" x14ac:dyDescent="0.2">
      <c r="A177" s="24" t="s">
        <v>124</v>
      </c>
      <c r="B177" s="24" t="s">
        <v>125</v>
      </c>
      <c r="C177" s="24">
        <v>3.4</v>
      </c>
      <c r="D177" s="24">
        <v>1999</v>
      </c>
      <c r="E177" s="24">
        <v>6</v>
      </c>
      <c r="F177" s="24" t="s">
        <v>75</v>
      </c>
      <c r="G177" s="24">
        <v>4</v>
      </c>
      <c r="H177" s="24">
        <v>15</v>
      </c>
      <c r="I177" s="24">
        <v>19</v>
      </c>
      <c r="J177" s="24" t="s">
        <v>76</v>
      </c>
      <c r="K177" s="24" t="s">
        <v>77</v>
      </c>
    </row>
    <row r="178" spans="1:11" x14ac:dyDescent="0.2">
      <c r="A178" s="24" t="s">
        <v>124</v>
      </c>
      <c r="B178" s="24" t="s">
        <v>125</v>
      </c>
      <c r="C178" s="24">
        <v>3.4</v>
      </c>
      <c r="D178" s="24">
        <v>1999</v>
      </c>
      <c r="E178" s="24">
        <v>6</v>
      </c>
      <c r="F178" s="24" t="s">
        <v>66</v>
      </c>
      <c r="G178" s="24">
        <v>4</v>
      </c>
      <c r="H178" s="24">
        <v>15</v>
      </c>
      <c r="I178" s="24">
        <v>17</v>
      </c>
      <c r="J178" s="24" t="s">
        <v>76</v>
      </c>
      <c r="K178" s="24" t="s">
        <v>77</v>
      </c>
    </row>
    <row r="179" spans="1:11" x14ac:dyDescent="0.2">
      <c r="A179" s="24" t="s">
        <v>124</v>
      </c>
      <c r="B179" s="24" t="s">
        <v>125</v>
      </c>
      <c r="C179" s="24">
        <v>4</v>
      </c>
      <c r="D179" s="24">
        <v>2008</v>
      </c>
      <c r="E179" s="24">
        <v>6</v>
      </c>
      <c r="F179" s="24" t="s">
        <v>63</v>
      </c>
      <c r="G179" s="24">
        <v>4</v>
      </c>
      <c r="H179" s="24">
        <v>16</v>
      </c>
      <c r="I179" s="24">
        <v>20</v>
      </c>
      <c r="J179" s="24" t="s">
        <v>76</v>
      </c>
      <c r="K179" s="24" t="s">
        <v>77</v>
      </c>
    </row>
    <row r="180" spans="1:11" x14ac:dyDescent="0.2">
      <c r="A180" s="24" t="s">
        <v>124</v>
      </c>
      <c r="B180" s="24" t="s">
        <v>125</v>
      </c>
      <c r="C180" s="24">
        <v>4.7</v>
      </c>
      <c r="D180" s="24">
        <v>2008</v>
      </c>
      <c r="E180" s="24">
        <v>8</v>
      </c>
      <c r="F180" s="24" t="s">
        <v>63</v>
      </c>
      <c r="G180" s="24">
        <v>4</v>
      </c>
      <c r="H180" s="24">
        <v>14</v>
      </c>
      <c r="I180" s="24">
        <v>17</v>
      </c>
      <c r="J180" s="24" t="s">
        <v>76</v>
      </c>
      <c r="K180" s="24" t="s">
        <v>77</v>
      </c>
    </row>
    <row r="181" spans="1:11" x14ac:dyDescent="0.2">
      <c r="A181" s="24" t="s">
        <v>124</v>
      </c>
      <c r="B181" s="24" t="s">
        <v>126</v>
      </c>
      <c r="C181" s="24">
        <v>2.2000000000000002</v>
      </c>
      <c r="D181" s="24">
        <v>1999</v>
      </c>
      <c r="E181" s="24">
        <v>4</v>
      </c>
      <c r="F181" s="24" t="s">
        <v>66</v>
      </c>
      <c r="G181" s="24" t="s">
        <v>64</v>
      </c>
      <c r="H181" s="24">
        <v>21</v>
      </c>
      <c r="I181" s="24">
        <v>29</v>
      </c>
      <c r="J181" s="24" t="s">
        <v>76</v>
      </c>
      <c r="K181" s="24" t="s">
        <v>72</v>
      </c>
    </row>
    <row r="182" spans="1:11" x14ac:dyDescent="0.2">
      <c r="A182" s="24" t="s">
        <v>124</v>
      </c>
      <c r="B182" s="24" t="s">
        <v>126</v>
      </c>
      <c r="C182" s="24">
        <v>2.2000000000000002</v>
      </c>
      <c r="D182" s="24">
        <v>1999</v>
      </c>
      <c r="E182" s="24">
        <v>4</v>
      </c>
      <c r="F182" s="24" t="s">
        <v>75</v>
      </c>
      <c r="G182" s="24" t="s">
        <v>64</v>
      </c>
      <c r="H182" s="24">
        <v>21</v>
      </c>
      <c r="I182" s="24">
        <v>27</v>
      </c>
      <c r="J182" s="24" t="s">
        <v>76</v>
      </c>
      <c r="K182" s="24" t="s">
        <v>72</v>
      </c>
    </row>
    <row r="183" spans="1:11" x14ac:dyDescent="0.2">
      <c r="A183" s="24" t="s">
        <v>124</v>
      </c>
      <c r="B183" s="24" t="s">
        <v>126</v>
      </c>
      <c r="C183" s="24">
        <v>2.4</v>
      </c>
      <c r="D183" s="24">
        <v>2008</v>
      </c>
      <c r="E183" s="24">
        <v>4</v>
      </c>
      <c r="F183" s="24" t="s">
        <v>66</v>
      </c>
      <c r="G183" s="24" t="s">
        <v>64</v>
      </c>
      <c r="H183" s="24">
        <v>21</v>
      </c>
      <c r="I183" s="24">
        <v>31</v>
      </c>
      <c r="J183" s="24" t="s">
        <v>76</v>
      </c>
      <c r="K183" s="24" t="s">
        <v>72</v>
      </c>
    </row>
    <row r="184" spans="1:11" x14ac:dyDescent="0.2">
      <c r="A184" s="24" t="s">
        <v>124</v>
      </c>
      <c r="B184" s="24" t="s">
        <v>126</v>
      </c>
      <c r="C184" s="24">
        <v>2.4</v>
      </c>
      <c r="D184" s="24">
        <v>2008</v>
      </c>
      <c r="E184" s="24">
        <v>4</v>
      </c>
      <c r="F184" s="24" t="s">
        <v>63</v>
      </c>
      <c r="G184" s="24" t="s">
        <v>64</v>
      </c>
      <c r="H184" s="24">
        <v>21</v>
      </c>
      <c r="I184" s="24">
        <v>31</v>
      </c>
      <c r="J184" s="24" t="s">
        <v>76</v>
      </c>
      <c r="K184" s="24" t="s">
        <v>72</v>
      </c>
    </row>
    <row r="185" spans="1:11" x14ac:dyDescent="0.2">
      <c r="A185" s="24" t="s">
        <v>124</v>
      </c>
      <c r="B185" s="24" t="s">
        <v>126</v>
      </c>
      <c r="C185" s="24">
        <v>3</v>
      </c>
      <c r="D185" s="24">
        <v>1999</v>
      </c>
      <c r="E185" s="24">
        <v>6</v>
      </c>
      <c r="F185" s="24" t="s">
        <v>75</v>
      </c>
      <c r="G185" s="24" t="s">
        <v>64</v>
      </c>
      <c r="H185" s="24">
        <v>18</v>
      </c>
      <c r="I185" s="24">
        <v>26</v>
      </c>
      <c r="J185" s="24" t="s">
        <v>76</v>
      </c>
      <c r="K185" s="24" t="s">
        <v>72</v>
      </c>
    </row>
    <row r="186" spans="1:11" x14ac:dyDescent="0.2">
      <c r="A186" s="24" t="s">
        <v>124</v>
      </c>
      <c r="B186" s="24" t="s">
        <v>126</v>
      </c>
      <c r="C186" s="24">
        <v>3</v>
      </c>
      <c r="D186" s="24">
        <v>1999</v>
      </c>
      <c r="E186" s="24">
        <v>6</v>
      </c>
      <c r="F186" s="24" t="s">
        <v>66</v>
      </c>
      <c r="G186" s="24" t="s">
        <v>64</v>
      </c>
      <c r="H186" s="24">
        <v>18</v>
      </c>
      <c r="I186" s="24">
        <v>26</v>
      </c>
      <c r="J186" s="24" t="s">
        <v>76</v>
      </c>
      <c r="K186" s="24" t="s">
        <v>72</v>
      </c>
    </row>
    <row r="187" spans="1:11" x14ac:dyDescent="0.2">
      <c r="A187" s="24" t="s">
        <v>124</v>
      </c>
      <c r="B187" s="24" t="s">
        <v>126</v>
      </c>
      <c r="C187" s="24">
        <v>3.5</v>
      </c>
      <c r="D187" s="24">
        <v>2008</v>
      </c>
      <c r="E187" s="24">
        <v>6</v>
      </c>
      <c r="F187" s="24" t="s">
        <v>70</v>
      </c>
      <c r="G187" s="24" t="s">
        <v>64</v>
      </c>
      <c r="H187" s="24">
        <v>19</v>
      </c>
      <c r="I187" s="24">
        <v>28</v>
      </c>
      <c r="J187" s="24" t="s">
        <v>76</v>
      </c>
      <c r="K187" s="24" t="s">
        <v>72</v>
      </c>
    </row>
    <row r="188" spans="1:11" x14ac:dyDescent="0.2">
      <c r="A188" s="24" t="s">
        <v>124</v>
      </c>
      <c r="B188" s="24" t="s">
        <v>127</v>
      </c>
      <c r="C188" s="24">
        <v>2.2000000000000002</v>
      </c>
      <c r="D188" s="24">
        <v>1999</v>
      </c>
      <c r="E188" s="24">
        <v>4</v>
      </c>
      <c r="F188" s="24" t="s">
        <v>75</v>
      </c>
      <c r="G188" s="24" t="s">
        <v>64</v>
      </c>
      <c r="H188" s="24">
        <v>21</v>
      </c>
      <c r="I188" s="24">
        <v>27</v>
      </c>
      <c r="J188" s="24" t="s">
        <v>76</v>
      </c>
      <c r="K188" s="24" t="s">
        <v>65</v>
      </c>
    </row>
    <row r="189" spans="1:11" x14ac:dyDescent="0.2">
      <c r="A189" s="24" t="s">
        <v>124</v>
      </c>
      <c r="B189" s="24" t="s">
        <v>127</v>
      </c>
      <c r="C189" s="24">
        <v>2.2000000000000002</v>
      </c>
      <c r="D189" s="24">
        <v>1999</v>
      </c>
      <c r="E189" s="24">
        <v>4</v>
      </c>
      <c r="F189" s="24" t="s">
        <v>66</v>
      </c>
      <c r="G189" s="24" t="s">
        <v>64</v>
      </c>
      <c r="H189" s="24">
        <v>21</v>
      </c>
      <c r="I189" s="24">
        <v>29</v>
      </c>
      <c r="J189" s="24" t="s">
        <v>76</v>
      </c>
      <c r="K189" s="24" t="s">
        <v>65</v>
      </c>
    </row>
    <row r="190" spans="1:11" x14ac:dyDescent="0.2">
      <c r="A190" s="24" t="s">
        <v>124</v>
      </c>
      <c r="B190" s="24" t="s">
        <v>127</v>
      </c>
      <c r="C190" s="24">
        <v>2.4</v>
      </c>
      <c r="D190" s="24">
        <v>2008</v>
      </c>
      <c r="E190" s="24">
        <v>4</v>
      </c>
      <c r="F190" s="24" t="s">
        <v>66</v>
      </c>
      <c r="G190" s="24" t="s">
        <v>64</v>
      </c>
      <c r="H190" s="24">
        <v>21</v>
      </c>
      <c r="I190" s="24">
        <v>31</v>
      </c>
      <c r="J190" s="24" t="s">
        <v>76</v>
      </c>
      <c r="K190" s="24" t="s">
        <v>65</v>
      </c>
    </row>
    <row r="191" spans="1:11" x14ac:dyDescent="0.2">
      <c r="A191" s="24" t="s">
        <v>124</v>
      </c>
      <c r="B191" s="24" t="s">
        <v>127</v>
      </c>
      <c r="C191" s="24">
        <v>2.4</v>
      </c>
      <c r="D191" s="24">
        <v>2008</v>
      </c>
      <c r="E191" s="24">
        <v>4</v>
      </c>
      <c r="F191" s="24" t="s">
        <v>117</v>
      </c>
      <c r="G191" s="24" t="s">
        <v>64</v>
      </c>
      <c r="H191" s="24">
        <v>22</v>
      </c>
      <c r="I191" s="24">
        <v>31</v>
      </c>
      <c r="J191" s="24" t="s">
        <v>76</v>
      </c>
      <c r="K191" s="24" t="s">
        <v>65</v>
      </c>
    </row>
    <row r="192" spans="1:11" x14ac:dyDescent="0.2">
      <c r="A192" s="24" t="s">
        <v>124</v>
      </c>
      <c r="B192" s="24" t="s">
        <v>127</v>
      </c>
      <c r="C192" s="24">
        <v>3</v>
      </c>
      <c r="D192" s="24">
        <v>1999</v>
      </c>
      <c r="E192" s="24">
        <v>6</v>
      </c>
      <c r="F192" s="24" t="s">
        <v>75</v>
      </c>
      <c r="G192" s="24" t="s">
        <v>64</v>
      </c>
      <c r="H192" s="24">
        <v>18</v>
      </c>
      <c r="I192" s="24">
        <v>26</v>
      </c>
      <c r="J192" s="24" t="s">
        <v>76</v>
      </c>
      <c r="K192" s="24" t="s">
        <v>65</v>
      </c>
    </row>
    <row r="193" spans="1:11" x14ac:dyDescent="0.2">
      <c r="A193" s="24" t="s">
        <v>124</v>
      </c>
      <c r="B193" s="24" t="s">
        <v>127</v>
      </c>
      <c r="C193" s="24">
        <v>3</v>
      </c>
      <c r="D193" s="24">
        <v>1999</v>
      </c>
      <c r="E193" s="24">
        <v>6</v>
      </c>
      <c r="F193" s="24" t="s">
        <v>66</v>
      </c>
      <c r="G193" s="24" t="s">
        <v>64</v>
      </c>
      <c r="H193" s="24">
        <v>18</v>
      </c>
      <c r="I193" s="24">
        <v>26</v>
      </c>
      <c r="J193" s="24" t="s">
        <v>76</v>
      </c>
      <c r="K193" s="24" t="s">
        <v>65</v>
      </c>
    </row>
    <row r="194" spans="1:11" x14ac:dyDescent="0.2">
      <c r="A194" s="24" t="s">
        <v>124</v>
      </c>
      <c r="B194" s="24" t="s">
        <v>127</v>
      </c>
      <c r="C194" s="24">
        <v>3.3</v>
      </c>
      <c r="D194" s="24">
        <v>2008</v>
      </c>
      <c r="E194" s="24">
        <v>6</v>
      </c>
      <c r="F194" s="24" t="s">
        <v>117</v>
      </c>
      <c r="G194" s="24" t="s">
        <v>64</v>
      </c>
      <c r="H194" s="24">
        <v>18</v>
      </c>
      <c r="I194" s="24">
        <v>27</v>
      </c>
      <c r="J194" s="24" t="s">
        <v>76</v>
      </c>
      <c r="K194" s="24" t="s">
        <v>65</v>
      </c>
    </row>
    <row r="195" spans="1:11" x14ac:dyDescent="0.2">
      <c r="A195" s="24" t="s">
        <v>124</v>
      </c>
      <c r="B195" s="24" t="s">
        <v>128</v>
      </c>
      <c r="C195" s="24">
        <v>1.8</v>
      </c>
      <c r="D195" s="24">
        <v>1999</v>
      </c>
      <c r="E195" s="24">
        <v>4</v>
      </c>
      <c r="F195" s="24" t="s">
        <v>86</v>
      </c>
      <c r="G195" s="24" t="s">
        <v>64</v>
      </c>
      <c r="H195" s="24">
        <v>24</v>
      </c>
      <c r="I195" s="24">
        <v>30</v>
      </c>
      <c r="J195" s="24" t="s">
        <v>76</v>
      </c>
      <c r="K195" s="24" t="s">
        <v>65</v>
      </c>
    </row>
    <row r="196" spans="1:11" x14ac:dyDescent="0.2">
      <c r="A196" s="24" t="s">
        <v>124</v>
      </c>
      <c r="B196" s="24" t="s">
        <v>128</v>
      </c>
      <c r="C196" s="24">
        <v>1.8</v>
      </c>
      <c r="D196" s="24">
        <v>1999</v>
      </c>
      <c r="E196" s="24">
        <v>4</v>
      </c>
      <c r="F196" s="24" t="s">
        <v>75</v>
      </c>
      <c r="G196" s="24" t="s">
        <v>64</v>
      </c>
      <c r="H196" s="24">
        <v>24</v>
      </c>
      <c r="I196" s="24">
        <v>33</v>
      </c>
      <c r="J196" s="24" t="s">
        <v>76</v>
      </c>
      <c r="K196" s="24" t="s">
        <v>65</v>
      </c>
    </row>
    <row r="197" spans="1:11" x14ac:dyDescent="0.2">
      <c r="A197" s="24" t="s">
        <v>124</v>
      </c>
      <c r="B197" s="24" t="s">
        <v>128</v>
      </c>
      <c r="C197" s="24">
        <v>1.8</v>
      </c>
      <c r="D197" s="24">
        <v>1999</v>
      </c>
      <c r="E197" s="24">
        <v>4</v>
      </c>
      <c r="F197" s="24" t="s">
        <v>66</v>
      </c>
      <c r="G197" s="24" t="s">
        <v>64</v>
      </c>
      <c r="H197" s="24">
        <v>26</v>
      </c>
      <c r="I197" s="24">
        <v>35</v>
      </c>
      <c r="J197" s="24" t="s">
        <v>76</v>
      </c>
      <c r="K197" s="24" t="s">
        <v>65</v>
      </c>
    </row>
    <row r="198" spans="1:11" x14ac:dyDescent="0.2">
      <c r="A198" s="24" t="s">
        <v>124</v>
      </c>
      <c r="B198" s="24" t="s">
        <v>128</v>
      </c>
      <c r="C198" s="24">
        <v>1.8</v>
      </c>
      <c r="D198" s="24">
        <v>2008</v>
      </c>
      <c r="E198" s="24">
        <v>4</v>
      </c>
      <c r="F198" s="24" t="s">
        <v>66</v>
      </c>
      <c r="G198" s="24" t="s">
        <v>64</v>
      </c>
      <c r="H198" s="24">
        <v>28</v>
      </c>
      <c r="I198" s="24">
        <v>37</v>
      </c>
      <c r="J198" s="24" t="s">
        <v>76</v>
      </c>
      <c r="K198" s="24" t="s">
        <v>65</v>
      </c>
    </row>
    <row r="199" spans="1:11" x14ac:dyDescent="0.2">
      <c r="A199" s="24" t="s">
        <v>124</v>
      </c>
      <c r="B199" s="24" t="s">
        <v>128</v>
      </c>
      <c r="C199" s="24">
        <v>1.8</v>
      </c>
      <c r="D199" s="24">
        <v>2008</v>
      </c>
      <c r="E199" s="24">
        <v>4</v>
      </c>
      <c r="F199" s="24" t="s">
        <v>75</v>
      </c>
      <c r="G199" s="24" t="s">
        <v>64</v>
      </c>
      <c r="H199" s="24">
        <v>26</v>
      </c>
      <c r="I199" s="24">
        <v>35</v>
      </c>
      <c r="J199" s="24" t="s">
        <v>76</v>
      </c>
      <c r="K199" s="24" t="s">
        <v>65</v>
      </c>
    </row>
    <row r="200" spans="1:11" x14ac:dyDescent="0.2">
      <c r="A200" s="24" t="s">
        <v>124</v>
      </c>
      <c r="B200" s="24" t="s">
        <v>129</v>
      </c>
      <c r="C200" s="24">
        <v>4.7</v>
      </c>
      <c r="D200" s="24">
        <v>1999</v>
      </c>
      <c r="E200" s="24">
        <v>8</v>
      </c>
      <c r="F200" s="24" t="s">
        <v>75</v>
      </c>
      <c r="G200" s="24">
        <v>4</v>
      </c>
      <c r="H200" s="24">
        <v>11</v>
      </c>
      <c r="I200" s="24">
        <v>15</v>
      </c>
      <c r="J200" s="24" t="s">
        <v>76</v>
      </c>
      <c r="K200" s="24" t="s">
        <v>77</v>
      </c>
    </row>
    <row r="201" spans="1:11" x14ac:dyDescent="0.2">
      <c r="A201" s="24" t="s">
        <v>124</v>
      </c>
      <c r="B201" s="24" t="s">
        <v>129</v>
      </c>
      <c r="C201" s="24">
        <v>5.7</v>
      </c>
      <c r="D201" s="24">
        <v>2008</v>
      </c>
      <c r="E201" s="24">
        <v>8</v>
      </c>
      <c r="F201" s="24" t="s">
        <v>70</v>
      </c>
      <c r="G201" s="24">
        <v>4</v>
      </c>
      <c r="H201" s="24">
        <v>13</v>
      </c>
      <c r="I201" s="24">
        <v>18</v>
      </c>
      <c r="J201" s="24" t="s">
        <v>76</v>
      </c>
      <c r="K201" s="24" t="s">
        <v>77</v>
      </c>
    </row>
    <row r="202" spans="1:11" x14ac:dyDescent="0.2">
      <c r="A202" s="24" t="s">
        <v>124</v>
      </c>
      <c r="B202" s="24" t="s">
        <v>130</v>
      </c>
      <c r="C202" s="24">
        <v>2.7</v>
      </c>
      <c r="D202" s="24">
        <v>1999</v>
      </c>
      <c r="E202" s="24">
        <v>4</v>
      </c>
      <c r="F202" s="24" t="s">
        <v>66</v>
      </c>
      <c r="G202" s="24">
        <v>4</v>
      </c>
      <c r="H202" s="24">
        <v>15</v>
      </c>
      <c r="I202" s="24">
        <v>20</v>
      </c>
      <c r="J202" s="24" t="s">
        <v>76</v>
      </c>
      <c r="K202" s="24" t="s">
        <v>90</v>
      </c>
    </row>
    <row r="203" spans="1:11" x14ac:dyDescent="0.2">
      <c r="A203" s="24" t="s">
        <v>124</v>
      </c>
      <c r="B203" s="24" t="s">
        <v>130</v>
      </c>
      <c r="C203" s="24">
        <v>2.7</v>
      </c>
      <c r="D203" s="24">
        <v>1999</v>
      </c>
      <c r="E203" s="24">
        <v>4</v>
      </c>
      <c r="F203" s="24" t="s">
        <v>75</v>
      </c>
      <c r="G203" s="24">
        <v>4</v>
      </c>
      <c r="H203" s="24">
        <v>16</v>
      </c>
      <c r="I203" s="24">
        <v>20</v>
      </c>
      <c r="J203" s="24" t="s">
        <v>76</v>
      </c>
      <c r="K203" s="24" t="s">
        <v>90</v>
      </c>
    </row>
    <row r="204" spans="1:11" x14ac:dyDescent="0.2">
      <c r="A204" s="24" t="s">
        <v>124</v>
      </c>
      <c r="B204" s="24" t="s">
        <v>130</v>
      </c>
      <c r="C204" s="24">
        <v>2.7</v>
      </c>
      <c r="D204" s="24">
        <v>2008</v>
      </c>
      <c r="E204" s="24">
        <v>4</v>
      </c>
      <c r="F204" s="24" t="s">
        <v>66</v>
      </c>
      <c r="G204" s="24">
        <v>4</v>
      </c>
      <c r="H204" s="24">
        <v>17</v>
      </c>
      <c r="I204" s="24">
        <v>22</v>
      </c>
      <c r="J204" s="24" t="s">
        <v>76</v>
      </c>
      <c r="K204" s="24" t="s">
        <v>90</v>
      </c>
    </row>
    <row r="205" spans="1:11" x14ac:dyDescent="0.2">
      <c r="A205" s="24" t="s">
        <v>124</v>
      </c>
      <c r="B205" s="24" t="s">
        <v>130</v>
      </c>
      <c r="C205" s="24">
        <v>3.4</v>
      </c>
      <c r="D205" s="24">
        <v>1999</v>
      </c>
      <c r="E205" s="24">
        <v>6</v>
      </c>
      <c r="F205" s="24" t="s">
        <v>66</v>
      </c>
      <c r="G205" s="24">
        <v>4</v>
      </c>
      <c r="H205" s="24">
        <v>15</v>
      </c>
      <c r="I205" s="24">
        <v>17</v>
      </c>
      <c r="J205" s="24" t="s">
        <v>76</v>
      </c>
      <c r="K205" s="24" t="s">
        <v>90</v>
      </c>
    </row>
    <row r="206" spans="1:11" x14ac:dyDescent="0.2">
      <c r="A206" s="24" t="s">
        <v>124</v>
      </c>
      <c r="B206" s="24" t="s">
        <v>130</v>
      </c>
      <c r="C206" s="24">
        <v>3.4</v>
      </c>
      <c r="D206" s="24">
        <v>1999</v>
      </c>
      <c r="E206" s="24">
        <v>6</v>
      </c>
      <c r="F206" s="24" t="s">
        <v>75</v>
      </c>
      <c r="G206" s="24">
        <v>4</v>
      </c>
      <c r="H206" s="24">
        <v>15</v>
      </c>
      <c r="I206" s="24">
        <v>19</v>
      </c>
      <c r="J206" s="24" t="s">
        <v>76</v>
      </c>
      <c r="K206" s="24" t="s">
        <v>90</v>
      </c>
    </row>
    <row r="207" spans="1:11" x14ac:dyDescent="0.2">
      <c r="A207" s="24" t="s">
        <v>124</v>
      </c>
      <c r="B207" s="24" t="s">
        <v>130</v>
      </c>
      <c r="C207" s="24">
        <v>4</v>
      </c>
      <c r="D207" s="24">
        <v>2008</v>
      </c>
      <c r="E207" s="24">
        <v>6</v>
      </c>
      <c r="F207" s="24" t="s">
        <v>67</v>
      </c>
      <c r="G207" s="24">
        <v>4</v>
      </c>
      <c r="H207" s="24">
        <v>15</v>
      </c>
      <c r="I207" s="24">
        <v>18</v>
      </c>
      <c r="J207" s="24" t="s">
        <v>76</v>
      </c>
      <c r="K207" s="24" t="s">
        <v>90</v>
      </c>
    </row>
    <row r="208" spans="1:11" x14ac:dyDescent="0.2">
      <c r="A208" s="24" t="s">
        <v>124</v>
      </c>
      <c r="B208" s="24" t="s">
        <v>130</v>
      </c>
      <c r="C208" s="24">
        <v>4</v>
      </c>
      <c r="D208" s="24">
        <v>2008</v>
      </c>
      <c r="E208" s="24">
        <v>6</v>
      </c>
      <c r="F208" s="24" t="s">
        <v>63</v>
      </c>
      <c r="G208" s="24">
        <v>4</v>
      </c>
      <c r="H208" s="24">
        <v>16</v>
      </c>
      <c r="I208" s="24">
        <v>20</v>
      </c>
      <c r="J208" s="24" t="s">
        <v>76</v>
      </c>
      <c r="K208" s="24" t="s">
        <v>90</v>
      </c>
    </row>
    <row r="209" spans="1:11" x14ac:dyDescent="0.2">
      <c r="A209" s="24" t="s">
        <v>131</v>
      </c>
      <c r="B209" s="24" t="s">
        <v>132</v>
      </c>
      <c r="C209" s="24">
        <v>2</v>
      </c>
      <c r="D209" s="24">
        <v>1999</v>
      </c>
      <c r="E209" s="24">
        <v>4</v>
      </c>
      <c r="F209" s="24" t="s">
        <v>66</v>
      </c>
      <c r="G209" s="24" t="s">
        <v>64</v>
      </c>
      <c r="H209" s="24">
        <v>21</v>
      </c>
      <c r="I209" s="24">
        <v>29</v>
      </c>
      <c r="J209" s="24" t="s">
        <v>76</v>
      </c>
      <c r="K209" s="24" t="s">
        <v>65</v>
      </c>
    </row>
    <row r="210" spans="1:11" x14ac:dyDescent="0.2">
      <c r="A210" s="24" t="s">
        <v>131</v>
      </c>
      <c r="B210" s="24" t="s">
        <v>132</v>
      </c>
      <c r="C210" s="24">
        <v>2</v>
      </c>
      <c r="D210" s="24">
        <v>1999</v>
      </c>
      <c r="E210" s="24">
        <v>4</v>
      </c>
      <c r="F210" s="24" t="s">
        <v>75</v>
      </c>
      <c r="G210" s="24" t="s">
        <v>64</v>
      </c>
      <c r="H210" s="24">
        <v>19</v>
      </c>
      <c r="I210" s="24">
        <v>26</v>
      </c>
      <c r="J210" s="24" t="s">
        <v>76</v>
      </c>
      <c r="K210" s="24" t="s">
        <v>65</v>
      </c>
    </row>
    <row r="211" spans="1:11" x14ac:dyDescent="0.2">
      <c r="A211" s="24" t="s">
        <v>131</v>
      </c>
      <c r="B211" s="24" t="s">
        <v>132</v>
      </c>
      <c r="C211" s="24">
        <v>2</v>
      </c>
      <c r="D211" s="24">
        <v>2008</v>
      </c>
      <c r="E211" s="24">
        <v>4</v>
      </c>
      <c r="F211" s="24" t="s">
        <v>67</v>
      </c>
      <c r="G211" s="24" t="s">
        <v>64</v>
      </c>
      <c r="H211" s="24">
        <v>21</v>
      </c>
      <c r="I211" s="24">
        <v>29</v>
      </c>
      <c r="J211" s="24" t="s">
        <v>5</v>
      </c>
      <c r="K211" s="24" t="s">
        <v>65</v>
      </c>
    </row>
    <row r="212" spans="1:11" x14ac:dyDescent="0.2">
      <c r="A212" s="24" t="s">
        <v>131</v>
      </c>
      <c r="B212" s="24" t="s">
        <v>132</v>
      </c>
      <c r="C212" s="24">
        <v>2</v>
      </c>
      <c r="D212" s="24">
        <v>2008</v>
      </c>
      <c r="E212" s="24">
        <v>4</v>
      </c>
      <c r="F212" s="24" t="s">
        <v>70</v>
      </c>
      <c r="G212" s="24" t="s">
        <v>64</v>
      </c>
      <c r="H212" s="24">
        <v>22</v>
      </c>
      <c r="I212" s="24">
        <v>29</v>
      </c>
      <c r="J212" s="24" t="s">
        <v>5</v>
      </c>
      <c r="K212" s="24" t="s">
        <v>65</v>
      </c>
    </row>
    <row r="213" spans="1:11" x14ac:dyDescent="0.2">
      <c r="A213" s="24" t="s">
        <v>131</v>
      </c>
      <c r="B213" s="24" t="s">
        <v>132</v>
      </c>
      <c r="C213" s="24">
        <v>2.8</v>
      </c>
      <c r="D213" s="24">
        <v>1999</v>
      </c>
      <c r="E213" s="24">
        <v>6</v>
      </c>
      <c r="F213" s="24" t="s">
        <v>66</v>
      </c>
      <c r="G213" s="24" t="s">
        <v>64</v>
      </c>
      <c r="H213" s="24">
        <v>17</v>
      </c>
      <c r="I213" s="24">
        <v>24</v>
      </c>
      <c r="J213" s="24" t="s">
        <v>76</v>
      </c>
      <c r="K213" s="24" t="s">
        <v>65</v>
      </c>
    </row>
    <row r="214" spans="1:11" x14ac:dyDescent="0.2">
      <c r="A214" s="24" t="s">
        <v>131</v>
      </c>
      <c r="B214" s="24" t="s">
        <v>133</v>
      </c>
      <c r="C214" s="24">
        <v>1.9</v>
      </c>
      <c r="D214" s="24">
        <v>1999</v>
      </c>
      <c r="E214" s="24">
        <v>4</v>
      </c>
      <c r="F214" s="24" t="s">
        <v>66</v>
      </c>
      <c r="G214" s="24" t="s">
        <v>64</v>
      </c>
      <c r="H214" s="24">
        <v>33</v>
      </c>
      <c r="I214" s="24">
        <v>44</v>
      </c>
      <c r="J214" s="24" t="s">
        <v>82</v>
      </c>
      <c r="K214" s="24" t="s">
        <v>65</v>
      </c>
    </row>
    <row r="215" spans="1:11" x14ac:dyDescent="0.2">
      <c r="A215" s="24" t="s">
        <v>131</v>
      </c>
      <c r="B215" s="24" t="s">
        <v>133</v>
      </c>
      <c r="C215" s="24">
        <v>2</v>
      </c>
      <c r="D215" s="24">
        <v>1999</v>
      </c>
      <c r="E215" s="24">
        <v>4</v>
      </c>
      <c r="F215" s="24" t="s">
        <v>66</v>
      </c>
      <c r="G215" s="24" t="s">
        <v>64</v>
      </c>
      <c r="H215" s="24">
        <v>21</v>
      </c>
      <c r="I215" s="24">
        <v>29</v>
      </c>
      <c r="J215" s="24" t="s">
        <v>76</v>
      </c>
      <c r="K215" s="24" t="s">
        <v>65</v>
      </c>
    </row>
    <row r="216" spans="1:11" x14ac:dyDescent="0.2">
      <c r="A216" s="24" t="s">
        <v>131</v>
      </c>
      <c r="B216" s="24" t="s">
        <v>133</v>
      </c>
      <c r="C216" s="24">
        <v>2</v>
      </c>
      <c r="D216" s="24">
        <v>1999</v>
      </c>
      <c r="E216" s="24">
        <v>4</v>
      </c>
      <c r="F216" s="24" t="s">
        <v>75</v>
      </c>
      <c r="G216" s="24" t="s">
        <v>64</v>
      </c>
      <c r="H216" s="24">
        <v>19</v>
      </c>
      <c r="I216" s="24">
        <v>26</v>
      </c>
      <c r="J216" s="24" t="s">
        <v>76</v>
      </c>
      <c r="K216" s="24" t="s">
        <v>65</v>
      </c>
    </row>
    <row r="217" spans="1:11" x14ac:dyDescent="0.2">
      <c r="A217" s="24" t="s">
        <v>131</v>
      </c>
      <c r="B217" s="24" t="s">
        <v>133</v>
      </c>
      <c r="C217" s="24">
        <v>2</v>
      </c>
      <c r="D217" s="24">
        <v>2008</v>
      </c>
      <c r="E217" s="24">
        <v>4</v>
      </c>
      <c r="F217" s="24" t="s">
        <v>70</v>
      </c>
      <c r="G217" s="24" t="s">
        <v>64</v>
      </c>
      <c r="H217" s="24">
        <v>22</v>
      </c>
      <c r="I217" s="24">
        <v>29</v>
      </c>
      <c r="J217" s="24" t="s">
        <v>5</v>
      </c>
      <c r="K217" s="24" t="s">
        <v>65</v>
      </c>
    </row>
    <row r="218" spans="1:11" x14ac:dyDescent="0.2">
      <c r="A218" s="24" t="s">
        <v>131</v>
      </c>
      <c r="B218" s="24" t="s">
        <v>133</v>
      </c>
      <c r="C218" s="24">
        <v>2</v>
      </c>
      <c r="D218" s="24">
        <v>2008</v>
      </c>
      <c r="E218" s="24">
        <v>4</v>
      </c>
      <c r="F218" s="24" t="s">
        <v>67</v>
      </c>
      <c r="G218" s="24" t="s">
        <v>64</v>
      </c>
      <c r="H218" s="24">
        <v>21</v>
      </c>
      <c r="I218" s="24">
        <v>29</v>
      </c>
      <c r="J218" s="24" t="s">
        <v>5</v>
      </c>
      <c r="K218" s="24" t="s">
        <v>65</v>
      </c>
    </row>
    <row r="219" spans="1:11" x14ac:dyDescent="0.2">
      <c r="A219" s="24" t="s">
        <v>131</v>
      </c>
      <c r="B219" s="24" t="s">
        <v>133</v>
      </c>
      <c r="C219" s="24">
        <v>2.5</v>
      </c>
      <c r="D219" s="24">
        <v>2008</v>
      </c>
      <c r="E219" s="24">
        <v>5</v>
      </c>
      <c r="F219" s="24" t="s">
        <v>70</v>
      </c>
      <c r="G219" s="24" t="s">
        <v>64</v>
      </c>
      <c r="H219" s="24">
        <v>21</v>
      </c>
      <c r="I219" s="24">
        <v>29</v>
      </c>
      <c r="J219" s="24" t="s">
        <v>76</v>
      </c>
      <c r="K219" s="24" t="s">
        <v>65</v>
      </c>
    </row>
    <row r="220" spans="1:11" x14ac:dyDescent="0.2">
      <c r="A220" s="24" t="s">
        <v>131</v>
      </c>
      <c r="B220" s="24" t="s">
        <v>133</v>
      </c>
      <c r="C220" s="24">
        <v>2.5</v>
      </c>
      <c r="D220" s="24">
        <v>2008</v>
      </c>
      <c r="E220" s="24">
        <v>5</v>
      </c>
      <c r="F220" s="24" t="s">
        <v>66</v>
      </c>
      <c r="G220" s="24" t="s">
        <v>64</v>
      </c>
      <c r="H220" s="24">
        <v>21</v>
      </c>
      <c r="I220" s="24">
        <v>29</v>
      </c>
      <c r="J220" s="24" t="s">
        <v>76</v>
      </c>
      <c r="K220" s="24" t="s">
        <v>65</v>
      </c>
    </row>
    <row r="221" spans="1:11" x14ac:dyDescent="0.2">
      <c r="A221" s="24" t="s">
        <v>131</v>
      </c>
      <c r="B221" s="24" t="s">
        <v>133</v>
      </c>
      <c r="C221" s="24">
        <v>2.8</v>
      </c>
      <c r="D221" s="24">
        <v>1999</v>
      </c>
      <c r="E221" s="24">
        <v>6</v>
      </c>
      <c r="F221" s="24" t="s">
        <v>75</v>
      </c>
      <c r="G221" s="24" t="s">
        <v>64</v>
      </c>
      <c r="H221" s="24">
        <v>16</v>
      </c>
      <c r="I221" s="24">
        <v>23</v>
      </c>
      <c r="J221" s="24" t="s">
        <v>76</v>
      </c>
      <c r="K221" s="24" t="s">
        <v>65</v>
      </c>
    </row>
    <row r="222" spans="1:11" x14ac:dyDescent="0.2">
      <c r="A222" s="24" t="s">
        <v>131</v>
      </c>
      <c r="B222" s="24" t="s">
        <v>133</v>
      </c>
      <c r="C222" s="24">
        <v>2.8</v>
      </c>
      <c r="D222" s="24">
        <v>1999</v>
      </c>
      <c r="E222" s="24">
        <v>6</v>
      </c>
      <c r="F222" s="24" t="s">
        <v>66</v>
      </c>
      <c r="G222" s="24" t="s">
        <v>64</v>
      </c>
      <c r="H222" s="24">
        <v>17</v>
      </c>
      <c r="I222" s="24">
        <v>24</v>
      </c>
      <c r="J222" s="24" t="s">
        <v>76</v>
      </c>
      <c r="K222" s="24" t="s">
        <v>65</v>
      </c>
    </row>
    <row r="223" spans="1:11" x14ac:dyDescent="0.2">
      <c r="A223" s="24" t="s">
        <v>131</v>
      </c>
      <c r="B223" s="24" t="s">
        <v>134</v>
      </c>
      <c r="C223" s="24">
        <v>1.9</v>
      </c>
      <c r="D223" s="24">
        <v>1999</v>
      </c>
      <c r="E223" s="24">
        <v>4</v>
      </c>
      <c r="F223" s="24" t="s">
        <v>66</v>
      </c>
      <c r="G223" s="24" t="s">
        <v>64</v>
      </c>
      <c r="H223" s="24">
        <v>35</v>
      </c>
      <c r="I223" s="24">
        <v>44</v>
      </c>
      <c r="J223" s="24" t="s">
        <v>82</v>
      </c>
      <c r="K223" s="24" t="s">
        <v>98</v>
      </c>
    </row>
    <row r="224" spans="1:11" x14ac:dyDescent="0.2">
      <c r="A224" s="24" t="s">
        <v>131</v>
      </c>
      <c r="B224" s="24" t="s">
        <v>134</v>
      </c>
      <c r="C224" s="24">
        <v>1.9</v>
      </c>
      <c r="D224" s="24">
        <v>1999</v>
      </c>
      <c r="E224" s="24">
        <v>4</v>
      </c>
      <c r="F224" s="24" t="s">
        <v>75</v>
      </c>
      <c r="G224" s="24" t="s">
        <v>64</v>
      </c>
      <c r="H224" s="24">
        <v>29</v>
      </c>
      <c r="I224" s="24">
        <v>41</v>
      </c>
      <c r="J224" s="24" t="s">
        <v>82</v>
      </c>
      <c r="K224" s="24" t="s">
        <v>98</v>
      </c>
    </row>
    <row r="225" spans="1:11" x14ac:dyDescent="0.2">
      <c r="A225" s="24" t="s">
        <v>131</v>
      </c>
      <c r="B225" s="24" t="s">
        <v>134</v>
      </c>
      <c r="C225" s="24">
        <v>2</v>
      </c>
      <c r="D225" s="24">
        <v>1999</v>
      </c>
      <c r="E225" s="24">
        <v>4</v>
      </c>
      <c r="F225" s="24" t="s">
        <v>66</v>
      </c>
      <c r="G225" s="24" t="s">
        <v>64</v>
      </c>
      <c r="H225" s="24">
        <v>21</v>
      </c>
      <c r="I225" s="24">
        <v>29</v>
      </c>
      <c r="J225" s="24" t="s">
        <v>76</v>
      </c>
      <c r="K225" s="24" t="s">
        <v>98</v>
      </c>
    </row>
    <row r="226" spans="1:11" x14ac:dyDescent="0.2">
      <c r="A226" s="24" t="s">
        <v>131</v>
      </c>
      <c r="B226" s="24" t="s">
        <v>134</v>
      </c>
      <c r="C226" s="24">
        <v>2</v>
      </c>
      <c r="D226" s="24">
        <v>1999</v>
      </c>
      <c r="E226" s="24">
        <v>4</v>
      </c>
      <c r="F226" s="24" t="s">
        <v>75</v>
      </c>
      <c r="G226" s="24" t="s">
        <v>64</v>
      </c>
      <c r="H226" s="24">
        <v>19</v>
      </c>
      <c r="I226" s="24">
        <v>26</v>
      </c>
      <c r="J226" s="24" t="s">
        <v>76</v>
      </c>
      <c r="K226" s="24" t="s">
        <v>98</v>
      </c>
    </row>
    <row r="227" spans="1:11" x14ac:dyDescent="0.2">
      <c r="A227" s="24" t="s">
        <v>131</v>
      </c>
      <c r="B227" s="24" t="s">
        <v>134</v>
      </c>
      <c r="C227" s="24">
        <v>2.5</v>
      </c>
      <c r="D227" s="24">
        <v>2008</v>
      </c>
      <c r="E227" s="24">
        <v>5</v>
      </c>
      <c r="F227" s="24" t="s">
        <v>66</v>
      </c>
      <c r="G227" s="24" t="s">
        <v>64</v>
      </c>
      <c r="H227" s="24">
        <v>20</v>
      </c>
      <c r="I227" s="24">
        <v>28</v>
      </c>
      <c r="J227" s="24" t="s">
        <v>76</v>
      </c>
      <c r="K227" s="24" t="s">
        <v>98</v>
      </c>
    </row>
    <row r="228" spans="1:11" x14ac:dyDescent="0.2">
      <c r="A228" s="24" t="s">
        <v>131</v>
      </c>
      <c r="B228" s="24" t="s">
        <v>134</v>
      </c>
      <c r="C228" s="24">
        <v>2.5</v>
      </c>
      <c r="D228" s="24">
        <v>2008</v>
      </c>
      <c r="E228" s="24">
        <v>5</v>
      </c>
      <c r="F228" s="24" t="s">
        <v>70</v>
      </c>
      <c r="G228" s="24" t="s">
        <v>64</v>
      </c>
      <c r="H228" s="24">
        <v>20</v>
      </c>
      <c r="I228" s="24">
        <v>29</v>
      </c>
      <c r="J228" s="24" t="s">
        <v>76</v>
      </c>
      <c r="K228" s="24" t="s">
        <v>98</v>
      </c>
    </row>
    <row r="229" spans="1:11" x14ac:dyDescent="0.2">
      <c r="A229" s="24" t="s">
        <v>131</v>
      </c>
      <c r="B229" s="24" t="s">
        <v>135</v>
      </c>
      <c r="C229" s="24">
        <v>1.8</v>
      </c>
      <c r="D229" s="24">
        <v>1999</v>
      </c>
      <c r="E229" s="24">
        <v>4</v>
      </c>
      <c r="F229" s="24" t="s">
        <v>66</v>
      </c>
      <c r="G229" s="24" t="s">
        <v>64</v>
      </c>
      <c r="H229" s="24">
        <v>21</v>
      </c>
      <c r="I229" s="24">
        <v>29</v>
      </c>
      <c r="J229" s="24" t="s">
        <v>5</v>
      </c>
      <c r="K229" s="24" t="s">
        <v>72</v>
      </c>
    </row>
    <row r="230" spans="1:11" x14ac:dyDescent="0.2">
      <c r="A230" s="24" t="s">
        <v>131</v>
      </c>
      <c r="B230" s="24" t="s">
        <v>135</v>
      </c>
      <c r="C230" s="24">
        <v>1.8</v>
      </c>
      <c r="D230" s="24">
        <v>1999</v>
      </c>
      <c r="E230" s="24">
        <v>4</v>
      </c>
      <c r="F230" s="24" t="s">
        <v>63</v>
      </c>
      <c r="G230" s="24" t="s">
        <v>64</v>
      </c>
      <c r="H230" s="24">
        <v>18</v>
      </c>
      <c r="I230" s="24">
        <v>29</v>
      </c>
      <c r="J230" s="24" t="s">
        <v>5</v>
      </c>
      <c r="K230" s="24" t="s">
        <v>72</v>
      </c>
    </row>
    <row r="231" spans="1:11" x14ac:dyDescent="0.2">
      <c r="A231" s="24" t="s">
        <v>131</v>
      </c>
      <c r="B231" s="24" t="s">
        <v>135</v>
      </c>
      <c r="C231" s="24">
        <v>2</v>
      </c>
      <c r="D231" s="24">
        <v>2008</v>
      </c>
      <c r="E231" s="24">
        <v>4</v>
      </c>
      <c r="F231" s="24" t="s">
        <v>70</v>
      </c>
      <c r="G231" s="24" t="s">
        <v>64</v>
      </c>
      <c r="H231" s="24">
        <v>19</v>
      </c>
      <c r="I231" s="24">
        <v>28</v>
      </c>
      <c r="J231" s="24" t="s">
        <v>5</v>
      </c>
      <c r="K231" s="24" t="s">
        <v>72</v>
      </c>
    </row>
    <row r="232" spans="1:11" x14ac:dyDescent="0.2">
      <c r="A232" s="24" t="s">
        <v>131</v>
      </c>
      <c r="B232" s="24" t="s">
        <v>135</v>
      </c>
      <c r="C232" s="24">
        <v>2</v>
      </c>
      <c r="D232" s="24">
        <v>2008</v>
      </c>
      <c r="E232" s="24">
        <v>4</v>
      </c>
      <c r="F232" s="24" t="s">
        <v>67</v>
      </c>
      <c r="G232" s="24" t="s">
        <v>64</v>
      </c>
      <c r="H232" s="24">
        <v>21</v>
      </c>
      <c r="I232" s="24">
        <v>29</v>
      </c>
      <c r="J232" s="24" t="s">
        <v>5</v>
      </c>
      <c r="K232" s="24" t="s">
        <v>72</v>
      </c>
    </row>
    <row r="233" spans="1:11" x14ac:dyDescent="0.2">
      <c r="A233" s="24" t="s">
        <v>131</v>
      </c>
      <c r="B233" s="24" t="s">
        <v>135</v>
      </c>
      <c r="C233" s="24">
        <v>2.8</v>
      </c>
      <c r="D233" s="24">
        <v>1999</v>
      </c>
      <c r="E233" s="24">
        <v>6</v>
      </c>
      <c r="F233" s="24" t="s">
        <v>63</v>
      </c>
      <c r="G233" s="24" t="s">
        <v>64</v>
      </c>
      <c r="H233" s="24">
        <v>16</v>
      </c>
      <c r="I233" s="24">
        <v>26</v>
      </c>
      <c r="J233" s="24" t="s">
        <v>5</v>
      </c>
      <c r="K233" s="24" t="s">
        <v>72</v>
      </c>
    </row>
    <row r="234" spans="1:11" x14ac:dyDescent="0.2">
      <c r="A234" s="24" t="s">
        <v>131</v>
      </c>
      <c r="B234" s="24" t="s">
        <v>135</v>
      </c>
      <c r="C234" s="24">
        <v>2.8</v>
      </c>
      <c r="D234" s="24">
        <v>1999</v>
      </c>
      <c r="E234" s="24">
        <v>6</v>
      </c>
      <c r="F234" s="24" t="s">
        <v>66</v>
      </c>
      <c r="G234" s="24" t="s">
        <v>64</v>
      </c>
      <c r="H234" s="24">
        <v>18</v>
      </c>
      <c r="I234" s="24">
        <v>26</v>
      </c>
      <c r="J234" s="24" t="s">
        <v>5</v>
      </c>
      <c r="K234" s="24" t="s">
        <v>72</v>
      </c>
    </row>
    <row r="235" spans="1:11" x14ac:dyDescent="0.2">
      <c r="A235" s="24" t="s">
        <v>131</v>
      </c>
      <c r="B235" s="24" t="s">
        <v>135</v>
      </c>
      <c r="C235" s="24">
        <v>3.6</v>
      </c>
      <c r="D235" s="24">
        <v>2008</v>
      </c>
      <c r="E235" s="24">
        <v>6</v>
      </c>
      <c r="F235" s="24" t="s">
        <v>70</v>
      </c>
      <c r="G235" s="24" t="s">
        <v>64</v>
      </c>
      <c r="H235" s="24">
        <v>17</v>
      </c>
      <c r="I235" s="24">
        <v>26</v>
      </c>
      <c r="J235" s="24" t="s">
        <v>5</v>
      </c>
      <c r="K235" s="24" t="s">
        <v>72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5CC8A-DF8B-F446-A8B6-63F00FBB8A81}">
  <sheetPr codeName="Sheet38">
    <tabColor rgb="FFFF0000"/>
  </sheetPr>
  <dimension ref="A1:L235"/>
  <sheetViews>
    <sheetView workbookViewId="0"/>
  </sheetViews>
  <sheetFormatPr baseColWidth="10" defaultColWidth="14.5" defaultRowHeight="16" x14ac:dyDescent="0.2"/>
  <cols>
    <col min="1" max="11" width="14.5" style="17"/>
    <col min="13" max="16384" width="14.5" style="17"/>
  </cols>
  <sheetData>
    <row r="1" spans="1:12" x14ac:dyDescent="0.2">
      <c r="A1" s="24" t="s">
        <v>57</v>
      </c>
      <c r="B1" s="24" t="s">
        <v>136</v>
      </c>
      <c r="C1" s="24"/>
      <c r="D1" s="17" t="s">
        <v>137</v>
      </c>
      <c r="E1" s="17" t="s">
        <v>138</v>
      </c>
      <c r="F1" s="17" t="s">
        <v>139</v>
      </c>
      <c r="G1" s="17" t="s">
        <v>141</v>
      </c>
      <c r="H1" s="17" t="s">
        <v>140</v>
      </c>
      <c r="I1" s="17" t="s">
        <v>143</v>
      </c>
      <c r="J1" s="17" t="s">
        <v>5</v>
      </c>
      <c r="K1" s="17" t="s">
        <v>142</v>
      </c>
      <c r="L1" s="17"/>
    </row>
    <row r="2" spans="1:12" x14ac:dyDescent="0.2">
      <c r="A2" s="24">
        <v>18</v>
      </c>
      <c r="B2" s="24">
        <v>1</v>
      </c>
      <c r="C2" s="24"/>
      <c r="D2" s="17" cm="1">
        <f t="array" ref="D2:D235">TREND(A2:A235,B2:B235,B2:B235,FALSE)</f>
        <v>16.858974358974358</v>
      </c>
      <c r="E2" s="17">
        <f>D2-A2</f>
        <v>-1.1410256410256423</v>
      </c>
      <c r="F2" s="17">
        <f>STDEV(E2:E235)</f>
        <v>4.2559456788893932</v>
      </c>
      <c r="G2" s="17">
        <f>_xlfn.NORM.DIST(E2,0,$F$2,FALSE)</f>
        <v>9.0428595220514676E-2</v>
      </c>
      <c r="H2" s="17" cm="1">
        <f t="array" ref="H2">SUM(LN(G2:G235))</f>
        <v>-670.43779208802937</v>
      </c>
      <c r="I2" s="17">
        <f>COUNT(A2:A235)</f>
        <v>234</v>
      </c>
      <c r="J2" s="17">
        <v>1</v>
      </c>
      <c r="K2" s="17">
        <f>-2*H2+2*J2</f>
        <v>1342.8755841760587</v>
      </c>
      <c r="L2" s="17"/>
    </row>
    <row r="3" spans="1:12" x14ac:dyDescent="0.2">
      <c r="A3" s="24">
        <v>21</v>
      </c>
      <c r="B3" s="24">
        <v>1</v>
      </c>
      <c r="C3" s="24"/>
      <c r="D3" s="17">
        <v>16.858974358974358</v>
      </c>
      <c r="E3" s="17">
        <f t="shared" ref="E3:E66" si="0">D3-A3</f>
        <v>-4.1410256410256423</v>
      </c>
      <c r="G3" s="17">
        <f t="shared" ref="G3:G66" si="1">_xlfn.NORM.DIST(E3,0,$F$2,FALSE)</f>
        <v>5.8389578885814829E-2</v>
      </c>
      <c r="L3" s="17"/>
    </row>
    <row r="4" spans="1:12" x14ac:dyDescent="0.2">
      <c r="A4" s="24">
        <v>20</v>
      </c>
      <c r="B4" s="24">
        <v>1</v>
      </c>
      <c r="C4" s="24"/>
      <c r="D4" s="17">
        <v>16.858974358974358</v>
      </c>
      <c r="E4" s="17">
        <f t="shared" si="0"/>
        <v>-3.1410256410256423</v>
      </c>
      <c r="G4" s="17">
        <f t="shared" si="1"/>
        <v>7.138971945227178E-2</v>
      </c>
      <c r="H4" s="17" t="s">
        <v>144</v>
      </c>
      <c r="I4" s="17" t="s">
        <v>145</v>
      </c>
      <c r="L4" s="17"/>
    </row>
    <row r="5" spans="1:12" x14ac:dyDescent="0.2">
      <c r="A5" s="24">
        <v>21</v>
      </c>
      <c r="B5" s="24">
        <v>1</v>
      </c>
      <c r="C5" s="24"/>
      <c r="D5" s="17">
        <v>16.858974358974358</v>
      </c>
      <c r="E5" s="17">
        <f t="shared" si="0"/>
        <v>-4.1410256410256423</v>
      </c>
      <c r="G5" s="17">
        <f t="shared" si="1"/>
        <v>5.8389578885814829E-2</v>
      </c>
      <c r="H5" s="17">
        <f>SUMSQ(E2:E235)</f>
        <v>4220.3461538461506</v>
      </c>
      <c r="I5" s="17">
        <f>H5/I2</f>
        <v>18.035667324128848</v>
      </c>
      <c r="L5" s="17"/>
    </row>
    <row r="6" spans="1:12" x14ac:dyDescent="0.2">
      <c r="A6" s="24">
        <v>16</v>
      </c>
      <c r="B6" s="24">
        <v>1</v>
      </c>
      <c r="C6" s="24"/>
      <c r="D6" s="17">
        <v>16.858974358974358</v>
      </c>
      <c r="E6" s="17">
        <f t="shared" si="0"/>
        <v>0.8589743589743577</v>
      </c>
      <c r="G6" s="17">
        <f t="shared" si="1"/>
        <v>9.1847742433773194E-2</v>
      </c>
      <c r="L6" s="17"/>
    </row>
    <row r="7" spans="1:12" x14ac:dyDescent="0.2">
      <c r="A7" s="24">
        <v>18</v>
      </c>
      <c r="B7" s="24">
        <v>1</v>
      </c>
      <c r="C7" s="24"/>
      <c r="D7" s="17">
        <v>16.858974358974358</v>
      </c>
      <c r="E7" s="17">
        <f t="shared" si="0"/>
        <v>-1.1410256410256423</v>
      </c>
      <c r="G7" s="17">
        <f t="shared" si="1"/>
        <v>9.0428595220514676E-2</v>
      </c>
      <c r="H7" s="17" t="s">
        <v>147</v>
      </c>
      <c r="K7" s="17" t="s">
        <v>149</v>
      </c>
      <c r="L7" s="17"/>
    </row>
    <row r="8" spans="1:12" x14ac:dyDescent="0.2">
      <c r="A8" s="24">
        <v>18</v>
      </c>
      <c r="B8" s="24">
        <v>1</v>
      </c>
      <c r="C8" s="24"/>
      <c r="D8" s="17">
        <v>16.858974358974358</v>
      </c>
      <c r="E8" s="17">
        <f t="shared" si="0"/>
        <v>-1.1410256410256423</v>
      </c>
      <c r="G8" s="17">
        <f t="shared" si="1"/>
        <v>9.0428595220514676E-2</v>
      </c>
      <c r="H8" s="17">
        <f>I2*LN(I5)</f>
        <v>676.81020777694471</v>
      </c>
      <c r="K8" s="17">
        <f>H8+2*J2</f>
        <v>678.81020777694471</v>
      </c>
      <c r="L8" s="17"/>
    </row>
    <row r="9" spans="1:12" x14ac:dyDescent="0.2">
      <c r="A9" s="24">
        <v>18</v>
      </c>
      <c r="B9" s="24">
        <v>1</v>
      </c>
      <c r="C9" s="24"/>
      <c r="D9" s="17">
        <v>16.858974358974358</v>
      </c>
      <c r="E9" s="17">
        <f t="shared" si="0"/>
        <v>-1.1410256410256423</v>
      </c>
      <c r="G9" s="17">
        <f t="shared" si="1"/>
        <v>9.0428595220514676E-2</v>
      </c>
      <c r="L9" s="17"/>
    </row>
    <row r="10" spans="1:12" x14ac:dyDescent="0.2">
      <c r="A10" s="24">
        <v>16</v>
      </c>
      <c r="B10" s="24">
        <v>1</v>
      </c>
      <c r="C10" s="24"/>
      <c r="D10" s="17">
        <v>16.858974358974358</v>
      </c>
      <c r="E10" s="17">
        <f t="shared" si="0"/>
        <v>0.8589743589743577</v>
      </c>
      <c r="G10" s="17">
        <f t="shared" si="1"/>
        <v>9.1847742433773194E-2</v>
      </c>
      <c r="H10" s="17" t="s">
        <v>148</v>
      </c>
      <c r="L10" s="17"/>
    </row>
    <row r="11" spans="1:12" x14ac:dyDescent="0.2">
      <c r="A11" s="24">
        <v>20</v>
      </c>
      <c r="B11" s="24">
        <v>1</v>
      </c>
      <c r="C11" s="24"/>
      <c r="D11" s="17">
        <v>16.858974358974358</v>
      </c>
      <c r="E11" s="17">
        <f t="shared" si="0"/>
        <v>-3.1410256410256423</v>
      </c>
      <c r="G11" s="17">
        <f t="shared" si="1"/>
        <v>7.138971945227178E-2</v>
      </c>
      <c r="H11" s="17">
        <f>I2*LN(2*PI())</f>
        <v>430.06323353978684</v>
      </c>
      <c r="L11" s="17"/>
    </row>
    <row r="12" spans="1:12" x14ac:dyDescent="0.2">
      <c r="A12" s="24">
        <v>19</v>
      </c>
      <c r="B12" s="24">
        <v>1</v>
      </c>
      <c r="C12" s="24"/>
      <c r="D12" s="17">
        <v>16.858974358974358</v>
      </c>
      <c r="E12" s="17">
        <f t="shared" si="0"/>
        <v>-2.1410256410256423</v>
      </c>
      <c r="G12" s="17">
        <f t="shared" si="1"/>
        <v>8.2596026638649928E-2</v>
      </c>
      <c r="L12" s="17"/>
    </row>
    <row r="13" spans="1:12" x14ac:dyDescent="0.2">
      <c r="A13" s="24">
        <v>15</v>
      </c>
      <c r="B13" s="24">
        <v>1</v>
      </c>
      <c r="C13" s="24"/>
      <c r="D13" s="17">
        <v>16.858974358974358</v>
      </c>
      <c r="E13" s="17">
        <f t="shared" si="0"/>
        <v>1.8589743589743577</v>
      </c>
      <c r="G13" s="17">
        <f t="shared" si="1"/>
        <v>8.5208821600122359E-2</v>
      </c>
      <c r="H13" s="17" t="s">
        <v>146</v>
      </c>
      <c r="K13" s="17" t="s">
        <v>142</v>
      </c>
      <c r="L13" s="17"/>
    </row>
    <row r="14" spans="1:12" x14ac:dyDescent="0.2">
      <c r="A14" s="24">
        <v>17</v>
      </c>
      <c r="B14" s="24">
        <v>1</v>
      </c>
      <c r="C14" s="24"/>
      <c r="D14" s="17">
        <v>16.858974358974358</v>
      </c>
      <c r="E14" s="17">
        <f t="shared" si="0"/>
        <v>-0.1410256410256423</v>
      </c>
      <c r="G14" s="17">
        <f t="shared" si="1"/>
        <v>9.3686186441259228E-2</v>
      </c>
      <c r="H14" s="17">
        <f>H8+H11+I2</f>
        <v>1340.8734413167315</v>
      </c>
      <c r="K14" s="17">
        <f>H14+2*J2</f>
        <v>1342.8734413167315</v>
      </c>
      <c r="L14" s="17"/>
    </row>
    <row r="15" spans="1:12" x14ac:dyDescent="0.2">
      <c r="A15" s="24">
        <v>17</v>
      </c>
      <c r="B15" s="24">
        <v>1</v>
      </c>
      <c r="C15" s="24"/>
      <c r="D15" s="17">
        <v>16.858974358974358</v>
      </c>
      <c r="E15" s="17">
        <f t="shared" si="0"/>
        <v>-0.1410256410256423</v>
      </c>
      <c r="G15" s="17">
        <f t="shared" si="1"/>
        <v>9.3686186441259228E-2</v>
      </c>
      <c r="L15" s="17"/>
    </row>
    <row r="16" spans="1:12" x14ac:dyDescent="0.2">
      <c r="A16" s="24">
        <v>15</v>
      </c>
      <c r="B16" s="24">
        <v>1</v>
      </c>
      <c r="C16" s="24"/>
      <c r="D16" s="17">
        <v>16.858974358974358</v>
      </c>
      <c r="E16" s="17">
        <f t="shared" si="0"/>
        <v>1.8589743589743577</v>
      </c>
      <c r="G16" s="17">
        <f t="shared" si="1"/>
        <v>8.5208821600122359E-2</v>
      </c>
      <c r="L16" s="17"/>
    </row>
    <row r="17" spans="1:12" x14ac:dyDescent="0.2">
      <c r="A17" s="24">
        <v>15</v>
      </c>
      <c r="B17" s="24">
        <v>1</v>
      </c>
      <c r="C17" s="24"/>
      <c r="D17" s="17">
        <v>16.858974358974358</v>
      </c>
      <c r="E17" s="17">
        <f t="shared" si="0"/>
        <v>1.8589743589743577</v>
      </c>
      <c r="G17" s="17">
        <f t="shared" si="1"/>
        <v>8.5208821600122359E-2</v>
      </c>
      <c r="L17" s="17"/>
    </row>
    <row r="18" spans="1:12" x14ac:dyDescent="0.2">
      <c r="A18" s="24">
        <v>17</v>
      </c>
      <c r="B18" s="24">
        <v>1</v>
      </c>
      <c r="C18" s="24"/>
      <c r="D18" s="17">
        <v>16.858974358974358</v>
      </c>
      <c r="E18" s="17">
        <f t="shared" si="0"/>
        <v>-0.1410256410256423</v>
      </c>
      <c r="G18" s="17">
        <f t="shared" si="1"/>
        <v>9.3686186441259228E-2</v>
      </c>
      <c r="L18" s="17"/>
    </row>
    <row r="19" spans="1:12" x14ac:dyDescent="0.2">
      <c r="A19" s="24">
        <v>16</v>
      </c>
      <c r="B19" s="24">
        <v>1</v>
      </c>
      <c r="C19" s="24"/>
      <c r="D19" s="17">
        <v>16.858974358974358</v>
      </c>
      <c r="E19" s="17">
        <f t="shared" si="0"/>
        <v>0.8589743589743577</v>
      </c>
      <c r="G19" s="17">
        <f t="shared" si="1"/>
        <v>9.1847742433773194E-2</v>
      </c>
      <c r="L19" s="17"/>
    </row>
    <row r="20" spans="1:12" x14ac:dyDescent="0.2">
      <c r="A20" s="24">
        <v>14</v>
      </c>
      <c r="B20" s="24">
        <v>1</v>
      </c>
      <c r="C20" s="24"/>
      <c r="D20" s="17">
        <v>16.858974358974358</v>
      </c>
      <c r="E20" s="17">
        <f t="shared" si="0"/>
        <v>2.8589743589743577</v>
      </c>
      <c r="G20" s="17">
        <f t="shared" si="1"/>
        <v>7.4803820711623142E-2</v>
      </c>
      <c r="L20" s="17"/>
    </row>
    <row r="21" spans="1:12" x14ac:dyDescent="0.2">
      <c r="A21" s="24">
        <v>11</v>
      </c>
      <c r="B21" s="24">
        <v>1</v>
      </c>
      <c r="C21" s="24"/>
      <c r="D21" s="17">
        <v>16.858974358974358</v>
      </c>
      <c r="E21" s="17">
        <f t="shared" si="0"/>
        <v>5.8589743589743577</v>
      </c>
      <c r="G21" s="17">
        <f t="shared" si="1"/>
        <v>3.6339616015446226E-2</v>
      </c>
      <c r="L21" s="17"/>
    </row>
    <row r="22" spans="1:12" x14ac:dyDescent="0.2">
      <c r="A22" s="24">
        <v>14</v>
      </c>
      <c r="B22" s="24">
        <v>1</v>
      </c>
      <c r="C22" s="24"/>
      <c r="D22" s="17">
        <v>16.858974358974358</v>
      </c>
      <c r="E22" s="17">
        <f t="shared" si="0"/>
        <v>2.8589743589743577</v>
      </c>
      <c r="G22" s="17">
        <f t="shared" si="1"/>
        <v>7.4803820711623142E-2</v>
      </c>
      <c r="L22" s="17"/>
    </row>
    <row r="23" spans="1:12" x14ac:dyDescent="0.2">
      <c r="A23" s="24">
        <v>13</v>
      </c>
      <c r="B23" s="24">
        <v>1</v>
      </c>
      <c r="C23" s="24"/>
      <c r="D23" s="17">
        <v>16.858974358974358</v>
      </c>
      <c r="E23" s="17">
        <f t="shared" si="0"/>
        <v>3.8589743589743577</v>
      </c>
      <c r="G23" s="17">
        <f t="shared" si="1"/>
        <v>6.2142132155231941E-2</v>
      </c>
      <c r="L23" s="17"/>
    </row>
    <row r="24" spans="1:12" x14ac:dyDescent="0.2">
      <c r="A24" s="24">
        <v>12</v>
      </c>
      <c r="B24" s="24">
        <v>1</v>
      </c>
      <c r="C24" s="24"/>
      <c r="D24" s="17">
        <v>16.858974358974358</v>
      </c>
      <c r="E24" s="17">
        <f t="shared" si="0"/>
        <v>4.8589743589743577</v>
      </c>
      <c r="G24" s="17">
        <f t="shared" si="1"/>
        <v>4.8850798619149906E-2</v>
      </c>
      <c r="L24" s="17"/>
    </row>
    <row r="25" spans="1:12" x14ac:dyDescent="0.2">
      <c r="A25" s="24">
        <v>16</v>
      </c>
      <c r="B25" s="24">
        <v>1</v>
      </c>
      <c r="C25" s="24"/>
      <c r="D25" s="17">
        <v>16.858974358974358</v>
      </c>
      <c r="E25" s="17">
        <f t="shared" si="0"/>
        <v>0.8589743589743577</v>
      </c>
      <c r="G25" s="17">
        <f t="shared" si="1"/>
        <v>9.1847742433773194E-2</v>
      </c>
      <c r="L25" s="17"/>
    </row>
    <row r="26" spans="1:12" x14ac:dyDescent="0.2">
      <c r="A26" s="24">
        <v>15</v>
      </c>
      <c r="B26" s="24">
        <v>1</v>
      </c>
      <c r="C26" s="24"/>
      <c r="D26" s="17">
        <v>16.858974358974358</v>
      </c>
      <c r="E26" s="17">
        <f t="shared" si="0"/>
        <v>1.8589743589743577</v>
      </c>
      <c r="G26" s="17">
        <f t="shared" si="1"/>
        <v>8.5208821600122359E-2</v>
      </c>
      <c r="L26" s="17"/>
    </row>
    <row r="27" spans="1:12" x14ac:dyDescent="0.2">
      <c r="A27" s="24">
        <v>16</v>
      </c>
      <c r="B27" s="24">
        <v>1</v>
      </c>
      <c r="C27" s="24"/>
      <c r="D27" s="17">
        <v>16.858974358974358</v>
      </c>
      <c r="E27" s="17">
        <f t="shared" si="0"/>
        <v>0.8589743589743577</v>
      </c>
      <c r="G27" s="17">
        <f t="shared" si="1"/>
        <v>9.1847742433773194E-2</v>
      </c>
      <c r="L27" s="17"/>
    </row>
    <row r="28" spans="1:12" x14ac:dyDescent="0.2">
      <c r="A28" s="24">
        <v>15</v>
      </c>
      <c r="B28" s="24">
        <v>1</v>
      </c>
      <c r="C28" s="24"/>
      <c r="D28" s="17">
        <v>16.858974358974358</v>
      </c>
      <c r="E28" s="17">
        <f t="shared" si="0"/>
        <v>1.8589743589743577</v>
      </c>
      <c r="G28" s="17">
        <f t="shared" si="1"/>
        <v>8.5208821600122359E-2</v>
      </c>
      <c r="L28" s="17"/>
    </row>
    <row r="29" spans="1:12" x14ac:dyDescent="0.2">
      <c r="A29" s="24">
        <v>15</v>
      </c>
      <c r="B29" s="24">
        <v>1</v>
      </c>
      <c r="C29" s="24"/>
      <c r="D29" s="17">
        <v>16.858974358974358</v>
      </c>
      <c r="E29" s="17">
        <f t="shared" si="0"/>
        <v>1.8589743589743577</v>
      </c>
      <c r="G29" s="17">
        <f t="shared" si="1"/>
        <v>8.5208821600122359E-2</v>
      </c>
      <c r="L29" s="17"/>
    </row>
    <row r="30" spans="1:12" x14ac:dyDescent="0.2">
      <c r="A30" s="24">
        <v>14</v>
      </c>
      <c r="B30" s="24">
        <v>1</v>
      </c>
      <c r="C30" s="24"/>
      <c r="D30" s="17">
        <v>16.858974358974358</v>
      </c>
      <c r="E30" s="17">
        <f t="shared" si="0"/>
        <v>2.8589743589743577</v>
      </c>
      <c r="G30" s="17">
        <f t="shared" si="1"/>
        <v>7.4803820711623142E-2</v>
      </c>
      <c r="L30" s="17"/>
    </row>
    <row r="31" spans="1:12" x14ac:dyDescent="0.2">
      <c r="A31" s="24">
        <v>11</v>
      </c>
      <c r="B31" s="24">
        <v>1</v>
      </c>
      <c r="C31" s="24"/>
      <c r="D31" s="17">
        <v>16.858974358974358</v>
      </c>
      <c r="E31" s="17">
        <f t="shared" si="0"/>
        <v>5.8589743589743577</v>
      </c>
      <c r="G31" s="17">
        <f t="shared" si="1"/>
        <v>3.6339616015446226E-2</v>
      </c>
      <c r="L31" s="17"/>
    </row>
    <row r="32" spans="1:12" x14ac:dyDescent="0.2">
      <c r="A32" s="24">
        <v>11</v>
      </c>
      <c r="B32" s="24">
        <v>1</v>
      </c>
      <c r="C32" s="24"/>
      <c r="D32" s="17">
        <v>16.858974358974358</v>
      </c>
      <c r="E32" s="17">
        <f t="shared" si="0"/>
        <v>5.8589743589743577</v>
      </c>
      <c r="G32" s="17">
        <f t="shared" si="1"/>
        <v>3.6339616015446226E-2</v>
      </c>
      <c r="L32" s="17"/>
    </row>
    <row r="33" spans="1:12" x14ac:dyDescent="0.2">
      <c r="A33" s="24">
        <v>14</v>
      </c>
      <c r="B33" s="24">
        <v>1</v>
      </c>
      <c r="C33" s="24"/>
      <c r="D33" s="17">
        <v>16.858974358974358</v>
      </c>
      <c r="E33" s="17">
        <f t="shared" si="0"/>
        <v>2.8589743589743577</v>
      </c>
      <c r="G33" s="17">
        <f t="shared" si="1"/>
        <v>7.4803820711623142E-2</v>
      </c>
      <c r="L33" s="17"/>
    </row>
    <row r="34" spans="1:12" x14ac:dyDescent="0.2">
      <c r="A34" s="24">
        <v>19</v>
      </c>
      <c r="B34" s="24">
        <v>1</v>
      </c>
      <c r="C34" s="24"/>
      <c r="D34" s="17">
        <v>16.858974358974358</v>
      </c>
      <c r="E34" s="17">
        <f t="shared" si="0"/>
        <v>-2.1410256410256423</v>
      </c>
      <c r="G34" s="17">
        <f t="shared" si="1"/>
        <v>8.2596026638649928E-2</v>
      </c>
      <c r="L34" s="17"/>
    </row>
    <row r="35" spans="1:12" x14ac:dyDescent="0.2">
      <c r="A35" s="24">
        <v>22</v>
      </c>
      <c r="B35" s="24">
        <v>1</v>
      </c>
      <c r="C35" s="24"/>
      <c r="D35" s="17">
        <v>16.858974358974358</v>
      </c>
      <c r="E35" s="17">
        <f t="shared" si="0"/>
        <v>-5.1410256410256423</v>
      </c>
      <c r="G35" s="17">
        <f t="shared" si="1"/>
        <v>4.5191645925457373E-2</v>
      </c>
      <c r="L35" s="17"/>
    </row>
    <row r="36" spans="1:12" x14ac:dyDescent="0.2">
      <c r="A36" s="24">
        <v>18</v>
      </c>
      <c r="B36" s="24">
        <v>1</v>
      </c>
      <c r="C36" s="24"/>
      <c r="D36" s="17">
        <v>16.858974358974358</v>
      </c>
      <c r="E36" s="17">
        <f t="shared" si="0"/>
        <v>-1.1410256410256423</v>
      </c>
      <c r="G36" s="17">
        <f t="shared" si="1"/>
        <v>9.0428595220514676E-2</v>
      </c>
      <c r="L36" s="17"/>
    </row>
    <row r="37" spans="1:12" x14ac:dyDescent="0.2">
      <c r="A37" s="24">
        <v>18</v>
      </c>
      <c r="B37" s="24">
        <v>1</v>
      </c>
      <c r="C37" s="24"/>
      <c r="D37" s="17">
        <v>16.858974358974358</v>
      </c>
      <c r="E37" s="17">
        <f t="shared" si="0"/>
        <v>-1.1410256410256423</v>
      </c>
      <c r="G37" s="17">
        <f t="shared" si="1"/>
        <v>9.0428595220514676E-2</v>
      </c>
      <c r="L37" s="17"/>
    </row>
    <row r="38" spans="1:12" x14ac:dyDescent="0.2">
      <c r="A38" s="24">
        <v>17</v>
      </c>
      <c r="B38" s="24">
        <v>1</v>
      </c>
      <c r="C38" s="24"/>
      <c r="D38" s="17">
        <v>16.858974358974358</v>
      </c>
      <c r="E38" s="17">
        <f t="shared" si="0"/>
        <v>-0.1410256410256423</v>
      </c>
      <c r="G38" s="17">
        <f t="shared" si="1"/>
        <v>9.3686186441259228E-2</v>
      </c>
      <c r="L38" s="17"/>
    </row>
    <row r="39" spans="1:12" x14ac:dyDescent="0.2">
      <c r="A39" s="24">
        <v>18</v>
      </c>
      <c r="B39" s="24">
        <v>1</v>
      </c>
      <c r="C39" s="24"/>
      <c r="D39" s="17">
        <v>16.858974358974358</v>
      </c>
      <c r="E39" s="17">
        <f t="shared" si="0"/>
        <v>-1.1410256410256423</v>
      </c>
      <c r="G39" s="17">
        <f t="shared" si="1"/>
        <v>9.0428595220514676E-2</v>
      </c>
      <c r="L39" s="17"/>
    </row>
    <row r="40" spans="1:12" x14ac:dyDescent="0.2">
      <c r="A40" s="24">
        <v>17</v>
      </c>
      <c r="B40" s="24">
        <v>1</v>
      </c>
      <c r="C40" s="24"/>
      <c r="D40" s="17">
        <v>16.858974358974358</v>
      </c>
      <c r="E40" s="17">
        <f t="shared" si="0"/>
        <v>-0.1410256410256423</v>
      </c>
      <c r="G40" s="17">
        <f t="shared" si="1"/>
        <v>9.3686186441259228E-2</v>
      </c>
      <c r="L40" s="17"/>
    </row>
    <row r="41" spans="1:12" x14ac:dyDescent="0.2">
      <c r="A41" s="24">
        <v>16</v>
      </c>
      <c r="B41" s="24">
        <v>1</v>
      </c>
      <c r="C41" s="24"/>
      <c r="D41" s="17">
        <v>16.858974358974358</v>
      </c>
      <c r="E41" s="17">
        <f t="shared" si="0"/>
        <v>0.8589743589743577</v>
      </c>
      <c r="G41" s="17">
        <f t="shared" si="1"/>
        <v>9.1847742433773194E-2</v>
      </c>
      <c r="L41" s="17"/>
    </row>
    <row r="42" spans="1:12" x14ac:dyDescent="0.2">
      <c r="A42" s="24">
        <v>16</v>
      </c>
      <c r="B42" s="24">
        <v>1</v>
      </c>
      <c r="C42" s="24"/>
      <c r="D42" s="17">
        <v>16.858974358974358</v>
      </c>
      <c r="E42" s="17">
        <f t="shared" si="0"/>
        <v>0.8589743589743577</v>
      </c>
      <c r="G42" s="17">
        <f t="shared" si="1"/>
        <v>9.1847742433773194E-2</v>
      </c>
      <c r="L42" s="17"/>
    </row>
    <row r="43" spans="1:12" x14ac:dyDescent="0.2">
      <c r="A43" s="24">
        <v>17</v>
      </c>
      <c r="B43" s="24">
        <v>1</v>
      </c>
      <c r="C43" s="24"/>
      <c r="D43" s="17">
        <v>16.858974358974358</v>
      </c>
      <c r="E43" s="17">
        <f t="shared" si="0"/>
        <v>-0.1410256410256423</v>
      </c>
      <c r="G43" s="17">
        <f t="shared" si="1"/>
        <v>9.3686186441259228E-2</v>
      </c>
      <c r="L43" s="17"/>
    </row>
    <row r="44" spans="1:12" x14ac:dyDescent="0.2">
      <c r="A44" s="24">
        <v>17</v>
      </c>
      <c r="B44" s="24">
        <v>1</v>
      </c>
      <c r="C44" s="24"/>
      <c r="D44" s="17">
        <v>16.858974358974358</v>
      </c>
      <c r="E44" s="17">
        <f t="shared" si="0"/>
        <v>-0.1410256410256423</v>
      </c>
      <c r="G44" s="17">
        <f t="shared" si="1"/>
        <v>9.3686186441259228E-2</v>
      </c>
      <c r="L44" s="17"/>
    </row>
    <row r="45" spans="1:12" x14ac:dyDescent="0.2">
      <c r="A45" s="24">
        <v>11</v>
      </c>
      <c r="B45" s="24">
        <v>1</v>
      </c>
      <c r="C45" s="24"/>
      <c r="D45" s="17">
        <v>16.858974358974358</v>
      </c>
      <c r="E45" s="17">
        <f t="shared" si="0"/>
        <v>5.8589743589743577</v>
      </c>
      <c r="G45" s="17">
        <f t="shared" si="1"/>
        <v>3.6339616015446226E-2</v>
      </c>
      <c r="L45" s="17"/>
    </row>
    <row r="46" spans="1:12" x14ac:dyDescent="0.2">
      <c r="A46" s="24">
        <v>15</v>
      </c>
      <c r="B46" s="24">
        <v>1</v>
      </c>
      <c r="C46" s="24"/>
      <c r="D46" s="17">
        <v>16.858974358974358</v>
      </c>
      <c r="E46" s="17">
        <f t="shared" si="0"/>
        <v>1.8589743589743577</v>
      </c>
      <c r="G46" s="17">
        <f t="shared" si="1"/>
        <v>8.5208821600122359E-2</v>
      </c>
      <c r="L46" s="17"/>
    </row>
    <row r="47" spans="1:12" x14ac:dyDescent="0.2">
      <c r="A47" s="24">
        <v>15</v>
      </c>
      <c r="B47" s="24">
        <v>1</v>
      </c>
      <c r="C47" s="24"/>
      <c r="D47" s="17">
        <v>16.858974358974358</v>
      </c>
      <c r="E47" s="17">
        <f t="shared" si="0"/>
        <v>1.8589743589743577</v>
      </c>
      <c r="G47" s="17">
        <f t="shared" si="1"/>
        <v>8.5208821600122359E-2</v>
      </c>
      <c r="L47" s="17"/>
    </row>
    <row r="48" spans="1:12" x14ac:dyDescent="0.2">
      <c r="A48" s="24">
        <v>16</v>
      </c>
      <c r="B48" s="24">
        <v>1</v>
      </c>
      <c r="C48" s="24"/>
      <c r="D48" s="17">
        <v>16.858974358974358</v>
      </c>
      <c r="E48" s="17">
        <f t="shared" si="0"/>
        <v>0.8589743589743577</v>
      </c>
      <c r="G48" s="17">
        <f t="shared" si="1"/>
        <v>9.1847742433773194E-2</v>
      </c>
      <c r="L48" s="17"/>
    </row>
    <row r="49" spans="1:12" x14ac:dyDescent="0.2">
      <c r="A49" s="24">
        <v>16</v>
      </c>
      <c r="B49" s="24">
        <v>1</v>
      </c>
      <c r="C49" s="24"/>
      <c r="D49" s="17">
        <v>16.858974358974358</v>
      </c>
      <c r="E49" s="17">
        <f t="shared" si="0"/>
        <v>0.8589743589743577</v>
      </c>
      <c r="G49" s="17">
        <f t="shared" si="1"/>
        <v>9.1847742433773194E-2</v>
      </c>
      <c r="L49" s="17"/>
    </row>
    <row r="50" spans="1:12" x14ac:dyDescent="0.2">
      <c r="A50" s="24">
        <v>15</v>
      </c>
      <c r="B50" s="24">
        <v>1</v>
      </c>
      <c r="C50" s="24"/>
      <c r="D50" s="17">
        <v>16.858974358974358</v>
      </c>
      <c r="E50" s="17">
        <f t="shared" si="0"/>
        <v>1.8589743589743577</v>
      </c>
      <c r="G50" s="17">
        <f t="shared" si="1"/>
        <v>8.5208821600122359E-2</v>
      </c>
      <c r="L50" s="17"/>
    </row>
    <row r="51" spans="1:12" x14ac:dyDescent="0.2">
      <c r="A51" s="24">
        <v>14</v>
      </c>
      <c r="B51" s="24">
        <v>1</v>
      </c>
      <c r="C51" s="24"/>
      <c r="D51" s="17">
        <v>16.858974358974358</v>
      </c>
      <c r="E51" s="17">
        <f t="shared" si="0"/>
        <v>2.8589743589743577</v>
      </c>
      <c r="G51" s="17">
        <f t="shared" si="1"/>
        <v>7.4803820711623142E-2</v>
      </c>
      <c r="L51" s="17"/>
    </row>
    <row r="52" spans="1:12" x14ac:dyDescent="0.2">
      <c r="A52" s="24">
        <v>13</v>
      </c>
      <c r="B52" s="24">
        <v>1</v>
      </c>
      <c r="C52" s="24"/>
      <c r="D52" s="17">
        <v>16.858974358974358</v>
      </c>
      <c r="E52" s="17">
        <f t="shared" si="0"/>
        <v>3.8589743589743577</v>
      </c>
      <c r="G52" s="17">
        <f t="shared" si="1"/>
        <v>6.2142132155231941E-2</v>
      </c>
      <c r="L52" s="17"/>
    </row>
    <row r="53" spans="1:12" x14ac:dyDescent="0.2">
      <c r="A53" s="24">
        <v>14</v>
      </c>
      <c r="B53" s="24">
        <v>1</v>
      </c>
      <c r="C53" s="24"/>
      <c r="D53" s="17">
        <v>16.858974358974358</v>
      </c>
      <c r="E53" s="17">
        <f t="shared" si="0"/>
        <v>2.8589743589743577</v>
      </c>
      <c r="G53" s="17">
        <f t="shared" si="1"/>
        <v>7.4803820711623142E-2</v>
      </c>
      <c r="L53" s="17"/>
    </row>
    <row r="54" spans="1:12" x14ac:dyDescent="0.2">
      <c r="A54" s="24">
        <v>14</v>
      </c>
      <c r="B54" s="24">
        <v>1</v>
      </c>
      <c r="C54" s="24"/>
      <c r="D54" s="17">
        <v>16.858974358974358</v>
      </c>
      <c r="E54" s="17">
        <f t="shared" si="0"/>
        <v>2.8589743589743577</v>
      </c>
      <c r="G54" s="17">
        <f t="shared" si="1"/>
        <v>7.4803820711623142E-2</v>
      </c>
      <c r="L54" s="17"/>
    </row>
    <row r="55" spans="1:12" x14ac:dyDescent="0.2">
      <c r="A55" s="24">
        <v>14</v>
      </c>
      <c r="B55" s="24">
        <v>1</v>
      </c>
      <c r="C55" s="24"/>
      <c r="D55" s="17">
        <v>16.858974358974358</v>
      </c>
      <c r="E55" s="17">
        <f t="shared" si="0"/>
        <v>2.8589743589743577</v>
      </c>
      <c r="G55" s="17">
        <f t="shared" si="1"/>
        <v>7.4803820711623142E-2</v>
      </c>
      <c r="L55" s="17"/>
    </row>
    <row r="56" spans="1:12" x14ac:dyDescent="0.2">
      <c r="A56" s="24">
        <v>9</v>
      </c>
      <c r="B56" s="24">
        <v>1</v>
      </c>
      <c r="C56" s="24"/>
      <c r="D56" s="17">
        <v>16.858974358974358</v>
      </c>
      <c r="E56" s="17">
        <f t="shared" si="0"/>
        <v>7.8589743589743577</v>
      </c>
      <c r="G56" s="17">
        <f t="shared" si="1"/>
        <v>1.7039902700084295E-2</v>
      </c>
      <c r="L56" s="17"/>
    </row>
    <row r="57" spans="1:12" x14ac:dyDescent="0.2">
      <c r="A57" s="24">
        <v>11</v>
      </c>
      <c r="B57" s="24">
        <v>1</v>
      </c>
      <c r="C57" s="24"/>
      <c r="D57" s="17">
        <v>16.858974358974358</v>
      </c>
      <c r="E57" s="17">
        <f t="shared" si="0"/>
        <v>5.8589743589743577</v>
      </c>
      <c r="G57" s="17">
        <f t="shared" si="1"/>
        <v>3.6339616015446226E-2</v>
      </c>
      <c r="L57" s="17"/>
    </row>
    <row r="58" spans="1:12" x14ac:dyDescent="0.2">
      <c r="A58" s="24">
        <v>11</v>
      </c>
      <c r="B58" s="24">
        <v>1</v>
      </c>
      <c r="C58" s="24"/>
      <c r="D58" s="17">
        <v>16.858974358974358</v>
      </c>
      <c r="E58" s="17">
        <f t="shared" si="0"/>
        <v>5.8589743589743577</v>
      </c>
      <c r="G58" s="17">
        <f t="shared" si="1"/>
        <v>3.6339616015446226E-2</v>
      </c>
      <c r="L58" s="17"/>
    </row>
    <row r="59" spans="1:12" x14ac:dyDescent="0.2">
      <c r="A59" s="24">
        <v>13</v>
      </c>
      <c r="B59" s="24">
        <v>1</v>
      </c>
      <c r="C59" s="24"/>
      <c r="D59" s="17">
        <v>16.858974358974358</v>
      </c>
      <c r="E59" s="17">
        <f t="shared" si="0"/>
        <v>3.8589743589743577</v>
      </c>
      <c r="G59" s="17">
        <f t="shared" si="1"/>
        <v>6.2142132155231941E-2</v>
      </c>
      <c r="L59" s="17"/>
    </row>
    <row r="60" spans="1:12" x14ac:dyDescent="0.2">
      <c r="A60" s="24">
        <v>13</v>
      </c>
      <c r="B60" s="24">
        <v>1</v>
      </c>
      <c r="C60" s="24"/>
      <c r="D60" s="17">
        <v>16.858974358974358</v>
      </c>
      <c r="E60" s="17">
        <f t="shared" si="0"/>
        <v>3.8589743589743577</v>
      </c>
      <c r="G60" s="17">
        <f t="shared" si="1"/>
        <v>6.2142132155231941E-2</v>
      </c>
      <c r="L60" s="17"/>
    </row>
    <row r="61" spans="1:12" x14ac:dyDescent="0.2">
      <c r="A61" s="24">
        <v>9</v>
      </c>
      <c r="B61" s="24">
        <v>1</v>
      </c>
      <c r="C61" s="24"/>
      <c r="D61" s="17">
        <v>16.858974358974358</v>
      </c>
      <c r="E61" s="17">
        <f t="shared" si="0"/>
        <v>7.8589743589743577</v>
      </c>
      <c r="G61" s="17">
        <f t="shared" si="1"/>
        <v>1.7039902700084295E-2</v>
      </c>
      <c r="L61" s="17"/>
    </row>
    <row r="62" spans="1:12" x14ac:dyDescent="0.2">
      <c r="A62" s="24">
        <v>13</v>
      </c>
      <c r="B62" s="24">
        <v>1</v>
      </c>
      <c r="C62" s="24"/>
      <c r="D62" s="17">
        <v>16.858974358974358</v>
      </c>
      <c r="E62" s="17">
        <f t="shared" si="0"/>
        <v>3.8589743589743577</v>
      </c>
      <c r="G62" s="17">
        <f t="shared" si="1"/>
        <v>6.2142132155231941E-2</v>
      </c>
      <c r="L62" s="17"/>
    </row>
    <row r="63" spans="1:12" x14ac:dyDescent="0.2">
      <c r="A63" s="24">
        <v>11</v>
      </c>
      <c r="B63" s="24">
        <v>1</v>
      </c>
      <c r="C63" s="24"/>
      <c r="D63" s="17">
        <v>16.858974358974358</v>
      </c>
      <c r="E63" s="17">
        <f t="shared" si="0"/>
        <v>5.8589743589743577</v>
      </c>
      <c r="G63" s="17">
        <f t="shared" si="1"/>
        <v>3.6339616015446226E-2</v>
      </c>
      <c r="L63" s="17"/>
    </row>
    <row r="64" spans="1:12" x14ac:dyDescent="0.2">
      <c r="A64" s="24">
        <v>13</v>
      </c>
      <c r="B64" s="24">
        <v>1</v>
      </c>
      <c r="C64" s="24"/>
      <c r="D64" s="17">
        <v>16.858974358974358</v>
      </c>
      <c r="E64" s="17">
        <f t="shared" si="0"/>
        <v>3.8589743589743577</v>
      </c>
      <c r="G64" s="17">
        <f t="shared" si="1"/>
        <v>6.2142132155231941E-2</v>
      </c>
      <c r="L64" s="17"/>
    </row>
    <row r="65" spans="1:12" x14ac:dyDescent="0.2">
      <c r="A65" s="24">
        <v>11</v>
      </c>
      <c r="B65" s="24">
        <v>1</v>
      </c>
      <c r="C65" s="24"/>
      <c r="D65" s="17">
        <v>16.858974358974358</v>
      </c>
      <c r="E65" s="17">
        <f t="shared" si="0"/>
        <v>5.8589743589743577</v>
      </c>
      <c r="G65" s="17">
        <f t="shared" si="1"/>
        <v>3.6339616015446226E-2</v>
      </c>
      <c r="L65" s="17"/>
    </row>
    <row r="66" spans="1:12" x14ac:dyDescent="0.2">
      <c r="A66" s="24">
        <v>12</v>
      </c>
      <c r="B66" s="24">
        <v>1</v>
      </c>
      <c r="C66" s="24"/>
      <c r="D66" s="17">
        <v>16.858974358974358</v>
      </c>
      <c r="E66" s="17">
        <f t="shared" si="0"/>
        <v>4.8589743589743577</v>
      </c>
      <c r="G66" s="17">
        <f t="shared" si="1"/>
        <v>4.8850798619149906E-2</v>
      </c>
      <c r="L66" s="17"/>
    </row>
    <row r="67" spans="1:12" x14ac:dyDescent="0.2">
      <c r="A67" s="24">
        <v>9</v>
      </c>
      <c r="B67" s="24">
        <v>1</v>
      </c>
      <c r="C67" s="24"/>
      <c r="D67" s="17">
        <v>16.858974358974358</v>
      </c>
      <c r="E67" s="17">
        <f t="shared" ref="E67:E130" si="2">D67-A67</f>
        <v>7.8589743589743577</v>
      </c>
      <c r="G67" s="17">
        <f t="shared" ref="G67:G130" si="3">_xlfn.NORM.DIST(E67,0,$F$2,FALSE)</f>
        <v>1.7039902700084295E-2</v>
      </c>
      <c r="L67" s="17"/>
    </row>
    <row r="68" spans="1:12" x14ac:dyDescent="0.2">
      <c r="A68" s="24">
        <v>13</v>
      </c>
      <c r="B68" s="24">
        <v>1</v>
      </c>
      <c r="C68" s="24"/>
      <c r="D68" s="17">
        <v>16.858974358974358</v>
      </c>
      <c r="E68" s="17">
        <f t="shared" si="2"/>
        <v>3.8589743589743577</v>
      </c>
      <c r="G68" s="17">
        <f t="shared" si="3"/>
        <v>6.2142132155231941E-2</v>
      </c>
      <c r="L68" s="17"/>
    </row>
    <row r="69" spans="1:12" x14ac:dyDescent="0.2">
      <c r="A69" s="24">
        <v>13</v>
      </c>
      <c r="B69" s="24">
        <v>1</v>
      </c>
      <c r="C69" s="24"/>
      <c r="D69" s="17">
        <v>16.858974358974358</v>
      </c>
      <c r="E69" s="17">
        <f t="shared" si="2"/>
        <v>3.8589743589743577</v>
      </c>
      <c r="G69" s="17">
        <f t="shared" si="3"/>
        <v>6.2142132155231941E-2</v>
      </c>
      <c r="L69" s="17"/>
    </row>
    <row r="70" spans="1:12" x14ac:dyDescent="0.2">
      <c r="A70" s="24">
        <v>12</v>
      </c>
      <c r="B70" s="24">
        <v>1</v>
      </c>
      <c r="C70" s="24"/>
      <c r="D70" s="17">
        <v>16.858974358974358</v>
      </c>
      <c r="E70" s="17">
        <f t="shared" si="2"/>
        <v>4.8589743589743577</v>
      </c>
      <c r="G70" s="17">
        <f t="shared" si="3"/>
        <v>4.8850798619149906E-2</v>
      </c>
      <c r="L70" s="17"/>
    </row>
    <row r="71" spans="1:12" x14ac:dyDescent="0.2">
      <c r="A71" s="24">
        <v>9</v>
      </c>
      <c r="B71" s="24">
        <v>1</v>
      </c>
      <c r="C71" s="24"/>
      <c r="D71" s="17">
        <v>16.858974358974358</v>
      </c>
      <c r="E71" s="17">
        <f t="shared" si="2"/>
        <v>7.8589743589743577</v>
      </c>
      <c r="G71" s="17">
        <f t="shared" si="3"/>
        <v>1.7039902700084295E-2</v>
      </c>
      <c r="L71" s="17"/>
    </row>
    <row r="72" spans="1:12" x14ac:dyDescent="0.2">
      <c r="A72" s="24">
        <v>11</v>
      </c>
      <c r="B72" s="24">
        <v>1</v>
      </c>
      <c r="C72" s="24"/>
      <c r="D72" s="17">
        <v>16.858974358974358</v>
      </c>
      <c r="E72" s="17">
        <f t="shared" si="2"/>
        <v>5.8589743589743577</v>
      </c>
      <c r="G72" s="17">
        <f t="shared" si="3"/>
        <v>3.6339616015446226E-2</v>
      </c>
      <c r="L72" s="17"/>
    </row>
    <row r="73" spans="1:12" x14ac:dyDescent="0.2">
      <c r="A73" s="24">
        <v>11</v>
      </c>
      <c r="B73" s="24">
        <v>1</v>
      </c>
      <c r="C73" s="24"/>
      <c r="D73" s="17">
        <v>16.858974358974358</v>
      </c>
      <c r="E73" s="17">
        <f t="shared" si="2"/>
        <v>5.8589743589743577</v>
      </c>
      <c r="G73" s="17">
        <f t="shared" si="3"/>
        <v>3.6339616015446226E-2</v>
      </c>
      <c r="L73" s="17"/>
    </row>
    <row r="74" spans="1:12" x14ac:dyDescent="0.2">
      <c r="A74" s="24">
        <v>13</v>
      </c>
      <c r="B74" s="24">
        <v>1</v>
      </c>
      <c r="C74" s="24"/>
      <c r="D74" s="17">
        <v>16.858974358974358</v>
      </c>
      <c r="E74" s="17">
        <f t="shared" si="2"/>
        <v>3.8589743589743577</v>
      </c>
      <c r="G74" s="17">
        <f t="shared" si="3"/>
        <v>6.2142132155231941E-2</v>
      </c>
      <c r="L74" s="17"/>
    </row>
    <row r="75" spans="1:12" x14ac:dyDescent="0.2">
      <c r="A75" s="24">
        <v>11</v>
      </c>
      <c r="B75" s="24">
        <v>1</v>
      </c>
      <c r="C75" s="24"/>
      <c r="D75" s="17">
        <v>16.858974358974358</v>
      </c>
      <c r="E75" s="17">
        <f t="shared" si="2"/>
        <v>5.8589743589743577</v>
      </c>
      <c r="G75" s="17">
        <f t="shared" si="3"/>
        <v>3.6339616015446226E-2</v>
      </c>
      <c r="L75" s="17"/>
    </row>
    <row r="76" spans="1:12" x14ac:dyDescent="0.2">
      <c r="A76" s="24">
        <v>11</v>
      </c>
      <c r="B76" s="24">
        <v>1</v>
      </c>
      <c r="C76" s="24"/>
      <c r="D76" s="17">
        <v>16.858974358974358</v>
      </c>
      <c r="E76" s="17">
        <f t="shared" si="2"/>
        <v>5.8589743589743577</v>
      </c>
      <c r="G76" s="17">
        <f t="shared" si="3"/>
        <v>3.6339616015446226E-2</v>
      </c>
      <c r="L76" s="17"/>
    </row>
    <row r="77" spans="1:12" x14ac:dyDescent="0.2">
      <c r="A77" s="24">
        <v>11</v>
      </c>
      <c r="B77" s="24">
        <v>1</v>
      </c>
      <c r="C77" s="24"/>
      <c r="D77" s="17">
        <v>16.858974358974358</v>
      </c>
      <c r="E77" s="17">
        <f t="shared" si="2"/>
        <v>5.8589743589743577</v>
      </c>
      <c r="G77" s="17">
        <f t="shared" si="3"/>
        <v>3.6339616015446226E-2</v>
      </c>
      <c r="L77" s="17"/>
    </row>
    <row r="78" spans="1:12" x14ac:dyDescent="0.2">
      <c r="A78" s="24">
        <v>12</v>
      </c>
      <c r="B78" s="24">
        <v>1</v>
      </c>
      <c r="C78" s="24"/>
      <c r="D78" s="17">
        <v>16.858974358974358</v>
      </c>
      <c r="E78" s="17">
        <f t="shared" si="2"/>
        <v>4.8589743589743577</v>
      </c>
      <c r="G78" s="17">
        <f t="shared" si="3"/>
        <v>4.8850798619149906E-2</v>
      </c>
      <c r="L78" s="17"/>
    </row>
    <row r="79" spans="1:12" x14ac:dyDescent="0.2">
      <c r="A79" s="24">
        <v>14</v>
      </c>
      <c r="B79" s="24">
        <v>1</v>
      </c>
      <c r="C79" s="24"/>
      <c r="D79" s="17">
        <v>16.858974358974358</v>
      </c>
      <c r="E79" s="17">
        <f t="shared" si="2"/>
        <v>2.8589743589743577</v>
      </c>
      <c r="G79" s="17">
        <f t="shared" si="3"/>
        <v>7.4803820711623142E-2</v>
      </c>
      <c r="L79" s="17"/>
    </row>
    <row r="80" spans="1:12" x14ac:dyDescent="0.2">
      <c r="A80" s="24">
        <v>15</v>
      </c>
      <c r="B80" s="24">
        <v>1</v>
      </c>
      <c r="C80" s="24"/>
      <c r="D80" s="17">
        <v>16.858974358974358</v>
      </c>
      <c r="E80" s="17">
        <f t="shared" si="2"/>
        <v>1.8589743589743577</v>
      </c>
      <c r="G80" s="17">
        <f t="shared" si="3"/>
        <v>8.5208821600122359E-2</v>
      </c>
      <c r="L80" s="17"/>
    </row>
    <row r="81" spans="1:12" x14ac:dyDescent="0.2">
      <c r="A81" s="24">
        <v>14</v>
      </c>
      <c r="B81" s="24">
        <v>1</v>
      </c>
      <c r="C81" s="24"/>
      <c r="D81" s="17">
        <v>16.858974358974358</v>
      </c>
      <c r="E81" s="17">
        <f t="shared" si="2"/>
        <v>2.8589743589743577</v>
      </c>
      <c r="G81" s="17">
        <f t="shared" si="3"/>
        <v>7.4803820711623142E-2</v>
      </c>
      <c r="L81" s="17"/>
    </row>
    <row r="82" spans="1:12" x14ac:dyDescent="0.2">
      <c r="A82" s="24">
        <v>13</v>
      </c>
      <c r="B82" s="24">
        <v>1</v>
      </c>
      <c r="C82" s="24"/>
      <c r="D82" s="17">
        <v>16.858974358974358</v>
      </c>
      <c r="E82" s="17">
        <f t="shared" si="2"/>
        <v>3.8589743589743577</v>
      </c>
      <c r="G82" s="17">
        <f t="shared" si="3"/>
        <v>6.2142132155231941E-2</v>
      </c>
      <c r="L82" s="17"/>
    </row>
    <row r="83" spans="1:12" x14ac:dyDescent="0.2">
      <c r="A83" s="24">
        <v>13</v>
      </c>
      <c r="B83" s="24">
        <v>1</v>
      </c>
      <c r="C83" s="24"/>
      <c r="D83" s="17">
        <v>16.858974358974358</v>
      </c>
      <c r="E83" s="17">
        <f t="shared" si="2"/>
        <v>3.8589743589743577</v>
      </c>
      <c r="G83" s="17">
        <f t="shared" si="3"/>
        <v>6.2142132155231941E-2</v>
      </c>
      <c r="L83" s="17"/>
    </row>
    <row r="84" spans="1:12" x14ac:dyDescent="0.2">
      <c r="A84" s="24">
        <v>13</v>
      </c>
      <c r="B84" s="24">
        <v>1</v>
      </c>
      <c r="C84" s="24"/>
      <c r="D84" s="17">
        <v>16.858974358974358</v>
      </c>
      <c r="E84" s="17">
        <f t="shared" si="2"/>
        <v>3.8589743589743577</v>
      </c>
      <c r="G84" s="17">
        <f t="shared" si="3"/>
        <v>6.2142132155231941E-2</v>
      </c>
      <c r="L84" s="17"/>
    </row>
    <row r="85" spans="1:12" x14ac:dyDescent="0.2">
      <c r="A85" s="24">
        <v>14</v>
      </c>
      <c r="B85" s="24">
        <v>1</v>
      </c>
      <c r="C85" s="24"/>
      <c r="D85" s="17">
        <v>16.858974358974358</v>
      </c>
      <c r="E85" s="17">
        <f t="shared" si="2"/>
        <v>2.8589743589743577</v>
      </c>
      <c r="G85" s="17">
        <f t="shared" si="3"/>
        <v>7.4803820711623142E-2</v>
      </c>
      <c r="L85" s="17"/>
    </row>
    <row r="86" spans="1:12" x14ac:dyDescent="0.2">
      <c r="A86" s="24">
        <v>14</v>
      </c>
      <c r="B86" s="24">
        <v>1</v>
      </c>
      <c r="C86" s="24"/>
      <c r="D86" s="17">
        <v>16.858974358974358</v>
      </c>
      <c r="E86" s="17">
        <f t="shared" si="2"/>
        <v>2.8589743589743577</v>
      </c>
      <c r="G86" s="17">
        <f t="shared" si="3"/>
        <v>7.4803820711623142E-2</v>
      </c>
      <c r="L86" s="17"/>
    </row>
    <row r="87" spans="1:12" x14ac:dyDescent="0.2">
      <c r="A87" s="24">
        <v>13</v>
      </c>
      <c r="B87" s="24">
        <v>1</v>
      </c>
      <c r="C87" s="24"/>
      <c r="D87" s="17">
        <v>16.858974358974358</v>
      </c>
      <c r="E87" s="17">
        <f t="shared" si="2"/>
        <v>3.8589743589743577</v>
      </c>
      <c r="G87" s="17">
        <f t="shared" si="3"/>
        <v>6.2142132155231941E-2</v>
      </c>
      <c r="L87" s="17"/>
    </row>
    <row r="88" spans="1:12" x14ac:dyDescent="0.2">
      <c r="A88" s="24">
        <v>13</v>
      </c>
      <c r="B88" s="24">
        <v>1</v>
      </c>
      <c r="C88" s="24"/>
      <c r="D88" s="17">
        <v>16.858974358974358</v>
      </c>
      <c r="E88" s="17">
        <f t="shared" si="2"/>
        <v>3.8589743589743577</v>
      </c>
      <c r="G88" s="17">
        <f t="shared" si="3"/>
        <v>6.2142132155231941E-2</v>
      </c>
      <c r="L88" s="17"/>
    </row>
    <row r="89" spans="1:12" x14ac:dyDescent="0.2">
      <c r="A89" s="24">
        <v>13</v>
      </c>
      <c r="B89" s="24">
        <v>1</v>
      </c>
      <c r="C89" s="24"/>
      <c r="D89" s="17">
        <v>16.858974358974358</v>
      </c>
      <c r="E89" s="17">
        <f t="shared" si="2"/>
        <v>3.8589743589743577</v>
      </c>
      <c r="G89" s="17">
        <f t="shared" si="3"/>
        <v>6.2142132155231941E-2</v>
      </c>
      <c r="L89" s="17"/>
    </row>
    <row r="90" spans="1:12" x14ac:dyDescent="0.2">
      <c r="A90" s="24">
        <v>11</v>
      </c>
      <c r="B90" s="24">
        <v>1</v>
      </c>
      <c r="C90" s="24"/>
      <c r="D90" s="17">
        <v>16.858974358974358</v>
      </c>
      <c r="E90" s="17">
        <f t="shared" si="2"/>
        <v>5.8589743589743577</v>
      </c>
      <c r="G90" s="17">
        <f t="shared" si="3"/>
        <v>3.6339616015446226E-2</v>
      </c>
      <c r="L90" s="17"/>
    </row>
    <row r="91" spans="1:12" x14ac:dyDescent="0.2">
      <c r="A91" s="24">
        <v>13</v>
      </c>
      <c r="B91" s="24">
        <v>1</v>
      </c>
      <c r="C91" s="24"/>
      <c r="D91" s="17">
        <v>16.858974358974358</v>
      </c>
      <c r="E91" s="17">
        <f t="shared" si="2"/>
        <v>3.8589743589743577</v>
      </c>
      <c r="G91" s="17">
        <f t="shared" si="3"/>
        <v>6.2142132155231941E-2</v>
      </c>
      <c r="L91" s="17"/>
    </row>
    <row r="92" spans="1:12" x14ac:dyDescent="0.2">
      <c r="A92" s="24">
        <v>18</v>
      </c>
      <c r="B92" s="24">
        <v>1</v>
      </c>
      <c r="C92" s="24"/>
      <c r="D92" s="17">
        <v>16.858974358974358</v>
      </c>
      <c r="E92" s="17">
        <f t="shared" si="2"/>
        <v>-1.1410256410256423</v>
      </c>
      <c r="G92" s="17">
        <f t="shared" si="3"/>
        <v>9.0428595220514676E-2</v>
      </c>
      <c r="L92" s="17"/>
    </row>
    <row r="93" spans="1:12" x14ac:dyDescent="0.2">
      <c r="A93" s="24">
        <v>18</v>
      </c>
      <c r="B93" s="24">
        <v>1</v>
      </c>
      <c r="C93" s="24"/>
      <c r="D93" s="17">
        <v>16.858974358974358</v>
      </c>
      <c r="E93" s="17">
        <f t="shared" si="2"/>
        <v>-1.1410256410256423</v>
      </c>
      <c r="G93" s="17">
        <f t="shared" si="3"/>
        <v>9.0428595220514676E-2</v>
      </c>
      <c r="L93" s="17"/>
    </row>
    <row r="94" spans="1:12" x14ac:dyDescent="0.2">
      <c r="A94" s="24">
        <v>17</v>
      </c>
      <c r="B94" s="24">
        <v>1</v>
      </c>
      <c r="C94" s="24"/>
      <c r="D94" s="17">
        <v>16.858974358974358</v>
      </c>
      <c r="E94" s="17">
        <f t="shared" si="2"/>
        <v>-0.1410256410256423</v>
      </c>
      <c r="G94" s="17">
        <f t="shared" si="3"/>
        <v>9.3686186441259228E-2</v>
      </c>
      <c r="L94" s="17"/>
    </row>
    <row r="95" spans="1:12" x14ac:dyDescent="0.2">
      <c r="A95" s="24">
        <v>16</v>
      </c>
      <c r="B95" s="24">
        <v>1</v>
      </c>
      <c r="C95" s="24"/>
      <c r="D95" s="17">
        <v>16.858974358974358</v>
      </c>
      <c r="E95" s="17">
        <f t="shared" si="2"/>
        <v>0.8589743589743577</v>
      </c>
      <c r="G95" s="17">
        <f t="shared" si="3"/>
        <v>9.1847742433773194E-2</v>
      </c>
      <c r="L95" s="17"/>
    </row>
    <row r="96" spans="1:12" x14ac:dyDescent="0.2">
      <c r="A96" s="24">
        <v>15</v>
      </c>
      <c r="B96" s="24">
        <v>1</v>
      </c>
      <c r="C96" s="24"/>
      <c r="D96" s="17">
        <v>16.858974358974358</v>
      </c>
      <c r="E96" s="17">
        <f t="shared" si="2"/>
        <v>1.8589743589743577</v>
      </c>
      <c r="G96" s="17">
        <f t="shared" si="3"/>
        <v>8.5208821600122359E-2</v>
      </c>
      <c r="L96" s="17"/>
    </row>
    <row r="97" spans="1:12" x14ac:dyDescent="0.2">
      <c r="A97" s="24">
        <v>15</v>
      </c>
      <c r="B97" s="24">
        <v>1</v>
      </c>
      <c r="C97" s="24"/>
      <c r="D97" s="17">
        <v>16.858974358974358</v>
      </c>
      <c r="E97" s="17">
        <f t="shared" si="2"/>
        <v>1.8589743589743577</v>
      </c>
      <c r="G97" s="17">
        <f t="shared" si="3"/>
        <v>8.5208821600122359E-2</v>
      </c>
      <c r="L97" s="17"/>
    </row>
    <row r="98" spans="1:12" x14ac:dyDescent="0.2">
      <c r="A98" s="24">
        <v>15</v>
      </c>
      <c r="B98" s="24">
        <v>1</v>
      </c>
      <c r="C98" s="24"/>
      <c r="D98" s="17">
        <v>16.858974358974358</v>
      </c>
      <c r="E98" s="17">
        <f t="shared" si="2"/>
        <v>1.8589743589743577</v>
      </c>
      <c r="G98" s="17">
        <f t="shared" si="3"/>
        <v>8.5208821600122359E-2</v>
      </c>
      <c r="L98" s="17"/>
    </row>
    <row r="99" spans="1:12" x14ac:dyDescent="0.2">
      <c r="A99" s="24">
        <v>15</v>
      </c>
      <c r="B99" s="24">
        <v>1</v>
      </c>
      <c r="C99" s="24"/>
      <c r="D99" s="17">
        <v>16.858974358974358</v>
      </c>
      <c r="E99" s="17">
        <f t="shared" si="2"/>
        <v>1.8589743589743577</v>
      </c>
      <c r="G99" s="17">
        <f t="shared" si="3"/>
        <v>8.5208821600122359E-2</v>
      </c>
      <c r="L99" s="17"/>
    </row>
    <row r="100" spans="1:12" x14ac:dyDescent="0.2">
      <c r="A100" s="24">
        <v>14</v>
      </c>
      <c r="B100" s="24">
        <v>1</v>
      </c>
      <c r="C100" s="24"/>
      <c r="D100" s="17">
        <v>16.858974358974358</v>
      </c>
      <c r="E100" s="17">
        <f t="shared" si="2"/>
        <v>2.8589743589743577</v>
      </c>
      <c r="G100" s="17">
        <f t="shared" si="3"/>
        <v>7.4803820711623142E-2</v>
      </c>
      <c r="L100" s="17"/>
    </row>
    <row r="101" spans="1:12" x14ac:dyDescent="0.2">
      <c r="A101" s="24">
        <v>28</v>
      </c>
      <c r="B101" s="24">
        <v>1</v>
      </c>
      <c r="C101" s="24"/>
      <c r="D101" s="17">
        <v>16.858974358974358</v>
      </c>
      <c r="E101" s="17">
        <f t="shared" si="2"/>
        <v>-11.141025641025642</v>
      </c>
      <c r="G101" s="17">
        <f t="shared" si="3"/>
        <v>3.0470611306731058E-3</v>
      </c>
      <c r="L101" s="17"/>
    </row>
    <row r="102" spans="1:12" x14ac:dyDescent="0.2">
      <c r="A102" s="24">
        <v>24</v>
      </c>
      <c r="B102" s="24">
        <v>1</v>
      </c>
      <c r="C102" s="24"/>
      <c r="D102" s="17">
        <v>16.858974358974358</v>
      </c>
      <c r="E102" s="17">
        <f t="shared" si="2"/>
        <v>-7.1410256410256423</v>
      </c>
      <c r="G102" s="17">
        <f t="shared" si="3"/>
        <v>2.293893420103504E-2</v>
      </c>
      <c r="L102" s="17"/>
    </row>
    <row r="103" spans="1:12" x14ac:dyDescent="0.2">
      <c r="A103" s="24">
        <v>25</v>
      </c>
      <c r="B103" s="24">
        <v>1</v>
      </c>
      <c r="C103" s="24"/>
      <c r="D103" s="17">
        <v>16.858974358974358</v>
      </c>
      <c r="E103" s="17">
        <f t="shared" si="2"/>
        <v>-8.1410256410256423</v>
      </c>
      <c r="G103" s="17">
        <f t="shared" si="3"/>
        <v>1.5044075220828471E-2</v>
      </c>
      <c r="L103" s="17"/>
    </row>
    <row r="104" spans="1:12" x14ac:dyDescent="0.2">
      <c r="A104" s="24">
        <v>23</v>
      </c>
      <c r="B104" s="24">
        <v>1</v>
      </c>
      <c r="C104" s="24"/>
      <c r="D104" s="17">
        <v>16.858974358974358</v>
      </c>
      <c r="E104" s="17">
        <f t="shared" si="2"/>
        <v>-6.1410256410256423</v>
      </c>
      <c r="G104" s="17">
        <f t="shared" si="3"/>
        <v>3.3098180744967454E-2</v>
      </c>
      <c r="L104" s="17"/>
    </row>
    <row r="105" spans="1:12" x14ac:dyDescent="0.2">
      <c r="A105" s="24">
        <v>24</v>
      </c>
      <c r="B105" s="24">
        <v>1</v>
      </c>
      <c r="C105" s="24"/>
      <c r="D105" s="17">
        <v>16.858974358974358</v>
      </c>
      <c r="E105" s="17">
        <f t="shared" si="2"/>
        <v>-7.1410256410256423</v>
      </c>
      <c r="G105" s="17">
        <f t="shared" si="3"/>
        <v>2.293893420103504E-2</v>
      </c>
      <c r="L105" s="17"/>
    </row>
    <row r="106" spans="1:12" x14ac:dyDescent="0.2">
      <c r="A106" s="24">
        <v>26</v>
      </c>
      <c r="B106" s="24">
        <v>1</v>
      </c>
      <c r="C106" s="24"/>
      <c r="D106" s="17">
        <v>16.858974358974358</v>
      </c>
      <c r="E106" s="17">
        <f t="shared" si="2"/>
        <v>-9.1410256410256423</v>
      </c>
      <c r="G106" s="17">
        <f t="shared" si="3"/>
        <v>9.3364312813032559E-3</v>
      </c>
      <c r="L106" s="17"/>
    </row>
    <row r="107" spans="1:12" x14ac:dyDescent="0.2">
      <c r="A107" s="24">
        <v>25</v>
      </c>
      <c r="B107" s="24">
        <v>1</v>
      </c>
      <c r="C107" s="24"/>
      <c r="D107" s="17">
        <v>16.858974358974358</v>
      </c>
      <c r="E107" s="17">
        <f t="shared" si="2"/>
        <v>-8.1410256410256423</v>
      </c>
      <c r="G107" s="17">
        <f t="shared" si="3"/>
        <v>1.5044075220828471E-2</v>
      </c>
      <c r="L107" s="17"/>
    </row>
    <row r="108" spans="1:12" x14ac:dyDescent="0.2">
      <c r="A108" s="24">
        <v>24</v>
      </c>
      <c r="B108" s="24">
        <v>1</v>
      </c>
      <c r="C108" s="24"/>
      <c r="D108" s="17">
        <v>16.858974358974358</v>
      </c>
      <c r="E108" s="17">
        <f t="shared" si="2"/>
        <v>-7.1410256410256423</v>
      </c>
      <c r="G108" s="17">
        <f t="shared" si="3"/>
        <v>2.293893420103504E-2</v>
      </c>
      <c r="L108" s="17"/>
    </row>
    <row r="109" spans="1:12" x14ac:dyDescent="0.2">
      <c r="A109" s="24">
        <v>21</v>
      </c>
      <c r="B109" s="24">
        <v>1</v>
      </c>
      <c r="C109" s="24"/>
      <c r="D109" s="17">
        <v>16.858974358974358</v>
      </c>
      <c r="E109" s="17">
        <f t="shared" si="2"/>
        <v>-4.1410256410256423</v>
      </c>
      <c r="G109" s="17">
        <f t="shared" si="3"/>
        <v>5.8389578885814829E-2</v>
      </c>
      <c r="L109" s="17"/>
    </row>
    <row r="110" spans="1:12" x14ac:dyDescent="0.2">
      <c r="A110" s="24">
        <v>18</v>
      </c>
      <c r="B110" s="24">
        <v>1</v>
      </c>
      <c r="C110" s="24"/>
      <c r="D110" s="17">
        <v>16.858974358974358</v>
      </c>
      <c r="E110" s="17">
        <f t="shared" si="2"/>
        <v>-1.1410256410256423</v>
      </c>
      <c r="G110" s="17">
        <f t="shared" si="3"/>
        <v>9.0428595220514676E-2</v>
      </c>
      <c r="L110" s="17"/>
    </row>
    <row r="111" spans="1:12" x14ac:dyDescent="0.2">
      <c r="A111" s="24">
        <v>18</v>
      </c>
      <c r="B111" s="24">
        <v>1</v>
      </c>
      <c r="C111" s="24"/>
      <c r="D111" s="17">
        <v>16.858974358974358</v>
      </c>
      <c r="E111" s="17">
        <f t="shared" si="2"/>
        <v>-1.1410256410256423</v>
      </c>
      <c r="G111" s="17">
        <f t="shared" si="3"/>
        <v>9.0428595220514676E-2</v>
      </c>
      <c r="L111" s="17"/>
    </row>
    <row r="112" spans="1:12" x14ac:dyDescent="0.2">
      <c r="A112" s="24">
        <v>21</v>
      </c>
      <c r="B112" s="24">
        <v>1</v>
      </c>
      <c r="C112" s="24"/>
      <c r="D112" s="17">
        <v>16.858974358974358</v>
      </c>
      <c r="E112" s="17">
        <f t="shared" si="2"/>
        <v>-4.1410256410256423</v>
      </c>
      <c r="G112" s="17">
        <f t="shared" si="3"/>
        <v>5.8389578885814829E-2</v>
      </c>
      <c r="L112" s="17"/>
    </row>
    <row r="113" spans="1:12" x14ac:dyDescent="0.2">
      <c r="A113" s="24">
        <v>21</v>
      </c>
      <c r="B113" s="24">
        <v>1</v>
      </c>
      <c r="C113" s="24"/>
      <c r="D113" s="17">
        <v>16.858974358974358</v>
      </c>
      <c r="E113" s="17">
        <f t="shared" si="2"/>
        <v>-4.1410256410256423</v>
      </c>
      <c r="G113" s="17">
        <f t="shared" si="3"/>
        <v>5.8389578885814829E-2</v>
      </c>
      <c r="L113" s="17"/>
    </row>
    <row r="114" spans="1:12" x14ac:dyDescent="0.2">
      <c r="A114" s="24">
        <v>18</v>
      </c>
      <c r="B114" s="24">
        <v>1</v>
      </c>
      <c r="C114" s="24"/>
      <c r="D114" s="17">
        <v>16.858974358974358</v>
      </c>
      <c r="E114" s="17">
        <f t="shared" si="2"/>
        <v>-1.1410256410256423</v>
      </c>
      <c r="G114" s="17">
        <f t="shared" si="3"/>
        <v>9.0428595220514676E-2</v>
      </c>
      <c r="L114" s="17"/>
    </row>
    <row r="115" spans="1:12" x14ac:dyDescent="0.2">
      <c r="A115" s="24">
        <v>18</v>
      </c>
      <c r="B115" s="24">
        <v>1</v>
      </c>
      <c r="C115" s="24"/>
      <c r="D115" s="17">
        <v>16.858974358974358</v>
      </c>
      <c r="E115" s="17">
        <f t="shared" si="2"/>
        <v>-1.1410256410256423</v>
      </c>
      <c r="G115" s="17">
        <f t="shared" si="3"/>
        <v>9.0428595220514676E-2</v>
      </c>
      <c r="L115" s="17"/>
    </row>
    <row r="116" spans="1:12" x14ac:dyDescent="0.2">
      <c r="A116" s="24">
        <v>19</v>
      </c>
      <c r="B116" s="24">
        <v>1</v>
      </c>
      <c r="C116" s="24"/>
      <c r="D116" s="17">
        <v>16.858974358974358</v>
      </c>
      <c r="E116" s="17">
        <f t="shared" si="2"/>
        <v>-2.1410256410256423</v>
      </c>
      <c r="G116" s="17">
        <f t="shared" si="3"/>
        <v>8.2596026638649928E-2</v>
      </c>
      <c r="L116" s="17"/>
    </row>
    <row r="117" spans="1:12" x14ac:dyDescent="0.2">
      <c r="A117" s="24">
        <v>19</v>
      </c>
      <c r="B117" s="24">
        <v>1</v>
      </c>
      <c r="C117" s="24"/>
      <c r="D117" s="17">
        <v>16.858974358974358</v>
      </c>
      <c r="E117" s="17">
        <f t="shared" si="2"/>
        <v>-2.1410256410256423</v>
      </c>
      <c r="G117" s="17">
        <f t="shared" si="3"/>
        <v>8.2596026638649928E-2</v>
      </c>
      <c r="L117" s="17"/>
    </row>
    <row r="118" spans="1:12" x14ac:dyDescent="0.2">
      <c r="A118" s="24">
        <v>19</v>
      </c>
      <c r="B118" s="24">
        <v>1</v>
      </c>
      <c r="C118" s="24"/>
      <c r="D118" s="17">
        <v>16.858974358974358</v>
      </c>
      <c r="E118" s="17">
        <f t="shared" si="2"/>
        <v>-2.1410256410256423</v>
      </c>
      <c r="G118" s="17">
        <f t="shared" si="3"/>
        <v>8.2596026638649928E-2</v>
      </c>
      <c r="L118" s="17"/>
    </row>
    <row r="119" spans="1:12" x14ac:dyDescent="0.2">
      <c r="A119" s="24">
        <v>20</v>
      </c>
      <c r="B119" s="24">
        <v>1</v>
      </c>
      <c r="C119" s="24"/>
      <c r="D119" s="17">
        <v>16.858974358974358</v>
      </c>
      <c r="E119" s="17">
        <f t="shared" si="2"/>
        <v>-3.1410256410256423</v>
      </c>
      <c r="G119" s="17">
        <f t="shared" si="3"/>
        <v>7.138971945227178E-2</v>
      </c>
      <c r="L119" s="17"/>
    </row>
    <row r="120" spans="1:12" x14ac:dyDescent="0.2">
      <c r="A120" s="24">
        <v>20</v>
      </c>
      <c r="B120" s="24">
        <v>1</v>
      </c>
      <c r="C120" s="24"/>
      <c r="D120" s="17">
        <v>16.858974358974358</v>
      </c>
      <c r="E120" s="17">
        <f t="shared" si="2"/>
        <v>-3.1410256410256423</v>
      </c>
      <c r="G120" s="17">
        <f t="shared" si="3"/>
        <v>7.138971945227178E-2</v>
      </c>
      <c r="L120" s="17"/>
    </row>
    <row r="121" spans="1:12" x14ac:dyDescent="0.2">
      <c r="A121" s="24">
        <v>17</v>
      </c>
      <c r="B121" s="24">
        <v>1</v>
      </c>
      <c r="C121" s="24"/>
      <c r="D121" s="17">
        <v>16.858974358974358</v>
      </c>
      <c r="E121" s="17">
        <f t="shared" si="2"/>
        <v>-0.1410256410256423</v>
      </c>
      <c r="G121" s="17">
        <f t="shared" si="3"/>
        <v>9.3686186441259228E-2</v>
      </c>
      <c r="L121" s="17"/>
    </row>
    <row r="122" spans="1:12" x14ac:dyDescent="0.2">
      <c r="A122" s="24">
        <v>16</v>
      </c>
      <c r="B122" s="24">
        <v>1</v>
      </c>
      <c r="C122" s="24"/>
      <c r="D122" s="17">
        <v>16.858974358974358</v>
      </c>
      <c r="E122" s="17">
        <f t="shared" si="2"/>
        <v>0.8589743589743577</v>
      </c>
      <c r="G122" s="17">
        <f t="shared" si="3"/>
        <v>9.1847742433773194E-2</v>
      </c>
      <c r="L122" s="17"/>
    </row>
    <row r="123" spans="1:12" x14ac:dyDescent="0.2">
      <c r="A123" s="24">
        <v>17</v>
      </c>
      <c r="B123" s="24">
        <v>1</v>
      </c>
      <c r="C123" s="24"/>
      <c r="D123" s="17">
        <v>16.858974358974358</v>
      </c>
      <c r="E123" s="17">
        <f t="shared" si="2"/>
        <v>-0.1410256410256423</v>
      </c>
      <c r="G123" s="17">
        <f t="shared" si="3"/>
        <v>9.3686186441259228E-2</v>
      </c>
      <c r="L123" s="17"/>
    </row>
    <row r="124" spans="1:12" x14ac:dyDescent="0.2">
      <c r="A124" s="24">
        <v>17</v>
      </c>
      <c r="B124" s="24">
        <v>1</v>
      </c>
      <c r="C124" s="24"/>
      <c r="D124" s="17">
        <v>16.858974358974358</v>
      </c>
      <c r="E124" s="17">
        <f t="shared" si="2"/>
        <v>-0.1410256410256423</v>
      </c>
      <c r="G124" s="17">
        <f t="shared" si="3"/>
        <v>9.3686186441259228E-2</v>
      </c>
      <c r="L124" s="17"/>
    </row>
    <row r="125" spans="1:12" x14ac:dyDescent="0.2">
      <c r="A125" s="24">
        <v>15</v>
      </c>
      <c r="B125" s="24">
        <v>1</v>
      </c>
      <c r="C125" s="24"/>
      <c r="D125" s="17">
        <v>16.858974358974358</v>
      </c>
      <c r="E125" s="17">
        <f t="shared" si="2"/>
        <v>1.8589743589743577</v>
      </c>
      <c r="G125" s="17">
        <f t="shared" si="3"/>
        <v>8.5208821600122359E-2</v>
      </c>
      <c r="L125" s="17"/>
    </row>
    <row r="126" spans="1:12" x14ac:dyDescent="0.2">
      <c r="A126" s="24">
        <v>15</v>
      </c>
      <c r="B126" s="24">
        <v>1</v>
      </c>
      <c r="C126" s="24"/>
      <c r="D126" s="17">
        <v>16.858974358974358</v>
      </c>
      <c r="E126" s="17">
        <f t="shared" si="2"/>
        <v>1.8589743589743577</v>
      </c>
      <c r="G126" s="17">
        <f t="shared" si="3"/>
        <v>8.5208821600122359E-2</v>
      </c>
      <c r="L126" s="17"/>
    </row>
    <row r="127" spans="1:12" x14ac:dyDescent="0.2">
      <c r="A127" s="24">
        <v>14</v>
      </c>
      <c r="B127" s="24">
        <v>1</v>
      </c>
      <c r="C127" s="24"/>
      <c r="D127" s="17">
        <v>16.858974358974358</v>
      </c>
      <c r="E127" s="17">
        <f t="shared" si="2"/>
        <v>2.8589743589743577</v>
      </c>
      <c r="G127" s="17">
        <f t="shared" si="3"/>
        <v>7.4803820711623142E-2</v>
      </c>
      <c r="L127" s="17"/>
    </row>
    <row r="128" spans="1:12" x14ac:dyDescent="0.2">
      <c r="A128" s="24">
        <v>9</v>
      </c>
      <c r="B128" s="24">
        <v>1</v>
      </c>
      <c r="C128" s="24"/>
      <c r="D128" s="17">
        <v>16.858974358974358</v>
      </c>
      <c r="E128" s="17">
        <f t="shared" si="2"/>
        <v>7.8589743589743577</v>
      </c>
      <c r="G128" s="17">
        <f t="shared" si="3"/>
        <v>1.7039902700084295E-2</v>
      </c>
      <c r="L128" s="17"/>
    </row>
    <row r="129" spans="1:12" x14ac:dyDescent="0.2">
      <c r="A129" s="24">
        <v>14</v>
      </c>
      <c r="B129" s="24">
        <v>1</v>
      </c>
      <c r="C129" s="24"/>
      <c r="D129" s="17">
        <v>16.858974358974358</v>
      </c>
      <c r="E129" s="17">
        <f t="shared" si="2"/>
        <v>2.8589743589743577</v>
      </c>
      <c r="G129" s="17">
        <f t="shared" si="3"/>
        <v>7.4803820711623142E-2</v>
      </c>
      <c r="L129" s="17"/>
    </row>
    <row r="130" spans="1:12" x14ac:dyDescent="0.2">
      <c r="A130" s="24">
        <v>13</v>
      </c>
      <c r="B130" s="24">
        <v>1</v>
      </c>
      <c r="C130" s="24"/>
      <c r="D130" s="17">
        <v>16.858974358974358</v>
      </c>
      <c r="E130" s="17">
        <f t="shared" si="2"/>
        <v>3.8589743589743577</v>
      </c>
      <c r="G130" s="17">
        <f t="shared" si="3"/>
        <v>6.2142132155231941E-2</v>
      </c>
      <c r="L130" s="17"/>
    </row>
    <row r="131" spans="1:12" x14ac:dyDescent="0.2">
      <c r="A131" s="24">
        <v>11</v>
      </c>
      <c r="B131" s="24">
        <v>1</v>
      </c>
      <c r="C131" s="24"/>
      <c r="D131" s="17">
        <v>16.858974358974358</v>
      </c>
      <c r="E131" s="17">
        <f t="shared" ref="E131:E194" si="4">D131-A131</f>
        <v>5.8589743589743577</v>
      </c>
      <c r="G131" s="17">
        <f t="shared" ref="G131:G194" si="5">_xlfn.NORM.DIST(E131,0,$F$2,FALSE)</f>
        <v>3.6339616015446226E-2</v>
      </c>
      <c r="L131" s="17"/>
    </row>
    <row r="132" spans="1:12" x14ac:dyDescent="0.2">
      <c r="A132" s="24">
        <v>11</v>
      </c>
      <c r="B132" s="24">
        <v>1</v>
      </c>
      <c r="C132" s="24"/>
      <c r="D132" s="17">
        <v>16.858974358974358</v>
      </c>
      <c r="E132" s="17">
        <f t="shared" si="4"/>
        <v>5.8589743589743577</v>
      </c>
      <c r="G132" s="17">
        <f t="shared" si="5"/>
        <v>3.6339616015446226E-2</v>
      </c>
      <c r="L132" s="17"/>
    </row>
    <row r="133" spans="1:12" x14ac:dyDescent="0.2">
      <c r="A133" s="24">
        <v>12</v>
      </c>
      <c r="B133" s="24">
        <v>1</v>
      </c>
      <c r="C133" s="24"/>
      <c r="D133" s="17">
        <v>16.858974358974358</v>
      </c>
      <c r="E133" s="17">
        <f t="shared" si="4"/>
        <v>4.8589743589743577</v>
      </c>
      <c r="G133" s="17">
        <f t="shared" si="5"/>
        <v>4.8850798619149906E-2</v>
      </c>
      <c r="L133" s="17"/>
    </row>
    <row r="134" spans="1:12" x14ac:dyDescent="0.2">
      <c r="A134" s="24">
        <v>12</v>
      </c>
      <c r="B134" s="24">
        <v>1</v>
      </c>
      <c r="C134" s="24"/>
      <c r="D134" s="17">
        <v>16.858974358974358</v>
      </c>
      <c r="E134" s="17">
        <f t="shared" si="4"/>
        <v>4.8589743589743577</v>
      </c>
      <c r="G134" s="17">
        <f t="shared" si="5"/>
        <v>4.8850798619149906E-2</v>
      </c>
      <c r="L134" s="17"/>
    </row>
    <row r="135" spans="1:12" x14ac:dyDescent="0.2">
      <c r="A135" s="24">
        <v>11</v>
      </c>
      <c r="B135" s="24">
        <v>1</v>
      </c>
      <c r="C135" s="24"/>
      <c r="D135" s="17">
        <v>16.858974358974358</v>
      </c>
      <c r="E135" s="17">
        <f t="shared" si="4"/>
        <v>5.8589743589743577</v>
      </c>
      <c r="G135" s="17">
        <f t="shared" si="5"/>
        <v>3.6339616015446226E-2</v>
      </c>
      <c r="L135" s="17"/>
    </row>
    <row r="136" spans="1:12" x14ac:dyDescent="0.2">
      <c r="A136" s="24">
        <v>11</v>
      </c>
      <c r="B136" s="24">
        <v>1</v>
      </c>
      <c r="C136" s="24"/>
      <c r="D136" s="17">
        <v>16.858974358974358</v>
      </c>
      <c r="E136" s="17">
        <f t="shared" si="4"/>
        <v>5.8589743589743577</v>
      </c>
      <c r="G136" s="17">
        <f t="shared" si="5"/>
        <v>3.6339616015446226E-2</v>
      </c>
      <c r="L136" s="17"/>
    </row>
    <row r="137" spans="1:12" x14ac:dyDescent="0.2">
      <c r="A137" s="24">
        <v>11</v>
      </c>
      <c r="B137" s="24">
        <v>1</v>
      </c>
      <c r="C137" s="24"/>
      <c r="D137" s="17">
        <v>16.858974358974358</v>
      </c>
      <c r="E137" s="17">
        <f t="shared" si="4"/>
        <v>5.8589743589743577</v>
      </c>
      <c r="G137" s="17">
        <f t="shared" si="5"/>
        <v>3.6339616015446226E-2</v>
      </c>
      <c r="L137" s="17"/>
    </row>
    <row r="138" spans="1:12" x14ac:dyDescent="0.2">
      <c r="A138" s="24">
        <v>12</v>
      </c>
      <c r="B138" s="24">
        <v>1</v>
      </c>
      <c r="C138" s="24"/>
      <c r="D138" s="17">
        <v>16.858974358974358</v>
      </c>
      <c r="E138" s="17">
        <f t="shared" si="4"/>
        <v>4.8589743589743577</v>
      </c>
      <c r="G138" s="17">
        <f t="shared" si="5"/>
        <v>4.8850798619149906E-2</v>
      </c>
      <c r="L138" s="17"/>
    </row>
    <row r="139" spans="1:12" x14ac:dyDescent="0.2">
      <c r="A139" s="24">
        <v>14</v>
      </c>
      <c r="B139" s="24">
        <v>1</v>
      </c>
      <c r="C139" s="24"/>
      <c r="D139" s="17">
        <v>16.858974358974358</v>
      </c>
      <c r="E139" s="17">
        <f t="shared" si="4"/>
        <v>2.8589743589743577</v>
      </c>
      <c r="G139" s="17">
        <f t="shared" si="5"/>
        <v>7.4803820711623142E-2</v>
      </c>
      <c r="L139" s="17"/>
    </row>
    <row r="140" spans="1:12" x14ac:dyDescent="0.2">
      <c r="A140" s="24">
        <v>13</v>
      </c>
      <c r="B140" s="24">
        <v>1</v>
      </c>
      <c r="C140" s="24"/>
      <c r="D140" s="17">
        <v>16.858974358974358</v>
      </c>
      <c r="E140" s="17">
        <f t="shared" si="4"/>
        <v>3.8589743589743577</v>
      </c>
      <c r="G140" s="17">
        <f t="shared" si="5"/>
        <v>6.2142132155231941E-2</v>
      </c>
      <c r="L140" s="17"/>
    </row>
    <row r="141" spans="1:12" x14ac:dyDescent="0.2">
      <c r="A141" s="24">
        <v>13</v>
      </c>
      <c r="B141" s="24">
        <v>1</v>
      </c>
      <c r="C141" s="24"/>
      <c r="D141" s="17">
        <v>16.858974358974358</v>
      </c>
      <c r="E141" s="17">
        <f t="shared" si="4"/>
        <v>3.8589743589743577</v>
      </c>
      <c r="G141" s="17">
        <f t="shared" si="5"/>
        <v>6.2142132155231941E-2</v>
      </c>
      <c r="L141" s="17"/>
    </row>
    <row r="142" spans="1:12" x14ac:dyDescent="0.2">
      <c r="A142" s="24">
        <v>13</v>
      </c>
      <c r="B142" s="24">
        <v>1</v>
      </c>
      <c r="C142" s="24"/>
      <c r="D142" s="17">
        <v>16.858974358974358</v>
      </c>
      <c r="E142" s="17">
        <f t="shared" si="4"/>
        <v>3.8589743589743577</v>
      </c>
      <c r="G142" s="17">
        <f t="shared" si="5"/>
        <v>6.2142132155231941E-2</v>
      </c>
      <c r="L142" s="17"/>
    </row>
    <row r="143" spans="1:12" x14ac:dyDescent="0.2">
      <c r="A143" s="24">
        <v>21</v>
      </c>
      <c r="B143" s="24">
        <v>1</v>
      </c>
      <c r="C143" s="24"/>
      <c r="D143" s="17">
        <v>16.858974358974358</v>
      </c>
      <c r="E143" s="17">
        <f t="shared" si="4"/>
        <v>-4.1410256410256423</v>
      </c>
      <c r="G143" s="17">
        <f t="shared" si="5"/>
        <v>5.8389578885814829E-2</v>
      </c>
      <c r="L143" s="17"/>
    </row>
    <row r="144" spans="1:12" x14ac:dyDescent="0.2">
      <c r="A144" s="24">
        <v>19</v>
      </c>
      <c r="B144" s="24">
        <v>1</v>
      </c>
      <c r="C144" s="24"/>
      <c r="D144" s="17">
        <v>16.858974358974358</v>
      </c>
      <c r="E144" s="17">
        <f t="shared" si="4"/>
        <v>-2.1410256410256423</v>
      </c>
      <c r="G144" s="17">
        <f t="shared" si="5"/>
        <v>8.2596026638649928E-2</v>
      </c>
      <c r="L144" s="17"/>
    </row>
    <row r="145" spans="1:12" x14ac:dyDescent="0.2">
      <c r="A145" s="24">
        <v>23</v>
      </c>
      <c r="B145" s="24">
        <v>1</v>
      </c>
      <c r="C145" s="24"/>
      <c r="D145" s="17">
        <v>16.858974358974358</v>
      </c>
      <c r="E145" s="17">
        <f t="shared" si="4"/>
        <v>-6.1410256410256423</v>
      </c>
      <c r="G145" s="17">
        <f t="shared" si="5"/>
        <v>3.3098180744967454E-2</v>
      </c>
      <c r="L145" s="17"/>
    </row>
    <row r="146" spans="1:12" x14ac:dyDescent="0.2">
      <c r="A146" s="24">
        <v>23</v>
      </c>
      <c r="B146" s="24">
        <v>1</v>
      </c>
      <c r="C146" s="24"/>
      <c r="D146" s="17">
        <v>16.858974358974358</v>
      </c>
      <c r="E146" s="17">
        <f t="shared" si="4"/>
        <v>-6.1410256410256423</v>
      </c>
      <c r="G146" s="17">
        <f t="shared" si="5"/>
        <v>3.3098180744967454E-2</v>
      </c>
      <c r="L146" s="17"/>
    </row>
    <row r="147" spans="1:12" x14ac:dyDescent="0.2">
      <c r="A147" s="24">
        <v>19</v>
      </c>
      <c r="B147" s="24">
        <v>1</v>
      </c>
      <c r="C147" s="24"/>
      <c r="D147" s="17">
        <v>16.858974358974358</v>
      </c>
      <c r="E147" s="17">
        <f t="shared" si="4"/>
        <v>-2.1410256410256423</v>
      </c>
      <c r="G147" s="17">
        <f t="shared" si="5"/>
        <v>8.2596026638649928E-2</v>
      </c>
      <c r="L147" s="17"/>
    </row>
    <row r="148" spans="1:12" x14ac:dyDescent="0.2">
      <c r="A148" s="24">
        <v>19</v>
      </c>
      <c r="B148" s="24">
        <v>1</v>
      </c>
      <c r="C148" s="24"/>
      <c r="D148" s="17">
        <v>16.858974358974358</v>
      </c>
      <c r="E148" s="17">
        <f t="shared" si="4"/>
        <v>-2.1410256410256423</v>
      </c>
      <c r="G148" s="17">
        <f t="shared" si="5"/>
        <v>8.2596026638649928E-2</v>
      </c>
      <c r="L148" s="17"/>
    </row>
    <row r="149" spans="1:12" x14ac:dyDescent="0.2">
      <c r="A149" s="24">
        <v>18</v>
      </c>
      <c r="B149" s="24">
        <v>1</v>
      </c>
      <c r="C149" s="24"/>
      <c r="D149" s="17">
        <v>16.858974358974358</v>
      </c>
      <c r="E149" s="17">
        <f t="shared" si="4"/>
        <v>-1.1410256410256423</v>
      </c>
      <c r="G149" s="17">
        <f t="shared" si="5"/>
        <v>9.0428595220514676E-2</v>
      </c>
      <c r="L149" s="17"/>
    </row>
    <row r="150" spans="1:12" x14ac:dyDescent="0.2">
      <c r="A150" s="24">
        <v>19</v>
      </c>
      <c r="B150" s="24">
        <v>1</v>
      </c>
      <c r="C150" s="24"/>
      <c r="D150" s="17">
        <v>16.858974358974358</v>
      </c>
      <c r="E150" s="17">
        <f t="shared" si="4"/>
        <v>-2.1410256410256423</v>
      </c>
      <c r="G150" s="17">
        <f t="shared" si="5"/>
        <v>8.2596026638649928E-2</v>
      </c>
      <c r="L150" s="17"/>
    </row>
    <row r="151" spans="1:12" x14ac:dyDescent="0.2">
      <c r="A151" s="24">
        <v>19</v>
      </c>
      <c r="B151" s="24">
        <v>1</v>
      </c>
      <c r="C151" s="24"/>
      <c r="D151" s="17">
        <v>16.858974358974358</v>
      </c>
      <c r="E151" s="17">
        <f t="shared" si="4"/>
        <v>-2.1410256410256423</v>
      </c>
      <c r="G151" s="17">
        <f t="shared" si="5"/>
        <v>8.2596026638649928E-2</v>
      </c>
      <c r="L151" s="17"/>
    </row>
    <row r="152" spans="1:12" x14ac:dyDescent="0.2">
      <c r="A152" s="24">
        <v>14</v>
      </c>
      <c r="B152" s="24">
        <v>1</v>
      </c>
      <c r="C152" s="24"/>
      <c r="D152" s="17">
        <v>16.858974358974358</v>
      </c>
      <c r="E152" s="17">
        <f t="shared" si="4"/>
        <v>2.8589743589743577</v>
      </c>
      <c r="G152" s="17">
        <f t="shared" si="5"/>
        <v>7.4803820711623142E-2</v>
      </c>
      <c r="L152" s="17"/>
    </row>
    <row r="153" spans="1:12" x14ac:dyDescent="0.2">
      <c r="A153" s="24">
        <v>15</v>
      </c>
      <c r="B153" s="24">
        <v>1</v>
      </c>
      <c r="C153" s="24"/>
      <c r="D153" s="17">
        <v>16.858974358974358</v>
      </c>
      <c r="E153" s="17">
        <f t="shared" si="4"/>
        <v>1.8589743589743577</v>
      </c>
      <c r="G153" s="17">
        <f t="shared" si="5"/>
        <v>8.5208821600122359E-2</v>
      </c>
      <c r="L153" s="17"/>
    </row>
    <row r="154" spans="1:12" x14ac:dyDescent="0.2">
      <c r="A154" s="24">
        <v>14</v>
      </c>
      <c r="B154" s="24">
        <v>1</v>
      </c>
      <c r="C154" s="24"/>
      <c r="D154" s="17">
        <v>16.858974358974358</v>
      </c>
      <c r="E154" s="17">
        <f t="shared" si="4"/>
        <v>2.8589743589743577</v>
      </c>
      <c r="G154" s="17">
        <f t="shared" si="5"/>
        <v>7.4803820711623142E-2</v>
      </c>
      <c r="L154" s="17"/>
    </row>
    <row r="155" spans="1:12" x14ac:dyDescent="0.2">
      <c r="A155" s="24">
        <v>12</v>
      </c>
      <c r="B155" s="24">
        <v>1</v>
      </c>
      <c r="C155" s="24"/>
      <c r="D155" s="17">
        <v>16.858974358974358</v>
      </c>
      <c r="E155" s="17">
        <f t="shared" si="4"/>
        <v>4.8589743589743577</v>
      </c>
      <c r="G155" s="17">
        <f t="shared" si="5"/>
        <v>4.8850798619149906E-2</v>
      </c>
      <c r="L155" s="17"/>
    </row>
    <row r="156" spans="1:12" x14ac:dyDescent="0.2">
      <c r="A156" s="24">
        <v>18</v>
      </c>
      <c r="B156" s="24">
        <v>1</v>
      </c>
      <c r="C156" s="24"/>
      <c r="D156" s="17">
        <v>16.858974358974358</v>
      </c>
      <c r="E156" s="17">
        <f t="shared" si="4"/>
        <v>-1.1410256410256423</v>
      </c>
      <c r="G156" s="17">
        <f t="shared" si="5"/>
        <v>9.0428595220514676E-2</v>
      </c>
      <c r="L156" s="17"/>
    </row>
    <row r="157" spans="1:12" x14ac:dyDescent="0.2">
      <c r="A157" s="24">
        <v>16</v>
      </c>
      <c r="B157" s="24">
        <v>1</v>
      </c>
      <c r="C157" s="24"/>
      <c r="D157" s="17">
        <v>16.858974358974358</v>
      </c>
      <c r="E157" s="17">
        <f t="shared" si="4"/>
        <v>0.8589743589743577</v>
      </c>
      <c r="G157" s="17">
        <f t="shared" si="5"/>
        <v>9.1847742433773194E-2</v>
      </c>
      <c r="L157" s="17"/>
    </row>
    <row r="158" spans="1:12" x14ac:dyDescent="0.2">
      <c r="A158" s="24">
        <v>17</v>
      </c>
      <c r="B158" s="24">
        <v>1</v>
      </c>
      <c r="C158" s="24"/>
      <c r="D158" s="17">
        <v>16.858974358974358</v>
      </c>
      <c r="E158" s="17">
        <f t="shared" si="4"/>
        <v>-0.1410256410256423</v>
      </c>
      <c r="G158" s="17">
        <f t="shared" si="5"/>
        <v>9.3686186441259228E-2</v>
      </c>
      <c r="L158" s="17"/>
    </row>
    <row r="159" spans="1:12" x14ac:dyDescent="0.2">
      <c r="A159" s="24">
        <v>18</v>
      </c>
      <c r="B159" s="24">
        <v>1</v>
      </c>
      <c r="C159" s="24"/>
      <c r="D159" s="17">
        <v>16.858974358974358</v>
      </c>
      <c r="E159" s="17">
        <f t="shared" si="4"/>
        <v>-1.1410256410256423</v>
      </c>
      <c r="G159" s="17">
        <f t="shared" si="5"/>
        <v>9.0428595220514676E-2</v>
      </c>
      <c r="L159" s="17"/>
    </row>
    <row r="160" spans="1:12" x14ac:dyDescent="0.2">
      <c r="A160" s="24">
        <v>16</v>
      </c>
      <c r="B160" s="24">
        <v>1</v>
      </c>
      <c r="C160" s="24"/>
      <c r="D160" s="17">
        <v>16.858974358974358</v>
      </c>
      <c r="E160" s="17">
        <f t="shared" si="4"/>
        <v>0.8589743589743577</v>
      </c>
      <c r="G160" s="17">
        <f t="shared" si="5"/>
        <v>9.1847742433773194E-2</v>
      </c>
      <c r="L160" s="17"/>
    </row>
    <row r="161" spans="1:12" x14ac:dyDescent="0.2">
      <c r="A161" s="24">
        <v>18</v>
      </c>
      <c r="B161" s="24">
        <v>1</v>
      </c>
      <c r="C161" s="24"/>
      <c r="D161" s="17">
        <v>16.858974358974358</v>
      </c>
      <c r="E161" s="17">
        <f t="shared" si="4"/>
        <v>-1.1410256410256423</v>
      </c>
      <c r="G161" s="17">
        <f t="shared" si="5"/>
        <v>9.0428595220514676E-2</v>
      </c>
      <c r="L161" s="17"/>
    </row>
    <row r="162" spans="1:12" x14ac:dyDescent="0.2">
      <c r="A162" s="24">
        <v>18</v>
      </c>
      <c r="B162" s="24">
        <v>1</v>
      </c>
      <c r="C162" s="24"/>
      <c r="D162" s="17">
        <v>16.858974358974358</v>
      </c>
      <c r="E162" s="17">
        <f t="shared" si="4"/>
        <v>-1.1410256410256423</v>
      </c>
      <c r="G162" s="17">
        <f t="shared" si="5"/>
        <v>9.0428595220514676E-2</v>
      </c>
      <c r="L162" s="17"/>
    </row>
    <row r="163" spans="1:12" x14ac:dyDescent="0.2">
      <c r="A163" s="24">
        <v>20</v>
      </c>
      <c r="B163" s="24">
        <v>1</v>
      </c>
      <c r="C163" s="24"/>
      <c r="D163" s="17">
        <v>16.858974358974358</v>
      </c>
      <c r="E163" s="17">
        <f t="shared" si="4"/>
        <v>-3.1410256410256423</v>
      </c>
      <c r="G163" s="17">
        <f t="shared" si="5"/>
        <v>7.138971945227178E-2</v>
      </c>
      <c r="L163" s="17"/>
    </row>
    <row r="164" spans="1:12" x14ac:dyDescent="0.2">
      <c r="A164" s="24">
        <v>19</v>
      </c>
      <c r="B164" s="24">
        <v>1</v>
      </c>
      <c r="C164" s="24"/>
      <c r="D164" s="17">
        <v>16.858974358974358</v>
      </c>
      <c r="E164" s="17">
        <f t="shared" si="4"/>
        <v>-2.1410256410256423</v>
      </c>
      <c r="G164" s="17">
        <f t="shared" si="5"/>
        <v>8.2596026638649928E-2</v>
      </c>
      <c r="L164" s="17"/>
    </row>
    <row r="165" spans="1:12" x14ac:dyDescent="0.2">
      <c r="A165" s="24">
        <v>20</v>
      </c>
      <c r="B165" s="24">
        <v>1</v>
      </c>
      <c r="C165" s="24"/>
      <c r="D165" s="17">
        <v>16.858974358974358</v>
      </c>
      <c r="E165" s="17">
        <f t="shared" si="4"/>
        <v>-3.1410256410256423</v>
      </c>
      <c r="G165" s="17">
        <f t="shared" si="5"/>
        <v>7.138971945227178E-2</v>
      </c>
      <c r="L165" s="17"/>
    </row>
    <row r="166" spans="1:12" x14ac:dyDescent="0.2">
      <c r="A166" s="24">
        <v>18</v>
      </c>
      <c r="B166" s="24">
        <v>1</v>
      </c>
      <c r="C166" s="24"/>
      <c r="D166" s="17">
        <v>16.858974358974358</v>
      </c>
      <c r="E166" s="17">
        <f t="shared" si="4"/>
        <v>-1.1410256410256423</v>
      </c>
      <c r="G166" s="17">
        <f t="shared" si="5"/>
        <v>9.0428595220514676E-2</v>
      </c>
      <c r="L166" s="17"/>
    </row>
    <row r="167" spans="1:12" x14ac:dyDescent="0.2">
      <c r="A167" s="24">
        <v>21</v>
      </c>
      <c r="B167" s="24">
        <v>1</v>
      </c>
      <c r="C167" s="24"/>
      <c r="D167" s="17">
        <v>16.858974358974358</v>
      </c>
      <c r="E167" s="17">
        <f t="shared" si="4"/>
        <v>-4.1410256410256423</v>
      </c>
      <c r="G167" s="17">
        <f t="shared" si="5"/>
        <v>5.8389578885814829E-2</v>
      </c>
      <c r="L167" s="17"/>
    </row>
    <row r="168" spans="1:12" x14ac:dyDescent="0.2">
      <c r="A168" s="24">
        <v>19</v>
      </c>
      <c r="B168" s="24">
        <v>1</v>
      </c>
      <c r="C168" s="24"/>
      <c r="D168" s="17">
        <v>16.858974358974358</v>
      </c>
      <c r="E168" s="17">
        <f t="shared" si="4"/>
        <v>-2.1410256410256423</v>
      </c>
      <c r="G168" s="17">
        <f t="shared" si="5"/>
        <v>8.2596026638649928E-2</v>
      </c>
      <c r="L168" s="17"/>
    </row>
    <row r="169" spans="1:12" x14ac:dyDescent="0.2">
      <c r="A169" s="24">
        <v>19</v>
      </c>
      <c r="B169" s="24">
        <v>1</v>
      </c>
      <c r="C169" s="24"/>
      <c r="D169" s="17">
        <v>16.858974358974358</v>
      </c>
      <c r="E169" s="17">
        <f t="shared" si="4"/>
        <v>-2.1410256410256423</v>
      </c>
      <c r="G169" s="17">
        <f t="shared" si="5"/>
        <v>8.2596026638649928E-2</v>
      </c>
      <c r="L169" s="17"/>
    </row>
    <row r="170" spans="1:12" x14ac:dyDescent="0.2">
      <c r="A170" s="24">
        <v>19</v>
      </c>
      <c r="B170" s="24">
        <v>1</v>
      </c>
      <c r="C170" s="24"/>
      <c r="D170" s="17">
        <v>16.858974358974358</v>
      </c>
      <c r="E170" s="17">
        <f t="shared" si="4"/>
        <v>-2.1410256410256423</v>
      </c>
      <c r="G170" s="17">
        <f t="shared" si="5"/>
        <v>8.2596026638649928E-2</v>
      </c>
      <c r="L170" s="17"/>
    </row>
    <row r="171" spans="1:12" x14ac:dyDescent="0.2">
      <c r="A171" s="24">
        <v>20</v>
      </c>
      <c r="B171" s="24">
        <v>1</v>
      </c>
      <c r="C171" s="24"/>
      <c r="D171" s="17">
        <v>16.858974358974358</v>
      </c>
      <c r="E171" s="17">
        <f t="shared" si="4"/>
        <v>-3.1410256410256423</v>
      </c>
      <c r="G171" s="17">
        <f t="shared" si="5"/>
        <v>7.138971945227178E-2</v>
      </c>
      <c r="L171" s="17"/>
    </row>
    <row r="172" spans="1:12" x14ac:dyDescent="0.2">
      <c r="A172" s="24">
        <v>20</v>
      </c>
      <c r="B172" s="24">
        <v>1</v>
      </c>
      <c r="C172" s="24"/>
      <c r="D172" s="17">
        <v>16.858974358974358</v>
      </c>
      <c r="E172" s="17">
        <f t="shared" si="4"/>
        <v>-3.1410256410256423</v>
      </c>
      <c r="G172" s="17">
        <f t="shared" si="5"/>
        <v>7.138971945227178E-2</v>
      </c>
      <c r="L172" s="17"/>
    </row>
    <row r="173" spans="1:12" x14ac:dyDescent="0.2">
      <c r="A173" s="24">
        <v>19</v>
      </c>
      <c r="B173" s="24">
        <v>1</v>
      </c>
      <c r="C173" s="24"/>
      <c r="D173" s="17">
        <v>16.858974358974358</v>
      </c>
      <c r="E173" s="17">
        <f t="shared" si="4"/>
        <v>-2.1410256410256423</v>
      </c>
      <c r="G173" s="17">
        <f t="shared" si="5"/>
        <v>8.2596026638649928E-2</v>
      </c>
      <c r="L173" s="17"/>
    </row>
    <row r="174" spans="1:12" x14ac:dyDescent="0.2">
      <c r="A174" s="24">
        <v>20</v>
      </c>
      <c r="B174" s="24">
        <v>1</v>
      </c>
      <c r="C174" s="24"/>
      <c r="D174" s="17">
        <v>16.858974358974358</v>
      </c>
      <c r="E174" s="17">
        <f t="shared" si="4"/>
        <v>-3.1410256410256423</v>
      </c>
      <c r="G174" s="17">
        <f t="shared" si="5"/>
        <v>7.138971945227178E-2</v>
      </c>
      <c r="L174" s="17"/>
    </row>
    <row r="175" spans="1:12" x14ac:dyDescent="0.2">
      <c r="A175" s="24">
        <v>15</v>
      </c>
      <c r="B175" s="24">
        <v>1</v>
      </c>
      <c r="C175" s="24"/>
      <c r="D175" s="17">
        <v>16.858974358974358</v>
      </c>
      <c r="E175" s="17">
        <f t="shared" si="4"/>
        <v>1.8589743589743577</v>
      </c>
      <c r="G175" s="17">
        <f t="shared" si="5"/>
        <v>8.5208821600122359E-2</v>
      </c>
      <c r="L175" s="17"/>
    </row>
    <row r="176" spans="1:12" x14ac:dyDescent="0.2">
      <c r="A176" s="24">
        <v>16</v>
      </c>
      <c r="B176" s="24">
        <v>1</v>
      </c>
      <c r="C176" s="24"/>
      <c r="D176" s="17">
        <v>16.858974358974358</v>
      </c>
      <c r="E176" s="17">
        <f t="shared" si="4"/>
        <v>0.8589743589743577</v>
      </c>
      <c r="G176" s="17">
        <f t="shared" si="5"/>
        <v>9.1847742433773194E-2</v>
      </c>
      <c r="L176" s="17"/>
    </row>
    <row r="177" spans="1:12" x14ac:dyDescent="0.2">
      <c r="A177" s="24">
        <v>15</v>
      </c>
      <c r="B177" s="24">
        <v>1</v>
      </c>
      <c r="C177" s="24"/>
      <c r="D177" s="17">
        <v>16.858974358974358</v>
      </c>
      <c r="E177" s="17">
        <f t="shared" si="4"/>
        <v>1.8589743589743577</v>
      </c>
      <c r="G177" s="17">
        <f t="shared" si="5"/>
        <v>8.5208821600122359E-2</v>
      </c>
      <c r="L177" s="17"/>
    </row>
    <row r="178" spans="1:12" x14ac:dyDescent="0.2">
      <c r="A178" s="24">
        <v>15</v>
      </c>
      <c r="B178" s="24">
        <v>1</v>
      </c>
      <c r="C178" s="24"/>
      <c r="D178" s="17">
        <v>16.858974358974358</v>
      </c>
      <c r="E178" s="17">
        <f t="shared" si="4"/>
        <v>1.8589743589743577</v>
      </c>
      <c r="G178" s="17">
        <f t="shared" si="5"/>
        <v>8.5208821600122359E-2</v>
      </c>
      <c r="L178" s="17"/>
    </row>
    <row r="179" spans="1:12" x14ac:dyDescent="0.2">
      <c r="A179" s="24">
        <v>16</v>
      </c>
      <c r="B179" s="24">
        <v>1</v>
      </c>
      <c r="C179" s="24"/>
      <c r="D179" s="17">
        <v>16.858974358974358</v>
      </c>
      <c r="E179" s="17">
        <f t="shared" si="4"/>
        <v>0.8589743589743577</v>
      </c>
      <c r="G179" s="17">
        <f t="shared" si="5"/>
        <v>9.1847742433773194E-2</v>
      </c>
      <c r="L179" s="17"/>
    </row>
    <row r="180" spans="1:12" x14ac:dyDescent="0.2">
      <c r="A180" s="24">
        <v>14</v>
      </c>
      <c r="B180" s="24">
        <v>1</v>
      </c>
      <c r="C180" s="24"/>
      <c r="D180" s="17">
        <v>16.858974358974358</v>
      </c>
      <c r="E180" s="17">
        <f t="shared" si="4"/>
        <v>2.8589743589743577</v>
      </c>
      <c r="G180" s="17">
        <f t="shared" si="5"/>
        <v>7.4803820711623142E-2</v>
      </c>
      <c r="L180" s="17"/>
    </row>
    <row r="181" spans="1:12" x14ac:dyDescent="0.2">
      <c r="A181" s="24">
        <v>21</v>
      </c>
      <c r="B181" s="24">
        <v>1</v>
      </c>
      <c r="C181" s="24"/>
      <c r="D181" s="17">
        <v>16.858974358974358</v>
      </c>
      <c r="E181" s="17">
        <f t="shared" si="4"/>
        <v>-4.1410256410256423</v>
      </c>
      <c r="G181" s="17">
        <f t="shared" si="5"/>
        <v>5.8389578885814829E-2</v>
      </c>
      <c r="L181" s="17"/>
    </row>
    <row r="182" spans="1:12" x14ac:dyDescent="0.2">
      <c r="A182" s="24">
        <v>21</v>
      </c>
      <c r="B182" s="24">
        <v>1</v>
      </c>
      <c r="C182" s="24"/>
      <c r="D182" s="17">
        <v>16.858974358974358</v>
      </c>
      <c r="E182" s="17">
        <f t="shared" si="4"/>
        <v>-4.1410256410256423</v>
      </c>
      <c r="G182" s="17">
        <f t="shared" si="5"/>
        <v>5.8389578885814829E-2</v>
      </c>
      <c r="L182" s="17"/>
    </row>
    <row r="183" spans="1:12" x14ac:dyDescent="0.2">
      <c r="A183" s="24">
        <v>21</v>
      </c>
      <c r="B183" s="24">
        <v>1</v>
      </c>
      <c r="C183" s="24"/>
      <c r="D183" s="17">
        <v>16.858974358974358</v>
      </c>
      <c r="E183" s="17">
        <f t="shared" si="4"/>
        <v>-4.1410256410256423</v>
      </c>
      <c r="G183" s="17">
        <f t="shared" si="5"/>
        <v>5.8389578885814829E-2</v>
      </c>
      <c r="L183" s="17"/>
    </row>
    <row r="184" spans="1:12" x14ac:dyDescent="0.2">
      <c r="A184" s="24">
        <v>21</v>
      </c>
      <c r="B184" s="24">
        <v>1</v>
      </c>
      <c r="C184" s="24"/>
      <c r="D184" s="17">
        <v>16.858974358974358</v>
      </c>
      <c r="E184" s="17">
        <f t="shared" si="4"/>
        <v>-4.1410256410256423</v>
      </c>
      <c r="G184" s="17">
        <f t="shared" si="5"/>
        <v>5.8389578885814829E-2</v>
      </c>
      <c r="L184" s="17"/>
    </row>
    <row r="185" spans="1:12" x14ac:dyDescent="0.2">
      <c r="A185" s="24">
        <v>18</v>
      </c>
      <c r="B185" s="24">
        <v>1</v>
      </c>
      <c r="C185" s="24"/>
      <c r="D185" s="17">
        <v>16.858974358974358</v>
      </c>
      <c r="E185" s="17">
        <f t="shared" si="4"/>
        <v>-1.1410256410256423</v>
      </c>
      <c r="G185" s="17">
        <f t="shared" si="5"/>
        <v>9.0428595220514676E-2</v>
      </c>
      <c r="L185" s="17"/>
    </row>
    <row r="186" spans="1:12" x14ac:dyDescent="0.2">
      <c r="A186" s="24">
        <v>18</v>
      </c>
      <c r="B186" s="24">
        <v>1</v>
      </c>
      <c r="C186" s="24"/>
      <c r="D186" s="17">
        <v>16.858974358974358</v>
      </c>
      <c r="E186" s="17">
        <f t="shared" si="4"/>
        <v>-1.1410256410256423</v>
      </c>
      <c r="G186" s="17">
        <f t="shared" si="5"/>
        <v>9.0428595220514676E-2</v>
      </c>
      <c r="L186" s="17"/>
    </row>
    <row r="187" spans="1:12" x14ac:dyDescent="0.2">
      <c r="A187" s="24">
        <v>19</v>
      </c>
      <c r="B187" s="24">
        <v>1</v>
      </c>
      <c r="C187" s="24"/>
      <c r="D187" s="17">
        <v>16.858974358974358</v>
      </c>
      <c r="E187" s="17">
        <f t="shared" si="4"/>
        <v>-2.1410256410256423</v>
      </c>
      <c r="G187" s="17">
        <f t="shared" si="5"/>
        <v>8.2596026638649928E-2</v>
      </c>
      <c r="L187" s="17"/>
    </row>
    <row r="188" spans="1:12" x14ac:dyDescent="0.2">
      <c r="A188" s="24">
        <v>21</v>
      </c>
      <c r="B188" s="24">
        <v>1</v>
      </c>
      <c r="C188" s="24"/>
      <c r="D188" s="17">
        <v>16.858974358974358</v>
      </c>
      <c r="E188" s="17">
        <f t="shared" si="4"/>
        <v>-4.1410256410256423</v>
      </c>
      <c r="G188" s="17">
        <f t="shared" si="5"/>
        <v>5.8389578885814829E-2</v>
      </c>
      <c r="L188" s="17"/>
    </row>
    <row r="189" spans="1:12" x14ac:dyDescent="0.2">
      <c r="A189" s="24">
        <v>21</v>
      </c>
      <c r="B189" s="24">
        <v>1</v>
      </c>
      <c r="C189" s="24"/>
      <c r="D189" s="17">
        <v>16.858974358974358</v>
      </c>
      <c r="E189" s="17">
        <f t="shared" si="4"/>
        <v>-4.1410256410256423</v>
      </c>
      <c r="G189" s="17">
        <f t="shared" si="5"/>
        <v>5.8389578885814829E-2</v>
      </c>
      <c r="L189" s="17"/>
    </row>
    <row r="190" spans="1:12" x14ac:dyDescent="0.2">
      <c r="A190" s="24">
        <v>21</v>
      </c>
      <c r="B190" s="24">
        <v>1</v>
      </c>
      <c r="C190" s="24"/>
      <c r="D190" s="17">
        <v>16.858974358974358</v>
      </c>
      <c r="E190" s="17">
        <f t="shared" si="4"/>
        <v>-4.1410256410256423</v>
      </c>
      <c r="G190" s="17">
        <f t="shared" si="5"/>
        <v>5.8389578885814829E-2</v>
      </c>
      <c r="L190" s="17"/>
    </row>
    <row r="191" spans="1:12" x14ac:dyDescent="0.2">
      <c r="A191" s="24">
        <v>22</v>
      </c>
      <c r="B191" s="24">
        <v>1</v>
      </c>
      <c r="C191" s="24"/>
      <c r="D191" s="17">
        <v>16.858974358974358</v>
      </c>
      <c r="E191" s="17">
        <f t="shared" si="4"/>
        <v>-5.1410256410256423</v>
      </c>
      <c r="G191" s="17">
        <f t="shared" si="5"/>
        <v>4.5191645925457373E-2</v>
      </c>
      <c r="L191" s="17"/>
    </row>
    <row r="192" spans="1:12" x14ac:dyDescent="0.2">
      <c r="A192" s="24">
        <v>18</v>
      </c>
      <c r="B192" s="24">
        <v>1</v>
      </c>
      <c r="C192" s="24"/>
      <c r="D192" s="17">
        <v>16.858974358974358</v>
      </c>
      <c r="E192" s="17">
        <f t="shared" si="4"/>
        <v>-1.1410256410256423</v>
      </c>
      <c r="G192" s="17">
        <f t="shared" si="5"/>
        <v>9.0428595220514676E-2</v>
      </c>
      <c r="L192" s="17"/>
    </row>
    <row r="193" spans="1:12" x14ac:dyDescent="0.2">
      <c r="A193" s="24">
        <v>18</v>
      </c>
      <c r="B193" s="24">
        <v>1</v>
      </c>
      <c r="C193" s="24"/>
      <c r="D193" s="17">
        <v>16.858974358974358</v>
      </c>
      <c r="E193" s="17">
        <f t="shared" si="4"/>
        <v>-1.1410256410256423</v>
      </c>
      <c r="G193" s="17">
        <f t="shared" si="5"/>
        <v>9.0428595220514676E-2</v>
      </c>
      <c r="L193" s="17"/>
    </row>
    <row r="194" spans="1:12" x14ac:dyDescent="0.2">
      <c r="A194" s="24">
        <v>18</v>
      </c>
      <c r="B194" s="24">
        <v>1</v>
      </c>
      <c r="C194" s="24"/>
      <c r="D194" s="17">
        <v>16.858974358974358</v>
      </c>
      <c r="E194" s="17">
        <f t="shared" si="4"/>
        <v>-1.1410256410256423</v>
      </c>
      <c r="G194" s="17">
        <f t="shared" si="5"/>
        <v>9.0428595220514676E-2</v>
      </c>
      <c r="L194" s="17"/>
    </row>
    <row r="195" spans="1:12" x14ac:dyDescent="0.2">
      <c r="A195" s="24">
        <v>24</v>
      </c>
      <c r="B195" s="24">
        <v>1</v>
      </c>
      <c r="C195" s="24"/>
      <c r="D195" s="17">
        <v>16.858974358974358</v>
      </c>
      <c r="E195" s="17">
        <f t="shared" ref="E195:E235" si="6">D195-A195</f>
        <v>-7.1410256410256423</v>
      </c>
      <c r="G195" s="17">
        <f t="shared" ref="G195:G235" si="7">_xlfn.NORM.DIST(E195,0,$F$2,FALSE)</f>
        <v>2.293893420103504E-2</v>
      </c>
      <c r="L195" s="17"/>
    </row>
    <row r="196" spans="1:12" x14ac:dyDescent="0.2">
      <c r="A196" s="24">
        <v>24</v>
      </c>
      <c r="B196" s="24">
        <v>1</v>
      </c>
      <c r="C196" s="24"/>
      <c r="D196" s="17">
        <v>16.858974358974358</v>
      </c>
      <c r="E196" s="17">
        <f t="shared" si="6"/>
        <v>-7.1410256410256423</v>
      </c>
      <c r="G196" s="17">
        <f t="shared" si="7"/>
        <v>2.293893420103504E-2</v>
      </c>
      <c r="L196" s="17"/>
    </row>
    <row r="197" spans="1:12" x14ac:dyDescent="0.2">
      <c r="A197" s="24">
        <v>26</v>
      </c>
      <c r="B197" s="24">
        <v>1</v>
      </c>
      <c r="C197" s="24"/>
      <c r="D197" s="17">
        <v>16.858974358974358</v>
      </c>
      <c r="E197" s="17">
        <f t="shared" si="6"/>
        <v>-9.1410256410256423</v>
      </c>
      <c r="G197" s="17">
        <f t="shared" si="7"/>
        <v>9.3364312813032559E-3</v>
      </c>
      <c r="L197" s="17"/>
    </row>
    <row r="198" spans="1:12" x14ac:dyDescent="0.2">
      <c r="A198" s="24">
        <v>28</v>
      </c>
      <c r="B198" s="24">
        <v>1</v>
      </c>
      <c r="C198" s="24"/>
      <c r="D198" s="17">
        <v>16.858974358974358</v>
      </c>
      <c r="E198" s="17">
        <f t="shared" si="6"/>
        <v>-11.141025641025642</v>
      </c>
      <c r="G198" s="17">
        <f t="shared" si="7"/>
        <v>3.0470611306731058E-3</v>
      </c>
      <c r="L198" s="17"/>
    </row>
    <row r="199" spans="1:12" x14ac:dyDescent="0.2">
      <c r="A199" s="24">
        <v>26</v>
      </c>
      <c r="B199" s="24">
        <v>1</v>
      </c>
      <c r="C199" s="24"/>
      <c r="D199" s="17">
        <v>16.858974358974358</v>
      </c>
      <c r="E199" s="17">
        <f t="shared" si="6"/>
        <v>-9.1410256410256423</v>
      </c>
      <c r="G199" s="17">
        <f t="shared" si="7"/>
        <v>9.3364312813032559E-3</v>
      </c>
      <c r="L199" s="17"/>
    </row>
    <row r="200" spans="1:12" x14ac:dyDescent="0.2">
      <c r="A200" s="24">
        <v>11</v>
      </c>
      <c r="B200" s="24">
        <v>1</v>
      </c>
      <c r="C200" s="24"/>
      <c r="D200" s="17">
        <v>16.858974358974358</v>
      </c>
      <c r="E200" s="17">
        <f t="shared" si="6"/>
        <v>5.8589743589743577</v>
      </c>
      <c r="G200" s="17">
        <f t="shared" si="7"/>
        <v>3.6339616015446226E-2</v>
      </c>
      <c r="L200" s="17"/>
    </row>
    <row r="201" spans="1:12" x14ac:dyDescent="0.2">
      <c r="A201" s="24">
        <v>13</v>
      </c>
      <c r="B201" s="24">
        <v>1</v>
      </c>
      <c r="C201" s="24"/>
      <c r="D201" s="17">
        <v>16.858974358974358</v>
      </c>
      <c r="E201" s="17">
        <f t="shared" si="6"/>
        <v>3.8589743589743577</v>
      </c>
      <c r="G201" s="17">
        <f t="shared" si="7"/>
        <v>6.2142132155231941E-2</v>
      </c>
      <c r="L201" s="17"/>
    </row>
    <row r="202" spans="1:12" x14ac:dyDescent="0.2">
      <c r="A202" s="24">
        <v>15</v>
      </c>
      <c r="B202" s="24">
        <v>1</v>
      </c>
      <c r="C202" s="24"/>
      <c r="D202" s="17">
        <v>16.858974358974358</v>
      </c>
      <c r="E202" s="17">
        <f t="shared" si="6"/>
        <v>1.8589743589743577</v>
      </c>
      <c r="G202" s="17">
        <f t="shared" si="7"/>
        <v>8.5208821600122359E-2</v>
      </c>
      <c r="L202" s="17"/>
    </row>
    <row r="203" spans="1:12" x14ac:dyDescent="0.2">
      <c r="A203" s="24">
        <v>16</v>
      </c>
      <c r="B203" s="24">
        <v>1</v>
      </c>
      <c r="C203" s="24"/>
      <c r="D203" s="17">
        <v>16.858974358974358</v>
      </c>
      <c r="E203" s="17">
        <f t="shared" si="6"/>
        <v>0.8589743589743577</v>
      </c>
      <c r="G203" s="17">
        <f t="shared" si="7"/>
        <v>9.1847742433773194E-2</v>
      </c>
      <c r="L203" s="17"/>
    </row>
    <row r="204" spans="1:12" x14ac:dyDescent="0.2">
      <c r="A204" s="24">
        <v>17</v>
      </c>
      <c r="B204" s="24">
        <v>1</v>
      </c>
      <c r="C204" s="24"/>
      <c r="D204" s="17">
        <v>16.858974358974358</v>
      </c>
      <c r="E204" s="17">
        <f t="shared" si="6"/>
        <v>-0.1410256410256423</v>
      </c>
      <c r="G204" s="17">
        <f t="shared" si="7"/>
        <v>9.3686186441259228E-2</v>
      </c>
      <c r="L204" s="17"/>
    </row>
    <row r="205" spans="1:12" x14ac:dyDescent="0.2">
      <c r="A205" s="24">
        <v>15</v>
      </c>
      <c r="B205" s="24">
        <v>1</v>
      </c>
      <c r="C205" s="24"/>
      <c r="D205" s="17">
        <v>16.858974358974358</v>
      </c>
      <c r="E205" s="17">
        <f t="shared" si="6"/>
        <v>1.8589743589743577</v>
      </c>
      <c r="G205" s="17">
        <f t="shared" si="7"/>
        <v>8.5208821600122359E-2</v>
      </c>
      <c r="L205" s="17"/>
    </row>
    <row r="206" spans="1:12" x14ac:dyDescent="0.2">
      <c r="A206" s="24">
        <v>15</v>
      </c>
      <c r="B206" s="24">
        <v>1</v>
      </c>
      <c r="C206" s="24"/>
      <c r="D206" s="17">
        <v>16.858974358974358</v>
      </c>
      <c r="E206" s="17">
        <f t="shared" si="6"/>
        <v>1.8589743589743577</v>
      </c>
      <c r="G206" s="17">
        <f t="shared" si="7"/>
        <v>8.5208821600122359E-2</v>
      </c>
      <c r="L206" s="17"/>
    </row>
    <row r="207" spans="1:12" x14ac:dyDescent="0.2">
      <c r="A207" s="24">
        <v>15</v>
      </c>
      <c r="B207" s="24">
        <v>1</v>
      </c>
      <c r="C207" s="24"/>
      <c r="D207" s="17">
        <v>16.858974358974358</v>
      </c>
      <c r="E207" s="17">
        <f t="shared" si="6"/>
        <v>1.8589743589743577</v>
      </c>
      <c r="G207" s="17">
        <f t="shared" si="7"/>
        <v>8.5208821600122359E-2</v>
      </c>
      <c r="L207" s="17"/>
    </row>
    <row r="208" spans="1:12" x14ac:dyDescent="0.2">
      <c r="A208" s="24">
        <v>16</v>
      </c>
      <c r="B208" s="24">
        <v>1</v>
      </c>
      <c r="C208" s="24"/>
      <c r="D208" s="17">
        <v>16.858974358974358</v>
      </c>
      <c r="E208" s="17">
        <f t="shared" si="6"/>
        <v>0.8589743589743577</v>
      </c>
      <c r="G208" s="17">
        <f t="shared" si="7"/>
        <v>9.1847742433773194E-2</v>
      </c>
      <c r="L208" s="17"/>
    </row>
    <row r="209" spans="1:12" x14ac:dyDescent="0.2">
      <c r="A209" s="24">
        <v>21</v>
      </c>
      <c r="B209" s="24">
        <v>1</v>
      </c>
      <c r="C209" s="24"/>
      <c r="D209" s="17">
        <v>16.858974358974358</v>
      </c>
      <c r="E209" s="17">
        <f t="shared" si="6"/>
        <v>-4.1410256410256423</v>
      </c>
      <c r="G209" s="17">
        <f t="shared" si="7"/>
        <v>5.8389578885814829E-2</v>
      </c>
      <c r="L209" s="17"/>
    </row>
    <row r="210" spans="1:12" x14ac:dyDescent="0.2">
      <c r="A210" s="24">
        <v>19</v>
      </c>
      <c r="B210" s="24">
        <v>1</v>
      </c>
      <c r="C210" s="24"/>
      <c r="D210" s="17">
        <v>16.858974358974358</v>
      </c>
      <c r="E210" s="17">
        <f t="shared" si="6"/>
        <v>-2.1410256410256423</v>
      </c>
      <c r="G210" s="17">
        <f t="shared" si="7"/>
        <v>8.2596026638649928E-2</v>
      </c>
      <c r="L210" s="17"/>
    </row>
    <row r="211" spans="1:12" x14ac:dyDescent="0.2">
      <c r="A211" s="24">
        <v>21</v>
      </c>
      <c r="B211" s="24">
        <v>1</v>
      </c>
      <c r="C211" s="24"/>
      <c r="D211" s="17">
        <v>16.858974358974358</v>
      </c>
      <c r="E211" s="17">
        <f t="shared" si="6"/>
        <v>-4.1410256410256423</v>
      </c>
      <c r="G211" s="17">
        <f t="shared" si="7"/>
        <v>5.8389578885814829E-2</v>
      </c>
      <c r="L211" s="17"/>
    </row>
    <row r="212" spans="1:12" x14ac:dyDescent="0.2">
      <c r="A212" s="24">
        <v>22</v>
      </c>
      <c r="B212" s="24">
        <v>1</v>
      </c>
      <c r="C212" s="24"/>
      <c r="D212" s="17">
        <v>16.858974358974358</v>
      </c>
      <c r="E212" s="17">
        <f t="shared" si="6"/>
        <v>-5.1410256410256423</v>
      </c>
      <c r="G212" s="17">
        <f t="shared" si="7"/>
        <v>4.5191645925457373E-2</v>
      </c>
      <c r="L212" s="17"/>
    </row>
    <row r="213" spans="1:12" x14ac:dyDescent="0.2">
      <c r="A213" s="24">
        <v>17</v>
      </c>
      <c r="B213" s="24">
        <v>1</v>
      </c>
      <c r="C213" s="24"/>
      <c r="D213" s="17">
        <v>16.858974358974358</v>
      </c>
      <c r="E213" s="17">
        <f t="shared" si="6"/>
        <v>-0.1410256410256423</v>
      </c>
      <c r="G213" s="17">
        <f t="shared" si="7"/>
        <v>9.3686186441259228E-2</v>
      </c>
      <c r="L213" s="17"/>
    </row>
    <row r="214" spans="1:12" x14ac:dyDescent="0.2">
      <c r="A214" s="24">
        <v>33</v>
      </c>
      <c r="B214" s="24">
        <v>1</v>
      </c>
      <c r="C214" s="24"/>
      <c r="D214" s="17">
        <v>16.858974358974358</v>
      </c>
      <c r="E214" s="17">
        <f t="shared" si="6"/>
        <v>-16.141025641025642</v>
      </c>
      <c r="G214" s="17">
        <f t="shared" si="7"/>
        <v>7.0556481624534586E-5</v>
      </c>
      <c r="L214" s="17"/>
    </row>
    <row r="215" spans="1:12" x14ac:dyDescent="0.2">
      <c r="A215" s="24">
        <v>21</v>
      </c>
      <c r="B215" s="24">
        <v>1</v>
      </c>
      <c r="C215" s="24"/>
      <c r="D215" s="17">
        <v>16.858974358974358</v>
      </c>
      <c r="E215" s="17">
        <f t="shared" si="6"/>
        <v>-4.1410256410256423</v>
      </c>
      <c r="G215" s="17">
        <f t="shared" si="7"/>
        <v>5.8389578885814829E-2</v>
      </c>
      <c r="L215" s="17"/>
    </row>
    <row r="216" spans="1:12" x14ac:dyDescent="0.2">
      <c r="A216" s="24">
        <v>19</v>
      </c>
      <c r="B216" s="24">
        <v>1</v>
      </c>
      <c r="C216" s="24"/>
      <c r="D216" s="17">
        <v>16.858974358974358</v>
      </c>
      <c r="E216" s="17">
        <f t="shared" si="6"/>
        <v>-2.1410256410256423</v>
      </c>
      <c r="G216" s="17">
        <f t="shared" si="7"/>
        <v>8.2596026638649928E-2</v>
      </c>
      <c r="L216" s="17"/>
    </row>
    <row r="217" spans="1:12" x14ac:dyDescent="0.2">
      <c r="A217" s="24">
        <v>22</v>
      </c>
      <c r="B217" s="24">
        <v>1</v>
      </c>
      <c r="C217" s="24"/>
      <c r="D217" s="17">
        <v>16.858974358974358</v>
      </c>
      <c r="E217" s="17">
        <f t="shared" si="6"/>
        <v>-5.1410256410256423</v>
      </c>
      <c r="G217" s="17">
        <f t="shared" si="7"/>
        <v>4.5191645925457373E-2</v>
      </c>
      <c r="L217" s="17"/>
    </row>
    <row r="218" spans="1:12" x14ac:dyDescent="0.2">
      <c r="A218" s="24">
        <v>21</v>
      </c>
      <c r="B218" s="24">
        <v>1</v>
      </c>
      <c r="C218" s="24"/>
      <c r="D218" s="17">
        <v>16.858974358974358</v>
      </c>
      <c r="E218" s="17">
        <f t="shared" si="6"/>
        <v>-4.1410256410256423</v>
      </c>
      <c r="G218" s="17">
        <f t="shared" si="7"/>
        <v>5.8389578885814829E-2</v>
      </c>
      <c r="L218" s="17"/>
    </row>
    <row r="219" spans="1:12" x14ac:dyDescent="0.2">
      <c r="A219" s="24">
        <v>21</v>
      </c>
      <c r="B219" s="24">
        <v>1</v>
      </c>
      <c r="C219" s="24"/>
      <c r="D219" s="17">
        <v>16.858974358974358</v>
      </c>
      <c r="E219" s="17">
        <f t="shared" si="6"/>
        <v>-4.1410256410256423</v>
      </c>
      <c r="G219" s="17">
        <f t="shared" si="7"/>
        <v>5.8389578885814829E-2</v>
      </c>
      <c r="L219" s="17"/>
    </row>
    <row r="220" spans="1:12" x14ac:dyDescent="0.2">
      <c r="A220" s="24">
        <v>21</v>
      </c>
      <c r="B220" s="24">
        <v>1</v>
      </c>
      <c r="C220" s="24"/>
      <c r="D220" s="17">
        <v>16.858974358974358</v>
      </c>
      <c r="E220" s="17">
        <f t="shared" si="6"/>
        <v>-4.1410256410256423</v>
      </c>
      <c r="G220" s="17">
        <f t="shared" si="7"/>
        <v>5.8389578885814829E-2</v>
      </c>
      <c r="L220" s="17"/>
    </row>
    <row r="221" spans="1:12" x14ac:dyDescent="0.2">
      <c r="A221" s="24">
        <v>16</v>
      </c>
      <c r="B221" s="24">
        <v>1</v>
      </c>
      <c r="C221" s="24"/>
      <c r="D221" s="17">
        <v>16.858974358974358</v>
      </c>
      <c r="E221" s="17">
        <f t="shared" si="6"/>
        <v>0.8589743589743577</v>
      </c>
      <c r="G221" s="17">
        <f t="shared" si="7"/>
        <v>9.1847742433773194E-2</v>
      </c>
      <c r="L221" s="17"/>
    </row>
    <row r="222" spans="1:12" x14ac:dyDescent="0.2">
      <c r="A222" s="24">
        <v>17</v>
      </c>
      <c r="B222" s="24">
        <v>1</v>
      </c>
      <c r="C222" s="24"/>
      <c r="D222" s="17">
        <v>16.858974358974358</v>
      </c>
      <c r="E222" s="17">
        <f t="shared" si="6"/>
        <v>-0.1410256410256423</v>
      </c>
      <c r="G222" s="17">
        <f t="shared" si="7"/>
        <v>9.3686186441259228E-2</v>
      </c>
      <c r="L222" s="17"/>
    </row>
    <row r="223" spans="1:12" x14ac:dyDescent="0.2">
      <c r="A223" s="24">
        <v>35</v>
      </c>
      <c r="B223" s="24">
        <v>1</v>
      </c>
      <c r="C223" s="24"/>
      <c r="D223" s="17">
        <v>16.858974358974358</v>
      </c>
      <c r="E223" s="17">
        <f t="shared" si="6"/>
        <v>-18.141025641025642</v>
      </c>
      <c r="G223" s="17">
        <f t="shared" si="7"/>
        <v>1.0630685082524548E-5</v>
      </c>
      <c r="L223" s="17"/>
    </row>
    <row r="224" spans="1:12" x14ac:dyDescent="0.2">
      <c r="A224" s="24">
        <v>29</v>
      </c>
      <c r="B224" s="24">
        <v>1</v>
      </c>
      <c r="C224" s="24"/>
      <c r="D224" s="17">
        <v>16.858974358974358</v>
      </c>
      <c r="E224" s="17">
        <f t="shared" si="6"/>
        <v>-12.141025641025642</v>
      </c>
      <c r="G224" s="17">
        <f t="shared" si="7"/>
        <v>1.60238186282746E-3</v>
      </c>
      <c r="L224" s="17"/>
    </row>
    <row r="225" spans="1:12" x14ac:dyDescent="0.2">
      <c r="A225" s="24">
        <v>21</v>
      </c>
      <c r="B225" s="24">
        <v>1</v>
      </c>
      <c r="C225" s="24"/>
      <c r="D225" s="17">
        <v>16.858974358974358</v>
      </c>
      <c r="E225" s="17">
        <f t="shared" si="6"/>
        <v>-4.1410256410256423</v>
      </c>
      <c r="G225" s="17">
        <f t="shared" si="7"/>
        <v>5.8389578885814829E-2</v>
      </c>
      <c r="L225" s="17"/>
    </row>
    <row r="226" spans="1:12" x14ac:dyDescent="0.2">
      <c r="A226" s="24">
        <v>19</v>
      </c>
      <c r="B226" s="24">
        <v>1</v>
      </c>
      <c r="C226" s="24"/>
      <c r="D226" s="17">
        <v>16.858974358974358</v>
      </c>
      <c r="E226" s="17">
        <f t="shared" si="6"/>
        <v>-2.1410256410256423</v>
      </c>
      <c r="G226" s="17">
        <f t="shared" si="7"/>
        <v>8.2596026638649928E-2</v>
      </c>
      <c r="L226" s="17"/>
    </row>
    <row r="227" spans="1:12" x14ac:dyDescent="0.2">
      <c r="A227" s="24">
        <v>20</v>
      </c>
      <c r="B227" s="24">
        <v>1</v>
      </c>
      <c r="C227" s="24"/>
      <c r="D227" s="17">
        <v>16.858974358974358</v>
      </c>
      <c r="E227" s="17">
        <f t="shared" si="6"/>
        <v>-3.1410256410256423</v>
      </c>
      <c r="G227" s="17">
        <f t="shared" si="7"/>
        <v>7.138971945227178E-2</v>
      </c>
      <c r="L227" s="17"/>
    </row>
    <row r="228" spans="1:12" x14ac:dyDescent="0.2">
      <c r="A228" s="24">
        <v>20</v>
      </c>
      <c r="B228" s="24">
        <v>1</v>
      </c>
      <c r="C228" s="24"/>
      <c r="D228" s="17">
        <v>16.858974358974358</v>
      </c>
      <c r="E228" s="17">
        <f t="shared" si="6"/>
        <v>-3.1410256410256423</v>
      </c>
      <c r="G228" s="17">
        <f t="shared" si="7"/>
        <v>7.138971945227178E-2</v>
      </c>
      <c r="L228" s="17"/>
    </row>
    <row r="229" spans="1:12" x14ac:dyDescent="0.2">
      <c r="A229" s="24">
        <v>21</v>
      </c>
      <c r="B229" s="24">
        <v>1</v>
      </c>
      <c r="C229" s="24"/>
      <c r="D229" s="17">
        <v>16.858974358974358</v>
      </c>
      <c r="E229" s="17">
        <f t="shared" si="6"/>
        <v>-4.1410256410256423</v>
      </c>
      <c r="G229" s="17">
        <f t="shared" si="7"/>
        <v>5.8389578885814829E-2</v>
      </c>
      <c r="L229" s="17"/>
    </row>
    <row r="230" spans="1:12" x14ac:dyDescent="0.2">
      <c r="A230" s="24">
        <v>18</v>
      </c>
      <c r="B230" s="24">
        <v>1</v>
      </c>
      <c r="C230" s="24"/>
      <c r="D230" s="17">
        <v>16.858974358974358</v>
      </c>
      <c r="E230" s="17">
        <f t="shared" si="6"/>
        <v>-1.1410256410256423</v>
      </c>
      <c r="G230" s="17">
        <f t="shared" si="7"/>
        <v>9.0428595220514676E-2</v>
      </c>
      <c r="L230" s="17"/>
    </row>
    <row r="231" spans="1:12" x14ac:dyDescent="0.2">
      <c r="A231" s="24">
        <v>19</v>
      </c>
      <c r="B231" s="24">
        <v>1</v>
      </c>
      <c r="C231" s="24"/>
      <c r="D231" s="17">
        <v>16.858974358974358</v>
      </c>
      <c r="E231" s="17">
        <f t="shared" si="6"/>
        <v>-2.1410256410256423</v>
      </c>
      <c r="G231" s="17">
        <f t="shared" si="7"/>
        <v>8.2596026638649928E-2</v>
      </c>
      <c r="L231" s="17"/>
    </row>
    <row r="232" spans="1:12" x14ac:dyDescent="0.2">
      <c r="A232" s="24">
        <v>21</v>
      </c>
      <c r="B232" s="24">
        <v>1</v>
      </c>
      <c r="C232" s="24"/>
      <c r="D232" s="17">
        <v>16.858974358974358</v>
      </c>
      <c r="E232" s="17">
        <f t="shared" si="6"/>
        <v>-4.1410256410256423</v>
      </c>
      <c r="G232" s="17">
        <f t="shared" si="7"/>
        <v>5.8389578885814829E-2</v>
      </c>
      <c r="L232" s="17"/>
    </row>
    <row r="233" spans="1:12" x14ac:dyDescent="0.2">
      <c r="A233" s="24">
        <v>16</v>
      </c>
      <c r="B233" s="24">
        <v>1</v>
      </c>
      <c r="C233" s="24"/>
      <c r="D233" s="17">
        <v>16.858974358974358</v>
      </c>
      <c r="E233" s="17">
        <f t="shared" si="6"/>
        <v>0.8589743589743577</v>
      </c>
      <c r="G233" s="17">
        <f t="shared" si="7"/>
        <v>9.1847742433773194E-2</v>
      </c>
      <c r="L233" s="17"/>
    </row>
    <row r="234" spans="1:12" x14ac:dyDescent="0.2">
      <c r="A234" s="24">
        <v>18</v>
      </c>
      <c r="B234" s="24">
        <v>1</v>
      </c>
      <c r="C234" s="24"/>
      <c r="D234" s="17">
        <v>16.858974358974358</v>
      </c>
      <c r="E234" s="17">
        <f t="shared" si="6"/>
        <v>-1.1410256410256423</v>
      </c>
      <c r="G234" s="17">
        <f t="shared" si="7"/>
        <v>9.0428595220514676E-2</v>
      </c>
      <c r="L234" s="17"/>
    </row>
    <row r="235" spans="1:12" x14ac:dyDescent="0.2">
      <c r="A235" s="24">
        <v>17</v>
      </c>
      <c r="B235" s="24">
        <v>1</v>
      </c>
      <c r="C235" s="24"/>
      <c r="D235" s="17">
        <v>16.858974358974358</v>
      </c>
      <c r="E235" s="17">
        <f t="shared" si="6"/>
        <v>-0.1410256410256423</v>
      </c>
      <c r="G235" s="17">
        <f t="shared" si="7"/>
        <v>9.3686186441259228E-2</v>
      </c>
      <c r="L235" s="17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A5D15-5FC3-4A45-9AD4-0F5FA33E8CEA}">
  <sheetPr codeName="Sheet39">
    <tabColor rgb="FFFF0000"/>
  </sheetPr>
  <dimension ref="A1:O235"/>
  <sheetViews>
    <sheetView workbookViewId="0"/>
  </sheetViews>
  <sheetFormatPr baseColWidth="10" defaultColWidth="14.5" defaultRowHeight="16" x14ac:dyDescent="0.2"/>
  <cols>
    <col min="1" max="11" width="14.5" style="17"/>
    <col min="13" max="16384" width="14.5" style="17"/>
  </cols>
  <sheetData>
    <row r="1" spans="1:15" x14ac:dyDescent="0.2">
      <c r="A1" s="24" t="s">
        <v>57</v>
      </c>
      <c r="B1" s="24" t="s">
        <v>136</v>
      </c>
      <c r="C1" s="24" t="s">
        <v>58</v>
      </c>
      <c r="D1" s="17" t="s">
        <v>137</v>
      </c>
      <c r="E1" s="17" t="s">
        <v>138</v>
      </c>
      <c r="F1" s="17" t="s">
        <v>139</v>
      </c>
      <c r="G1" s="17" t="s">
        <v>141</v>
      </c>
      <c r="H1" s="17" t="s">
        <v>140</v>
      </c>
      <c r="I1" s="17" t="s">
        <v>143</v>
      </c>
      <c r="J1" s="17" t="s">
        <v>5</v>
      </c>
      <c r="K1" s="17" t="s">
        <v>142</v>
      </c>
      <c r="L1" s="17"/>
      <c r="M1" s="17" t="s">
        <v>150</v>
      </c>
    </row>
    <row r="2" spans="1:15" x14ac:dyDescent="0.2">
      <c r="A2" s="24">
        <v>18</v>
      </c>
      <c r="B2" s="24">
        <v>1</v>
      </c>
      <c r="C2" s="24">
        <f t="array" aca="1" ref="C2:C235" ca="1">INDIRECT(C1)</f>
        <v>29</v>
      </c>
      <c r="D2" s="17" cm="1">
        <f t="array" aca="1" ref="D2:D235" ca="1">TREND(A2:A235,B2:C235,,FALSE)</f>
        <v>20.657555830168075</v>
      </c>
      <c r="E2" s="17">
        <f ca="1">D2-A2</f>
        <v>2.6575558301680751</v>
      </c>
      <c r="F2" s="17">
        <f ca="1">STDEV(E2:E235)</f>
        <v>1.2497181822870325</v>
      </c>
      <c r="G2" s="17">
        <f ca="1">_xlfn.NORM.DIST(E2,0,$F$2,FALSE)</f>
        <v>3.327632904268165E-2</v>
      </c>
      <c r="H2" s="17" cm="1">
        <f t="array" aca="1" ref="H2" ca="1">SUM(LN(G2:G235))</f>
        <v>-383.6944455535961</v>
      </c>
      <c r="I2" s="17">
        <f>COUNT(A2:A235)</f>
        <v>234</v>
      </c>
      <c r="J2" s="17">
        <v>2</v>
      </c>
      <c r="K2" s="17">
        <f ca="1">-2*H2+2*J2</f>
        <v>771.38889110719219</v>
      </c>
      <c r="L2" s="17"/>
      <c r="N2" s="17" t="s">
        <v>149</v>
      </c>
      <c r="O2" s="17" t="s">
        <v>142</v>
      </c>
    </row>
    <row r="3" spans="1:15" x14ac:dyDescent="0.2">
      <c r="A3" s="24">
        <v>21</v>
      </c>
      <c r="B3" s="24">
        <v>1</v>
      </c>
      <c r="C3" s="24">
        <f ca="1"/>
        <v>29</v>
      </c>
      <c r="D3" s="17">
        <f ca="1"/>
        <v>20.657555830168075</v>
      </c>
      <c r="E3" s="17">
        <f t="shared" ref="E3:E66" ca="1" si="0">D3-A3</f>
        <v>-0.34244416983192494</v>
      </c>
      <c r="G3" s="17">
        <f t="shared" ref="G3:G66" ca="1" si="1">_xlfn.NORM.DIST(E3,0,$F$2,FALSE)</f>
        <v>0.30746337812452051</v>
      </c>
      <c r="L3" s="17"/>
      <c r="M3" s="25"/>
      <c r="N3" s="25">
        <f ca="1">K8</f>
        <v>107.32351470807653</v>
      </c>
      <c r="O3" s="25">
        <f ca="1">K14</f>
        <v>771.38674824786335</v>
      </c>
    </row>
    <row r="4" spans="1:15" x14ac:dyDescent="0.2">
      <c r="A4" s="24">
        <v>20</v>
      </c>
      <c r="B4" s="24">
        <v>1</v>
      </c>
      <c r="C4" s="24">
        <f ca="1"/>
        <v>31</v>
      </c>
      <c r="D4" s="17">
        <f ca="1"/>
        <v>22.023994053472194</v>
      </c>
      <c r="E4" s="17">
        <f t="shared" ca="1" si="0"/>
        <v>2.0239940534721939</v>
      </c>
      <c r="G4" s="17">
        <f t="shared" ca="1" si="1"/>
        <v>8.6005458292729375E-2</v>
      </c>
      <c r="H4" s="17" t="s">
        <v>144</v>
      </c>
      <c r="I4" s="17" t="s">
        <v>145</v>
      </c>
      <c r="L4" s="17"/>
      <c r="M4" s="25" t="s">
        <v>52</v>
      </c>
      <c r="N4" s="26">
        <f t="dataTable" ref="N4:O7" dt2D="0" dtr="0" r1="C1" ca="1"/>
        <v>443.27246802336475</v>
      </c>
      <c r="O4" s="26">
        <v>1107.3357015631516</v>
      </c>
    </row>
    <row r="5" spans="1:15" x14ac:dyDescent="0.2">
      <c r="A5" s="24">
        <v>21</v>
      </c>
      <c r="B5" s="24">
        <v>1</v>
      </c>
      <c r="C5" s="24">
        <f ca="1"/>
        <v>30</v>
      </c>
      <c r="D5" s="17">
        <f ca="1"/>
        <v>21.340774941820136</v>
      </c>
      <c r="E5" s="17">
        <f t="shared" ca="1" si="0"/>
        <v>0.34077494182013623</v>
      </c>
      <c r="G5" s="17">
        <f t="shared" ca="1" si="1"/>
        <v>0.30757565599758996</v>
      </c>
      <c r="H5" s="17">
        <f ca="1">SUMSQ(E2:E235)</f>
        <v>363.8983596873415</v>
      </c>
      <c r="I5" s="17">
        <f ca="1">H5/I2</f>
        <v>1.5551211952450492</v>
      </c>
      <c r="L5" s="17"/>
      <c r="M5" s="25" t="s">
        <v>53</v>
      </c>
      <c r="N5" s="26">
        <v>680.48560175849059</v>
      </c>
      <c r="O5" s="26">
        <v>1344.5488352982775</v>
      </c>
    </row>
    <row r="6" spans="1:15" x14ac:dyDescent="0.2">
      <c r="A6" s="24">
        <v>16</v>
      </c>
      <c r="B6" s="24">
        <v>1</v>
      </c>
      <c r="C6" s="24">
        <f ca="1"/>
        <v>26</v>
      </c>
      <c r="D6" s="17">
        <f ca="1"/>
        <v>18.607898495211895</v>
      </c>
      <c r="E6" s="17">
        <f t="shared" ca="1" si="0"/>
        <v>2.6078984952118951</v>
      </c>
      <c r="G6" s="17">
        <f t="shared" ca="1" si="1"/>
        <v>3.6181717224349638E-2</v>
      </c>
      <c r="L6" s="17"/>
      <c r="M6" s="25" t="s">
        <v>54</v>
      </c>
      <c r="N6" s="26">
        <v>435.64100584426035</v>
      </c>
      <c r="O6" s="26">
        <v>1099.7042393840472</v>
      </c>
    </row>
    <row r="7" spans="1:15" x14ac:dyDescent="0.2">
      <c r="A7" s="24">
        <v>18</v>
      </c>
      <c r="B7" s="24">
        <v>1</v>
      </c>
      <c r="C7" s="24">
        <f ca="1"/>
        <v>26</v>
      </c>
      <c r="D7" s="17">
        <f ca="1"/>
        <v>18.607898495211895</v>
      </c>
      <c r="E7" s="17">
        <f t="shared" ca="1" si="0"/>
        <v>0.6078984952118951</v>
      </c>
      <c r="G7" s="17">
        <f t="shared" ca="1" si="1"/>
        <v>0.28360781451993688</v>
      </c>
      <c r="H7" s="17" t="s">
        <v>147</v>
      </c>
      <c r="K7" s="17" t="s">
        <v>149</v>
      </c>
      <c r="L7" s="17"/>
      <c r="M7" s="25" t="s">
        <v>58</v>
      </c>
      <c r="N7" s="26">
        <v>107.32351470807653</v>
      </c>
      <c r="O7" s="26">
        <v>771.38674824786335</v>
      </c>
    </row>
    <row r="8" spans="1:15" x14ac:dyDescent="0.2">
      <c r="A8" s="24">
        <v>18</v>
      </c>
      <c r="B8" s="24">
        <v>1</v>
      </c>
      <c r="C8" s="24">
        <f ca="1"/>
        <v>27</v>
      </c>
      <c r="D8" s="17">
        <f ca="1"/>
        <v>19.291117606863956</v>
      </c>
      <c r="E8" s="17">
        <f t="shared" ca="1" si="0"/>
        <v>1.2911176068639563</v>
      </c>
      <c r="G8" s="17">
        <f t="shared" ca="1" si="1"/>
        <v>0.18720849951963059</v>
      </c>
      <c r="H8" s="17">
        <f ca="1">I2*LN(I5)</f>
        <v>103.32351470807653</v>
      </c>
      <c r="K8" s="17">
        <f ca="1">H8+2*J2</f>
        <v>107.32351470807653</v>
      </c>
      <c r="L8" s="17"/>
    </row>
    <row r="9" spans="1:15" x14ac:dyDescent="0.2">
      <c r="A9" s="24">
        <v>18</v>
      </c>
      <c r="B9" s="24">
        <v>1</v>
      </c>
      <c r="C9" s="24">
        <f ca="1"/>
        <v>26</v>
      </c>
      <c r="D9" s="17">
        <f ca="1"/>
        <v>18.607898495211895</v>
      </c>
      <c r="E9" s="17">
        <f t="shared" ca="1" si="0"/>
        <v>0.6078984952118951</v>
      </c>
      <c r="G9" s="17">
        <f t="shared" ca="1" si="1"/>
        <v>0.28360781451993688</v>
      </c>
      <c r="L9" s="17"/>
    </row>
    <row r="10" spans="1:15" x14ac:dyDescent="0.2">
      <c r="A10" s="24">
        <v>16</v>
      </c>
      <c r="B10" s="24">
        <v>1</v>
      </c>
      <c r="C10" s="24">
        <f ca="1"/>
        <v>25</v>
      </c>
      <c r="D10" s="17">
        <f ca="1"/>
        <v>17.924679383559837</v>
      </c>
      <c r="E10" s="17">
        <f t="shared" ca="1" si="0"/>
        <v>1.9246793835598375</v>
      </c>
      <c r="G10" s="17">
        <f t="shared" ca="1" si="1"/>
        <v>9.7510391399401958E-2</v>
      </c>
      <c r="H10" s="17" t="s">
        <v>148</v>
      </c>
      <c r="L10" s="17"/>
    </row>
    <row r="11" spans="1:15" x14ac:dyDescent="0.2">
      <c r="A11" s="24">
        <v>20</v>
      </c>
      <c r="B11" s="24">
        <v>1</v>
      </c>
      <c r="C11" s="24">
        <f ca="1"/>
        <v>28</v>
      </c>
      <c r="D11" s="17">
        <f ca="1"/>
        <v>19.974336718516017</v>
      </c>
      <c r="E11" s="17">
        <f t="shared" ca="1" si="0"/>
        <v>-2.5663281483982558E-2</v>
      </c>
      <c r="G11" s="17">
        <f t="shared" ca="1" si="1"/>
        <v>0.31915849397187074</v>
      </c>
      <c r="H11" s="17">
        <f>I2*LN(2*PI())</f>
        <v>430.06323353978684</v>
      </c>
      <c r="L11" s="17"/>
    </row>
    <row r="12" spans="1:15" x14ac:dyDescent="0.2">
      <c r="A12" s="24">
        <v>19</v>
      </c>
      <c r="B12" s="24">
        <v>1</v>
      </c>
      <c r="C12" s="24">
        <f ca="1"/>
        <v>27</v>
      </c>
      <c r="D12" s="17">
        <f ca="1"/>
        <v>19.291117606863956</v>
      </c>
      <c r="E12" s="17">
        <f t="shared" ca="1" si="0"/>
        <v>0.29111760686395627</v>
      </c>
      <c r="G12" s="17">
        <f t="shared" ca="1" si="1"/>
        <v>0.31068098494392388</v>
      </c>
      <c r="L12" s="17"/>
    </row>
    <row r="13" spans="1:15" x14ac:dyDescent="0.2">
      <c r="A13" s="24">
        <v>15</v>
      </c>
      <c r="B13" s="24">
        <v>1</v>
      </c>
      <c r="C13" s="24">
        <f ca="1"/>
        <v>25</v>
      </c>
      <c r="D13" s="17">
        <f ca="1"/>
        <v>17.924679383559837</v>
      </c>
      <c r="E13" s="17">
        <f t="shared" ca="1" si="0"/>
        <v>2.9246793835598375</v>
      </c>
      <c r="G13" s="17">
        <f t="shared" ca="1" si="1"/>
        <v>2.0644814857305384E-2</v>
      </c>
      <c r="H13" s="17" t="s">
        <v>146</v>
      </c>
      <c r="K13" s="17" t="s">
        <v>142</v>
      </c>
      <c r="L13" s="17"/>
    </row>
    <row r="14" spans="1:15" x14ac:dyDescent="0.2">
      <c r="A14" s="24">
        <v>17</v>
      </c>
      <c r="B14" s="24">
        <v>1</v>
      </c>
      <c r="C14" s="24">
        <f ca="1"/>
        <v>25</v>
      </c>
      <c r="D14" s="17">
        <f ca="1"/>
        <v>17.924679383559837</v>
      </c>
      <c r="E14" s="17">
        <f t="shared" ca="1" si="0"/>
        <v>0.92467938355983748</v>
      </c>
      <c r="G14" s="17">
        <f t="shared" ca="1" si="1"/>
        <v>0.24278226945780421</v>
      </c>
      <c r="H14" s="17">
        <f ca="1">H8+H11+I2</f>
        <v>767.38674824786335</v>
      </c>
      <c r="K14" s="17">
        <f ca="1">H14+2*J2</f>
        <v>771.38674824786335</v>
      </c>
      <c r="L14" s="17"/>
    </row>
    <row r="15" spans="1:15" x14ac:dyDescent="0.2">
      <c r="A15" s="24">
        <v>17</v>
      </c>
      <c r="B15" s="24">
        <v>1</v>
      </c>
      <c r="C15" s="24">
        <f ca="1"/>
        <v>25</v>
      </c>
      <c r="D15" s="17">
        <f ca="1"/>
        <v>17.924679383559837</v>
      </c>
      <c r="E15" s="17">
        <f t="shared" ca="1" si="0"/>
        <v>0.92467938355983748</v>
      </c>
      <c r="G15" s="17">
        <f t="shared" ca="1" si="1"/>
        <v>0.24278226945780421</v>
      </c>
      <c r="L15" s="17"/>
    </row>
    <row r="16" spans="1:15" x14ac:dyDescent="0.2">
      <c r="A16" s="24">
        <v>15</v>
      </c>
      <c r="B16" s="24">
        <v>1</v>
      </c>
      <c r="C16" s="24">
        <f ca="1"/>
        <v>25</v>
      </c>
      <c r="D16" s="17">
        <f ca="1"/>
        <v>17.924679383559837</v>
      </c>
      <c r="E16" s="17">
        <f t="shared" ca="1" si="0"/>
        <v>2.9246793835598375</v>
      </c>
      <c r="G16" s="17">
        <f t="shared" ca="1" si="1"/>
        <v>2.0644814857305384E-2</v>
      </c>
      <c r="L16" s="17"/>
    </row>
    <row r="17" spans="1:12" x14ac:dyDescent="0.2">
      <c r="A17" s="24">
        <v>15</v>
      </c>
      <c r="B17" s="24">
        <v>1</v>
      </c>
      <c r="C17" s="24">
        <f ca="1"/>
        <v>24</v>
      </c>
      <c r="D17" s="17">
        <f ca="1"/>
        <v>17.241460271907776</v>
      </c>
      <c r="E17" s="17">
        <f t="shared" ca="1" si="0"/>
        <v>2.2414602719077763</v>
      </c>
      <c r="G17" s="17">
        <f t="shared" ca="1" si="1"/>
        <v>6.3908179860316897E-2</v>
      </c>
      <c r="L17" s="17"/>
    </row>
    <row r="18" spans="1:12" x14ac:dyDescent="0.2">
      <c r="A18" s="24">
        <v>17</v>
      </c>
      <c r="B18" s="24">
        <v>1</v>
      </c>
      <c r="C18" s="24">
        <f ca="1"/>
        <v>25</v>
      </c>
      <c r="D18" s="17">
        <f ca="1"/>
        <v>17.924679383559837</v>
      </c>
      <c r="E18" s="17">
        <f t="shared" ca="1" si="0"/>
        <v>0.92467938355983748</v>
      </c>
      <c r="G18" s="17">
        <f t="shared" ca="1" si="1"/>
        <v>0.24278226945780421</v>
      </c>
      <c r="L18" s="17"/>
    </row>
    <row r="19" spans="1:12" x14ac:dyDescent="0.2">
      <c r="A19" s="24">
        <v>16</v>
      </c>
      <c r="B19" s="24">
        <v>1</v>
      </c>
      <c r="C19" s="24">
        <f ca="1"/>
        <v>23</v>
      </c>
      <c r="D19" s="17">
        <f ca="1"/>
        <v>16.558241160255715</v>
      </c>
      <c r="E19" s="17">
        <f t="shared" ca="1" si="0"/>
        <v>0.55824116025571513</v>
      </c>
      <c r="G19" s="17">
        <f t="shared" ca="1" si="1"/>
        <v>0.28891457937292003</v>
      </c>
      <c r="L19" s="17"/>
    </row>
    <row r="20" spans="1:12" x14ac:dyDescent="0.2">
      <c r="A20" s="24">
        <v>14</v>
      </c>
      <c r="B20" s="24">
        <v>1</v>
      </c>
      <c r="C20" s="24">
        <f ca="1"/>
        <v>20</v>
      </c>
      <c r="D20" s="17">
        <f ca="1"/>
        <v>14.508583825299539</v>
      </c>
      <c r="E20" s="17">
        <f t="shared" ca="1" si="0"/>
        <v>0.50858382529953872</v>
      </c>
      <c r="G20" s="17">
        <f t="shared" ca="1" si="1"/>
        <v>0.29385631906225068</v>
      </c>
      <c r="L20" s="17"/>
    </row>
    <row r="21" spans="1:12" x14ac:dyDescent="0.2">
      <c r="A21" s="24">
        <v>11</v>
      </c>
      <c r="B21" s="24">
        <v>1</v>
      </c>
      <c r="C21" s="24">
        <f ca="1"/>
        <v>15</v>
      </c>
      <c r="D21" s="17">
        <f ca="1"/>
        <v>11.09248826703924</v>
      </c>
      <c r="E21" s="17">
        <f t="shared" ca="1" si="0"/>
        <v>9.2488267039239958E-2</v>
      </c>
      <c r="G21" s="17">
        <f t="shared" ca="1" si="1"/>
        <v>0.31835277839425191</v>
      </c>
      <c r="L21" s="17"/>
    </row>
    <row r="22" spans="1:12" x14ac:dyDescent="0.2">
      <c r="A22" s="24">
        <v>14</v>
      </c>
      <c r="B22" s="24">
        <v>1</v>
      </c>
      <c r="C22" s="24">
        <f ca="1"/>
        <v>20</v>
      </c>
      <c r="D22" s="17">
        <f ca="1"/>
        <v>14.508583825299539</v>
      </c>
      <c r="E22" s="17">
        <f t="shared" ca="1" si="0"/>
        <v>0.50858382529953872</v>
      </c>
      <c r="G22" s="17">
        <f t="shared" ca="1" si="1"/>
        <v>0.29385631906225068</v>
      </c>
      <c r="L22" s="17"/>
    </row>
    <row r="23" spans="1:12" x14ac:dyDescent="0.2">
      <c r="A23" s="24">
        <v>13</v>
      </c>
      <c r="B23" s="24">
        <v>1</v>
      </c>
      <c r="C23" s="24">
        <f ca="1"/>
        <v>17</v>
      </c>
      <c r="D23" s="17">
        <f ca="1"/>
        <v>12.458926490343359</v>
      </c>
      <c r="E23" s="17">
        <f t="shared" ca="1" si="0"/>
        <v>-0.54107350965664125</v>
      </c>
      <c r="G23" s="17">
        <f t="shared" ca="1" si="1"/>
        <v>0.29066547731752662</v>
      </c>
      <c r="L23" s="17"/>
    </row>
    <row r="24" spans="1:12" x14ac:dyDescent="0.2">
      <c r="A24" s="24">
        <v>12</v>
      </c>
      <c r="B24" s="24">
        <v>1</v>
      </c>
      <c r="C24" s="24">
        <f ca="1"/>
        <v>17</v>
      </c>
      <c r="D24" s="17">
        <f ca="1"/>
        <v>12.458926490343359</v>
      </c>
      <c r="E24" s="17">
        <f t="shared" ca="1" si="0"/>
        <v>0.45892649034335875</v>
      </c>
      <c r="G24" s="17">
        <f t="shared" ca="1" si="1"/>
        <v>0.29841106438288428</v>
      </c>
      <c r="L24" s="17"/>
    </row>
    <row r="25" spans="1:12" x14ac:dyDescent="0.2">
      <c r="A25" s="24">
        <v>16</v>
      </c>
      <c r="B25" s="24">
        <v>1</v>
      </c>
      <c r="C25" s="24">
        <f ca="1"/>
        <v>26</v>
      </c>
      <c r="D25" s="17">
        <f ca="1"/>
        <v>18.607898495211895</v>
      </c>
      <c r="E25" s="17">
        <f t="shared" ca="1" si="0"/>
        <v>2.6078984952118951</v>
      </c>
      <c r="G25" s="17">
        <f t="shared" ca="1" si="1"/>
        <v>3.6181717224349638E-2</v>
      </c>
      <c r="L25" s="17"/>
    </row>
    <row r="26" spans="1:12" x14ac:dyDescent="0.2">
      <c r="A26" s="24">
        <v>15</v>
      </c>
      <c r="B26" s="24">
        <v>1</v>
      </c>
      <c r="C26" s="24">
        <f ca="1"/>
        <v>23</v>
      </c>
      <c r="D26" s="17">
        <f ca="1"/>
        <v>16.558241160255715</v>
      </c>
      <c r="E26" s="17">
        <f t="shared" ca="1" si="0"/>
        <v>1.5582411602557151</v>
      </c>
      <c r="G26" s="17">
        <f t="shared" ca="1" si="1"/>
        <v>0.1467237015411641</v>
      </c>
      <c r="L26" s="17"/>
    </row>
    <row r="27" spans="1:12" x14ac:dyDescent="0.2">
      <c r="A27" s="24">
        <v>16</v>
      </c>
      <c r="B27" s="24">
        <v>1</v>
      </c>
      <c r="C27" s="24">
        <f ca="1"/>
        <v>26</v>
      </c>
      <c r="D27" s="17">
        <f ca="1"/>
        <v>18.607898495211895</v>
      </c>
      <c r="E27" s="17">
        <f t="shared" ca="1" si="0"/>
        <v>2.6078984952118951</v>
      </c>
      <c r="G27" s="17">
        <f t="shared" ca="1" si="1"/>
        <v>3.6181717224349638E-2</v>
      </c>
      <c r="L27" s="17"/>
    </row>
    <row r="28" spans="1:12" x14ac:dyDescent="0.2">
      <c r="A28" s="24">
        <v>15</v>
      </c>
      <c r="B28" s="24">
        <v>1</v>
      </c>
      <c r="C28" s="24">
        <f ca="1"/>
        <v>25</v>
      </c>
      <c r="D28" s="17">
        <f ca="1"/>
        <v>17.924679383559837</v>
      </c>
      <c r="E28" s="17">
        <f t="shared" ca="1" si="0"/>
        <v>2.9246793835598375</v>
      </c>
      <c r="G28" s="17">
        <f t="shared" ca="1" si="1"/>
        <v>2.0644814857305384E-2</v>
      </c>
      <c r="L28" s="17"/>
    </row>
    <row r="29" spans="1:12" x14ac:dyDescent="0.2">
      <c r="A29" s="24">
        <v>15</v>
      </c>
      <c r="B29" s="24">
        <v>1</v>
      </c>
      <c r="C29" s="24">
        <f ca="1"/>
        <v>24</v>
      </c>
      <c r="D29" s="17">
        <f ca="1"/>
        <v>17.241460271907776</v>
      </c>
      <c r="E29" s="17">
        <f t="shared" ca="1" si="0"/>
        <v>2.2414602719077763</v>
      </c>
      <c r="G29" s="17">
        <f t="shared" ca="1" si="1"/>
        <v>6.3908179860316897E-2</v>
      </c>
      <c r="L29" s="17"/>
    </row>
    <row r="30" spans="1:12" x14ac:dyDescent="0.2">
      <c r="A30" s="24">
        <v>14</v>
      </c>
      <c r="B30" s="24">
        <v>1</v>
      </c>
      <c r="C30" s="24">
        <f ca="1"/>
        <v>19</v>
      </c>
      <c r="D30" s="17">
        <f ca="1"/>
        <v>13.825364713647479</v>
      </c>
      <c r="E30" s="17">
        <f t="shared" ca="1" si="0"/>
        <v>-0.17463528635252068</v>
      </c>
      <c r="G30" s="17">
        <f t="shared" ca="1" si="1"/>
        <v>0.31612416936198534</v>
      </c>
      <c r="L30" s="17"/>
    </row>
    <row r="31" spans="1:12" x14ac:dyDescent="0.2">
      <c r="A31" s="24">
        <v>11</v>
      </c>
      <c r="B31" s="24">
        <v>1</v>
      </c>
      <c r="C31" s="24">
        <f ca="1"/>
        <v>14</v>
      </c>
      <c r="D31" s="17">
        <f ca="1"/>
        <v>10.409269155387181</v>
      </c>
      <c r="E31" s="17">
        <f t="shared" ca="1" si="0"/>
        <v>-0.59073084461281944</v>
      </c>
      <c r="G31" s="17">
        <f t="shared" ca="1" si="1"/>
        <v>0.28548233893943797</v>
      </c>
      <c r="L31" s="17"/>
    </row>
    <row r="32" spans="1:12" x14ac:dyDescent="0.2">
      <c r="A32" s="24">
        <v>11</v>
      </c>
      <c r="B32" s="24">
        <v>1</v>
      </c>
      <c r="C32" s="24">
        <f ca="1"/>
        <v>15</v>
      </c>
      <c r="D32" s="17">
        <f ca="1"/>
        <v>11.09248826703924</v>
      </c>
      <c r="E32" s="17">
        <f t="shared" ca="1" si="0"/>
        <v>9.2488267039239958E-2</v>
      </c>
      <c r="G32" s="17">
        <f t="shared" ca="1" si="1"/>
        <v>0.31835277839425191</v>
      </c>
      <c r="L32" s="17"/>
    </row>
    <row r="33" spans="1:12" x14ac:dyDescent="0.2">
      <c r="A33" s="24">
        <v>14</v>
      </c>
      <c r="B33" s="24">
        <v>1</v>
      </c>
      <c r="C33" s="24">
        <f ca="1"/>
        <v>17</v>
      </c>
      <c r="D33" s="17">
        <f ca="1"/>
        <v>12.458926490343359</v>
      </c>
      <c r="E33" s="17">
        <f t="shared" ca="1" si="0"/>
        <v>-1.5410735096566412</v>
      </c>
      <c r="G33" s="17">
        <f t="shared" ca="1" si="1"/>
        <v>0.14924443441661395</v>
      </c>
      <c r="L33" s="17"/>
    </row>
    <row r="34" spans="1:12" x14ac:dyDescent="0.2">
      <c r="A34" s="24">
        <v>19</v>
      </c>
      <c r="B34" s="24">
        <v>1</v>
      </c>
      <c r="C34" s="24">
        <f ca="1"/>
        <v>27</v>
      </c>
      <c r="D34" s="17">
        <f ca="1"/>
        <v>19.291117606863956</v>
      </c>
      <c r="E34" s="17">
        <f t="shared" ca="1" si="0"/>
        <v>0.29111760686395627</v>
      </c>
      <c r="G34" s="17">
        <f t="shared" ca="1" si="1"/>
        <v>0.31068098494392388</v>
      </c>
      <c r="L34" s="17"/>
    </row>
    <row r="35" spans="1:12" x14ac:dyDescent="0.2">
      <c r="A35" s="24">
        <v>22</v>
      </c>
      <c r="B35" s="24">
        <v>1</v>
      </c>
      <c r="C35" s="24">
        <f ca="1"/>
        <v>30</v>
      </c>
      <c r="D35" s="17">
        <f ca="1"/>
        <v>21.340774941820136</v>
      </c>
      <c r="E35" s="17">
        <f t="shared" ca="1" si="0"/>
        <v>-0.65922505817986377</v>
      </c>
      <c r="G35" s="17">
        <f t="shared" ca="1" si="1"/>
        <v>0.27776379398250539</v>
      </c>
      <c r="L35" s="17"/>
    </row>
    <row r="36" spans="1:12" x14ac:dyDescent="0.2">
      <c r="A36" s="24">
        <v>18</v>
      </c>
      <c r="B36" s="24">
        <v>1</v>
      </c>
      <c r="C36" s="24">
        <f ca="1"/>
        <v>26</v>
      </c>
      <c r="D36" s="17">
        <f ca="1"/>
        <v>18.607898495211895</v>
      </c>
      <c r="E36" s="17">
        <f t="shared" ca="1" si="0"/>
        <v>0.6078984952118951</v>
      </c>
      <c r="G36" s="17">
        <f t="shared" ca="1" si="1"/>
        <v>0.28360781451993688</v>
      </c>
      <c r="L36" s="17"/>
    </row>
    <row r="37" spans="1:12" x14ac:dyDescent="0.2">
      <c r="A37" s="24">
        <v>18</v>
      </c>
      <c r="B37" s="24">
        <v>1</v>
      </c>
      <c r="C37" s="24">
        <f ca="1"/>
        <v>29</v>
      </c>
      <c r="D37" s="17">
        <f ca="1"/>
        <v>20.657555830168075</v>
      </c>
      <c r="E37" s="17">
        <f t="shared" ca="1" si="0"/>
        <v>2.6575558301680751</v>
      </c>
      <c r="G37" s="17">
        <f t="shared" ca="1" si="1"/>
        <v>3.327632904268165E-2</v>
      </c>
      <c r="L37" s="17"/>
    </row>
    <row r="38" spans="1:12" x14ac:dyDescent="0.2">
      <c r="A38" s="24">
        <v>17</v>
      </c>
      <c r="B38" s="24">
        <v>1</v>
      </c>
      <c r="C38" s="24">
        <f ca="1"/>
        <v>26</v>
      </c>
      <c r="D38" s="17">
        <f ca="1"/>
        <v>18.607898495211895</v>
      </c>
      <c r="E38" s="17">
        <f t="shared" ca="1" si="0"/>
        <v>1.6078984952118951</v>
      </c>
      <c r="G38" s="17">
        <f t="shared" ca="1" si="1"/>
        <v>0.13952132892333158</v>
      </c>
      <c r="L38" s="17"/>
    </row>
    <row r="39" spans="1:12" x14ac:dyDescent="0.2">
      <c r="A39" s="24">
        <v>18</v>
      </c>
      <c r="B39" s="24">
        <v>1</v>
      </c>
      <c r="C39" s="24">
        <f ca="1"/>
        <v>24</v>
      </c>
      <c r="D39" s="17">
        <f ca="1"/>
        <v>17.241460271907776</v>
      </c>
      <c r="E39" s="17">
        <f t="shared" ca="1" si="0"/>
        <v>-0.7585397280922237</v>
      </c>
      <c r="G39" s="17">
        <f t="shared" ca="1" si="1"/>
        <v>0.2655208098682208</v>
      </c>
      <c r="L39" s="17"/>
    </row>
    <row r="40" spans="1:12" x14ac:dyDescent="0.2">
      <c r="A40" s="24">
        <v>17</v>
      </c>
      <c r="B40" s="24">
        <v>1</v>
      </c>
      <c r="C40" s="24">
        <f ca="1"/>
        <v>24</v>
      </c>
      <c r="D40" s="17">
        <f ca="1"/>
        <v>17.241460271907776</v>
      </c>
      <c r="E40" s="17">
        <f t="shared" ca="1" si="0"/>
        <v>0.2414602719077763</v>
      </c>
      <c r="G40" s="17">
        <f t="shared" ca="1" si="1"/>
        <v>0.31332258364370175</v>
      </c>
      <c r="L40" s="17"/>
    </row>
    <row r="41" spans="1:12" x14ac:dyDescent="0.2">
      <c r="A41" s="24">
        <v>16</v>
      </c>
      <c r="B41" s="24">
        <v>1</v>
      </c>
      <c r="C41" s="24">
        <f ca="1"/>
        <v>22</v>
      </c>
      <c r="D41" s="17">
        <f ca="1"/>
        <v>15.875022048603658</v>
      </c>
      <c r="E41" s="17">
        <f t="shared" ca="1" si="0"/>
        <v>-0.12497795139634249</v>
      </c>
      <c r="G41" s="17">
        <f t="shared" ca="1" si="1"/>
        <v>0.31763349392564566</v>
      </c>
      <c r="L41" s="17"/>
    </row>
    <row r="42" spans="1:12" x14ac:dyDescent="0.2">
      <c r="A42" s="24">
        <v>16</v>
      </c>
      <c r="B42" s="24">
        <v>1</v>
      </c>
      <c r="C42" s="24">
        <f ca="1"/>
        <v>22</v>
      </c>
      <c r="D42" s="17">
        <f ca="1"/>
        <v>15.875022048603658</v>
      </c>
      <c r="E42" s="17">
        <f t="shared" ca="1" si="0"/>
        <v>-0.12497795139634249</v>
      </c>
      <c r="G42" s="17">
        <f t="shared" ca="1" si="1"/>
        <v>0.31763349392564566</v>
      </c>
      <c r="L42" s="17"/>
    </row>
    <row r="43" spans="1:12" x14ac:dyDescent="0.2">
      <c r="A43" s="24">
        <v>17</v>
      </c>
      <c r="B43" s="24">
        <v>1</v>
      </c>
      <c r="C43" s="24">
        <f ca="1"/>
        <v>24</v>
      </c>
      <c r="D43" s="17">
        <f ca="1"/>
        <v>17.241460271907776</v>
      </c>
      <c r="E43" s="17">
        <f t="shared" ca="1" si="0"/>
        <v>0.2414602719077763</v>
      </c>
      <c r="G43" s="17">
        <f t="shared" ca="1" si="1"/>
        <v>0.31332258364370175</v>
      </c>
      <c r="L43" s="17"/>
    </row>
    <row r="44" spans="1:12" x14ac:dyDescent="0.2">
      <c r="A44" s="24">
        <v>17</v>
      </c>
      <c r="B44" s="24">
        <v>1</v>
      </c>
      <c r="C44" s="24">
        <f ca="1"/>
        <v>24</v>
      </c>
      <c r="D44" s="17">
        <f ca="1"/>
        <v>17.241460271907776</v>
      </c>
      <c r="E44" s="17">
        <f t="shared" ca="1" si="0"/>
        <v>0.2414602719077763</v>
      </c>
      <c r="G44" s="17">
        <f t="shared" ca="1" si="1"/>
        <v>0.31332258364370175</v>
      </c>
      <c r="L44" s="17"/>
    </row>
    <row r="45" spans="1:12" x14ac:dyDescent="0.2">
      <c r="A45" s="24">
        <v>11</v>
      </c>
      <c r="B45" s="24">
        <v>1</v>
      </c>
      <c r="C45" s="24">
        <f ca="1"/>
        <v>17</v>
      </c>
      <c r="D45" s="17">
        <f ca="1"/>
        <v>12.458926490343359</v>
      </c>
      <c r="E45" s="17">
        <f t="shared" ca="1" si="0"/>
        <v>1.4589264903433588</v>
      </c>
      <c r="G45" s="17">
        <f t="shared" ca="1" si="1"/>
        <v>0.16149629011123415</v>
      </c>
      <c r="L45" s="17"/>
    </row>
    <row r="46" spans="1:12" x14ac:dyDescent="0.2">
      <c r="A46" s="24">
        <v>15</v>
      </c>
      <c r="B46" s="24">
        <v>1</v>
      </c>
      <c r="C46" s="24">
        <f ca="1"/>
        <v>22</v>
      </c>
      <c r="D46" s="17">
        <f ca="1"/>
        <v>15.875022048603658</v>
      </c>
      <c r="E46" s="17">
        <f t="shared" ca="1" si="0"/>
        <v>0.87502204860365751</v>
      </c>
      <c r="G46" s="17">
        <f t="shared" ca="1" si="1"/>
        <v>0.2498287819911226</v>
      </c>
      <c r="L46" s="17"/>
    </row>
    <row r="47" spans="1:12" x14ac:dyDescent="0.2">
      <c r="A47" s="24">
        <v>15</v>
      </c>
      <c r="B47" s="24">
        <v>1</v>
      </c>
      <c r="C47" s="24">
        <f ca="1"/>
        <v>21</v>
      </c>
      <c r="D47" s="17">
        <f ca="1"/>
        <v>15.191802936951598</v>
      </c>
      <c r="E47" s="17">
        <f t="shared" ca="1" si="0"/>
        <v>0.19180293695159811</v>
      </c>
      <c r="G47" s="17">
        <f t="shared" ca="1" si="1"/>
        <v>0.31548813891774308</v>
      </c>
      <c r="L47" s="17"/>
    </row>
    <row r="48" spans="1:12" x14ac:dyDescent="0.2">
      <c r="A48" s="24">
        <v>16</v>
      </c>
      <c r="B48" s="24">
        <v>1</v>
      </c>
      <c r="C48" s="24">
        <f ca="1"/>
        <v>23</v>
      </c>
      <c r="D48" s="17">
        <f ca="1"/>
        <v>16.558241160255715</v>
      </c>
      <c r="E48" s="17">
        <f t="shared" ca="1" si="0"/>
        <v>0.55824116025571513</v>
      </c>
      <c r="G48" s="17">
        <f t="shared" ca="1" si="1"/>
        <v>0.28891457937292003</v>
      </c>
      <c r="L48" s="17"/>
    </row>
    <row r="49" spans="1:12" x14ac:dyDescent="0.2">
      <c r="A49" s="24">
        <v>16</v>
      </c>
      <c r="B49" s="24">
        <v>1</v>
      </c>
      <c r="C49" s="24">
        <f ca="1"/>
        <v>23</v>
      </c>
      <c r="D49" s="17">
        <f ca="1"/>
        <v>16.558241160255715</v>
      </c>
      <c r="E49" s="17">
        <f t="shared" ca="1" si="0"/>
        <v>0.55824116025571513</v>
      </c>
      <c r="G49" s="17">
        <f t="shared" ca="1" si="1"/>
        <v>0.28891457937292003</v>
      </c>
      <c r="L49" s="17"/>
    </row>
    <row r="50" spans="1:12" x14ac:dyDescent="0.2">
      <c r="A50" s="24">
        <v>15</v>
      </c>
      <c r="B50" s="24">
        <v>1</v>
      </c>
      <c r="C50" s="24">
        <f ca="1"/>
        <v>19</v>
      </c>
      <c r="D50" s="17">
        <f ca="1"/>
        <v>13.825364713647479</v>
      </c>
      <c r="E50" s="17">
        <f t="shared" ca="1" si="0"/>
        <v>-1.1746352863525207</v>
      </c>
      <c r="G50" s="17">
        <f t="shared" ca="1" si="1"/>
        <v>0.20523871008550823</v>
      </c>
      <c r="L50" s="17"/>
    </row>
    <row r="51" spans="1:12" x14ac:dyDescent="0.2">
      <c r="A51" s="24">
        <v>14</v>
      </c>
      <c r="B51" s="24">
        <v>1</v>
      </c>
      <c r="C51" s="24">
        <f ca="1"/>
        <v>18</v>
      </c>
      <c r="D51" s="17">
        <f ca="1"/>
        <v>13.142145601995418</v>
      </c>
      <c r="E51" s="17">
        <f t="shared" ca="1" si="0"/>
        <v>-0.85785439800458185</v>
      </c>
      <c r="G51" s="17">
        <f t="shared" ca="1" si="1"/>
        <v>0.25221954505601618</v>
      </c>
      <c r="L51" s="17"/>
    </row>
    <row r="52" spans="1:12" x14ac:dyDescent="0.2">
      <c r="A52" s="24">
        <v>13</v>
      </c>
      <c r="B52" s="24">
        <v>1</v>
      </c>
      <c r="C52" s="24">
        <f ca="1"/>
        <v>17</v>
      </c>
      <c r="D52" s="17">
        <f ca="1"/>
        <v>12.458926490343359</v>
      </c>
      <c r="E52" s="17">
        <f t="shared" ca="1" si="0"/>
        <v>-0.54107350965664125</v>
      </c>
      <c r="G52" s="17">
        <f t="shared" ca="1" si="1"/>
        <v>0.29066547731752662</v>
      </c>
      <c r="L52" s="17"/>
    </row>
    <row r="53" spans="1:12" x14ac:dyDescent="0.2">
      <c r="A53" s="24">
        <v>14</v>
      </c>
      <c r="B53" s="24">
        <v>1</v>
      </c>
      <c r="C53" s="24">
        <f ca="1"/>
        <v>17</v>
      </c>
      <c r="D53" s="17">
        <f ca="1"/>
        <v>12.458926490343359</v>
      </c>
      <c r="E53" s="17">
        <f t="shared" ca="1" si="0"/>
        <v>-1.5410735096566412</v>
      </c>
      <c r="G53" s="17">
        <f t="shared" ca="1" si="1"/>
        <v>0.14924443441661395</v>
      </c>
      <c r="L53" s="17"/>
    </row>
    <row r="54" spans="1:12" x14ac:dyDescent="0.2">
      <c r="A54" s="24">
        <v>14</v>
      </c>
      <c r="B54" s="24">
        <v>1</v>
      </c>
      <c r="C54" s="24">
        <f ca="1"/>
        <v>19</v>
      </c>
      <c r="D54" s="17">
        <f ca="1"/>
        <v>13.825364713647479</v>
      </c>
      <c r="E54" s="17">
        <f t="shared" ca="1" si="0"/>
        <v>-0.17463528635252068</v>
      </c>
      <c r="G54" s="17">
        <f t="shared" ca="1" si="1"/>
        <v>0.31612416936198534</v>
      </c>
      <c r="L54" s="17"/>
    </row>
    <row r="55" spans="1:12" x14ac:dyDescent="0.2">
      <c r="A55" s="24">
        <v>14</v>
      </c>
      <c r="B55" s="24">
        <v>1</v>
      </c>
      <c r="C55" s="24">
        <f ca="1"/>
        <v>19</v>
      </c>
      <c r="D55" s="17">
        <f ca="1"/>
        <v>13.825364713647479</v>
      </c>
      <c r="E55" s="17">
        <f t="shared" ca="1" si="0"/>
        <v>-0.17463528635252068</v>
      </c>
      <c r="G55" s="17">
        <f t="shared" ca="1" si="1"/>
        <v>0.31612416936198534</v>
      </c>
      <c r="L55" s="17"/>
    </row>
    <row r="56" spans="1:12" x14ac:dyDescent="0.2">
      <c r="A56" s="24">
        <v>9</v>
      </c>
      <c r="B56" s="24">
        <v>1</v>
      </c>
      <c r="C56" s="24">
        <f ca="1"/>
        <v>12</v>
      </c>
      <c r="D56" s="17">
        <f ca="1"/>
        <v>9.04283093208306</v>
      </c>
      <c r="E56" s="17">
        <f t="shared" ca="1" si="0"/>
        <v>4.2830932083059992E-2</v>
      </c>
      <c r="G56" s="17">
        <f t="shared" ca="1" si="1"/>
        <v>0.31903836846290684</v>
      </c>
      <c r="L56" s="17"/>
    </row>
    <row r="57" spans="1:12" x14ac:dyDescent="0.2">
      <c r="A57" s="24">
        <v>11</v>
      </c>
      <c r="B57" s="24">
        <v>1</v>
      </c>
      <c r="C57" s="24">
        <f ca="1"/>
        <v>17</v>
      </c>
      <c r="D57" s="17">
        <f ca="1"/>
        <v>12.458926490343359</v>
      </c>
      <c r="E57" s="17">
        <f t="shared" ca="1" si="0"/>
        <v>1.4589264903433588</v>
      </c>
      <c r="G57" s="17">
        <f t="shared" ca="1" si="1"/>
        <v>0.16149629011123415</v>
      </c>
      <c r="L57" s="17"/>
    </row>
    <row r="58" spans="1:12" x14ac:dyDescent="0.2">
      <c r="A58" s="24">
        <v>11</v>
      </c>
      <c r="B58" s="24">
        <v>1</v>
      </c>
      <c r="C58" s="24">
        <f ca="1"/>
        <v>15</v>
      </c>
      <c r="D58" s="17">
        <f ca="1"/>
        <v>11.09248826703924</v>
      </c>
      <c r="E58" s="17">
        <f t="shared" ca="1" si="0"/>
        <v>9.2488267039239958E-2</v>
      </c>
      <c r="G58" s="17">
        <f t="shared" ca="1" si="1"/>
        <v>0.31835277839425191</v>
      </c>
      <c r="L58" s="17"/>
    </row>
    <row r="59" spans="1:12" x14ac:dyDescent="0.2">
      <c r="A59" s="24">
        <v>13</v>
      </c>
      <c r="B59" s="24">
        <v>1</v>
      </c>
      <c r="C59" s="24">
        <f ca="1"/>
        <v>17</v>
      </c>
      <c r="D59" s="17">
        <f ca="1"/>
        <v>12.458926490343359</v>
      </c>
      <c r="E59" s="17">
        <f t="shared" ca="1" si="0"/>
        <v>-0.54107350965664125</v>
      </c>
      <c r="G59" s="17">
        <f t="shared" ca="1" si="1"/>
        <v>0.29066547731752662</v>
      </c>
      <c r="L59" s="17"/>
    </row>
    <row r="60" spans="1:12" x14ac:dyDescent="0.2">
      <c r="A60" s="24">
        <v>13</v>
      </c>
      <c r="B60" s="24">
        <v>1</v>
      </c>
      <c r="C60" s="24">
        <f ca="1"/>
        <v>17</v>
      </c>
      <c r="D60" s="17">
        <f ca="1"/>
        <v>12.458926490343359</v>
      </c>
      <c r="E60" s="17">
        <f t="shared" ca="1" si="0"/>
        <v>-0.54107350965664125</v>
      </c>
      <c r="G60" s="17">
        <f t="shared" ca="1" si="1"/>
        <v>0.29066547731752662</v>
      </c>
      <c r="L60" s="17"/>
    </row>
    <row r="61" spans="1:12" x14ac:dyDescent="0.2">
      <c r="A61" s="24">
        <v>9</v>
      </c>
      <c r="B61" s="24">
        <v>1</v>
      </c>
      <c r="C61" s="24">
        <f ca="1"/>
        <v>12</v>
      </c>
      <c r="D61" s="17">
        <f ca="1"/>
        <v>9.04283093208306</v>
      </c>
      <c r="E61" s="17">
        <f t="shared" ca="1" si="0"/>
        <v>4.2830932083059992E-2</v>
      </c>
      <c r="G61" s="17">
        <f t="shared" ca="1" si="1"/>
        <v>0.31903836846290684</v>
      </c>
      <c r="L61" s="17"/>
    </row>
    <row r="62" spans="1:12" x14ac:dyDescent="0.2">
      <c r="A62" s="24">
        <v>13</v>
      </c>
      <c r="B62" s="24">
        <v>1</v>
      </c>
      <c r="C62" s="24">
        <f ca="1"/>
        <v>17</v>
      </c>
      <c r="D62" s="17">
        <f ca="1"/>
        <v>12.458926490343359</v>
      </c>
      <c r="E62" s="17">
        <f t="shared" ca="1" si="0"/>
        <v>-0.54107350965664125</v>
      </c>
      <c r="G62" s="17">
        <f t="shared" ca="1" si="1"/>
        <v>0.29066547731752662</v>
      </c>
      <c r="L62" s="17"/>
    </row>
    <row r="63" spans="1:12" x14ac:dyDescent="0.2">
      <c r="A63" s="24">
        <v>11</v>
      </c>
      <c r="B63" s="24">
        <v>1</v>
      </c>
      <c r="C63" s="24">
        <f ca="1"/>
        <v>16</v>
      </c>
      <c r="D63" s="17">
        <f ca="1"/>
        <v>11.775707378691299</v>
      </c>
      <c r="E63" s="17">
        <f t="shared" ca="1" si="0"/>
        <v>0.77570737869129935</v>
      </c>
      <c r="G63" s="17">
        <f t="shared" ca="1" si="1"/>
        <v>0.26329124156712214</v>
      </c>
      <c r="L63" s="17"/>
    </row>
    <row r="64" spans="1:12" x14ac:dyDescent="0.2">
      <c r="A64" s="24">
        <v>13</v>
      </c>
      <c r="B64" s="24">
        <v>1</v>
      </c>
      <c r="C64" s="24">
        <f ca="1"/>
        <v>18</v>
      </c>
      <c r="D64" s="17">
        <f ca="1"/>
        <v>13.142145601995418</v>
      </c>
      <c r="E64" s="17">
        <f t="shared" ca="1" si="0"/>
        <v>0.14214560199541815</v>
      </c>
      <c r="G64" s="17">
        <f t="shared" ca="1" si="1"/>
        <v>0.31716750413300532</v>
      </c>
      <c r="L64" s="17"/>
    </row>
    <row r="65" spans="1:12" x14ac:dyDescent="0.2">
      <c r="A65" s="24">
        <v>11</v>
      </c>
      <c r="B65" s="24">
        <v>1</v>
      </c>
      <c r="C65" s="24">
        <f ca="1"/>
        <v>15</v>
      </c>
      <c r="D65" s="17">
        <f ca="1"/>
        <v>11.09248826703924</v>
      </c>
      <c r="E65" s="17">
        <f t="shared" ca="1" si="0"/>
        <v>9.2488267039239958E-2</v>
      </c>
      <c r="G65" s="17">
        <f t="shared" ca="1" si="1"/>
        <v>0.31835277839425191</v>
      </c>
      <c r="L65" s="17"/>
    </row>
    <row r="66" spans="1:12" x14ac:dyDescent="0.2">
      <c r="A66" s="24">
        <v>12</v>
      </c>
      <c r="B66" s="24">
        <v>1</v>
      </c>
      <c r="C66" s="24">
        <f ca="1"/>
        <v>16</v>
      </c>
      <c r="D66" s="17">
        <f ca="1"/>
        <v>11.775707378691299</v>
      </c>
      <c r="E66" s="17">
        <f t="shared" ca="1" si="0"/>
        <v>-0.22429262130870065</v>
      </c>
      <c r="G66" s="17">
        <f t="shared" ca="1" si="1"/>
        <v>0.31412566572102818</v>
      </c>
      <c r="L66" s="17"/>
    </row>
    <row r="67" spans="1:12" x14ac:dyDescent="0.2">
      <c r="A67" s="24">
        <v>9</v>
      </c>
      <c r="B67" s="24">
        <v>1</v>
      </c>
      <c r="C67" s="24">
        <f ca="1"/>
        <v>12</v>
      </c>
      <c r="D67" s="17">
        <f ca="1"/>
        <v>9.04283093208306</v>
      </c>
      <c r="E67" s="17">
        <f t="shared" ref="E67:E130" ca="1" si="2">D67-A67</f>
        <v>4.2830932083059992E-2</v>
      </c>
      <c r="G67" s="17">
        <f t="shared" ref="G67:G130" ca="1" si="3">_xlfn.NORM.DIST(E67,0,$F$2,FALSE)</f>
        <v>0.31903836846290684</v>
      </c>
      <c r="L67" s="17"/>
    </row>
    <row r="68" spans="1:12" x14ac:dyDescent="0.2">
      <c r="A68" s="24">
        <v>13</v>
      </c>
      <c r="B68" s="24">
        <v>1</v>
      </c>
      <c r="C68" s="24">
        <f ca="1"/>
        <v>17</v>
      </c>
      <c r="D68" s="17">
        <f ca="1"/>
        <v>12.458926490343359</v>
      </c>
      <c r="E68" s="17">
        <f t="shared" ca="1" si="2"/>
        <v>-0.54107350965664125</v>
      </c>
      <c r="G68" s="17">
        <f t="shared" ca="1" si="3"/>
        <v>0.29066547731752662</v>
      </c>
      <c r="L68" s="17"/>
    </row>
    <row r="69" spans="1:12" x14ac:dyDescent="0.2">
      <c r="A69" s="24">
        <v>13</v>
      </c>
      <c r="B69" s="24">
        <v>1</v>
      </c>
      <c r="C69" s="24">
        <f ca="1"/>
        <v>17</v>
      </c>
      <c r="D69" s="17">
        <f ca="1"/>
        <v>12.458926490343359</v>
      </c>
      <c r="E69" s="17">
        <f t="shared" ca="1" si="2"/>
        <v>-0.54107350965664125</v>
      </c>
      <c r="G69" s="17">
        <f t="shared" ca="1" si="3"/>
        <v>0.29066547731752662</v>
      </c>
      <c r="L69" s="17"/>
    </row>
    <row r="70" spans="1:12" x14ac:dyDescent="0.2">
      <c r="A70" s="24">
        <v>12</v>
      </c>
      <c r="B70" s="24">
        <v>1</v>
      </c>
      <c r="C70" s="24">
        <f ca="1"/>
        <v>16</v>
      </c>
      <c r="D70" s="17">
        <f ca="1"/>
        <v>11.775707378691299</v>
      </c>
      <c r="E70" s="17">
        <f t="shared" ca="1" si="2"/>
        <v>-0.22429262130870065</v>
      </c>
      <c r="G70" s="17">
        <f t="shared" ca="1" si="3"/>
        <v>0.31412566572102818</v>
      </c>
      <c r="L70" s="17"/>
    </row>
    <row r="71" spans="1:12" x14ac:dyDescent="0.2">
      <c r="A71" s="24">
        <v>9</v>
      </c>
      <c r="B71" s="24">
        <v>1</v>
      </c>
      <c r="C71" s="24">
        <f ca="1"/>
        <v>12</v>
      </c>
      <c r="D71" s="17">
        <f ca="1"/>
        <v>9.04283093208306</v>
      </c>
      <c r="E71" s="17">
        <f t="shared" ca="1" si="2"/>
        <v>4.2830932083059992E-2</v>
      </c>
      <c r="G71" s="17">
        <f t="shared" ca="1" si="3"/>
        <v>0.31903836846290684</v>
      </c>
      <c r="L71" s="17"/>
    </row>
    <row r="72" spans="1:12" x14ac:dyDescent="0.2">
      <c r="A72" s="24">
        <v>11</v>
      </c>
      <c r="B72" s="24">
        <v>1</v>
      </c>
      <c r="C72" s="24">
        <f ca="1"/>
        <v>15</v>
      </c>
      <c r="D72" s="17">
        <f ca="1"/>
        <v>11.09248826703924</v>
      </c>
      <c r="E72" s="17">
        <f t="shared" ca="1" si="2"/>
        <v>9.2488267039239958E-2</v>
      </c>
      <c r="G72" s="17">
        <f t="shared" ca="1" si="3"/>
        <v>0.31835277839425191</v>
      </c>
      <c r="L72" s="17"/>
    </row>
    <row r="73" spans="1:12" x14ac:dyDescent="0.2">
      <c r="A73" s="24">
        <v>11</v>
      </c>
      <c r="B73" s="24">
        <v>1</v>
      </c>
      <c r="C73" s="24">
        <f ca="1"/>
        <v>16</v>
      </c>
      <c r="D73" s="17">
        <f ca="1"/>
        <v>11.775707378691299</v>
      </c>
      <c r="E73" s="17">
        <f t="shared" ca="1" si="2"/>
        <v>0.77570737869129935</v>
      </c>
      <c r="G73" s="17">
        <f t="shared" ca="1" si="3"/>
        <v>0.26329124156712214</v>
      </c>
      <c r="L73" s="17"/>
    </row>
    <row r="74" spans="1:12" x14ac:dyDescent="0.2">
      <c r="A74" s="24">
        <v>13</v>
      </c>
      <c r="B74" s="24">
        <v>1</v>
      </c>
      <c r="C74" s="24">
        <f ca="1"/>
        <v>17</v>
      </c>
      <c r="D74" s="17">
        <f ca="1"/>
        <v>12.458926490343359</v>
      </c>
      <c r="E74" s="17">
        <f t="shared" ca="1" si="2"/>
        <v>-0.54107350965664125</v>
      </c>
      <c r="G74" s="17">
        <f t="shared" ca="1" si="3"/>
        <v>0.29066547731752662</v>
      </c>
      <c r="L74" s="17"/>
    </row>
    <row r="75" spans="1:12" x14ac:dyDescent="0.2">
      <c r="A75" s="24">
        <v>11</v>
      </c>
      <c r="B75" s="24">
        <v>1</v>
      </c>
      <c r="C75" s="24">
        <f ca="1"/>
        <v>15</v>
      </c>
      <c r="D75" s="17">
        <f ca="1"/>
        <v>11.09248826703924</v>
      </c>
      <c r="E75" s="17">
        <f t="shared" ca="1" si="2"/>
        <v>9.2488267039239958E-2</v>
      </c>
      <c r="G75" s="17">
        <f t="shared" ca="1" si="3"/>
        <v>0.31835277839425191</v>
      </c>
      <c r="L75" s="17"/>
    </row>
    <row r="76" spans="1:12" x14ac:dyDescent="0.2">
      <c r="A76" s="24">
        <v>11</v>
      </c>
      <c r="B76" s="24">
        <v>1</v>
      </c>
      <c r="C76" s="24">
        <f ca="1"/>
        <v>17</v>
      </c>
      <c r="D76" s="17">
        <f ca="1"/>
        <v>12.458926490343359</v>
      </c>
      <c r="E76" s="17">
        <f t="shared" ca="1" si="2"/>
        <v>1.4589264903433588</v>
      </c>
      <c r="G76" s="17">
        <f t="shared" ca="1" si="3"/>
        <v>0.16149629011123415</v>
      </c>
      <c r="L76" s="17"/>
    </row>
    <row r="77" spans="1:12" x14ac:dyDescent="0.2">
      <c r="A77" s="24">
        <v>11</v>
      </c>
      <c r="B77" s="24">
        <v>1</v>
      </c>
      <c r="C77" s="24">
        <f ca="1"/>
        <v>17</v>
      </c>
      <c r="D77" s="17">
        <f ca="1"/>
        <v>12.458926490343359</v>
      </c>
      <c r="E77" s="17">
        <f t="shared" ca="1" si="2"/>
        <v>1.4589264903433588</v>
      </c>
      <c r="G77" s="17">
        <f t="shared" ca="1" si="3"/>
        <v>0.16149629011123415</v>
      </c>
      <c r="L77" s="17"/>
    </row>
    <row r="78" spans="1:12" x14ac:dyDescent="0.2">
      <c r="A78" s="24">
        <v>12</v>
      </c>
      <c r="B78" s="24">
        <v>1</v>
      </c>
      <c r="C78" s="24">
        <f ca="1"/>
        <v>18</v>
      </c>
      <c r="D78" s="17">
        <f ca="1"/>
        <v>13.142145601995418</v>
      </c>
      <c r="E78" s="17">
        <f t="shared" ca="1" si="2"/>
        <v>1.1421456019954181</v>
      </c>
      <c r="G78" s="17">
        <f t="shared" ca="1" si="3"/>
        <v>0.21024457151414655</v>
      </c>
      <c r="L78" s="17"/>
    </row>
    <row r="79" spans="1:12" x14ac:dyDescent="0.2">
      <c r="A79" s="24">
        <v>14</v>
      </c>
      <c r="B79" s="24">
        <v>1</v>
      </c>
      <c r="C79" s="24">
        <f ca="1"/>
        <v>17</v>
      </c>
      <c r="D79" s="17">
        <f ca="1"/>
        <v>12.458926490343359</v>
      </c>
      <c r="E79" s="17">
        <f t="shared" ca="1" si="2"/>
        <v>-1.5410735096566412</v>
      </c>
      <c r="G79" s="17">
        <f t="shared" ca="1" si="3"/>
        <v>0.14924443441661395</v>
      </c>
      <c r="L79" s="17"/>
    </row>
    <row r="80" spans="1:12" x14ac:dyDescent="0.2">
      <c r="A80" s="24">
        <v>15</v>
      </c>
      <c r="B80" s="24">
        <v>1</v>
      </c>
      <c r="C80" s="24">
        <f ca="1"/>
        <v>19</v>
      </c>
      <c r="D80" s="17">
        <f ca="1"/>
        <v>13.825364713647479</v>
      </c>
      <c r="E80" s="17">
        <f t="shared" ca="1" si="2"/>
        <v>-1.1746352863525207</v>
      </c>
      <c r="G80" s="17">
        <f t="shared" ca="1" si="3"/>
        <v>0.20523871008550823</v>
      </c>
      <c r="L80" s="17"/>
    </row>
    <row r="81" spans="1:12" x14ac:dyDescent="0.2">
      <c r="A81" s="24">
        <v>14</v>
      </c>
      <c r="B81" s="24">
        <v>1</v>
      </c>
      <c r="C81" s="24">
        <f ca="1"/>
        <v>17</v>
      </c>
      <c r="D81" s="17">
        <f ca="1"/>
        <v>12.458926490343359</v>
      </c>
      <c r="E81" s="17">
        <f t="shared" ca="1" si="2"/>
        <v>-1.5410735096566412</v>
      </c>
      <c r="G81" s="17">
        <f t="shared" ca="1" si="3"/>
        <v>0.14924443441661395</v>
      </c>
      <c r="L81" s="17"/>
    </row>
    <row r="82" spans="1:12" x14ac:dyDescent="0.2">
      <c r="A82" s="24">
        <v>13</v>
      </c>
      <c r="B82" s="24">
        <v>1</v>
      </c>
      <c r="C82" s="24">
        <f ca="1"/>
        <v>19</v>
      </c>
      <c r="D82" s="17">
        <f ca="1"/>
        <v>13.825364713647479</v>
      </c>
      <c r="E82" s="17">
        <f t="shared" ca="1" si="2"/>
        <v>0.82536471364747932</v>
      </c>
      <c r="G82" s="17">
        <f t="shared" ca="1" si="3"/>
        <v>0.25667424064304967</v>
      </c>
      <c r="L82" s="17"/>
    </row>
    <row r="83" spans="1:12" x14ac:dyDescent="0.2">
      <c r="A83" s="24">
        <v>13</v>
      </c>
      <c r="B83" s="24">
        <v>1</v>
      </c>
      <c r="C83" s="24">
        <f ca="1"/>
        <v>19</v>
      </c>
      <c r="D83" s="17">
        <f ca="1"/>
        <v>13.825364713647479</v>
      </c>
      <c r="E83" s="17">
        <f t="shared" ca="1" si="2"/>
        <v>0.82536471364747932</v>
      </c>
      <c r="G83" s="17">
        <f t="shared" ca="1" si="3"/>
        <v>0.25667424064304967</v>
      </c>
      <c r="L83" s="17"/>
    </row>
    <row r="84" spans="1:12" x14ac:dyDescent="0.2">
      <c r="A84" s="24">
        <v>13</v>
      </c>
      <c r="B84" s="24">
        <v>1</v>
      </c>
      <c r="C84" s="24">
        <f ca="1"/>
        <v>17</v>
      </c>
      <c r="D84" s="17">
        <f ca="1"/>
        <v>12.458926490343359</v>
      </c>
      <c r="E84" s="17">
        <f t="shared" ca="1" si="2"/>
        <v>-0.54107350965664125</v>
      </c>
      <c r="G84" s="17">
        <f t="shared" ca="1" si="3"/>
        <v>0.29066547731752662</v>
      </c>
      <c r="L84" s="17"/>
    </row>
    <row r="85" spans="1:12" x14ac:dyDescent="0.2">
      <c r="A85" s="24">
        <v>14</v>
      </c>
      <c r="B85" s="24">
        <v>1</v>
      </c>
      <c r="C85" s="24">
        <f ca="1"/>
        <v>17</v>
      </c>
      <c r="D85" s="17">
        <f ca="1"/>
        <v>12.458926490343359</v>
      </c>
      <c r="E85" s="17">
        <f t="shared" ca="1" si="2"/>
        <v>-1.5410735096566412</v>
      </c>
      <c r="G85" s="17">
        <f t="shared" ca="1" si="3"/>
        <v>0.14924443441661395</v>
      </c>
      <c r="L85" s="17"/>
    </row>
    <row r="86" spans="1:12" x14ac:dyDescent="0.2">
      <c r="A86" s="24">
        <v>14</v>
      </c>
      <c r="B86" s="24">
        <v>1</v>
      </c>
      <c r="C86" s="24">
        <f ca="1"/>
        <v>17</v>
      </c>
      <c r="D86" s="17">
        <f ca="1"/>
        <v>12.458926490343359</v>
      </c>
      <c r="E86" s="17">
        <f t="shared" ca="1" si="2"/>
        <v>-1.5410735096566412</v>
      </c>
      <c r="G86" s="17">
        <f t="shared" ca="1" si="3"/>
        <v>0.14924443441661395</v>
      </c>
      <c r="L86" s="17"/>
    </row>
    <row r="87" spans="1:12" x14ac:dyDescent="0.2">
      <c r="A87" s="24">
        <v>13</v>
      </c>
      <c r="B87" s="24">
        <v>1</v>
      </c>
      <c r="C87" s="24">
        <f ca="1"/>
        <v>16</v>
      </c>
      <c r="D87" s="17">
        <f ca="1"/>
        <v>11.775707378691299</v>
      </c>
      <c r="E87" s="17">
        <f t="shared" ca="1" si="2"/>
        <v>-1.2242926213087006</v>
      </c>
      <c r="G87" s="17">
        <f t="shared" ca="1" si="3"/>
        <v>0.19755889639295596</v>
      </c>
      <c r="L87" s="17"/>
    </row>
    <row r="88" spans="1:12" x14ac:dyDescent="0.2">
      <c r="A88" s="24">
        <v>13</v>
      </c>
      <c r="B88" s="24">
        <v>1</v>
      </c>
      <c r="C88" s="24">
        <f ca="1"/>
        <v>16</v>
      </c>
      <c r="D88" s="17">
        <f ca="1"/>
        <v>11.775707378691299</v>
      </c>
      <c r="E88" s="17">
        <f t="shared" ca="1" si="2"/>
        <v>-1.2242926213087006</v>
      </c>
      <c r="G88" s="17">
        <f t="shared" ca="1" si="3"/>
        <v>0.19755889639295596</v>
      </c>
      <c r="L88" s="17"/>
    </row>
    <row r="89" spans="1:12" x14ac:dyDescent="0.2">
      <c r="A89" s="24">
        <v>13</v>
      </c>
      <c r="B89" s="24">
        <v>1</v>
      </c>
      <c r="C89" s="24">
        <f ca="1"/>
        <v>17</v>
      </c>
      <c r="D89" s="17">
        <f ca="1"/>
        <v>12.458926490343359</v>
      </c>
      <c r="E89" s="17">
        <f t="shared" ca="1" si="2"/>
        <v>-0.54107350965664125</v>
      </c>
      <c r="G89" s="17">
        <f t="shared" ca="1" si="3"/>
        <v>0.29066547731752662</v>
      </c>
      <c r="L89" s="17"/>
    </row>
    <row r="90" spans="1:12" x14ac:dyDescent="0.2">
      <c r="A90" s="24">
        <v>11</v>
      </c>
      <c r="B90" s="24">
        <v>1</v>
      </c>
      <c r="C90" s="24">
        <f ca="1"/>
        <v>15</v>
      </c>
      <c r="D90" s="17">
        <f ca="1"/>
        <v>11.09248826703924</v>
      </c>
      <c r="E90" s="17">
        <f t="shared" ca="1" si="2"/>
        <v>9.2488267039239958E-2</v>
      </c>
      <c r="G90" s="17">
        <f t="shared" ca="1" si="3"/>
        <v>0.31835277839425191</v>
      </c>
      <c r="L90" s="17"/>
    </row>
    <row r="91" spans="1:12" x14ac:dyDescent="0.2">
      <c r="A91" s="24">
        <v>13</v>
      </c>
      <c r="B91" s="24">
        <v>1</v>
      </c>
      <c r="C91" s="24">
        <f ca="1"/>
        <v>17</v>
      </c>
      <c r="D91" s="17">
        <f ca="1"/>
        <v>12.458926490343359</v>
      </c>
      <c r="E91" s="17">
        <f t="shared" ca="1" si="2"/>
        <v>-0.54107350965664125</v>
      </c>
      <c r="G91" s="17">
        <f t="shared" ca="1" si="3"/>
        <v>0.29066547731752662</v>
      </c>
      <c r="L91" s="17"/>
    </row>
    <row r="92" spans="1:12" x14ac:dyDescent="0.2">
      <c r="A92" s="24">
        <v>18</v>
      </c>
      <c r="B92" s="24">
        <v>1</v>
      </c>
      <c r="C92" s="24">
        <f ca="1"/>
        <v>26</v>
      </c>
      <c r="D92" s="17">
        <f ca="1"/>
        <v>18.607898495211895</v>
      </c>
      <c r="E92" s="17">
        <f t="shared" ca="1" si="2"/>
        <v>0.6078984952118951</v>
      </c>
      <c r="G92" s="17">
        <f t="shared" ca="1" si="3"/>
        <v>0.28360781451993688</v>
      </c>
      <c r="L92" s="17"/>
    </row>
    <row r="93" spans="1:12" x14ac:dyDescent="0.2">
      <c r="A93" s="24">
        <v>18</v>
      </c>
      <c r="B93" s="24">
        <v>1</v>
      </c>
      <c r="C93" s="24">
        <f ca="1"/>
        <v>25</v>
      </c>
      <c r="D93" s="17">
        <f ca="1"/>
        <v>17.924679383559837</v>
      </c>
      <c r="E93" s="17">
        <f t="shared" ca="1" si="2"/>
        <v>-7.5320616440162524E-2</v>
      </c>
      <c r="G93" s="17">
        <f t="shared" ca="1" si="3"/>
        <v>0.3186465302206829</v>
      </c>
      <c r="L93" s="17"/>
    </row>
    <row r="94" spans="1:12" x14ac:dyDescent="0.2">
      <c r="A94" s="24">
        <v>17</v>
      </c>
      <c r="B94" s="24">
        <v>1</v>
      </c>
      <c r="C94" s="24">
        <f ca="1"/>
        <v>26</v>
      </c>
      <c r="D94" s="17">
        <f ca="1"/>
        <v>18.607898495211895</v>
      </c>
      <c r="E94" s="17">
        <f t="shared" ca="1" si="2"/>
        <v>1.6078984952118951</v>
      </c>
      <c r="G94" s="17">
        <f t="shared" ca="1" si="3"/>
        <v>0.13952132892333158</v>
      </c>
      <c r="L94" s="17"/>
    </row>
    <row r="95" spans="1:12" x14ac:dyDescent="0.2">
      <c r="A95" s="24">
        <v>16</v>
      </c>
      <c r="B95" s="24">
        <v>1</v>
      </c>
      <c r="C95" s="24">
        <f ca="1"/>
        <v>24</v>
      </c>
      <c r="D95" s="17">
        <f ca="1"/>
        <v>17.241460271907776</v>
      </c>
      <c r="E95" s="17">
        <f t="shared" ca="1" si="2"/>
        <v>1.2414602719077763</v>
      </c>
      <c r="G95" s="17">
        <f t="shared" ca="1" si="3"/>
        <v>0.19489962071960723</v>
      </c>
      <c r="L95" s="17"/>
    </row>
    <row r="96" spans="1:12" x14ac:dyDescent="0.2">
      <c r="A96" s="24">
        <v>15</v>
      </c>
      <c r="B96" s="24">
        <v>1</v>
      </c>
      <c r="C96" s="24">
        <f ca="1"/>
        <v>21</v>
      </c>
      <c r="D96" s="17">
        <f ca="1"/>
        <v>15.191802936951598</v>
      </c>
      <c r="E96" s="17">
        <f t="shared" ca="1" si="2"/>
        <v>0.19180293695159811</v>
      </c>
      <c r="G96" s="17">
        <f t="shared" ca="1" si="3"/>
        <v>0.31548813891774308</v>
      </c>
      <c r="L96" s="17"/>
    </row>
    <row r="97" spans="1:12" x14ac:dyDescent="0.2">
      <c r="A97" s="24">
        <v>15</v>
      </c>
      <c r="B97" s="24">
        <v>1</v>
      </c>
      <c r="C97" s="24">
        <f ca="1"/>
        <v>22</v>
      </c>
      <c r="D97" s="17">
        <f ca="1"/>
        <v>15.875022048603658</v>
      </c>
      <c r="E97" s="17">
        <f t="shared" ca="1" si="2"/>
        <v>0.87502204860365751</v>
      </c>
      <c r="G97" s="17">
        <f t="shared" ca="1" si="3"/>
        <v>0.2498287819911226</v>
      </c>
      <c r="L97" s="17"/>
    </row>
    <row r="98" spans="1:12" x14ac:dyDescent="0.2">
      <c r="A98" s="24">
        <v>15</v>
      </c>
      <c r="B98" s="24">
        <v>1</v>
      </c>
      <c r="C98" s="24">
        <f ca="1"/>
        <v>23</v>
      </c>
      <c r="D98" s="17">
        <f ca="1"/>
        <v>16.558241160255715</v>
      </c>
      <c r="E98" s="17">
        <f t="shared" ca="1" si="2"/>
        <v>1.5582411602557151</v>
      </c>
      <c r="G98" s="17">
        <f t="shared" ca="1" si="3"/>
        <v>0.1467237015411641</v>
      </c>
      <c r="L98" s="17"/>
    </row>
    <row r="99" spans="1:12" x14ac:dyDescent="0.2">
      <c r="A99" s="24">
        <v>15</v>
      </c>
      <c r="B99" s="24">
        <v>1</v>
      </c>
      <c r="C99" s="24">
        <f ca="1"/>
        <v>22</v>
      </c>
      <c r="D99" s="17">
        <f ca="1"/>
        <v>15.875022048603658</v>
      </c>
      <c r="E99" s="17">
        <f t="shared" ca="1" si="2"/>
        <v>0.87502204860365751</v>
      </c>
      <c r="G99" s="17">
        <f t="shared" ca="1" si="3"/>
        <v>0.2498287819911226</v>
      </c>
      <c r="L99" s="17"/>
    </row>
    <row r="100" spans="1:12" x14ac:dyDescent="0.2">
      <c r="A100" s="24">
        <v>14</v>
      </c>
      <c r="B100" s="24">
        <v>1</v>
      </c>
      <c r="C100" s="24">
        <f ca="1"/>
        <v>20</v>
      </c>
      <c r="D100" s="17">
        <f ca="1"/>
        <v>14.508583825299539</v>
      </c>
      <c r="E100" s="17">
        <f t="shared" ca="1" si="2"/>
        <v>0.50858382529953872</v>
      </c>
      <c r="G100" s="17">
        <f t="shared" ca="1" si="3"/>
        <v>0.29385631906225068</v>
      </c>
      <c r="L100" s="17"/>
    </row>
    <row r="101" spans="1:12" x14ac:dyDescent="0.2">
      <c r="A101" s="24">
        <v>28</v>
      </c>
      <c r="B101" s="24">
        <v>1</v>
      </c>
      <c r="C101" s="24">
        <f ca="1"/>
        <v>33</v>
      </c>
      <c r="D101" s="17">
        <f ca="1"/>
        <v>23.390432276776316</v>
      </c>
      <c r="E101" s="17">
        <f t="shared" ca="1" si="2"/>
        <v>-4.6095677232236838</v>
      </c>
      <c r="G101" s="17">
        <f t="shared" ca="1" si="3"/>
        <v>3.5467090836049079E-4</v>
      </c>
      <c r="L101" s="17"/>
    </row>
    <row r="102" spans="1:12" x14ac:dyDescent="0.2">
      <c r="A102" s="24">
        <v>24</v>
      </c>
      <c r="B102" s="24">
        <v>1</v>
      </c>
      <c r="C102" s="24">
        <f ca="1"/>
        <v>32</v>
      </c>
      <c r="D102" s="17">
        <f ca="1"/>
        <v>22.707213165124255</v>
      </c>
      <c r="E102" s="17">
        <f t="shared" ca="1" si="2"/>
        <v>-1.292786834875745</v>
      </c>
      <c r="G102" s="17">
        <f t="shared" ca="1" si="3"/>
        <v>0.18695017615119994</v>
      </c>
      <c r="L102" s="17"/>
    </row>
    <row r="103" spans="1:12" x14ac:dyDescent="0.2">
      <c r="A103" s="24">
        <v>25</v>
      </c>
      <c r="B103" s="24">
        <v>1</v>
      </c>
      <c r="C103" s="24">
        <f ca="1"/>
        <v>32</v>
      </c>
      <c r="D103" s="17">
        <f ca="1"/>
        <v>22.707213165124255</v>
      </c>
      <c r="E103" s="17">
        <f t="shared" ca="1" si="2"/>
        <v>-2.292786834875745</v>
      </c>
      <c r="G103" s="17">
        <f t="shared" ca="1" si="3"/>
        <v>5.9319674466379105E-2</v>
      </c>
      <c r="L103" s="17"/>
    </row>
    <row r="104" spans="1:12" x14ac:dyDescent="0.2">
      <c r="A104" s="24">
        <v>23</v>
      </c>
      <c r="B104" s="24">
        <v>1</v>
      </c>
      <c r="C104" s="24">
        <f ca="1"/>
        <v>29</v>
      </c>
      <c r="D104" s="17">
        <f ca="1"/>
        <v>20.657555830168075</v>
      </c>
      <c r="E104" s="17">
        <f t="shared" ca="1" si="2"/>
        <v>-2.3424441698319249</v>
      </c>
      <c r="G104" s="17">
        <f t="shared" ca="1" si="3"/>
        <v>5.5105656873233724E-2</v>
      </c>
      <c r="L104" s="17"/>
    </row>
    <row r="105" spans="1:12" x14ac:dyDescent="0.2">
      <c r="A105" s="24">
        <v>24</v>
      </c>
      <c r="B105" s="24">
        <v>1</v>
      </c>
      <c r="C105" s="24">
        <f ca="1"/>
        <v>32</v>
      </c>
      <c r="D105" s="17">
        <f ca="1"/>
        <v>22.707213165124255</v>
      </c>
      <c r="E105" s="17">
        <f t="shared" ca="1" si="2"/>
        <v>-1.292786834875745</v>
      </c>
      <c r="G105" s="17">
        <f t="shared" ca="1" si="3"/>
        <v>0.18695017615119994</v>
      </c>
      <c r="L105" s="17"/>
    </row>
    <row r="106" spans="1:12" x14ac:dyDescent="0.2">
      <c r="A106" s="24">
        <v>26</v>
      </c>
      <c r="B106" s="24">
        <v>1</v>
      </c>
      <c r="C106" s="24">
        <f ca="1"/>
        <v>34</v>
      </c>
      <c r="D106" s="17">
        <f ca="1"/>
        <v>24.073651388428374</v>
      </c>
      <c r="E106" s="17">
        <f t="shared" ca="1" si="2"/>
        <v>-1.9263486115716262</v>
      </c>
      <c r="G106" s="17">
        <f t="shared" ca="1" si="3"/>
        <v>9.7309924689843758E-2</v>
      </c>
      <c r="L106" s="17"/>
    </row>
    <row r="107" spans="1:12" x14ac:dyDescent="0.2">
      <c r="A107" s="24">
        <v>25</v>
      </c>
      <c r="B107" s="24">
        <v>1</v>
      </c>
      <c r="C107" s="24">
        <f ca="1"/>
        <v>36</v>
      </c>
      <c r="D107" s="17">
        <f ca="1"/>
        <v>25.440089611732493</v>
      </c>
      <c r="E107" s="17">
        <f t="shared" ca="1" si="2"/>
        <v>0.44008961173249261</v>
      </c>
      <c r="G107" s="17">
        <f t="shared" ca="1" si="3"/>
        <v>0.30003330384512222</v>
      </c>
      <c r="L107" s="17"/>
    </row>
    <row r="108" spans="1:12" x14ac:dyDescent="0.2">
      <c r="A108" s="24">
        <v>24</v>
      </c>
      <c r="B108" s="24">
        <v>1</v>
      </c>
      <c r="C108" s="24">
        <f ca="1"/>
        <v>36</v>
      </c>
      <c r="D108" s="17">
        <f ca="1"/>
        <v>25.440089611732493</v>
      </c>
      <c r="E108" s="17">
        <f t="shared" ca="1" si="2"/>
        <v>1.4400896117324926</v>
      </c>
      <c r="G108" s="17">
        <f t="shared" ca="1" si="3"/>
        <v>0.16434448542706917</v>
      </c>
      <c r="L108" s="17"/>
    </row>
    <row r="109" spans="1:12" x14ac:dyDescent="0.2">
      <c r="A109" s="24">
        <v>21</v>
      </c>
      <c r="B109" s="24">
        <v>1</v>
      </c>
      <c r="C109" s="24">
        <f ca="1"/>
        <v>29</v>
      </c>
      <c r="D109" s="17">
        <f ca="1"/>
        <v>20.657555830168075</v>
      </c>
      <c r="E109" s="17">
        <f t="shared" ca="1" si="2"/>
        <v>-0.34244416983192494</v>
      </c>
      <c r="G109" s="17">
        <f t="shared" ca="1" si="3"/>
        <v>0.30746337812452051</v>
      </c>
      <c r="L109" s="17"/>
    </row>
    <row r="110" spans="1:12" x14ac:dyDescent="0.2">
      <c r="A110" s="24">
        <v>18</v>
      </c>
      <c r="B110" s="24">
        <v>1</v>
      </c>
      <c r="C110" s="24">
        <f ca="1"/>
        <v>26</v>
      </c>
      <c r="D110" s="17">
        <f ca="1"/>
        <v>18.607898495211895</v>
      </c>
      <c r="E110" s="17">
        <f t="shared" ca="1" si="2"/>
        <v>0.6078984952118951</v>
      </c>
      <c r="G110" s="17">
        <f t="shared" ca="1" si="3"/>
        <v>0.28360781451993688</v>
      </c>
      <c r="L110" s="17"/>
    </row>
    <row r="111" spans="1:12" x14ac:dyDescent="0.2">
      <c r="A111" s="24">
        <v>18</v>
      </c>
      <c r="B111" s="24">
        <v>1</v>
      </c>
      <c r="C111" s="24">
        <f ca="1"/>
        <v>27</v>
      </c>
      <c r="D111" s="17">
        <f ca="1"/>
        <v>19.291117606863956</v>
      </c>
      <c r="E111" s="17">
        <f t="shared" ca="1" si="2"/>
        <v>1.2911176068639563</v>
      </c>
      <c r="G111" s="17">
        <f t="shared" ca="1" si="3"/>
        <v>0.18720849951963059</v>
      </c>
      <c r="L111" s="17"/>
    </row>
    <row r="112" spans="1:12" x14ac:dyDescent="0.2">
      <c r="A112" s="24">
        <v>21</v>
      </c>
      <c r="B112" s="24">
        <v>1</v>
      </c>
      <c r="C112" s="24">
        <f ca="1"/>
        <v>30</v>
      </c>
      <c r="D112" s="17">
        <f ca="1"/>
        <v>21.340774941820136</v>
      </c>
      <c r="E112" s="17">
        <f t="shared" ca="1" si="2"/>
        <v>0.34077494182013623</v>
      </c>
      <c r="G112" s="17">
        <f t="shared" ca="1" si="3"/>
        <v>0.30757565599758996</v>
      </c>
      <c r="L112" s="17"/>
    </row>
    <row r="113" spans="1:12" x14ac:dyDescent="0.2">
      <c r="A113" s="24">
        <v>21</v>
      </c>
      <c r="B113" s="24">
        <v>1</v>
      </c>
      <c r="C113" s="24">
        <f ca="1"/>
        <v>31</v>
      </c>
      <c r="D113" s="17">
        <f ca="1"/>
        <v>22.023994053472194</v>
      </c>
      <c r="E113" s="17">
        <f t="shared" ca="1" si="2"/>
        <v>1.0239940534721939</v>
      </c>
      <c r="G113" s="17">
        <f t="shared" ca="1" si="3"/>
        <v>0.22819645484299309</v>
      </c>
      <c r="L113" s="17"/>
    </row>
    <row r="114" spans="1:12" x14ac:dyDescent="0.2">
      <c r="A114" s="24">
        <v>18</v>
      </c>
      <c r="B114" s="24">
        <v>1</v>
      </c>
      <c r="C114" s="24">
        <f ca="1"/>
        <v>26</v>
      </c>
      <c r="D114" s="17">
        <f ca="1"/>
        <v>18.607898495211895</v>
      </c>
      <c r="E114" s="17">
        <f t="shared" ca="1" si="2"/>
        <v>0.6078984952118951</v>
      </c>
      <c r="G114" s="17">
        <f t="shared" ca="1" si="3"/>
        <v>0.28360781451993688</v>
      </c>
      <c r="L114" s="17"/>
    </row>
    <row r="115" spans="1:12" x14ac:dyDescent="0.2">
      <c r="A115" s="24">
        <v>18</v>
      </c>
      <c r="B115" s="24">
        <v>1</v>
      </c>
      <c r="C115" s="24">
        <f ca="1"/>
        <v>26</v>
      </c>
      <c r="D115" s="17">
        <f ca="1"/>
        <v>18.607898495211895</v>
      </c>
      <c r="E115" s="17">
        <f t="shared" ca="1" si="2"/>
        <v>0.6078984952118951</v>
      </c>
      <c r="G115" s="17">
        <f t="shared" ca="1" si="3"/>
        <v>0.28360781451993688</v>
      </c>
      <c r="L115" s="17"/>
    </row>
    <row r="116" spans="1:12" x14ac:dyDescent="0.2">
      <c r="A116" s="24">
        <v>19</v>
      </c>
      <c r="B116" s="24">
        <v>1</v>
      </c>
      <c r="C116" s="24">
        <f ca="1"/>
        <v>28</v>
      </c>
      <c r="D116" s="17">
        <f ca="1"/>
        <v>19.974336718516017</v>
      </c>
      <c r="E116" s="17">
        <f t="shared" ca="1" si="2"/>
        <v>0.97433671851601744</v>
      </c>
      <c r="G116" s="17">
        <f t="shared" ca="1" si="3"/>
        <v>0.23556229359930655</v>
      </c>
      <c r="L116" s="17"/>
    </row>
    <row r="117" spans="1:12" x14ac:dyDescent="0.2">
      <c r="A117" s="24">
        <v>19</v>
      </c>
      <c r="B117" s="24">
        <v>1</v>
      </c>
      <c r="C117" s="24">
        <f ca="1"/>
        <v>26</v>
      </c>
      <c r="D117" s="17">
        <f ca="1"/>
        <v>18.607898495211895</v>
      </c>
      <c r="E117" s="17">
        <f t="shared" ca="1" si="2"/>
        <v>-0.3921015047881049</v>
      </c>
      <c r="G117" s="17">
        <f t="shared" ca="1" si="3"/>
        <v>0.30389387162696274</v>
      </c>
      <c r="L117" s="17"/>
    </row>
    <row r="118" spans="1:12" x14ac:dyDescent="0.2">
      <c r="A118" s="24">
        <v>19</v>
      </c>
      <c r="B118" s="24">
        <v>1</v>
      </c>
      <c r="C118" s="24">
        <f ca="1"/>
        <v>29</v>
      </c>
      <c r="D118" s="17">
        <f ca="1"/>
        <v>20.657555830168075</v>
      </c>
      <c r="E118" s="17">
        <f t="shared" ca="1" si="2"/>
        <v>1.6575558301680751</v>
      </c>
      <c r="G118" s="17">
        <f t="shared" ca="1" si="3"/>
        <v>0.13246320078694085</v>
      </c>
      <c r="L118" s="17"/>
    </row>
    <row r="119" spans="1:12" x14ac:dyDescent="0.2">
      <c r="A119" s="24">
        <v>20</v>
      </c>
      <c r="B119" s="24">
        <v>1</v>
      </c>
      <c r="C119" s="24">
        <f ca="1"/>
        <v>28</v>
      </c>
      <c r="D119" s="17">
        <f ca="1"/>
        <v>19.974336718516017</v>
      </c>
      <c r="E119" s="17">
        <f t="shared" ca="1" si="2"/>
        <v>-2.5663281483982558E-2</v>
      </c>
      <c r="G119" s="17">
        <f t="shared" ca="1" si="3"/>
        <v>0.31915849397187074</v>
      </c>
      <c r="L119" s="17"/>
    </row>
    <row r="120" spans="1:12" x14ac:dyDescent="0.2">
      <c r="A120" s="24">
        <v>20</v>
      </c>
      <c r="B120" s="24">
        <v>1</v>
      </c>
      <c r="C120" s="24">
        <f ca="1"/>
        <v>27</v>
      </c>
      <c r="D120" s="17">
        <f ca="1"/>
        <v>19.291117606863956</v>
      </c>
      <c r="E120" s="17">
        <f t="shared" ca="1" si="2"/>
        <v>-0.70888239313604373</v>
      </c>
      <c r="G120" s="17">
        <f t="shared" ca="1" si="3"/>
        <v>0.2717877911689337</v>
      </c>
      <c r="L120" s="17"/>
    </row>
    <row r="121" spans="1:12" x14ac:dyDescent="0.2">
      <c r="A121" s="24">
        <v>17</v>
      </c>
      <c r="B121" s="24">
        <v>1</v>
      </c>
      <c r="C121" s="24">
        <f ca="1"/>
        <v>24</v>
      </c>
      <c r="D121" s="17">
        <f ca="1"/>
        <v>17.241460271907776</v>
      </c>
      <c r="E121" s="17">
        <f t="shared" ca="1" si="2"/>
        <v>0.2414602719077763</v>
      </c>
      <c r="G121" s="17">
        <f t="shared" ca="1" si="3"/>
        <v>0.31332258364370175</v>
      </c>
      <c r="L121" s="17"/>
    </row>
    <row r="122" spans="1:12" x14ac:dyDescent="0.2">
      <c r="A122" s="24">
        <v>16</v>
      </c>
      <c r="B122" s="24">
        <v>1</v>
      </c>
      <c r="C122" s="24">
        <f ca="1"/>
        <v>24</v>
      </c>
      <c r="D122" s="17">
        <f ca="1"/>
        <v>17.241460271907776</v>
      </c>
      <c r="E122" s="17">
        <f t="shared" ca="1" si="2"/>
        <v>1.2414602719077763</v>
      </c>
      <c r="G122" s="17">
        <f t="shared" ca="1" si="3"/>
        <v>0.19489962071960723</v>
      </c>
      <c r="L122" s="17"/>
    </row>
    <row r="123" spans="1:12" x14ac:dyDescent="0.2">
      <c r="A123" s="24">
        <v>17</v>
      </c>
      <c r="B123" s="24">
        <v>1</v>
      </c>
      <c r="C123" s="24">
        <f ca="1"/>
        <v>24</v>
      </c>
      <c r="D123" s="17">
        <f ca="1"/>
        <v>17.241460271907776</v>
      </c>
      <c r="E123" s="17">
        <f t="shared" ca="1" si="2"/>
        <v>0.2414602719077763</v>
      </c>
      <c r="G123" s="17">
        <f t="shared" ca="1" si="3"/>
        <v>0.31332258364370175</v>
      </c>
      <c r="L123" s="17"/>
    </row>
    <row r="124" spans="1:12" x14ac:dyDescent="0.2">
      <c r="A124" s="24">
        <v>17</v>
      </c>
      <c r="B124" s="24">
        <v>1</v>
      </c>
      <c r="C124" s="24">
        <f ca="1"/>
        <v>22</v>
      </c>
      <c r="D124" s="17">
        <f ca="1"/>
        <v>15.875022048603658</v>
      </c>
      <c r="E124" s="17">
        <f t="shared" ca="1" si="2"/>
        <v>-1.1249779513963425</v>
      </c>
      <c r="G124" s="17">
        <f t="shared" ca="1" si="3"/>
        <v>0.21288069180319472</v>
      </c>
      <c r="L124" s="17"/>
    </row>
    <row r="125" spans="1:12" x14ac:dyDescent="0.2">
      <c r="A125" s="24">
        <v>15</v>
      </c>
      <c r="B125" s="24">
        <v>1</v>
      </c>
      <c r="C125" s="24">
        <f ca="1"/>
        <v>19</v>
      </c>
      <c r="D125" s="17">
        <f ca="1"/>
        <v>13.825364713647479</v>
      </c>
      <c r="E125" s="17">
        <f t="shared" ca="1" si="2"/>
        <v>-1.1746352863525207</v>
      </c>
      <c r="G125" s="17">
        <f t="shared" ca="1" si="3"/>
        <v>0.20523871008550823</v>
      </c>
      <c r="L125" s="17"/>
    </row>
    <row r="126" spans="1:12" x14ac:dyDescent="0.2">
      <c r="A126" s="24">
        <v>15</v>
      </c>
      <c r="B126" s="24">
        <v>1</v>
      </c>
      <c r="C126" s="24">
        <f ca="1"/>
        <v>20</v>
      </c>
      <c r="D126" s="17">
        <f ca="1"/>
        <v>14.508583825299539</v>
      </c>
      <c r="E126" s="17">
        <f t="shared" ca="1" si="2"/>
        <v>-0.49141617470046128</v>
      </c>
      <c r="G126" s="17">
        <f t="shared" ca="1" si="3"/>
        <v>0.29547583692562635</v>
      </c>
      <c r="L126" s="17"/>
    </row>
    <row r="127" spans="1:12" x14ac:dyDescent="0.2">
      <c r="A127" s="24">
        <v>14</v>
      </c>
      <c r="B127" s="24">
        <v>1</v>
      </c>
      <c r="C127" s="24">
        <f ca="1"/>
        <v>17</v>
      </c>
      <c r="D127" s="17">
        <f ca="1"/>
        <v>12.458926490343359</v>
      </c>
      <c r="E127" s="17">
        <f t="shared" ca="1" si="2"/>
        <v>-1.5410735096566412</v>
      </c>
      <c r="G127" s="17">
        <f t="shared" ca="1" si="3"/>
        <v>0.14924443441661395</v>
      </c>
      <c r="L127" s="17"/>
    </row>
    <row r="128" spans="1:12" x14ac:dyDescent="0.2">
      <c r="A128" s="24">
        <v>9</v>
      </c>
      <c r="B128" s="24">
        <v>1</v>
      </c>
      <c r="C128" s="24">
        <f ca="1"/>
        <v>12</v>
      </c>
      <c r="D128" s="17">
        <f ca="1"/>
        <v>9.04283093208306</v>
      </c>
      <c r="E128" s="17">
        <f t="shared" ca="1" si="2"/>
        <v>4.2830932083059992E-2</v>
      </c>
      <c r="G128" s="17">
        <f t="shared" ca="1" si="3"/>
        <v>0.31903836846290684</v>
      </c>
      <c r="L128" s="17"/>
    </row>
    <row r="129" spans="1:12" x14ac:dyDescent="0.2">
      <c r="A129" s="24">
        <v>14</v>
      </c>
      <c r="B129" s="24">
        <v>1</v>
      </c>
      <c r="C129" s="24">
        <f ca="1"/>
        <v>19</v>
      </c>
      <c r="D129" s="17">
        <f ca="1"/>
        <v>13.825364713647479</v>
      </c>
      <c r="E129" s="17">
        <f t="shared" ca="1" si="2"/>
        <v>-0.17463528635252068</v>
      </c>
      <c r="G129" s="17">
        <f t="shared" ca="1" si="3"/>
        <v>0.31612416936198534</v>
      </c>
      <c r="L129" s="17"/>
    </row>
    <row r="130" spans="1:12" x14ac:dyDescent="0.2">
      <c r="A130" s="24">
        <v>13</v>
      </c>
      <c r="B130" s="24">
        <v>1</v>
      </c>
      <c r="C130" s="24">
        <f ca="1"/>
        <v>18</v>
      </c>
      <c r="D130" s="17">
        <f ca="1"/>
        <v>13.142145601995418</v>
      </c>
      <c r="E130" s="17">
        <f t="shared" ca="1" si="2"/>
        <v>0.14214560199541815</v>
      </c>
      <c r="G130" s="17">
        <f t="shared" ca="1" si="3"/>
        <v>0.31716750413300532</v>
      </c>
      <c r="L130" s="17"/>
    </row>
    <row r="131" spans="1:12" x14ac:dyDescent="0.2">
      <c r="A131" s="24">
        <v>11</v>
      </c>
      <c r="B131" s="24">
        <v>1</v>
      </c>
      <c r="C131" s="24">
        <f ca="1"/>
        <v>14</v>
      </c>
      <c r="D131" s="17">
        <f ca="1"/>
        <v>10.409269155387181</v>
      </c>
      <c r="E131" s="17">
        <f t="shared" ref="E131:E194" ca="1" si="4">D131-A131</f>
        <v>-0.59073084461281944</v>
      </c>
      <c r="G131" s="17">
        <f t="shared" ref="G131:G194" ca="1" si="5">_xlfn.NORM.DIST(E131,0,$F$2,FALSE)</f>
        <v>0.28548233893943797</v>
      </c>
      <c r="L131" s="17"/>
    </row>
    <row r="132" spans="1:12" x14ac:dyDescent="0.2">
      <c r="A132" s="24">
        <v>11</v>
      </c>
      <c r="B132" s="24">
        <v>1</v>
      </c>
      <c r="C132" s="24">
        <f ca="1"/>
        <v>15</v>
      </c>
      <c r="D132" s="17">
        <f ca="1"/>
        <v>11.09248826703924</v>
      </c>
      <c r="E132" s="17">
        <f t="shared" ca="1" si="4"/>
        <v>9.2488267039239958E-2</v>
      </c>
      <c r="G132" s="17">
        <f t="shared" ca="1" si="5"/>
        <v>0.31835277839425191</v>
      </c>
      <c r="L132" s="17"/>
    </row>
    <row r="133" spans="1:12" x14ac:dyDescent="0.2">
      <c r="A133" s="24">
        <v>12</v>
      </c>
      <c r="B133" s="24">
        <v>1</v>
      </c>
      <c r="C133" s="24">
        <f ca="1"/>
        <v>18</v>
      </c>
      <c r="D133" s="17">
        <f ca="1"/>
        <v>13.142145601995418</v>
      </c>
      <c r="E133" s="17">
        <f t="shared" ca="1" si="4"/>
        <v>1.1421456019954181</v>
      </c>
      <c r="G133" s="17">
        <f t="shared" ca="1" si="5"/>
        <v>0.21024457151414655</v>
      </c>
      <c r="L133" s="17"/>
    </row>
    <row r="134" spans="1:12" x14ac:dyDescent="0.2">
      <c r="A134" s="24">
        <v>12</v>
      </c>
      <c r="B134" s="24">
        <v>1</v>
      </c>
      <c r="C134" s="24">
        <f ca="1"/>
        <v>18</v>
      </c>
      <c r="D134" s="17">
        <f ca="1"/>
        <v>13.142145601995418</v>
      </c>
      <c r="E134" s="17">
        <f t="shared" ca="1" si="4"/>
        <v>1.1421456019954181</v>
      </c>
      <c r="G134" s="17">
        <f t="shared" ca="1" si="5"/>
        <v>0.21024457151414655</v>
      </c>
      <c r="L134" s="17"/>
    </row>
    <row r="135" spans="1:12" x14ac:dyDescent="0.2">
      <c r="A135" s="24">
        <v>11</v>
      </c>
      <c r="B135" s="24">
        <v>1</v>
      </c>
      <c r="C135" s="24">
        <f ca="1"/>
        <v>15</v>
      </c>
      <c r="D135" s="17">
        <f ca="1"/>
        <v>11.09248826703924</v>
      </c>
      <c r="E135" s="17">
        <f t="shared" ca="1" si="4"/>
        <v>9.2488267039239958E-2</v>
      </c>
      <c r="G135" s="17">
        <f t="shared" ca="1" si="5"/>
        <v>0.31835277839425191</v>
      </c>
      <c r="L135" s="17"/>
    </row>
    <row r="136" spans="1:12" x14ac:dyDescent="0.2">
      <c r="A136" s="24">
        <v>11</v>
      </c>
      <c r="B136" s="24">
        <v>1</v>
      </c>
      <c r="C136" s="24">
        <f ca="1"/>
        <v>17</v>
      </c>
      <c r="D136" s="17">
        <f ca="1"/>
        <v>12.458926490343359</v>
      </c>
      <c r="E136" s="17">
        <f t="shared" ca="1" si="4"/>
        <v>1.4589264903433588</v>
      </c>
      <c r="G136" s="17">
        <f t="shared" ca="1" si="5"/>
        <v>0.16149629011123415</v>
      </c>
      <c r="L136" s="17"/>
    </row>
    <row r="137" spans="1:12" x14ac:dyDescent="0.2">
      <c r="A137" s="24">
        <v>11</v>
      </c>
      <c r="B137" s="24">
        <v>1</v>
      </c>
      <c r="C137" s="24">
        <f ca="1"/>
        <v>16</v>
      </c>
      <c r="D137" s="17">
        <f ca="1"/>
        <v>11.775707378691299</v>
      </c>
      <c r="E137" s="17">
        <f t="shared" ca="1" si="4"/>
        <v>0.77570737869129935</v>
      </c>
      <c r="G137" s="17">
        <f t="shared" ca="1" si="5"/>
        <v>0.26329124156712214</v>
      </c>
      <c r="L137" s="17"/>
    </row>
    <row r="138" spans="1:12" x14ac:dyDescent="0.2">
      <c r="A138" s="24">
        <v>12</v>
      </c>
      <c r="B138" s="24">
        <v>1</v>
      </c>
      <c r="C138" s="24">
        <f ca="1"/>
        <v>18</v>
      </c>
      <c r="D138" s="17">
        <f ca="1"/>
        <v>13.142145601995418</v>
      </c>
      <c r="E138" s="17">
        <f t="shared" ca="1" si="4"/>
        <v>1.1421456019954181</v>
      </c>
      <c r="G138" s="17">
        <f t="shared" ca="1" si="5"/>
        <v>0.21024457151414655</v>
      </c>
      <c r="L138" s="17"/>
    </row>
    <row r="139" spans="1:12" x14ac:dyDescent="0.2">
      <c r="A139" s="24">
        <v>14</v>
      </c>
      <c r="B139" s="24">
        <v>1</v>
      </c>
      <c r="C139" s="24">
        <f ca="1"/>
        <v>17</v>
      </c>
      <c r="D139" s="17">
        <f ca="1"/>
        <v>12.458926490343359</v>
      </c>
      <c r="E139" s="17">
        <f t="shared" ca="1" si="4"/>
        <v>-1.5410735096566412</v>
      </c>
      <c r="G139" s="17">
        <f t="shared" ca="1" si="5"/>
        <v>0.14924443441661395</v>
      </c>
      <c r="L139" s="17"/>
    </row>
    <row r="140" spans="1:12" x14ac:dyDescent="0.2">
      <c r="A140" s="24">
        <v>13</v>
      </c>
      <c r="B140" s="24">
        <v>1</v>
      </c>
      <c r="C140" s="24">
        <f ca="1"/>
        <v>19</v>
      </c>
      <c r="D140" s="17">
        <f ca="1"/>
        <v>13.825364713647479</v>
      </c>
      <c r="E140" s="17">
        <f t="shared" ca="1" si="4"/>
        <v>0.82536471364747932</v>
      </c>
      <c r="G140" s="17">
        <f t="shared" ca="1" si="5"/>
        <v>0.25667424064304967</v>
      </c>
      <c r="L140" s="17"/>
    </row>
    <row r="141" spans="1:12" x14ac:dyDescent="0.2">
      <c r="A141" s="24">
        <v>13</v>
      </c>
      <c r="B141" s="24">
        <v>1</v>
      </c>
      <c r="C141" s="24">
        <f ca="1"/>
        <v>19</v>
      </c>
      <c r="D141" s="17">
        <f ca="1"/>
        <v>13.825364713647479</v>
      </c>
      <c r="E141" s="17">
        <f t="shared" ca="1" si="4"/>
        <v>0.82536471364747932</v>
      </c>
      <c r="G141" s="17">
        <f t="shared" ca="1" si="5"/>
        <v>0.25667424064304967</v>
      </c>
      <c r="L141" s="17"/>
    </row>
    <row r="142" spans="1:12" x14ac:dyDescent="0.2">
      <c r="A142" s="24">
        <v>13</v>
      </c>
      <c r="B142" s="24">
        <v>1</v>
      </c>
      <c r="C142" s="24">
        <f ca="1"/>
        <v>17</v>
      </c>
      <c r="D142" s="17">
        <f ca="1"/>
        <v>12.458926490343359</v>
      </c>
      <c r="E142" s="17">
        <f t="shared" ca="1" si="4"/>
        <v>-0.54107350965664125</v>
      </c>
      <c r="G142" s="17">
        <f t="shared" ca="1" si="5"/>
        <v>0.29066547731752662</v>
      </c>
      <c r="L142" s="17"/>
    </row>
    <row r="143" spans="1:12" x14ac:dyDescent="0.2">
      <c r="A143" s="24">
        <v>21</v>
      </c>
      <c r="B143" s="24">
        <v>1</v>
      </c>
      <c r="C143" s="24">
        <f ca="1"/>
        <v>29</v>
      </c>
      <c r="D143" s="17">
        <f ca="1"/>
        <v>20.657555830168075</v>
      </c>
      <c r="E143" s="17">
        <f t="shared" ca="1" si="4"/>
        <v>-0.34244416983192494</v>
      </c>
      <c r="G143" s="17">
        <f t="shared" ca="1" si="5"/>
        <v>0.30746337812452051</v>
      </c>
      <c r="L143" s="17"/>
    </row>
    <row r="144" spans="1:12" x14ac:dyDescent="0.2">
      <c r="A144" s="24">
        <v>19</v>
      </c>
      <c r="B144" s="24">
        <v>1</v>
      </c>
      <c r="C144" s="24">
        <f ca="1"/>
        <v>27</v>
      </c>
      <c r="D144" s="17">
        <f ca="1"/>
        <v>19.291117606863956</v>
      </c>
      <c r="E144" s="17">
        <f t="shared" ca="1" si="4"/>
        <v>0.29111760686395627</v>
      </c>
      <c r="G144" s="17">
        <f t="shared" ca="1" si="5"/>
        <v>0.31068098494392388</v>
      </c>
      <c r="L144" s="17"/>
    </row>
    <row r="145" spans="1:12" x14ac:dyDescent="0.2">
      <c r="A145" s="24">
        <v>23</v>
      </c>
      <c r="B145" s="24">
        <v>1</v>
      </c>
      <c r="C145" s="24">
        <f ca="1"/>
        <v>31</v>
      </c>
      <c r="D145" s="17">
        <f ca="1"/>
        <v>22.023994053472194</v>
      </c>
      <c r="E145" s="17">
        <f t="shared" ca="1" si="4"/>
        <v>-0.97600594652780615</v>
      </c>
      <c r="G145" s="17">
        <f t="shared" ca="1" si="5"/>
        <v>0.23531690641077893</v>
      </c>
      <c r="L145" s="17"/>
    </row>
    <row r="146" spans="1:12" x14ac:dyDescent="0.2">
      <c r="A146" s="24">
        <v>23</v>
      </c>
      <c r="B146" s="24">
        <v>1</v>
      </c>
      <c r="C146" s="24">
        <f ca="1"/>
        <v>32</v>
      </c>
      <c r="D146" s="17">
        <f ca="1"/>
        <v>22.707213165124255</v>
      </c>
      <c r="E146" s="17">
        <f t="shared" ca="1" si="4"/>
        <v>-0.29278683487574497</v>
      </c>
      <c r="G146" s="17">
        <f t="shared" ca="1" si="5"/>
        <v>0.31058405673494627</v>
      </c>
      <c r="L146" s="17"/>
    </row>
    <row r="147" spans="1:12" x14ac:dyDescent="0.2">
      <c r="A147" s="24">
        <v>19</v>
      </c>
      <c r="B147" s="24">
        <v>1</v>
      </c>
      <c r="C147" s="24">
        <f ca="1"/>
        <v>27</v>
      </c>
      <c r="D147" s="17">
        <f ca="1"/>
        <v>19.291117606863956</v>
      </c>
      <c r="E147" s="17">
        <f t="shared" ca="1" si="4"/>
        <v>0.29111760686395627</v>
      </c>
      <c r="G147" s="17">
        <f t="shared" ca="1" si="5"/>
        <v>0.31068098494392388</v>
      </c>
      <c r="L147" s="17"/>
    </row>
    <row r="148" spans="1:12" x14ac:dyDescent="0.2">
      <c r="A148" s="24">
        <v>19</v>
      </c>
      <c r="B148" s="24">
        <v>1</v>
      </c>
      <c r="C148" s="24">
        <f ca="1"/>
        <v>26</v>
      </c>
      <c r="D148" s="17">
        <f ca="1"/>
        <v>18.607898495211895</v>
      </c>
      <c r="E148" s="17">
        <f t="shared" ca="1" si="4"/>
        <v>-0.3921015047881049</v>
      </c>
      <c r="G148" s="17">
        <f t="shared" ca="1" si="5"/>
        <v>0.30389387162696274</v>
      </c>
      <c r="L148" s="17"/>
    </row>
    <row r="149" spans="1:12" x14ac:dyDescent="0.2">
      <c r="A149" s="24">
        <v>18</v>
      </c>
      <c r="B149" s="24">
        <v>1</v>
      </c>
      <c r="C149" s="24">
        <f ca="1"/>
        <v>26</v>
      </c>
      <c r="D149" s="17">
        <f ca="1"/>
        <v>18.607898495211895</v>
      </c>
      <c r="E149" s="17">
        <f t="shared" ca="1" si="4"/>
        <v>0.6078984952118951</v>
      </c>
      <c r="G149" s="17">
        <f t="shared" ca="1" si="5"/>
        <v>0.28360781451993688</v>
      </c>
      <c r="L149" s="17"/>
    </row>
    <row r="150" spans="1:12" x14ac:dyDescent="0.2">
      <c r="A150" s="24">
        <v>19</v>
      </c>
      <c r="B150" s="24">
        <v>1</v>
      </c>
      <c r="C150" s="24">
        <f ca="1"/>
        <v>25</v>
      </c>
      <c r="D150" s="17">
        <f ca="1"/>
        <v>17.924679383559837</v>
      </c>
      <c r="E150" s="17">
        <f t="shared" ca="1" si="4"/>
        <v>-1.0753206164401625</v>
      </c>
      <c r="G150" s="17">
        <f t="shared" ca="1" si="5"/>
        <v>0.22045887184038612</v>
      </c>
      <c r="L150" s="17"/>
    </row>
    <row r="151" spans="1:12" x14ac:dyDescent="0.2">
      <c r="A151" s="24">
        <v>19</v>
      </c>
      <c r="B151" s="24">
        <v>1</v>
      </c>
      <c r="C151" s="24">
        <f ca="1"/>
        <v>25</v>
      </c>
      <c r="D151" s="17">
        <f ca="1"/>
        <v>17.924679383559837</v>
      </c>
      <c r="E151" s="17">
        <f t="shared" ca="1" si="4"/>
        <v>-1.0753206164401625</v>
      </c>
      <c r="G151" s="17">
        <f t="shared" ca="1" si="5"/>
        <v>0.22045887184038612</v>
      </c>
      <c r="L151" s="17"/>
    </row>
    <row r="152" spans="1:12" x14ac:dyDescent="0.2">
      <c r="A152" s="24">
        <v>14</v>
      </c>
      <c r="B152" s="24">
        <v>1</v>
      </c>
      <c r="C152" s="24">
        <f ca="1"/>
        <v>17</v>
      </c>
      <c r="D152" s="17">
        <f ca="1"/>
        <v>12.458926490343359</v>
      </c>
      <c r="E152" s="17">
        <f t="shared" ca="1" si="4"/>
        <v>-1.5410735096566412</v>
      </c>
      <c r="G152" s="17">
        <f t="shared" ca="1" si="5"/>
        <v>0.14924443441661395</v>
      </c>
      <c r="L152" s="17"/>
    </row>
    <row r="153" spans="1:12" x14ac:dyDescent="0.2">
      <c r="A153" s="24">
        <v>15</v>
      </c>
      <c r="B153" s="24">
        <v>1</v>
      </c>
      <c r="C153" s="24">
        <f ca="1"/>
        <v>17</v>
      </c>
      <c r="D153" s="17">
        <f ca="1"/>
        <v>12.458926490343359</v>
      </c>
      <c r="E153" s="17">
        <f t="shared" ca="1" si="4"/>
        <v>-2.5410735096566412</v>
      </c>
      <c r="G153" s="17">
        <f t="shared" ca="1" si="5"/>
        <v>4.0395128664178985E-2</v>
      </c>
      <c r="L153" s="17"/>
    </row>
    <row r="154" spans="1:12" x14ac:dyDescent="0.2">
      <c r="A154" s="24">
        <v>14</v>
      </c>
      <c r="B154" s="24">
        <v>1</v>
      </c>
      <c r="C154" s="24">
        <f ca="1"/>
        <v>20</v>
      </c>
      <c r="D154" s="17">
        <f ca="1"/>
        <v>14.508583825299539</v>
      </c>
      <c r="E154" s="17">
        <f t="shared" ca="1" si="4"/>
        <v>0.50858382529953872</v>
      </c>
      <c r="G154" s="17">
        <f t="shared" ca="1" si="5"/>
        <v>0.29385631906225068</v>
      </c>
      <c r="L154" s="17"/>
    </row>
    <row r="155" spans="1:12" x14ac:dyDescent="0.2">
      <c r="A155" s="24">
        <v>12</v>
      </c>
      <c r="B155" s="24">
        <v>1</v>
      </c>
      <c r="C155" s="24">
        <f ca="1"/>
        <v>18</v>
      </c>
      <c r="D155" s="17">
        <f ca="1"/>
        <v>13.142145601995418</v>
      </c>
      <c r="E155" s="17">
        <f t="shared" ca="1" si="4"/>
        <v>1.1421456019954181</v>
      </c>
      <c r="G155" s="17">
        <f t="shared" ca="1" si="5"/>
        <v>0.21024457151414655</v>
      </c>
      <c r="L155" s="17"/>
    </row>
    <row r="156" spans="1:12" x14ac:dyDescent="0.2">
      <c r="A156" s="24">
        <v>18</v>
      </c>
      <c r="B156" s="24">
        <v>1</v>
      </c>
      <c r="C156" s="24">
        <f ca="1"/>
        <v>26</v>
      </c>
      <c r="D156" s="17">
        <f ca="1"/>
        <v>18.607898495211895</v>
      </c>
      <c r="E156" s="17">
        <f t="shared" ca="1" si="4"/>
        <v>0.6078984952118951</v>
      </c>
      <c r="G156" s="17">
        <f t="shared" ca="1" si="5"/>
        <v>0.28360781451993688</v>
      </c>
      <c r="L156" s="17"/>
    </row>
    <row r="157" spans="1:12" x14ac:dyDescent="0.2">
      <c r="A157" s="24">
        <v>16</v>
      </c>
      <c r="B157" s="24">
        <v>1</v>
      </c>
      <c r="C157" s="24">
        <f ca="1"/>
        <v>26</v>
      </c>
      <c r="D157" s="17">
        <f ca="1"/>
        <v>18.607898495211895</v>
      </c>
      <c r="E157" s="17">
        <f t="shared" ca="1" si="4"/>
        <v>2.6078984952118951</v>
      </c>
      <c r="G157" s="17">
        <f t="shared" ca="1" si="5"/>
        <v>3.6181717224349638E-2</v>
      </c>
      <c r="L157" s="17"/>
    </row>
    <row r="158" spans="1:12" x14ac:dyDescent="0.2">
      <c r="A158" s="24">
        <v>17</v>
      </c>
      <c r="B158" s="24">
        <v>1</v>
      </c>
      <c r="C158" s="24">
        <f ca="1"/>
        <v>27</v>
      </c>
      <c r="D158" s="17">
        <f ca="1"/>
        <v>19.291117606863956</v>
      </c>
      <c r="E158" s="17">
        <f t="shared" ca="1" si="4"/>
        <v>2.2911176068639563</v>
      </c>
      <c r="G158" s="17">
        <f t="shared" ca="1" si="5"/>
        <v>5.9465162689867283E-2</v>
      </c>
      <c r="L158" s="17"/>
    </row>
    <row r="159" spans="1:12" x14ac:dyDescent="0.2">
      <c r="A159" s="24">
        <v>18</v>
      </c>
      <c r="B159" s="24">
        <v>1</v>
      </c>
      <c r="C159" s="24">
        <f ca="1"/>
        <v>28</v>
      </c>
      <c r="D159" s="17">
        <f ca="1"/>
        <v>19.974336718516017</v>
      </c>
      <c r="E159" s="17">
        <f t="shared" ca="1" si="4"/>
        <v>1.9743367185160174</v>
      </c>
      <c r="G159" s="17">
        <f t="shared" ca="1" si="5"/>
        <v>9.1649753525670924E-2</v>
      </c>
      <c r="L159" s="17"/>
    </row>
    <row r="160" spans="1:12" x14ac:dyDescent="0.2">
      <c r="A160" s="24">
        <v>16</v>
      </c>
      <c r="B160" s="24">
        <v>1</v>
      </c>
      <c r="C160" s="24">
        <f ca="1"/>
        <v>25</v>
      </c>
      <c r="D160" s="17">
        <f ca="1"/>
        <v>17.924679383559837</v>
      </c>
      <c r="E160" s="17">
        <f t="shared" ca="1" si="4"/>
        <v>1.9246793835598375</v>
      </c>
      <c r="G160" s="17">
        <f t="shared" ca="1" si="5"/>
        <v>9.7510391399401958E-2</v>
      </c>
      <c r="L160" s="17"/>
    </row>
    <row r="161" spans="1:12" x14ac:dyDescent="0.2">
      <c r="A161" s="24">
        <v>18</v>
      </c>
      <c r="B161" s="24">
        <v>1</v>
      </c>
      <c r="C161" s="24">
        <f ca="1"/>
        <v>25</v>
      </c>
      <c r="D161" s="17">
        <f ca="1"/>
        <v>17.924679383559837</v>
      </c>
      <c r="E161" s="17">
        <f t="shared" ca="1" si="4"/>
        <v>-7.5320616440162524E-2</v>
      </c>
      <c r="G161" s="17">
        <f t="shared" ca="1" si="5"/>
        <v>0.3186465302206829</v>
      </c>
      <c r="L161" s="17"/>
    </row>
    <row r="162" spans="1:12" x14ac:dyDescent="0.2">
      <c r="A162" s="24">
        <v>18</v>
      </c>
      <c r="B162" s="24">
        <v>1</v>
      </c>
      <c r="C162" s="24">
        <f ca="1"/>
        <v>24</v>
      </c>
      <c r="D162" s="17">
        <f ca="1"/>
        <v>17.241460271907776</v>
      </c>
      <c r="E162" s="17">
        <f t="shared" ca="1" si="4"/>
        <v>-0.7585397280922237</v>
      </c>
      <c r="G162" s="17">
        <f t="shared" ca="1" si="5"/>
        <v>0.2655208098682208</v>
      </c>
      <c r="L162" s="17"/>
    </row>
    <row r="163" spans="1:12" x14ac:dyDescent="0.2">
      <c r="A163" s="24">
        <v>20</v>
      </c>
      <c r="B163" s="24">
        <v>1</v>
      </c>
      <c r="C163" s="24">
        <f ca="1"/>
        <v>27</v>
      </c>
      <c r="D163" s="17">
        <f ca="1"/>
        <v>19.291117606863956</v>
      </c>
      <c r="E163" s="17">
        <f t="shared" ca="1" si="4"/>
        <v>-0.70888239313604373</v>
      </c>
      <c r="G163" s="17">
        <f t="shared" ca="1" si="5"/>
        <v>0.2717877911689337</v>
      </c>
      <c r="L163" s="17"/>
    </row>
    <row r="164" spans="1:12" x14ac:dyDescent="0.2">
      <c r="A164" s="24">
        <v>19</v>
      </c>
      <c r="B164" s="24">
        <v>1</v>
      </c>
      <c r="C164" s="24">
        <f ca="1"/>
        <v>25</v>
      </c>
      <c r="D164" s="17">
        <f ca="1"/>
        <v>17.924679383559837</v>
      </c>
      <c r="E164" s="17">
        <f t="shared" ca="1" si="4"/>
        <v>-1.0753206164401625</v>
      </c>
      <c r="G164" s="17">
        <f t="shared" ca="1" si="5"/>
        <v>0.22045887184038612</v>
      </c>
      <c r="L164" s="17"/>
    </row>
    <row r="165" spans="1:12" x14ac:dyDescent="0.2">
      <c r="A165" s="24">
        <v>20</v>
      </c>
      <c r="B165" s="24">
        <v>1</v>
      </c>
      <c r="C165" s="24">
        <f ca="1"/>
        <v>26</v>
      </c>
      <c r="D165" s="17">
        <f ca="1"/>
        <v>18.607898495211895</v>
      </c>
      <c r="E165" s="17">
        <f t="shared" ca="1" si="4"/>
        <v>-1.3921015047881049</v>
      </c>
      <c r="G165" s="17">
        <f t="shared" ca="1" si="5"/>
        <v>0.17165317899794366</v>
      </c>
      <c r="L165" s="17"/>
    </row>
    <row r="166" spans="1:12" x14ac:dyDescent="0.2">
      <c r="A166" s="24">
        <v>18</v>
      </c>
      <c r="B166" s="24">
        <v>1</v>
      </c>
      <c r="C166" s="24">
        <f ca="1"/>
        <v>23</v>
      </c>
      <c r="D166" s="17">
        <f ca="1"/>
        <v>16.558241160255715</v>
      </c>
      <c r="E166" s="17">
        <f t="shared" ca="1" si="4"/>
        <v>-1.4417588397442849</v>
      </c>
      <c r="G166" s="17">
        <f t="shared" ca="1" si="5"/>
        <v>0.16409158276943275</v>
      </c>
      <c r="L166" s="17"/>
    </row>
    <row r="167" spans="1:12" x14ac:dyDescent="0.2">
      <c r="A167" s="24">
        <v>21</v>
      </c>
      <c r="B167" s="24">
        <v>1</v>
      </c>
      <c r="C167" s="24">
        <f ca="1"/>
        <v>26</v>
      </c>
      <c r="D167" s="17">
        <f ca="1"/>
        <v>18.607898495211895</v>
      </c>
      <c r="E167" s="17">
        <f t="shared" ca="1" si="4"/>
        <v>-2.3921015047881049</v>
      </c>
      <c r="G167" s="17">
        <f t="shared" ca="1" si="5"/>
        <v>5.1110239922417852E-2</v>
      </c>
      <c r="L167" s="17"/>
    </row>
    <row r="168" spans="1:12" x14ac:dyDescent="0.2">
      <c r="A168" s="24">
        <v>19</v>
      </c>
      <c r="B168" s="24">
        <v>1</v>
      </c>
      <c r="C168" s="24">
        <f ca="1"/>
        <v>26</v>
      </c>
      <c r="D168" s="17">
        <f ca="1"/>
        <v>18.607898495211895</v>
      </c>
      <c r="E168" s="17">
        <f t="shared" ca="1" si="4"/>
        <v>-0.3921015047881049</v>
      </c>
      <c r="G168" s="17">
        <f t="shared" ca="1" si="5"/>
        <v>0.30389387162696274</v>
      </c>
      <c r="L168" s="17"/>
    </row>
    <row r="169" spans="1:12" x14ac:dyDescent="0.2">
      <c r="A169" s="24">
        <v>19</v>
      </c>
      <c r="B169" s="24">
        <v>1</v>
      </c>
      <c r="C169" s="24">
        <f ca="1"/>
        <v>26</v>
      </c>
      <c r="D169" s="17">
        <f ca="1"/>
        <v>18.607898495211895</v>
      </c>
      <c r="E169" s="17">
        <f t="shared" ca="1" si="4"/>
        <v>-0.3921015047881049</v>
      </c>
      <c r="G169" s="17">
        <f t="shared" ca="1" si="5"/>
        <v>0.30389387162696274</v>
      </c>
      <c r="L169" s="17"/>
    </row>
    <row r="170" spans="1:12" x14ac:dyDescent="0.2">
      <c r="A170" s="24">
        <v>19</v>
      </c>
      <c r="B170" s="24">
        <v>1</v>
      </c>
      <c r="C170" s="24">
        <f ca="1"/>
        <v>26</v>
      </c>
      <c r="D170" s="17">
        <f ca="1"/>
        <v>18.607898495211895</v>
      </c>
      <c r="E170" s="17">
        <f t="shared" ca="1" si="4"/>
        <v>-0.3921015047881049</v>
      </c>
      <c r="G170" s="17">
        <f t="shared" ca="1" si="5"/>
        <v>0.30389387162696274</v>
      </c>
      <c r="L170" s="17"/>
    </row>
    <row r="171" spans="1:12" x14ac:dyDescent="0.2">
      <c r="A171" s="24">
        <v>20</v>
      </c>
      <c r="B171" s="24">
        <v>1</v>
      </c>
      <c r="C171" s="24">
        <f ca="1"/>
        <v>25</v>
      </c>
      <c r="D171" s="17">
        <f ca="1"/>
        <v>17.924679383559837</v>
      </c>
      <c r="E171" s="17">
        <f t="shared" ca="1" si="4"/>
        <v>-2.0753206164401625</v>
      </c>
      <c r="G171" s="17">
        <f t="shared" ca="1" si="5"/>
        <v>8.0402976672096699E-2</v>
      </c>
      <c r="L171" s="17"/>
    </row>
    <row r="172" spans="1:12" x14ac:dyDescent="0.2">
      <c r="A172" s="24">
        <v>20</v>
      </c>
      <c r="B172" s="24">
        <v>1</v>
      </c>
      <c r="C172" s="24">
        <f ca="1"/>
        <v>27</v>
      </c>
      <c r="D172" s="17">
        <f ca="1"/>
        <v>19.291117606863956</v>
      </c>
      <c r="E172" s="17">
        <f t="shared" ca="1" si="4"/>
        <v>-0.70888239313604373</v>
      </c>
      <c r="G172" s="17">
        <f t="shared" ca="1" si="5"/>
        <v>0.2717877911689337</v>
      </c>
      <c r="L172" s="17"/>
    </row>
    <row r="173" spans="1:12" x14ac:dyDescent="0.2">
      <c r="A173" s="24">
        <v>19</v>
      </c>
      <c r="B173" s="24">
        <v>1</v>
      </c>
      <c r="C173" s="24">
        <f ca="1"/>
        <v>25</v>
      </c>
      <c r="D173" s="17">
        <f ca="1"/>
        <v>17.924679383559837</v>
      </c>
      <c r="E173" s="17">
        <f t="shared" ca="1" si="4"/>
        <v>-1.0753206164401625</v>
      </c>
      <c r="G173" s="17">
        <f t="shared" ca="1" si="5"/>
        <v>0.22045887184038612</v>
      </c>
      <c r="L173" s="17"/>
    </row>
    <row r="174" spans="1:12" x14ac:dyDescent="0.2">
      <c r="A174" s="24">
        <v>20</v>
      </c>
      <c r="B174" s="24">
        <v>1</v>
      </c>
      <c r="C174" s="24">
        <f ca="1"/>
        <v>27</v>
      </c>
      <c r="D174" s="17">
        <f ca="1"/>
        <v>19.291117606863956</v>
      </c>
      <c r="E174" s="17">
        <f t="shared" ca="1" si="4"/>
        <v>-0.70888239313604373</v>
      </c>
      <c r="G174" s="17">
        <f t="shared" ca="1" si="5"/>
        <v>0.2717877911689337</v>
      </c>
      <c r="L174" s="17"/>
    </row>
    <row r="175" spans="1:12" x14ac:dyDescent="0.2">
      <c r="A175" s="24">
        <v>15</v>
      </c>
      <c r="B175" s="24">
        <v>1</v>
      </c>
      <c r="C175" s="24">
        <f ca="1"/>
        <v>20</v>
      </c>
      <c r="D175" s="17">
        <f ca="1"/>
        <v>14.508583825299539</v>
      </c>
      <c r="E175" s="17">
        <f t="shared" ca="1" si="4"/>
        <v>-0.49141617470046128</v>
      </c>
      <c r="G175" s="17">
        <f t="shared" ca="1" si="5"/>
        <v>0.29547583692562635</v>
      </c>
      <c r="L175" s="17"/>
    </row>
    <row r="176" spans="1:12" x14ac:dyDescent="0.2">
      <c r="A176" s="24">
        <v>16</v>
      </c>
      <c r="B176" s="24">
        <v>1</v>
      </c>
      <c r="C176" s="24">
        <f ca="1"/>
        <v>20</v>
      </c>
      <c r="D176" s="17">
        <f ca="1"/>
        <v>14.508583825299539</v>
      </c>
      <c r="E176" s="17">
        <f t="shared" ca="1" si="4"/>
        <v>-1.4914161747004613</v>
      </c>
      <c r="G176" s="17">
        <f t="shared" ca="1" si="5"/>
        <v>0.15661561802916329</v>
      </c>
      <c r="L176" s="17"/>
    </row>
    <row r="177" spans="1:12" x14ac:dyDescent="0.2">
      <c r="A177" s="24">
        <v>15</v>
      </c>
      <c r="B177" s="24">
        <v>1</v>
      </c>
      <c r="C177" s="24">
        <f ca="1"/>
        <v>19</v>
      </c>
      <c r="D177" s="17">
        <f ca="1"/>
        <v>13.825364713647479</v>
      </c>
      <c r="E177" s="17">
        <f t="shared" ca="1" si="4"/>
        <v>-1.1746352863525207</v>
      </c>
      <c r="G177" s="17">
        <f t="shared" ca="1" si="5"/>
        <v>0.20523871008550823</v>
      </c>
      <c r="L177" s="17"/>
    </row>
    <row r="178" spans="1:12" x14ac:dyDescent="0.2">
      <c r="A178" s="24">
        <v>15</v>
      </c>
      <c r="B178" s="24">
        <v>1</v>
      </c>
      <c r="C178" s="24">
        <f ca="1"/>
        <v>17</v>
      </c>
      <c r="D178" s="17">
        <f ca="1"/>
        <v>12.458926490343359</v>
      </c>
      <c r="E178" s="17">
        <f t="shared" ca="1" si="4"/>
        <v>-2.5410735096566412</v>
      </c>
      <c r="G178" s="17">
        <f t="shared" ca="1" si="5"/>
        <v>4.0395128664178985E-2</v>
      </c>
      <c r="L178" s="17"/>
    </row>
    <row r="179" spans="1:12" x14ac:dyDescent="0.2">
      <c r="A179" s="24">
        <v>16</v>
      </c>
      <c r="B179" s="24">
        <v>1</v>
      </c>
      <c r="C179" s="24">
        <f ca="1"/>
        <v>20</v>
      </c>
      <c r="D179" s="17">
        <f ca="1"/>
        <v>14.508583825299539</v>
      </c>
      <c r="E179" s="17">
        <f t="shared" ca="1" si="4"/>
        <v>-1.4914161747004613</v>
      </c>
      <c r="G179" s="17">
        <f t="shared" ca="1" si="5"/>
        <v>0.15661561802916329</v>
      </c>
      <c r="L179" s="17"/>
    </row>
    <row r="180" spans="1:12" x14ac:dyDescent="0.2">
      <c r="A180" s="24">
        <v>14</v>
      </c>
      <c r="B180" s="24">
        <v>1</v>
      </c>
      <c r="C180" s="24">
        <f ca="1"/>
        <v>17</v>
      </c>
      <c r="D180" s="17">
        <f ca="1"/>
        <v>12.458926490343359</v>
      </c>
      <c r="E180" s="17">
        <f t="shared" ca="1" si="4"/>
        <v>-1.5410735096566412</v>
      </c>
      <c r="G180" s="17">
        <f t="shared" ca="1" si="5"/>
        <v>0.14924443441661395</v>
      </c>
      <c r="L180" s="17"/>
    </row>
    <row r="181" spans="1:12" x14ac:dyDescent="0.2">
      <c r="A181" s="24">
        <v>21</v>
      </c>
      <c r="B181" s="24">
        <v>1</v>
      </c>
      <c r="C181" s="24">
        <f ca="1"/>
        <v>29</v>
      </c>
      <c r="D181" s="17">
        <f ca="1"/>
        <v>20.657555830168075</v>
      </c>
      <c r="E181" s="17">
        <f t="shared" ca="1" si="4"/>
        <v>-0.34244416983192494</v>
      </c>
      <c r="G181" s="17">
        <f t="shared" ca="1" si="5"/>
        <v>0.30746337812452051</v>
      </c>
      <c r="L181" s="17"/>
    </row>
    <row r="182" spans="1:12" x14ac:dyDescent="0.2">
      <c r="A182" s="24">
        <v>21</v>
      </c>
      <c r="B182" s="24">
        <v>1</v>
      </c>
      <c r="C182" s="24">
        <f ca="1"/>
        <v>27</v>
      </c>
      <c r="D182" s="17">
        <f ca="1"/>
        <v>19.291117606863956</v>
      </c>
      <c r="E182" s="17">
        <f t="shared" ca="1" si="4"/>
        <v>-1.7088823931360437</v>
      </c>
      <c r="G182" s="17">
        <f t="shared" ca="1" si="5"/>
        <v>0.12533471414208935</v>
      </c>
      <c r="L182" s="17"/>
    </row>
    <row r="183" spans="1:12" x14ac:dyDescent="0.2">
      <c r="A183" s="24">
        <v>21</v>
      </c>
      <c r="B183" s="24">
        <v>1</v>
      </c>
      <c r="C183" s="24">
        <f ca="1"/>
        <v>31</v>
      </c>
      <c r="D183" s="17">
        <f ca="1"/>
        <v>22.023994053472194</v>
      </c>
      <c r="E183" s="17">
        <f t="shared" ca="1" si="4"/>
        <v>1.0239940534721939</v>
      </c>
      <c r="G183" s="17">
        <f t="shared" ca="1" si="5"/>
        <v>0.22819645484299309</v>
      </c>
      <c r="L183" s="17"/>
    </row>
    <row r="184" spans="1:12" x14ac:dyDescent="0.2">
      <c r="A184" s="24">
        <v>21</v>
      </c>
      <c r="B184" s="24">
        <v>1</v>
      </c>
      <c r="C184" s="24">
        <f ca="1"/>
        <v>31</v>
      </c>
      <c r="D184" s="17">
        <f ca="1"/>
        <v>22.023994053472194</v>
      </c>
      <c r="E184" s="17">
        <f t="shared" ca="1" si="4"/>
        <v>1.0239940534721939</v>
      </c>
      <c r="G184" s="17">
        <f t="shared" ca="1" si="5"/>
        <v>0.22819645484299309</v>
      </c>
      <c r="L184" s="17"/>
    </row>
    <row r="185" spans="1:12" x14ac:dyDescent="0.2">
      <c r="A185" s="24">
        <v>18</v>
      </c>
      <c r="B185" s="24">
        <v>1</v>
      </c>
      <c r="C185" s="24">
        <f ca="1"/>
        <v>26</v>
      </c>
      <c r="D185" s="17">
        <f ca="1"/>
        <v>18.607898495211895</v>
      </c>
      <c r="E185" s="17">
        <f t="shared" ca="1" si="4"/>
        <v>0.6078984952118951</v>
      </c>
      <c r="G185" s="17">
        <f t="shared" ca="1" si="5"/>
        <v>0.28360781451993688</v>
      </c>
      <c r="L185" s="17"/>
    </row>
    <row r="186" spans="1:12" x14ac:dyDescent="0.2">
      <c r="A186" s="24">
        <v>18</v>
      </c>
      <c r="B186" s="24">
        <v>1</v>
      </c>
      <c r="C186" s="24">
        <f ca="1"/>
        <v>26</v>
      </c>
      <c r="D186" s="17">
        <f ca="1"/>
        <v>18.607898495211895</v>
      </c>
      <c r="E186" s="17">
        <f t="shared" ca="1" si="4"/>
        <v>0.6078984952118951</v>
      </c>
      <c r="G186" s="17">
        <f t="shared" ca="1" si="5"/>
        <v>0.28360781451993688</v>
      </c>
      <c r="L186" s="17"/>
    </row>
    <row r="187" spans="1:12" x14ac:dyDescent="0.2">
      <c r="A187" s="24">
        <v>19</v>
      </c>
      <c r="B187" s="24">
        <v>1</v>
      </c>
      <c r="C187" s="24">
        <f ca="1"/>
        <v>28</v>
      </c>
      <c r="D187" s="17">
        <f ca="1"/>
        <v>19.974336718516017</v>
      </c>
      <c r="E187" s="17">
        <f t="shared" ca="1" si="4"/>
        <v>0.97433671851601744</v>
      </c>
      <c r="G187" s="17">
        <f t="shared" ca="1" si="5"/>
        <v>0.23556229359930655</v>
      </c>
      <c r="L187" s="17"/>
    </row>
    <row r="188" spans="1:12" x14ac:dyDescent="0.2">
      <c r="A188" s="24">
        <v>21</v>
      </c>
      <c r="B188" s="24">
        <v>1</v>
      </c>
      <c r="C188" s="24">
        <f ca="1"/>
        <v>27</v>
      </c>
      <c r="D188" s="17">
        <f ca="1"/>
        <v>19.291117606863956</v>
      </c>
      <c r="E188" s="17">
        <f t="shared" ca="1" si="4"/>
        <v>-1.7088823931360437</v>
      </c>
      <c r="G188" s="17">
        <f t="shared" ca="1" si="5"/>
        <v>0.12533471414208935</v>
      </c>
      <c r="L188" s="17"/>
    </row>
    <row r="189" spans="1:12" x14ac:dyDescent="0.2">
      <c r="A189" s="24">
        <v>21</v>
      </c>
      <c r="B189" s="24">
        <v>1</v>
      </c>
      <c r="C189" s="24">
        <f ca="1"/>
        <v>29</v>
      </c>
      <c r="D189" s="17">
        <f ca="1"/>
        <v>20.657555830168075</v>
      </c>
      <c r="E189" s="17">
        <f t="shared" ca="1" si="4"/>
        <v>-0.34244416983192494</v>
      </c>
      <c r="G189" s="17">
        <f t="shared" ca="1" si="5"/>
        <v>0.30746337812452051</v>
      </c>
      <c r="L189" s="17"/>
    </row>
    <row r="190" spans="1:12" x14ac:dyDescent="0.2">
      <c r="A190" s="24">
        <v>21</v>
      </c>
      <c r="B190" s="24">
        <v>1</v>
      </c>
      <c r="C190" s="24">
        <f ca="1"/>
        <v>31</v>
      </c>
      <c r="D190" s="17">
        <f ca="1"/>
        <v>22.023994053472194</v>
      </c>
      <c r="E190" s="17">
        <f t="shared" ca="1" si="4"/>
        <v>1.0239940534721939</v>
      </c>
      <c r="G190" s="17">
        <f t="shared" ca="1" si="5"/>
        <v>0.22819645484299309</v>
      </c>
      <c r="L190" s="17"/>
    </row>
    <row r="191" spans="1:12" x14ac:dyDescent="0.2">
      <c r="A191" s="24">
        <v>22</v>
      </c>
      <c r="B191" s="24">
        <v>1</v>
      </c>
      <c r="C191" s="24">
        <f ca="1"/>
        <v>31</v>
      </c>
      <c r="D191" s="17">
        <f ca="1"/>
        <v>22.023994053472194</v>
      </c>
      <c r="E191" s="17">
        <f t="shared" ca="1" si="4"/>
        <v>2.3994053472193855E-2</v>
      </c>
      <c r="G191" s="17">
        <f t="shared" ca="1" si="5"/>
        <v>0.31916696345814999</v>
      </c>
      <c r="L191" s="17"/>
    </row>
    <row r="192" spans="1:12" x14ac:dyDescent="0.2">
      <c r="A192" s="24">
        <v>18</v>
      </c>
      <c r="B192" s="24">
        <v>1</v>
      </c>
      <c r="C192" s="24">
        <f ca="1"/>
        <v>26</v>
      </c>
      <c r="D192" s="17">
        <f ca="1"/>
        <v>18.607898495211895</v>
      </c>
      <c r="E192" s="17">
        <f t="shared" ca="1" si="4"/>
        <v>0.6078984952118951</v>
      </c>
      <c r="G192" s="17">
        <f t="shared" ca="1" si="5"/>
        <v>0.28360781451993688</v>
      </c>
      <c r="L192" s="17"/>
    </row>
    <row r="193" spans="1:12" x14ac:dyDescent="0.2">
      <c r="A193" s="24">
        <v>18</v>
      </c>
      <c r="B193" s="24">
        <v>1</v>
      </c>
      <c r="C193" s="24">
        <f ca="1"/>
        <v>26</v>
      </c>
      <c r="D193" s="17">
        <f ca="1"/>
        <v>18.607898495211895</v>
      </c>
      <c r="E193" s="17">
        <f t="shared" ca="1" si="4"/>
        <v>0.6078984952118951</v>
      </c>
      <c r="G193" s="17">
        <f t="shared" ca="1" si="5"/>
        <v>0.28360781451993688</v>
      </c>
      <c r="L193" s="17"/>
    </row>
    <row r="194" spans="1:12" x14ac:dyDescent="0.2">
      <c r="A194" s="24">
        <v>18</v>
      </c>
      <c r="B194" s="24">
        <v>1</v>
      </c>
      <c r="C194" s="24">
        <f ca="1"/>
        <v>27</v>
      </c>
      <c r="D194" s="17">
        <f ca="1"/>
        <v>19.291117606863956</v>
      </c>
      <c r="E194" s="17">
        <f t="shared" ca="1" si="4"/>
        <v>1.2911176068639563</v>
      </c>
      <c r="G194" s="17">
        <f t="shared" ca="1" si="5"/>
        <v>0.18720849951963059</v>
      </c>
      <c r="L194" s="17"/>
    </row>
    <row r="195" spans="1:12" x14ac:dyDescent="0.2">
      <c r="A195" s="24">
        <v>24</v>
      </c>
      <c r="B195" s="24">
        <v>1</v>
      </c>
      <c r="C195" s="24">
        <f ca="1"/>
        <v>30</v>
      </c>
      <c r="D195" s="17">
        <f ca="1"/>
        <v>21.340774941820136</v>
      </c>
      <c r="E195" s="17">
        <f t="shared" ref="E195:E235" ca="1" si="6">D195-A195</f>
        <v>-2.6592250581798638</v>
      </c>
      <c r="G195" s="17">
        <f t="shared" ref="G195:G235" ca="1" si="7">_xlfn.NORM.DIST(E195,0,$F$2,FALSE)</f>
        <v>3.3181916685722804E-2</v>
      </c>
      <c r="L195" s="17"/>
    </row>
    <row r="196" spans="1:12" x14ac:dyDescent="0.2">
      <c r="A196" s="24">
        <v>24</v>
      </c>
      <c r="B196" s="24">
        <v>1</v>
      </c>
      <c r="C196" s="24">
        <f ca="1"/>
        <v>33</v>
      </c>
      <c r="D196" s="17">
        <f ca="1"/>
        <v>23.390432276776316</v>
      </c>
      <c r="E196" s="17">
        <f t="shared" ca="1" si="6"/>
        <v>-0.6095677232236838</v>
      </c>
      <c r="G196" s="17">
        <f t="shared" ca="1" si="7"/>
        <v>0.28342335743776725</v>
      </c>
      <c r="L196" s="17"/>
    </row>
    <row r="197" spans="1:12" x14ac:dyDescent="0.2">
      <c r="A197" s="24">
        <v>26</v>
      </c>
      <c r="B197" s="24">
        <v>1</v>
      </c>
      <c r="C197" s="24">
        <f ca="1"/>
        <v>35</v>
      </c>
      <c r="D197" s="17">
        <f ca="1"/>
        <v>24.756870500080435</v>
      </c>
      <c r="E197" s="17">
        <f t="shared" ca="1" si="6"/>
        <v>-1.243129499919565</v>
      </c>
      <c r="G197" s="17">
        <f t="shared" ca="1" si="7"/>
        <v>0.19464101454310373</v>
      </c>
      <c r="L197" s="17"/>
    </row>
    <row r="198" spans="1:12" x14ac:dyDescent="0.2">
      <c r="A198" s="24">
        <v>28</v>
      </c>
      <c r="B198" s="24">
        <v>1</v>
      </c>
      <c r="C198" s="24">
        <f ca="1"/>
        <v>37</v>
      </c>
      <c r="D198" s="17">
        <f ca="1"/>
        <v>26.123308723384554</v>
      </c>
      <c r="E198" s="17">
        <f t="shared" ca="1" si="6"/>
        <v>-1.8766912766154462</v>
      </c>
      <c r="G198" s="17">
        <f t="shared" ca="1" si="7"/>
        <v>0.10337466032027857</v>
      </c>
      <c r="L198" s="17"/>
    </row>
    <row r="199" spans="1:12" x14ac:dyDescent="0.2">
      <c r="A199" s="24">
        <v>26</v>
      </c>
      <c r="B199" s="24">
        <v>1</v>
      </c>
      <c r="C199" s="24">
        <f ca="1"/>
        <v>35</v>
      </c>
      <c r="D199" s="17">
        <f ca="1"/>
        <v>24.756870500080435</v>
      </c>
      <c r="E199" s="17">
        <f t="shared" ca="1" si="6"/>
        <v>-1.243129499919565</v>
      </c>
      <c r="G199" s="17">
        <f t="shared" ca="1" si="7"/>
        <v>0.19464101454310373</v>
      </c>
      <c r="L199" s="17"/>
    </row>
    <row r="200" spans="1:12" x14ac:dyDescent="0.2">
      <c r="A200" s="24">
        <v>11</v>
      </c>
      <c r="B200" s="24">
        <v>1</v>
      </c>
      <c r="C200" s="24">
        <f ca="1"/>
        <v>15</v>
      </c>
      <c r="D200" s="17">
        <f ca="1"/>
        <v>11.09248826703924</v>
      </c>
      <c r="E200" s="17">
        <f t="shared" ca="1" si="6"/>
        <v>9.2488267039239958E-2</v>
      </c>
      <c r="G200" s="17">
        <f t="shared" ca="1" si="7"/>
        <v>0.31835277839425191</v>
      </c>
      <c r="L200" s="17"/>
    </row>
    <row r="201" spans="1:12" x14ac:dyDescent="0.2">
      <c r="A201" s="24">
        <v>13</v>
      </c>
      <c r="B201" s="24">
        <v>1</v>
      </c>
      <c r="C201" s="24">
        <f ca="1"/>
        <v>18</v>
      </c>
      <c r="D201" s="17">
        <f ca="1"/>
        <v>13.142145601995418</v>
      </c>
      <c r="E201" s="17">
        <f t="shared" ca="1" si="6"/>
        <v>0.14214560199541815</v>
      </c>
      <c r="G201" s="17">
        <f t="shared" ca="1" si="7"/>
        <v>0.31716750413300532</v>
      </c>
      <c r="L201" s="17"/>
    </row>
    <row r="202" spans="1:12" x14ac:dyDescent="0.2">
      <c r="A202" s="24">
        <v>15</v>
      </c>
      <c r="B202" s="24">
        <v>1</v>
      </c>
      <c r="C202" s="24">
        <f ca="1"/>
        <v>20</v>
      </c>
      <c r="D202" s="17">
        <f ca="1"/>
        <v>14.508583825299539</v>
      </c>
      <c r="E202" s="17">
        <f t="shared" ca="1" si="6"/>
        <v>-0.49141617470046128</v>
      </c>
      <c r="G202" s="17">
        <f t="shared" ca="1" si="7"/>
        <v>0.29547583692562635</v>
      </c>
      <c r="L202" s="17"/>
    </row>
    <row r="203" spans="1:12" x14ac:dyDescent="0.2">
      <c r="A203" s="24">
        <v>16</v>
      </c>
      <c r="B203" s="24">
        <v>1</v>
      </c>
      <c r="C203" s="24">
        <f ca="1"/>
        <v>20</v>
      </c>
      <c r="D203" s="17">
        <f ca="1"/>
        <v>14.508583825299539</v>
      </c>
      <c r="E203" s="17">
        <f t="shared" ca="1" si="6"/>
        <v>-1.4914161747004613</v>
      </c>
      <c r="G203" s="17">
        <f t="shared" ca="1" si="7"/>
        <v>0.15661561802916329</v>
      </c>
      <c r="L203" s="17"/>
    </row>
    <row r="204" spans="1:12" x14ac:dyDescent="0.2">
      <c r="A204" s="24">
        <v>17</v>
      </c>
      <c r="B204" s="24">
        <v>1</v>
      </c>
      <c r="C204" s="24">
        <f ca="1"/>
        <v>22</v>
      </c>
      <c r="D204" s="17">
        <f ca="1"/>
        <v>15.875022048603658</v>
      </c>
      <c r="E204" s="17">
        <f t="shared" ca="1" si="6"/>
        <v>-1.1249779513963425</v>
      </c>
      <c r="G204" s="17">
        <f t="shared" ca="1" si="7"/>
        <v>0.21288069180319472</v>
      </c>
      <c r="L204" s="17"/>
    </row>
    <row r="205" spans="1:12" x14ac:dyDescent="0.2">
      <c r="A205" s="24">
        <v>15</v>
      </c>
      <c r="B205" s="24">
        <v>1</v>
      </c>
      <c r="C205" s="24">
        <f ca="1"/>
        <v>17</v>
      </c>
      <c r="D205" s="17">
        <f ca="1"/>
        <v>12.458926490343359</v>
      </c>
      <c r="E205" s="17">
        <f t="shared" ca="1" si="6"/>
        <v>-2.5410735096566412</v>
      </c>
      <c r="G205" s="17">
        <f t="shared" ca="1" si="7"/>
        <v>4.0395128664178985E-2</v>
      </c>
      <c r="L205" s="17"/>
    </row>
    <row r="206" spans="1:12" x14ac:dyDescent="0.2">
      <c r="A206" s="24">
        <v>15</v>
      </c>
      <c r="B206" s="24">
        <v>1</v>
      </c>
      <c r="C206" s="24">
        <f ca="1"/>
        <v>19</v>
      </c>
      <c r="D206" s="17">
        <f ca="1"/>
        <v>13.825364713647479</v>
      </c>
      <c r="E206" s="17">
        <f t="shared" ca="1" si="6"/>
        <v>-1.1746352863525207</v>
      </c>
      <c r="G206" s="17">
        <f t="shared" ca="1" si="7"/>
        <v>0.20523871008550823</v>
      </c>
      <c r="L206" s="17"/>
    </row>
    <row r="207" spans="1:12" x14ac:dyDescent="0.2">
      <c r="A207" s="24">
        <v>15</v>
      </c>
      <c r="B207" s="24">
        <v>1</v>
      </c>
      <c r="C207" s="24">
        <f ca="1"/>
        <v>18</v>
      </c>
      <c r="D207" s="17">
        <f ca="1"/>
        <v>13.142145601995418</v>
      </c>
      <c r="E207" s="17">
        <f t="shared" ca="1" si="6"/>
        <v>-1.8578543980045819</v>
      </c>
      <c r="G207" s="17">
        <f t="shared" ca="1" si="7"/>
        <v>0.10572920124505396</v>
      </c>
      <c r="L207" s="17"/>
    </row>
    <row r="208" spans="1:12" x14ac:dyDescent="0.2">
      <c r="A208" s="24">
        <v>16</v>
      </c>
      <c r="B208" s="24">
        <v>1</v>
      </c>
      <c r="C208" s="24">
        <f ca="1"/>
        <v>20</v>
      </c>
      <c r="D208" s="17">
        <f ca="1"/>
        <v>14.508583825299539</v>
      </c>
      <c r="E208" s="17">
        <f t="shared" ca="1" si="6"/>
        <v>-1.4914161747004613</v>
      </c>
      <c r="G208" s="17">
        <f t="shared" ca="1" si="7"/>
        <v>0.15661561802916329</v>
      </c>
      <c r="L208" s="17"/>
    </row>
    <row r="209" spans="1:12" x14ac:dyDescent="0.2">
      <c r="A209" s="24">
        <v>21</v>
      </c>
      <c r="B209" s="24">
        <v>1</v>
      </c>
      <c r="C209" s="24">
        <f ca="1"/>
        <v>29</v>
      </c>
      <c r="D209" s="17">
        <f ca="1"/>
        <v>20.657555830168075</v>
      </c>
      <c r="E209" s="17">
        <f t="shared" ca="1" si="6"/>
        <v>-0.34244416983192494</v>
      </c>
      <c r="G209" s="17">
        <f t="shared" ca="1" si="7"/>
        <v>0.30746337812452051</v>
      </c>
      <c r="L209" s="17"/>
    </row>
    <row r="210" spans="1:12" x14ac:dyDescent="0.2">
      <c r="A210" s="24">
        <v>19</v>
      </c>
      <c r="B210" s="24">
        <v>1</v>
      </c>
      <c r="C210" s="24">
        <f ca="1"/>
        <v>26</v>
      </c>
      <c r="D210" s="17">
        <f ca="1"/>
        <v>18.607898495211895</v>
      </c>
      <c r="E210" s="17">
        <f t="shared" ca="1" si="6"/>
        <v>-0.3921015047881049</v>
      </c>
      <c r="G210" s="17">
        <f t="shared" ca="1" si="7"/>
        <v>0.30389387162696274</v>
      </c>
      <c r="L210" s="17"/>
    </row>
    <row r="211" spans="1:12" x14ac:dyDescent="0.2">
      <c r="A211" s="24">
        <v>21</v>
      </c>
      <c r="B211" s="24">
        <v>1</v>
      </c>
      <c r="C211" s="24">
        <f ca="1"/>
        <v>29</v>
      </c>
      <c r="D211" s="17">
        <f ca="1"/>
        <v>20.657555830168075</v>
      </c>
      <c r="E211" s="17">
        <f t="shared" ca="1" si="6"/>
        <v>-0.34244416983192494</v>
      </c>
      <c r="G211" s="17">
        <f t="shared" ca="1" si="7"/>
        <v>0.30746337812452051</v>
      </c>
      <c r="L211" s="17"/>
    </row>
    <row r="212" spans="1:12" x14ac:dyDescent="0.2">
      <c r="A212" s="24">
        <v>22</v>
      </c>
      <c r="B212" s="24">
        <v>1</v>
      </c>
      <c r="C212" s="24">
        <f ca="1"/>
        <v>29</v>
      </c>
      <c r="D212" s="17">
        <f ca="1"/>
        <v>20.657555830168075</v>
      </c>
      <c r="E212" s="17">
        <f t="shared" ca="1" si="6"/>
        <v>-1.3424441698319249</v>
      </c>
      <c r="G212" s="17">
        <f t="shared" ca="1" si="7"/>
        <v>0.17927994451859014</v>
      </c>
      <c r="L212" s="17"/>
    </row>
    <row r="213" spans="1:12" x14ac:dyDescent="0.2">
      <c r="A213" s="24">
        <v>17</v>
      </c>
      <c r="B213" s="24">
        <v>1</v>
      </c>
      <c r="C213" s="24">
        <f ca="1"/>
        <v>24</v>
      </c>
      <c r="D213" s="17">
        <f ca="1"/>
        <v>17.241460271907776</v>
      </c>
      <c r="E213" s="17">
        <f t="shared" ca="1" si="6"/>
        <v>0.2414602719077763</v>
      </c>
      <c r="G213" s="17">
        <f t="shared" ca="1" si="7"/>
        <v>0.31332258364370175</v>
      </c>
      <c r="L213" s="17"/>
    </row>
    <row r="214" spans="1:12" x14ac:dyDescent="0.2">
      <c r="A214" s="24">
        <v>33</v>
      </c>
      <c r="B214" s="24">
        <v>1</v>
      </c>
      <c r="C214" s="24">
        <f ca="1"/>
        <v>44</v>
      </c>
      <c r="D214" s="17">
        <f ca="1"/>
        <v>30.905842504948971</v>
      </c>
      <c r="E214" s="17">
        <f t="shared" ca="1" si="6"/>
        <v>-2.0941574950510287</v>
      </c>
      <c r="G214" s="17">
        <f t="shared" ca="1" si="7"/>
        <v>7.8406519233685218E-2</v>
      </c>
      <c r="L214" s="17"/>
    </row>
    <row r="215" spans="1:12" x14ac:dyDescent="0.2">
      <c r="A215" s="24">
        <v>21</v>
      </c>
      <c r="B215" s="24">
        <v>1</v>
      </c>
      <c r="C215" s="24">
        <f ca="1"/>
        <v>29</v>
      </c>
      <c r="D215" s="17">
        <f ca="1"/>
        <v>20.657555830168075</v>
      </c>
      <c r="E215" s="17">
        <f t="shared" ca="1" si="6"/>
        <v>-0.34244416983192494</v>
      </c>
      <c r="G215" s="17">
        <f t="shared" ca="1" si="7"/>
        <v>0.30746337812452051</v>
      </c>
      <c r="L215" s="17"/>
    </row>
    <row r="216" spans="1:12" x14ac:dyDescent="0.2">
      <c r="A216" s="24">
        <v>19</v>
      </c>
      <c r="B216" s="24">
        <v>1</v>
      </c>
      <c r="C216" s="24">
        <f ca="1"/>
        <v>26</v>
      </c>
      <c r="D216" s="17">
        <f ca="1"/>
        <v>18.607898495211895</v>
      </c>
      <c r="E216" s="17">
        <f t="shared" ca="1" si="6"/>
        <v>-0.3921015047881049</v>
      </c>
      <c r="G216" s="17">
        <f t="shared" ca="1" si="7"/>
        <v>0.30389387162696274</v>
      </c>
      <c r="L216" s="17"/>
    </row>
    <row r="217" spans="1:12" x14ac:dyDescent="0.2">
      <c r="A217" s="24">
        <v>22</v>
      </c>
      <c r="B217" s="24">
        <v>1</v>
      </c>
      <c r="C217" s="24">
        <f ca="1"/>
        <v>29</v>
      </c>
      <c r="D217" s="17">
        <f ca="1"/>
        <v>20.657555830168075</v>
      </c>
      <c r="E217" s="17">
        <f t="shared" ca="1" si="6"/>
        <v>-1.3424441698319249</v>
      </c>
      <c r="G217" s="17">
        <f t="shared" ca="1" si="7"/>
        <v>0.17927994451859014</v>
      </c>
      <c r="L217" s="17"/>
    </row>
    <row r="218" spans="1:12" x14ac:dyDescent="0.2">
      <c r="A218" s="24">
        <v>21</v>
      </c>
      <c r="B218" s="24">
        <v>1</v>
      </c>
      <c r="C218" s="24">
        <f ca="1"/>
        <v>29</v>
      </c>
      <c r="D218" s="17">
        <f ca="1"/>
        <v>20.657555830168075</v>
      </c>
      <c r="E218" s="17">
        <f t="shared" ca="1" si="6"/>
        <v>-0.34244416983192494</v>
      </c>
      <c r="G218" s="17">
        <f t="shared" ca="1" si="7"/>
        <v>0.30746337812452051</v>
      </c>
      <c r="L218" s="17"/>
    </row>
    <row r="219" spans="1:12" x14ac:dyDescent="0.2">
      <c r="A219" s="24">
        <v>21</v>
      </c>
      <c r="B219" s="24">
        <v>1</v>
      </c>
      <c r="C219" s="24">
        <f ca="1"/>
        <v>29</v>
      </c>
      <c r="D219" s="17">
        <f ca="1"/>
        <v>20.657555830168075</v>
      </c>
      <c r="E219" s="17">
        <f t="shared" ca="1" si="6"/>
        <v>-0.34244416983192494</v>
      </c>
      <c r="G219" s="17">
        <f t="shared" ca="1" si="7"/>
        <v>0.30746337812452051</v>
      </c>
      <c r="L219" s="17"/>
    </row>
    <row r="220" spans="1:12" x14ac:dyDescent="0.2">
      <c r="A220" s="24">
        <v>21</v>
      </c>
      <c r="B220" s="24">
        <v>1</v>
      </c>
      <c r="C220" s="24">
        <f ca="1"/>
        <v>29</v>
      </c>
      <c r="D220" s="17">
        <f ca="1"/>
        <v>20.657555830168075</v>
      </c>
      <c r="E220" s="17">
        <f t="shared" ca="1" si="6"/>
        <v>-0.34244416983192494</v>
      </c>
      <c r="G220" s="17">
        <f t="shared" ca="1" si="7"/>
        <v>0.30746337812452051</v>
      </c>
      <c r="L220" s="17"/>
    </row>
    <row r="221" spans="1:12" x14ac:dyDescent="0.2">
      <c r="A221" s="24">
        <v>16</v>
      </c>
      <c r="B221" s="24">
        <v>1</v>
      </c>
      <c r="C221" s="24">
        <f ca="1"/>
        <v>23</v>
      </c>
      <c r="D221" s="17">
        <f ca="1"/>
        <v>16.558241160255715</v>
      </c>
      <c r="E221" s="17">
        <f t="shared" ca="1" si="6"/>
        <v>0.55824116025571513</v>
      </c>
      <c r="G221" s="17">
        <f t="shared" ca="1" si="7"/>
        <v>0.28891457937292003</v>
      </c>
      <c r="L221" s="17"/>
    </row>
    <row r="222" spans="1:12" x14ac:dyDescent="0.2">
      <c r="A222" s="24">
        <v>17</v>
      </c>
      <c r="B222" s="24">
        <v>1</v>
      </c>
      <c r="C222" s="24">
        <f ca="1"/>
        <v>24</v>
      </c>
      <c r="D222" s="17">
        <f ca="1"/>
        <v>17.241460271907776</v>
      </c>
      <c r="E222" s="17">
        <f t="shared" ca="1" si="6"/>
        <v>0.2414602719077763</v>
      </c>
      <c r="G222" s="17">
        <f t="shared" ca="1" si="7"/>
        <v>0.31332258364370175</v>
      </c>
      <c r="L222" s="17"/>
    </row>
    <row r="223" spans="1:12" x14ac:dyDescent="0.2">
      <c r="A223" s="24">
        <v>35</v>
      </c>
      <c r="B223" s="24">
        <v>1</v>
      </c>
      <c r="C223" s="24">
        <f ca="1"/>
        <v>44</v>
      </c>
      <c r="D223" s="17">
        <f ca="1"/>
        <v>30.905842504948971</v>
      </c>
      <c r="E223" s="17">
        <f t="shared" ca="1" si="6"/>
        <v>-4.0941574950510287</v>
      </c>
      <c r="G223" s="17">
        <f t="shared" ca="1" si="7"/>
        <v>1.4912266665311721E-3</v>
      </c>
      <c r="L223" s="17"/>
    </row>
    <row r="224" spans="1:12" x14ac:dyDescent="0.2">
      <c r="A224" s="24">
        <v>29</v>
      </c>
      <c r="B224" s="24">
        <v>1</v>
      </c>
      <c r="C224" s="24">
        <f ca="1"/>
        <v>41</v>
      </c>
      <c r="D224" s="17">
        <f ca="1"/>
        <v>28.856185169992791</v>
      </c>
      <c r="E224" s="17">
        <f t="shared" ca="1" si="6"/>
        <v>-0.14381483000720863</v>
      </c>
      <c r="G224" s="17">
        <f t="shared" ca="1" si="7"/>
        <v>0.31711903972216288</v>
      </c>
      <c r="L224" s="17"/>
    </row>
    <row r="225" spans="1:12" x14ac:dyDescent="0.2">
      <c r="A225" s="24">
        <v>21</v>
      </c>
      <c r="B225" s="24">
        <v>1</v>
      </c>
      <c r="C225" s="24">
        <f ca="1"/>
        <v>29</v>
      </c>
      <c r="D225" s="17">
        <f ca="1"/>
        <v>20.657555830168075</v>
      </c>
      <c r="E225" s="17">
        <f t="shared" ca="1" si="6"/>
        <v>-0.34244416983192494</v>
      </c>
      <c r="G225" s="17">
        <f t="shared" ca="1" si="7"/>
        <v>0.30746337812452051</v>
      </c>
      <c r="L225" s="17"/>
    </row>
    <row r="226" spans="1:12" x14ac:dyDescent="0.2">
      <c r="A226" s="24">
        <v>19</v>
      </c>
      <c r="B226" s="24">
        <v>1</v>
      </c>
      <c r="C226" s="24">
        <f ca="1"/>
        <v>26</v>
      </c>
      <c r="D226" s="17">
        <f ca="1"/>
        <v>18.607898495211895</v>
      </c>
      <c r="E226" s="17">
        <f t="shared" ca="1" si="6"/>
        <v>-0.3921015047881049</v>
      </c>
      <c r="G226" s="17">
        <f t="shared" ca="1" si="7"/>
        <v>0.30389387162696274</v>
      </c>
      <c r="L226" s="17"/>
    </row>
    <row r="227" spans="1:12" x14ac:dyDescent="0.2">
      <c r="A227" s="24">
        <v>20</v>
      </c>
      <c r="B227" s="24">
        <v>1</v>
      </c>
      <c r="C227" s="24">
        <f ca="1"/>
        <v>28</v>
      </c>
      <c r="D227" s="17">
        <f ca="1"/>
        <v>19.974336718516017</v>
      </c>
      <c r="E227" s="17">
        <f t="shared" ca="1" si="6"/>
        <v>-2.5663281483982558E-2</v>
      </c>
      <c r="G227" s="17">
        <f t="shared" ca="1" si="7"/>
        <v>0.31915849397187074</v>
      </c>
      <c r="L227" s="17"/>
    </row>
    <row r="228" spans="1:12" x14ac:dyDescent="0.2">
      <c r="A228" s="24">
        <v>20</v>
      </c>
      <c r="B228" s="24">
        <v>1</v>
      </c>
      <c r="C228" s="24">
        <f ca="1"/>
        <v>29</v>
      </c>
      <c r="D228" s="17">
        <f ca="1"/>
        <v>20.657555830168075</v>
      </c>
      <c r="E228" s="17">
        <f t="shared" ca="1" si="6"/>
        <v>0.65755583016807506</v>
      </c>
      <c r="G228" s="17">
        <f t="shared" ca="1" si="7"/>
        <v>0.2779593195039412</v>
      </c>
      <c r="L228" s="17"/>
    </row>
    <row r="229" spans="1:12" x14ac:dyDescent="0.2">
      <c r="A229" s="24">
        <v>21</v>
      </c>
      <c r="B229" s="24">
        <v>1</v>
      </c>
      <c r="C229" s="24">
        <f ca="1"/>
        <v>29</v>
      </c>
      <c r="D229" s="17">
        <f ca="1"/>
        <v>20.657555830168075</v>
      </c>
      <c r="E229" s="17">
        <f t="shared" ca="1" si="6"/>
        <v>-0.34244416983192494</v>
      </c>
      <c r="G229" s="17">
        <f t="shared" ca="1" si="7"/>
        <v>0.30746337812452051</v>
      </c>
      <c r="L229" s="17"/>
    </row>
    <row r="230" spans="1:12" x14ac:dyDescent="0.2">
      <c r="A230" s="24">
        <v>18</v>
      </c>
      <c r="B230" s="24">
        <v>1</v>
      </c>
      <c r="C230" s="24">
        <f ca="1"/>
        <v>29</v>
      </c>
      <c r="D230" s="17">
        <f ca="1"/>
        <v>20.657555830168075</v>
      </c>
      <c r="E230" s="17">
        <f t="shared" ca="1" si="6"/>
        <v>2.6575558301680751</v>
      </c>
      <c r="G230" s="17">
        <f t="shared" ca="1" si="7"/>
        <v>3.327632904268165E-2</v>
      </c>
      <c r="L230" s="17"/>
    </row>
    <row r="231" spans="1:12" x14ac:dyDescent="0.2">
      <c r="A231" s="24">
        <v>19</v>
      </c>
      <c r="B231" s="24">
        <v>1</v>
      </c>
      <c r="C231" s="24">
        <f ca="1"/>
        <v>28</v>
      </c>
      <c r="D231" s="17">
        <f ca="1"/>
        <v>19.974336718516017</v>
      </c>
      <c r="E231" s="17">
        <f t="shared" ca="1" si="6"/>
        <v>0.97433671851601744</v>
      </c>
      <c r="G231" s="17">
        <f t="shared" ca="1" si="7"/>
        <v>0.23556229359930655</v>
      </c>
      <c r="L231" s="17"/>
    </row>
    <row r="232" spans="1:12" x14ac:dyDescent="0.2">
      <c r="A232" s="24">
        <v>21</v>
      </c>
      <c r="B232" s="24">
        <v>1</v>
      </c>
      <c r="C232" s="24">
        <f ca="1"/>
        <v>29</v>
      </c>
      <c r="D232" s="17">
        <f ca="1"/>
        <v>20.657555830168075</v>
      </c>
      <c r="E232" s="17">
        <f t="shared" ca="1" si="6"/>
        <v>-0.34244416983192494</v>
      </c>
      <c r="G232" s="17">
        <f t="shared" ca="1" si="7"/>
        <v>0.30746337812452051</v>
      </c>
      <c r="L232" s="17"/>
    </row>
    <row r="233" spans="1:12" x14ac:dyDescent="0.2">
      <c r="A233" s="24">
        <v>16</v>
      </c>
      <c r="B233" s="24">
        <v>1</v>
      </c>
      <c r="C233" s="24">
        <f ca="1"/>
        <v>26</v>
      </c>
      <c r="D233" s="17">
        <f ca="1"/>
        <v>18.607898495211895</v>
      </c>
      <c r="E233" s="17">
        <f t="shared" ca="1" si="6"/>
        <v>2.6078984952118951</v>
      </c>
      <c r="G233" s="17">
        <f t="shared" ca="1" si="7"/>
        <v>3.6181717224349638E-2</v>
      </c>
      <c r="L233" s="17"/>
    </row>
    <row r="234" spans="1:12" x14ac:dyDescent="0.2">
      <c r="A234" s="24">
        <v>18</v>
      </c>
      <c r="B234" s="24">
        <v>1</v>
      </c>
      <c r="C234" s="24">
        <f ca="1"/>
        <v>26</v>
      </c>
      <c r="D234" s="17">
        <f ca="1"/>
        <v>18.607898495211895</v>
      </c>
      <c r="E234" s="17">
        <f t="shared" ca="1" si="6"/>
        <v>0.6078984952118951</v>
      </c>
      <c r="G234" s="17">
        <f t="shared" ca="1" si="7"/>
        <v>0.28360781451993688</v>
      </c>
      <c r="L234" s="17"/>
    </row>
    <row r="235" spans="1:12" x14ac:dyDescent="0.2">
      <c r="A235" s="24">
        <v>17</v>
      </c>
      <c r="B235" s="24">
        <v>1</v>
      </c>
      <c r="C235" s="24">
        <f ca="1"/>
        <v>26</v>
      </c>
      <c r="D235" s="17">
        <f ca="1"/>
        <v>18.607898495211895</v>
      </c>
      <c r="E235" s="17">
        <f t="shared" ca="1" si="6"/>
        <v>1.6078984952118951</v>
      </c>
      <c r="G235" s="17">
        <f t="shared" ca="1" si="7"/>
        <v>0.13952132892333158</v>
      </c>
      <c r="L235" s="17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9F9D6-0808-2E41-8230-80BA2E7E0A50}">
  <sheetPr codeName="Sheet13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28</v>
      </c>
    </row>
    <row r="2" spans="1:1" x14ac:dyDescent="0.3">
      <c r="A2" s="1" t="s">
        <v>29</v>
      </c>
    </row>
    <row r="3" spans="1:1" x14ac:dyDescent="0.3">
      <c r="A3" s="1" t="s">
        <v>22</v>
      </c>
    </row>
    <row r="4" spans="1:1" x14ac:dyDescent="0.3">
      <c r="A4" s="1" t="s">
        <v>21</v>
      </c>
    </row>
    <row r="5" spans="1:1" x14ac:dyDescent="0.3">
      <c r="A5" s="1" t="s">
        <v>20</v>
      </c>
    </row>
    <row r="6" spans="1:1" x14ac:dyDescent="0.3">
      <c r="A6" s="1" t="s">
        <v>19</v>
      </c>
    </row>
    <row r="7" spans="1:1" x14ac:dyDescent="0.3">
      <c r="A7" s="1" t="s">
        <v>191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9DD11-81EE-E84D-A8D4-A88508A0DB85}">
  <sheetPr codeName="Sheet17">
    <tabColor rgb="FFFF0000"/>
  </sheetPr>
  <dimension ref="A1"/>
  <sheetViews>
    <sheetView workbookViewId="0">
      <selection activeCell="T13" sqref="T13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23</v>
      </c>
    </row>
  </sheetData>
  <hyperlinks>
    <hyperlink ref="A1" r:id="rId1" xr:uid="{609AAADD-BF1E-3F47-B22C-C95597AC3103}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B8C03-F3F0-2141-A91B-F0AD9A70F17E}">
  <sheetPr codeName="Sheet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F9213-A98F-D14B-AA56-4B01B9DAD583}">
  <sheetPr codeName="Sheet1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22</v>
      </c>
    </row>
  </sheetData>
  <hyperlinks>
    <hyperlink ref="A1" r:id="rId1" xr:uid="{1C6DCBD7-0EF1-BC4F-ACDC-E259CC76FC5B}"/>
  </hyperlinks>
  <pageMargins left="0.7" right="0.7" top="0.75" bottom="0.75" header="0.3" footer="0.3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F2F5-816E-2C4E-BD15-5F74720E7CFF}">
  <sheetPr codeName="Sheet2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192</v>
      </c>
    </row>
  </sheetData>
  <hyperlinks>
    <hyperlink ref="A1" r:id="rId1" xr:uid="{877518BA-EFB0-4749-95B8-0B0017F69128}"/>
  </hyperlinks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D76E-FB57-6B48-BF10-B479A0D3FE00}">
  <sheetPr codeName="Sheet2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193</v>
      </c>
    </row>
  </sheetData>
  <hyperlinks>
    <hyperlink ref="A1" r:id="rId1" xr:uid="{2F910ACB-FCB0-3342-BC17-59D69A3DD6B2}"/>
  </hyperlinks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FAD09-0413-2B4A-AF1A-8FBA58F4A589}">
  <sheetPr codeName="Sheet22">
    <tabColor rgb="FFFF000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195</v>
      </c>
    </row>
    <row r="2" spans="1:1" x14ac:dyDescent="0.3">
      <c r="A2" s="9" t="s">
        <v>196</v>
      </c>
    </row>
  </sheetData>
  <phoneticPr fontId="6" type="noConversion"/>
  <hyperlinks>
    <hyperlink ref="A1" r:id="rId1" xr:uid="{74B28D9E-03F0-A040-A4EB-2971748544AB}"/>
    <hyperlink ref="A2" r:id="rId2" xr:uid="{87E3E1F7-981F-4A49-9E0F-CF32B8276AEF}"/>
  </hyperlinks>
  <pageMargins left="0.7" right="0.7" top="0.75" bottom="0.75" header="0.3" footer="0.3"/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30511-72E9-C740-96E0-D6EC959278E7}">
  <sheetPr codeName="Sheet4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194</v>
      </c>
    </row>
  </sheetData>
  <hyperlinks>
    <hyperlink ref="A1" r:id="rId1" xr:uid="{49640E59-D26A-BF44-AEB9-5C4B1A7C064A}"/>
  </hyperlinks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062AA-355A-1D49-B87A-B9D6CC8E8220}">
  <sheetPr codeName="Sheet196">
    <tabColor rgb="FF00206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D8C44-DFEB-7C4D-B26A-1D1CB45D6DD8}">
  <sheetPr codeName="Sheet197">
    <tabColor rgb="FF002060"/>
  </sheetPr>
  <dimension ref="A1:A5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920</v>
      </c>
    </row>
    <row r="2" spans="1:1" x14ac:dyDescent="0.3">
      <c r="A2" s="1" t="s">
        <v>921</v>
      </c>
    </row>
    <row r="3" spans="1:1" x14ac:dyDescent="0.3">
      <c r="A3" s="1" t="s">
        <v>922</v>
      </c>
    </row>
    <row r="4" spans="1:1" x14ac:dyDescent="0.3">
      <c r="A4" s="1" t="s">
        <v>923</v>
      </c>
    </row>
    <row r="5" spans="1:1" x14ac:dyDescent="0.3">
      <c r="A5" s="1" t="s">
        <v>924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59CC-9554-3047-A5FD-5CA3E671E3D5}">
  <sheetPr codeName="Sheet198">
    <tabColor rgb="FFFF0000"/>
  </sheetPr>
  <dimension ref="B3:D10"/>
  <sheetViews>
    <sheetView workbookViewId="0"/>
  </sheetViews>
  <sheetFormatPr baseColWidth="10" defaultRowHeight="26" x14ac:dyDescent="0.3"/>
  <cols>
    <col min="1" max="16384" width="10.83203125" style="121"/>
  </cols>
  <sheetData>
    <row r="3" spans="2:4" x14ac:dyDescent="0.3">
      <c r="B3" s="121" t="s">
        <v>889</v>
      </c>
    </row>
    <row r="4" spans="2:4" x14ac:dyDescent="0.3">
      <c r="C4" s="121" t="s">
        <v>890</v>
      </c>
    </row>
    <row r="5" spans="2:4" x14ac:dyDescent="0.3">
      <c r="D5" s="150" t="s">
        <v>891</v>
      </c>
    </row>
    <row r="6" spans="2:4" x14ac:dyDescent="0.3">
      <c r="D6" s="150" t="s">
        <v>892</v>
      </c>
    </row>
    <row r="7" spans="2:4" x14ac:dyDescent="0.3">
      <c r="D7" s="150" t="s">
        <v>893</v>
      </c>
    </row>
    <row r="8" spans="2:4" x14ac:dyDescent="0.3">
      <c r="C8" s="121" t="s">
        <v>894</v>
      </c>
    </row>
    <row r="9" spans="2:4" x14ac:dyDescent="0.3">
      <c r="D9" s="150" t="s">
        <v>895</v>
      </c>
    </row>
    <row r="10" spans="2:4" x14ac:dyDescent="0.3">
      <c r="D10" s="150" t="s">
        <v>896</v>
      </c>
    </row>
  </sheetData>
  <hyperlinks>
    <hyperlink ref="D9" location="L4_YourTurn!A1" display="Your Turn" xr:uid="{0D84CC70-AB36-4D4C-AE3E-4CC35D171C29}"/>
    <hyperlink ref="D10" location="Ex1_iris_data!A1" display="Example" xr:uid="{1FCC8EF1-4454-0B41-8B49-CB2962D23764}"/>
    <hyperlink ref="D5" r:id="rId1" xr:uid="{650360EB-5207-634C-A560-4C5FC490DF16}"/>
    <hyperlink ref="D6" r:id="rId2" xr:uid="{A332AB1F-20C1-E34B-8A17-1E7BA95331B9}"/>
    <hyperlink ref="D7" r:id="rId3" xr:uid="{EE8F0042-7819-9B46-A6FB-94643614C9EB}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9BE2F-7713-404B-A40A-1FFC50506AE8}">
  <sheetPr codeName="Sheet199">
    <tabColor rgb="FFFF0000"/>
  </sheetPr>
  <dimension ref="A1:F151"/>
  <sheetViews>
    <sheetView workbookViewId="0"/>
  </sheetViews>
  <sheetFormatPr baseColWidth="10" defaultRowHeight="16" x14ac:dyDescent="0.2"/>
  <cols>
    <col min="1" max="16384" width="10.83203125" style="151"/>
  </cols>
  <sheetData>
    <row r="1" spans="1:6" x14ac:dyDescent="0.2">
      <c r="B1" s="151" t="s">
        <v>897</v>
      </c>
      <c r="C1" s="151" t="s">
        <v>898</v>
      </c>
      <c r="D1" s="151" t="s">
        <v>899</v>
      </c>
      <c r="E1" s="151" t="s">
        <v>900</v>
      </c>
      <c r="F1" s="151" t="s">
        <v>901</v>
      </c>
    </row>
    <row r="2" spans="1:6" x14ac:dyDescent="0.2">
      <c r="A2" s="151">
        <v>1</v>
      </c>
      <c r="B2" s="151">
        <v>5.0999999999999996</v>
      </c>
      <c r="C2" s="151">
        <v>3.5</v>
      </c>
      <c r="D2" s="151">
        <v>1.4</v>
      </c>
      <c r="E2" s="151">
        <v>0.2</v>
      </c>
      <c r="F2" s="151" t="s">
        <v>902</v>
      </c>
    </row>
    <row r="3" spans="1:6" x14ac:dyDescent="0.2">
      <c r="A3" s="151">
        <v>2</v>
      </c>
      <c r="B3" s="151">
        <v>4.9000000000000004</v>
      </c>
      <c r="C3" s="151">
        <v>3</v>
      </c>
      <c r="D3" s="151">
        <v>1.4</v>
      </c>
      <c r="E3" s="151">
        <v>0.2</v>
      </c>
      <c r="F3" s="151" t="s">
        <v>902</v>
      </c>
    </row>
    <row r="4" spans="1:6" x14ac:dyDescent="0.2">
      <c r="A4" s="151">
        <v>3</v>
      </c>
      <c r="B4" s="151">
        <v>4.7</v>
      </c>
      <c r="C4" s="151">
        <v>3.2</v>
      </c>
      <c r="D4" s="151">
        <v>1.3</v>
      </c>
      <c r="E4" s="151">
        <v>0.2</v>
      </c>
      <c r="F4" s="151" t="s">
        <v>902</v>
      </c>
    </row>
    <row r="5" spans="1:6" x14ac:dyDescent="0.2">
      <c r="A5" s="151">
        <v>4</v>
      </c>
      <c r="B5" s="151">
        <v>4.5999999999999996</v>
      </c>
      <c r="C5" s="151">
        <v>3.1</v>
      </c>
      <c r="D5" s="151">
        <v>1.5</v>
      </c>
      <c r="E5" s="151">
        <v>0.2</v>
      </c>
      <c r="F5" s="151" t="s">
        <v>902</v>
      </c>
    </row>
    <row r="6" spans="1:6" x14ac:dyDescent="0.2">
      <c r="A6" s="151">
        <v>5</v>
      </c>
      <c r="B6" s="151">
        <v>5</v>
      </c>
      <c r="C6" s="151">
        <v>3.6</v>
      </c>
      <c r="D6" s="151">
        <v>1.4</v>
      </c>
      <c r="E6" s="151">
        <v>0.2</v>
      </c>
      <c r="F6" s="151" t="s">
        <v>902</v>
      </c>
    </row>
    <row r="7" spans="1:6" x14ac:dyDescent="0.2">
      <c r="A7" s="151">
        <v>6</v>
      </c>
      <c r="B7" s="151">
        <v>5.4</v>
      </c>
      <c r="C7" s="151">
        <v>3.9</v>
      </c>
      <c r="D7" s="151">
        <v>1.7</v>
      </c>
      <c r="E7" s="151">
        <v>0.4</v>
      </c>
      <c r="F7" s="151" t="s">
        <v>902</v>
      </c>
    </row>
    <row r="8" spans="1:6" x14ac:dyDescent="0.2">
      <c r="A8" s="151">
        <v>7</v>
      </c>
      <c r="B8" s="151">
        <v>4.5999999999999996</v>
      </c>
      <c r="C8" s="151">
        <v>3.4</v>
      </c>
      <c r="D8" s="151">
        <v>1.4</v>
      </c>
      <c r="E8" s="151">
        <v>0.3</v>
      </c>
      <c r="F8" s="151" t="s">
        <v>902</v>
      </c>
    </row>
    <row r="9" spans="1:6" x14ac:dyDescent="0.2">
      <c r="A9" s="151">
        <v>8</v>
      </c>
      <c r="B9" s="151">
        <v>5</v>
      </c>
      <c r="C9" s="151">
        <v>3.4</v>
      </c>
      <c r="D9" s="151">
        <v>1.5</v>
      </c>
      <c r="E9" s="151">
        <v>0.2</v>
      </c>
      <c r="F9" s="151" t="s">
        <v>902</v>
      </c>
    </row>
    <row r="10" spans="1:6" x14ac:dyDescent="0.2">
      <c r="A10" s="151">
        <v>9</v>
      </c>
      <c r="B10" s="151">
        <v>4.4000000000000004</v>
      </c>
      <c r="C10" s="151">
        <v>2.9</v>
      </c>
      <c r="D10" s="151">
        <v>1.4</v>
      </c>
      <c r="E10" s="151">
        <v>0.2</v>
      </c>
      <c r="F10" s="151" t="s">
        <v>902</v>
      </c>
    </row>
    <row r="11" spans="1:6" x14ac:dyDescent="0.2">
      <c r="A11" s="151">
        <v>10</v>
      </c>
      <c r="B11" s="151">
        <v>4.9000000000000004</v>
      </c>
      <c r="C11" s="151">
        <v>3.1</v>
      </c>
      <c r="D11" s="151">
        <v>1.5</v>
      </c>
      <c r="E11" s="151">
        <v>0.1</v>
      </c>
      <c r="F11" s="151" t="s">
        <v>902</v>
      </c>
    </row>
    <row r="12" spans="1:6" x14ac:dyDescent="0.2">
      <c r="A12" s="151">
        <v>11</v>
      </c>
      <c r="B12" s="151">
        <v>5.4</v>
      </c>
      <c r="C12" s="151">
        <v>3.7</v>
      </c>
      <c r="D12" s="151">
        <v>1.5</v>
      </c>
      <c r="E12" s="151">
        <v>0.2</v>
      </c>
      <c r="F12" s="151" t="s">
        <v>902</v>
      </c>
    </row>
    <row r="13" spans="1:6" x14ac:dyDescent="0.2">
      <c r="A13" s="151">
        <v>12</v>
      </c>
      <c r="B13" s="151">
        <v>4.8</v>
      </c>
      <c r="C13" s="151">
        <v>3.4</v>
      </c>
      <c r="D13" s="151">
        <v>1.6</v>
      </c>
      <c r="E13" s="151">
        <v>0.2</v>
      </c>
      <c r="F13" s="151" t="s">
        <v>902</v>
      </c>
    </row>
    <row r="14" spans="1:6" x14ac:dyDescent="0.2">
      <c r="A14" s="151">
        <v>13</v>
      </c>
      <c r="B14" s="151">
        <v>4.8</v>
      </c>
      <c r="C14" s="151">
        <v>3</v>
      </c>
      <c r="D14" s="151">
        <v>1.4</v>
      </c>
      <c r="E14" s="151">
        <v>0.1</v>
      </c>
      <c r="F14" s="151" t="s">
        <v>902</v>
      </c>
    </row>
    <row r="15" spans="1:6" x14ac:dyDescent="0.2">
      <c r="A15" s="151">
        <v>14</v>
      </c>
      <c r="B15" s="151">
        <v>4.3</v>
      </c>
      <c r="C15" s="151">
        <v>3</v>
      </c>
      <c r="D15" s="151">
        <v>1.1000000000000001</v>
      </c>
      <c r="E15" s="151">
        <v>0.1</v>
      </c>
      <c r="F15" s="151" t="s">
        <v>902</v>
      </c>
    </row>
    <row r="16" spans="1:6" x14ac:dyDescent="0.2">
      <c r="A16" s="151">
        <v>15</v>
      </c>
      <c r="B16" s="151">
        <v>5.8</v>
      </c>
      <c r="C16" s="151">
        <v>4</v>
      </c>
      <c r="D16" s="151">
        <v>1.2</v>
      </c>
      <c r="E16" s="151">
        <v>0.2</v>
      </c>
      <c r="F16" s="151" t="s">
        <v>902</v>
      </c>
    </row>
    <row r="17" spans="1:6" x14ac:dyDescent="0.2">
      <c r="A17" s="151">
        <v>16</v>
      </c>
      <c r="B17" s="151">
        <v>5.7</v>
      </c>
      <c r="C17" s="151">
        <v>4.4000000000000004</v>
      </c>
      <c r="D17" s="151">
        <v>1.5</v>
      </c>
      <c r="E17" s="151">
        <v>0.4</v>
      </c>
      <c r="F17" s="151" t="s">
        <v>902</v>
      </c>
    </row>
    <row r="18" spans="1:6" x14ac:dyDescent="0.2">
      <c r="A18" s="151">
        <v>17</v>
      </c>
      <c r="B18" s="151">
        <v>5.4</v>
      </c>
      <c r="C18" s="151">
        <v>3.9</v>
      </c>
      <c r="D18" s="151">
        <v>1.3</v>
      </c>
      <c r="E18" s="151">
        <v>0.4</v>
      </c>
      <c r="F18" s="151" t="s">
        <v>902</v>
      </c>
    </row>
    <row r="19" spans="1:6" x14ac:dyDescent="0.2">
      <c r="A19" s="151">
        <v>18</v>
      </c>
      <c r="B19" s="151">
        <v>5.0999999999999996</v>
      </c>
      <c r="C19" s="151">
        <v>3.5</v>
      </c>
      <c r="D19" s="151">
        <v>1.4</v>
      </c>
      <c r="E19" s="151">
        <v>0.3</v>
      </c>
      <c r="F19" s="151" t="s">
        <v>902</v>
      </c>
    </row>
    <row r="20" spans="1:6" x14ac:dyDescent="0.2">
      <c r="A20" s="151">
        <v>19</v>
      </c>
      <c r="B20" s="151">
        <v>5.7</v>
      </c>
      <c r="C20" s="151">
        <v>3.8</v>
      </c>
      <c r="D20" s="151">
        <v>1.7</v>
      </c>
      <c r="E20" s="151">
        <v>0.3</v>
      </c>
      <c r="F20" s="151" t="s">
        <v>902</v>
      </c>
    </row>
    <row r="21" spans="1:6" x14ac:dyDescent="0.2">
      <c r="A21" s="151">
        <v>20</v>
      </c>
      <c r="B21" s="151">
        <v>5.0999999999999996</v>
      </c>
      <c r="C21" s="151">
        <v>3.8</v>
      </c>
      <c r="D21" s="151">
        <v>1.5</v>
      </c>
      <c r="E21" s="151">
        <v>0.3</v>
      </c>
      <c r="F21" s="151" t="s">
        <v>902</v>
      </c>
    </row>
    <row r="22" spans="1:6" x14ac:dyDescent="0.2">
      <c r="A22" s="151">
        <v>21</v>
      </c>
      <c r="B22" s="151">
        <v>5.4</v>
      </c>
      <c r="C22" s="151">
        <v>3.4</v>
      </c>
      <c r="D22" s="151">
        <v>1.7</v>
      </c>
      <c r="E22" s="151">
        <v>0.2</v>
      </c>
      <c r="F22" s="151" t="s">
        <v>902</v>
      </c>
    </row>
    <row r="23" spans="1:6" x14ac:dyDescent="0.2">
      <c r="A23" s="151">
        <v>22</v>
      </c>
      <c r="B23" s="151">
        <v>5.0999999999999996</v>
      </c>
      <c r="C23" s="151">
        <v>3.7</v>
      </c>
      <c r="D23" s="151">
        <v>1.5</v>
      </c>
      <c r="E23" s="151">
        <v>0.4</v>
      </c>
      <c r="F23" s="151" t="s">
        <v>902</v>
      </c>
    </row>
    <row r="24" spans="1:6" x14ac:dyDescent="0.2">
      <c r="A24" s="151">
        <v>23</v>
      </c>
      <c r="B24" s="151">
        <v>4.5999999999999996</v>
      </c>
      <c r="C24" s="151">
        <v>3.6</v>
      </c>
      <c r="D24" s="151">
        <v>1</v>
      </c>
      <c r="E24" s="151">
        <v>0.2</v>
      </c>
      <c r="F24" s="151" t="s">
        <v>902</v>
      </c>
    </row>
    <row r="25" spans="1:6" x14ac:dyDescent="0.2">
      <c r="A25" s="151">
        <v>24</v>
      </c>
      <c r="B25" s="151">
        <v>5.0999999999999996</v>
      </c>
      <c r="C25" s="151">
        <v>3.3</v>
      </c>
      <c r="D25" s="151">
        <v>1.7</v>
      </c>
      <c r="E25" s="151">
        <v>0.5</v>
      </c>
      <c r="F25" s="151" t="s">
        <v>902</v>
      </c>
    </row>
    <row r="26" spans="1:6" x14ac:dyDescent="0.2">
      <c r="A26" s="151">
        <v>25</v>
      </c>
      <c r="B26" s="151">
        <v>4.8</v>
      </c>
      <c r="C26" s="151">
        <v>3.4</v>
      </c>
      <c r="D26" s="151">
        <v>1.9</v>
      </c>
      <c r="E26" s="151">
        <v>0.2</v>
      </c>
      <c r="F26" s="151" t="s">
        <v>902</v>
      </c>
    </row>
    <row r="27" spans="1:6" x14ac:dyDescent="0.2">
      <c r="A27" s="151">
        <v>26</v>
      </c>
      <c r="B27" s="151">
        <v>5</v>
      </c>
      <c r="C27" s="151">
        <v>3</v>
      </c>
      <c r="D27" s="151">
        <v>1.6</v>
      </c>
      <c r="E27" s="151">
        <v>0.2</v>
      </c>
      <c r="F27" s="151" t="s">
        <v>902</v>
      </c>
    </row>
    <row r="28" spans="1:6" x14ac:dyDescent="0.2">
      <c r="A28" s="151">
        <v>27</v>
      </c>
      <c r="B28" s="151">
        <v>5</v>
      </c>
      <c r="C28" s="151">
        <v>3.4</v>
      </c>
      <c r="D28" s="151">
        <v>1.6</v>
      </c>
      <c r="E28" s="151">
        <v>0.4</v>
      </c>
      <c r="F28" s="151" t="s">
        <v>902</v>
      </c>
    </row>
    <row r="29" spans="1:6" x14ac:dyDescent="0.2">
      <c r="A29" s="151">
        <v>28</v>
      </c>
      <c r="B29" s="151">
        <v>5.2</v>
      </c>
      <c r="C29" s="151">
        <v>3.5</v>
      </c>
      <c r="D29" s="151">
        <v>1.5</v>
      </c>
      <c r="E29" s="151">
        <v>0.2</v>
      </c>
      <c r="F29" s="151" t="s">
        <v>902</v>
      </c>
    </row>
    <row r="30" spans="1:6" x14ac:dyDescent="0.2">
      <c r="A30" s="151">
        <v>29</v>
      </c>
      <c r="B30" s="151">
        <v>5.2</v>
      </c>
      <c r="C30" s="151">
        <v>3.4</v>
      </c>
      <c r="D30" s="151">
        <v>1.4</v>
      </c>
      <c r="E30" s="151">
        <v>0.2</v>
      </c>
      <c r="F30" s="151" t="s">
        <v>902</v>
      </c>
    </row>
    <row r="31" spans="1:6" x14ac:dyDescent="0.2">
      <c r="A31" s="151">
        <v>30</v>
      </c>
      <c r="B31" s="151">
        <v>4.7</v>
      </c>
      <c r="C31" s="151">
        <v>3.2</v>
      </c>
      <c r="D31" s="151">
        <v>1.6</v>
      </c>
      <c r="E31" s="151">
        <v>0.2</v>
      </c>
      <c r="F31" s="151" t="s">
        <v>902</v>
      </c>
    </row>
    <row r="32" spans="1:6" x14ac:dyDescent="0.2">
      <c r="A32" s="151">
        <v>31</v>
      </c>
      <c r="B32" s="151">
        <v>4.8</v>
      </c>
      <c r="C32" s="151">
        <v>3.1</v>
      </c>
      <c r="D32" s="151">
        <v>1.6</v>
      </c>
      <c r="E32" s="151">
        <v>0.2</v>
      </c>
      <c r="F32" s="151" t="s">
        <v>902</v>
      </c>
    </row>
    <row r="33" spans="1:6" x14ac:dyDescent="0.2">
      <c r="A33" s="151">
        <v>32</v>
      </c>
      <c r="B33" s="151">
        <v>5.4</v>
      </c>
      <c r="C33" s="151">
        <v>3.4</v>
      </c>
      <c r="D33" s="151">
        <v>1.5</v>
      </c>
      <c r="E33" s="151">
        <v>0.4</v>
      </c>
      <c r="F33" s="151" t="s">
        <v>902</v>
      </c>
    </row>
    <row r="34" spans="1:6" x14ac:dyDescent="0.2">
      <c r="A34" s="151">
        <v>33</v>
      </c>
      <c r="B34" s="151">
        <v>5.2</v>
      </c>
      <c r="C34" s="151">
        <v>4.0999999999999996</v>
      </c>
      <c r="D34" s="151">
        <v>1.5</v>
      </c>
      <c r="E34" s="151">
        <v>0.1</v>
      </c>
      <c r="F34" s="151" t="s">
        <v>902</v>
      </c>
    </row>
    <row r="35" spans="1:6" x14ac:dyDescent="0.2">
      <c r="A35" s="151">
        <v>34</v>
      </c>
      <c r="B35" s="151">
        <v>5.5</v>
      </c>
      <c r="C35" s="151">
        <v>4.2</v>
      </c>
      <c r="D35" s="151">
        <v>1.4</v>
      </c>
      <c r="E35" s="151">
        <v>0.2</v>
      </c>
      <c r="F35" s="151" t="s">
        <v>902</v>
      </c>
    </row>
    <row r="36" spans="1:6" x14ac:dyDescent="0.2">
      <c r="A36" s="151">
        <v>35</v>
      </c>
      <c r="B36" s="151">
        <v>4.9000000000000004</v>
      </c>
      <c r="C36" s="151">
        <v>3.1</v>
      </c>
      <c r="D36" s="151">
        <v>1.5</v>
      </c>
      <c r="E36" s="151">
        <v>0.2</v>
      </c>
      <c r="F36" s="151" t="s">
        <v>902</v>
      </c>
    </row>
    <row r="37" spans="1:6" x14ac:dyDescent="0.2">
      <c r="A37" s="151">
        <v>36</v>
      </c>
      <c r="B37" s="151">
        <v>5</v>
      </c>
      <c r="C37" s="151">
        <v>3.2</v>
      </c>
      <c r="D37" s="151">
        <v>1.2</v>
      </c>
      <c r="E37" s="151">
        <v>0.2</v>
      </c>
      <c r="F37" s="151" t="s">
        <v>902</v>
      </c>
    </row>
    <row r="38" spans="1:6" x14ac:dyDescent="0.2">
      <c r="A38" s="151">
        <v>37</v>
      </c>
      <c r="B38" s="151">
        <v>5.5</v>
      </c>
      <c r="C38" s="151">
        <v>3.5</v>
      </c>
      <c r="D38" s="151">
        <v>1.3</v>
      </c>
      <c r="E38" s="151">
        <v>0.2</v>
      </c>
      <c r="F38" s="151" t="s">
        <v>902</v>
      </c>
    </row>
    <row r="39" spans="1:6" x14ac:dyDescent="0.2">
      <c r="A39" s="151">
        <v>38</v>
      </c>
      <c r="B39" s="151">
        <v>4.9000000000000004</v>
      </c>
      <c r="C39" s="151">
        <v>3.6</v>
      </c>
      <c r="D39" s="151">
        <v>1.4</v>
      </c>
      <c r="E39" s="151">
        <v>0.1</v>
      </c>
      <c r="F39" s="151" t="s">
        <v>902</v>
      </c>
    </row>
    <row r="40" spans="1:6" x14ac:dyDescent="0.2">
      <c r="A40" s="151">
        <v>39</v>
      </c>
      <c r="B40" s="151">
        <v>4.4000000000000004</v>
      </c>
      <c r="C40" s="151">
        <v>3</v>
      </c>
      <c r="D40" s="151">
        <v>1.3</v>
      </c>
      <c r="E40" s="151">
        <v>0.2</v>
      </c>
      <c r="F40" s="151" t="s">
        <v>902</v>
      </c>
    </row>
    <row r="41" spans="1:6" x14ac:dyDescent="0.2">
      <c r="A41" s="151">
        <v>40</v>
      </c>
      <c r="B41" s="151">
        <v>5.0999999999999996</v>
      </c>
      <c r="C41" s="151">
        <v>3.4</v>
      </c>
      <c r="D41" s="151">
        <v>1.5</v>
      </c>
      <c r="E41" s="151">
        <v>0.2</v>
      </c>
      <c r="F41" s="151" t="s">
        <v>902</v>
      </c>
    </row>
    <row r="42" spans="1:6" x14ac:dyDescent="0.2">
      <c r="A42" s="151">
        <v>41</v>
      </c>
      <c r="B42" s="151">
        <v>5</v>
      </c>
      <c r="C42" s="151">
        <v>3.5</v>
      </c>
      <c r="D42" s="151">
        <v>1.3</v>
      </c>
      <c r="E42" s="151">
        <v>0.3</v>
      </c>
      <c r="F42" s="151" t="s">
        <v>902</v>
      </c>
    </row>
    <row r="43" spans="1:6" x14ac:dyDescent="0.2">
      <c r="A43" s="151">
        <v>42</v>
      </c>
      <c r="B43" s="151">
        <v>4.5</v>
      </c>
      <c r="C43" s="151">
        <v>2.2999999999999998</v>
      </c>
      <c r="D43" s="151">
        <v>1.3</v>
      </c>
      <c r="E43" s="151">
        <v>0.3</v>
      </c>
      <c r="F43" s="151" t="s">
        <v>902</v>
      </c>
    </row>
    <row r="44" spans="1:6" x14ac:dyDescent="0.2">
      <c r="A44" s="151">
        <v>43</v>
      </c>
      <c r="B44" s="151">
        <v>4.4000000000000004</v>
      </c>
      <c r="C44" s="151">
        <v>3.2</v>
      </c>
      <c r="D44" s="151">
        <v>1.3</v>
      </c>
      <c r="E44" s="151">
        <v>0.2</v>
      </c>
      <c r="F44" s="151" t="s">
        <v>902</v>
      </c>
    </row>
    <row r="45" spans="1:6" x14ac:dyDescent="0.2">
      <c r="A45" s="151">
        <v>44</v>
      </c>
      <c r="B45" s="151">
        <v>5</v>
      </c>
      <c r="C45" s="151">
        <v>3.5</v>
      </c>
      <c r="D45" s="151">
        <v>1.6</v>
      </c>
      <c r="E45" s="151">
        <v>0.6</v>
      </c>
      <c r="F45" s="151" t="s">
        <v>902</v>
      </c>
    </row>
    <row r="46" spans="1:6" x14ac:dyDescent="0.2">
      <c r="A46" s="151">
        <v>45</v>
      </c>
      <c r="B46" s="151">
        <v>5.0999999999999996</v>
      </c>
      <c r="C46" s="151">
        <v>3.8</v>
      </c>
      <c r="D46" s="151">
        <v>1.9</v>
      </c>
      <c r="E46" s="151">
        <v>0.4</v>
      </c>
      <c r="F46" s="151" t="s">
        <v>902</v>
      </c>
    </row>
    <row r="47" spans="1:6" x14ac:dyDescent="0.2">
      <c r="A47" s="151">
        <v>46</v>
      </c>
      <c r="B47" s="151">
        <v>4.8</v>
      </c>
      <c r="C47" s="151">
        <v>3</v>
      </c>
      <c r="D47" s="151">
        <v>1.4</v>
      </c>
      <c r="E47" s="151">
        <v>0.3</v>
      </c>
      <c r="F47" s="151" t="s">
        <v>902</v>
      </c>
    </row>
    <row r="48" spans="1:6" x14ac:dyDescent="0.2">
      <c r="A48" s="151">
        <v>47</v>
      </c>
      <c r="B48" s="151">
        <v>5.0999999999999996</v>
      </c>
      <c r="C48" s="151">
        <v>3.8</v>
      </c>
      <c r="D48" s="151">
        <v>1.6</v>
      </c>
      <c r="E48" s="151">
        <v>0.2</v>
      </c>
      <c r="F48" s="151" t="s">
        <v>902</v>
      </c>
    </row>
    <row r="49" spans="1:6" x14ac:dyDescent="0.2">
      <c r="A49" s="151">
        <v>48</v>
      </c>
      <c r="B49" s="151">
        <v>4.5999999999999996</v>
      </c>
      <c r="C49" s="151">
        <v>3.2</v>
      </c>
      <c r="D49" s="151">
        <v>1.4</v>
      </c>
      <c r="E49" s="151">
        <v>0.2</v>
      </c>
      <c r="F49" s="151" t="s">
        <v>902</v>
      </c>
    </row>
    <row r="50" spans="1:6" x14ac:dyDescent="0.2">
      <c r="A50" s="151">
        <v>49</v>
      </c>
      <c r="B50" s="151">
        <v>5.3</v>
      </c>
      <c r="C50" s="151">
        <v>3.7</v>
      </c>
      <c r="D50" s="151">
        <v>1.5</v>
      </c>
      <c r="E50" s="151">
        <v>0.2</v>
      </c>
      <c r="F50" s="151" t="s">
        <v>902</v>
      </c>
    </row>
    <row r="51" spans="1:6" x14ac:dyDescent="0.2">
      <c r="A51" s="151">
        <v>50</v>
      </c>
      <c r="B51" s="151">
        <v>5</v>
      </c>
      <c r="C51" s="151">
        <v>3.3</v>
      </c>
      <c r="D51" s="151">
        <v>1.4</v>
      </c>
      <c r="E51" s="151">
        <v>0.2</v>
      </c>
      <c r="F51" s="151" t="s">
        <v>902</v>
      </c>
    </row>
    <row r="52" spans="1:6" x14ac:dyDescent="0.2">
      <c r="A52" s="151">
        <v>51</v>
      </c>
      <c r="B52" s="151">
        <v>7</v>
      </c>
      <c r="C52" s="151">
        <v>3.2</v>
      </c>
      <c r="D52" s="151">
        <v>4.7</v>
      </c>
      <c r="E52" s="151">
        <v>1.4</v>
      </c>
      <c r="F52" s="151" t="s">
        <v>903</v>
      </c>
    </row>
    <row r="53" spans="1:6" x14ac:dyDescent="0.2">
      <c r="A53" s="151">
        <v>52</v>
      </c>
      <c r="B53" s="151">
        <v>6.4</v>
      </c>
      <c r="C53" s="151">
        <v>3.2</v>
      </c>
      <c r="D53" s="151">
        <v>4.5</v>
      </c>
      <c r="E53" s="151">
        <v>1.5</v>
      </c>
      <c r="F53" s="151" t="s">
        <v>903</v>
      </c>
    </row>
    <row r="54" spans="1:6" x14ac:dyDescent="0.2">
      <c r="A54" s="151">
        <v>53</v>
      </c>
      <c r="B54" s="151">
        <v>6.9</v>
      </c>
      <c r="C54" s="151">
        <v>3.1</v>
      </c>
      <c r="D54" s="151">
        <v>4.9000000000000004</v>
      </c>
      <c r="E54" s="151">
        <v>1.5</v>
      </c>
      <c r="F54" s="151" t="s">
        <v>903</v>
      </c>
    </row>
    <row r="55" spans="1:6" x14ac:dyDescent="0.2">
      <c r="A55" s="151">
        <v>54</v>
      </c>
      <c r="B55" s="151">
        <v>5.5</v>
      </c>
      <c r="C55" s="151">
        <v>2.2999999999999998</v>
      </c>
      <c r="D55" s="151">
        <v>4</v>
      </c>
      <c r="E55" s="151">
        <v>1.3</v>
      </c>
      <c r="F55" s="151" t="s">
        <v>903</v>
      </c>
    </row>
    <row r="56" spans="1:6" x14ac:dyDescent="0.2">
      <c r="A56" s="151">
        <v>55</v>
      </c>
      <c r="B56" s="151">
        <v>6.5</v>
      </c>
      <c r="C56" s="151">
        <v>2.8</v>
      </c>
      <c r="D56" s="151">
        <v>4.5999999999999996</v>
      </c>
      <c r="E56" s="151">
        <v>1.5</v>
      </c>
      <c r="F56" s="151" t="s">
        <v>903</v>
      </c>
    </row>
    <row r="57" spans="1:6" x14ac:dyDescent="0.2">
      <c r="A57" s="151">
        <v>56</v>
      </c>
      <c r="B57" s="151">
        <v>5.7</v>
      </c>
      <c r="C57" s="151">
        <v>2.8</v>
      </c>
      <c r="D57" s="151">
        <v>4.5</v>
      </c>
      <c r="E57" s="151">
        <v>1.3</v>
      </c>
      <c r="F57" s="151" t="s">
        <v>903</v>
      </c>
    </row>
    <row r="58" spans="1:6" x14ac:dyDescent="0.2">
      <c r="A58" s="151">
        <v>57</v>
      </c>
      <c r="B58" s="151">
        <v>6.3</v>
      </c>
      <c r="C58" s="151">
        <v>3.3</v>
      </c>
      <c r="D58" s="151">
        <v>4.7</v>
      </c>
      <c r="E58" s="151">
        <v>1.6</v>
      </c>
      <c r="F58" s="151" t="s">
        <v>903</v>
      </c>
    </row>
    <row r="59" spans="1:6" x14ac:dyDescent="0.2">
      <c r="A59" s="151">
        <v>58</v>
      </c>
      <c r="B59" s="151">
        <v>4.9000000000000004</v>
      </c>
      <c r="C59" s="151">
        <v>2.4</v>
      </c>
      <c r="D59" s="151">
        <v>3.3</v>
      </c>
      <c r="E59" s="151">
        <v>1</v>
      </c>
      <c r="F59" s="151" t="s">
        <v>903</v>
      </c>
    </row>
    <row r="60" spans="1:6" x14ac:dyDescent="0.2">
      <c r="A60" s="151">
        <v>59</v>
      </c>
      <c r="B60" s="151">
        <v>6.6</v>
      </c>
      <c r="C60" s="151">
        <v>2.9</v>
      </c>
      <c r="D60" s="151">
        <v>4.5999999999999996</v>
      </c>
      <c r="E60" s="151">
        <v>1.3</v>
      </c>
      <c r="F60" s="151" t="s">
        <v>903</v>
      </c>
    </row>
    <row r="61" spans="1:6" x14ac:dyDescent="0.2">
      <c r="A61" s="151">
        <v>60</v>
      </c>
      <c r="B61" s="151">
        <v>5.2</v>
      </c>
      <c r="C61" s="151">
        <v>2.7</v>
      </c>
      <c r="D61" s="151">
        <v>3.9</v>
      </c>
      <c r="E61" s="151">
        <v>1.4</v>
      </c>
      <c r="F61" s="151" t="s">
        <v>903</v>
      </c>
    </row>
    <row r="62" spans="1:6" x14ac:dyDescent="0.2">
      <c r="A62" s="151">
        <v>61</v>
      </c>
      <c r="B62" s="151">
        <v>5</v>
      </c>
      <c r="C62" s="151">
        <v>2</v>
      </c>
      <c r="D62" s="151">
        <v>3.5</v>
      </c>
      <c r="E62" s="151">
        <v>1</v>
      </c>
      <c r="F62" s="151" t="s">
        <v>903</v>
      </c>
    </row>
    <row r="63" spans="1:6" x14ac:dyDescent="0.2">
      <c r="A63" s="151">
        <v>62</v>
      </c>
      <c r="B63" s="151">
        <v>5.9</v>
      </c>
      <c r="C63" s="151">
        <v>3</v>
      </c>
      <c r="D63" s="151">
        <v>4.2</v>
      </c>
      <c r="E63" s="151">
        <v>1.5</v>
      </c>
      <c r="F63" s="151" t="s">
        <v>903</v>
      </c>
    </row>
    <row r="64" spans="1:6" x14ac:dyDescent="0.2">
      <c r="A64" s="151">
        <v>63</v>
      </c>
      <c r="B64" s="151">
        <v>6</v>
      </c>
      <c r="C64" s="151">
        <v>2.2000000000000002</v>
      </c>
      <c r="D64" s="151">
        <v>4</v>
      </c>
      <c r="E64" s="151">
        <v>1</v>
      </c>
      <c r="F64" s="151" t="s">
        <v>903</v>
      </c>
    </row>
    <row r="65" spans="1:6" x14ac:dyDescent="0.2">
      <c r="A65" s="151">
        <v>64</v>
      </c>
      <c r="B65" s="151">
        <v>6.1</v>
      </c>
      <c r="C65" s="151">
        <v>2.9</v>
      </c>
      <c r="D65" s="151">
        <v>4.7</v>
      </c>
      <c r="E65" s="151">
        <v>1.4</v>
      </c>
      <c r="F65" s="151" t="s">
        <v>903</v>
      </c>
    </row>
    <row r="66" spans="1:6" x14ac:dyDescent="0.2">
      <c r="A66" s="151">
        <v>65</v>
      </c>
      <c r="B66" s="151">
        <v>5.6</v>
      </c>
      <c r="C66" s="151">
        <v>2.9</v>
      </c>
      <c r="D66" s="151">
        <v>3.6</v>
      </c>
      <c r="E66" s="151">
        <v>1.3</v>
      </c>
      <c r="F66" s="151" t="s">
        <v>903</v>
      </c>
    </row>
    <row r="67" spans="1:6" x14ac:dyDescent="0.2">
      <c r="A67" s="151">
        <v>66</v>
      </c>
      <c r="B67" s="151">
        <v>6.7</v>
      </c>
      <c r="C67" s="151">
        <v>3.1</v>
      </c>
      <c r="D67" s="151">
        <v>4.4000000000000004</v>
      </c>
      <c r="E67" s="151">
        <v>1.4</v>
      </c>
      <c r="F67" s="151" t="s">
        <v>903</v>
      </c>
    </row>
    <row r="68" spans="1:6" x14ac:dyDescent="0.2">
      <c r="A68" s="151">
        <v>67</v>
      </c>
      <c r="B68" s="151">
        <v>5.6</v>
      </c>
      <c r="C68" s="151">
        <v>3</v>
      </c>
      <c r="D68" s="151">
        <v>4.5</v>
      </c>
      <c r="E68" s="151">
        <v>1.5</v>
      </c>
      <c r="F68" s="151" t="s">
        <v>903</v>
      </c>
    </row>
    <row r="69" spans="1:6" x14ac:dyDescent="0.2">
      <c r="A69" s="151">
        <v>68</v>
      </c>
      <c r="B69" s="151">
        <v>5.8</v>
      </c>
      <c r="C69" s="151">
        <v>2.7</v>
      </c>
      <c r="D69" s="151">
        <v>4.0999999999999996</v>
      </c>
      <c r="E69" s="151">
        <v>1</v>
      </c>
      <c r="F69" s="151" t="s">
        <v>903</v>
      </c>
    </row>
    <row r="70" spans="1:6" x14ac:dyDescent="0.2">
      <c r="A70" s="151">
        <v>69</v>
      </c>
      <c r="B70" s="151">
        <v>6.2</v>
      </c>
      <c r="C70" s="151">
        <v>2.2000000000000002</v>
      </c>
      <c r="D70" s="151">
        <v>4.5</v>
      </c>
      <c r="E70" s="151">
        <v>1.5</v>
      </c>
      <c r="F70" s="151" t="s">
        <v>903</v>
      </c>
    </row>
    <row r="71" spans="1:6" x14ac:dyDescent="0.2">
      <c r="A71" s="151">
        <v>70</v>
      </c>
      <c r="B71" s="151">
        <v>5.6</v>
      </c>
      <c r="C71" s="151">
        <v>2.5</v>
      </c>
      <c r="D71" s="151">
        <v>3.9</v>
      </c>
      <c r="E71" s="151">
        <v>1.1000000000000001</v>
      </c>
      <c r="F71" s="151" t="s">
        <v>903</v>
      </c>
    </row>
    <row r="72" spans="1:6" x14ac:dyDescent="0.2">
      <c r="A72" s="151">
        <v>71</v>
      </c>
      <c r="B72" s="151">
        <v>5.9</v>
      </c>
      <c r="C72" s="151">
        <v>3.2</v>
      </c>
      <c r="D72" s="151">
        <v>4.8</v>
      </c>
      <c r="E72" s="151">
        <v>1.8</v>
      </c>
      <c r="F72" s="151" t="s">
        <v>903</v>
      </c>
    </row>
    <row r="73" spans="1:6" x14ac:dyDescent="0.2">
      <c r="A73" s="151">
        <v>72</v>
      </c>
      <c r="B73" s="151">
        <v>6.1</v>
      </c>
      <c r="C73" s="151">
        <v>2.8</v>
      </c>
      <c r="D73" s="151">
        <v>4</v>
      </c>
      <c r="E73" s="151">
        <v>1.3</v>
      </c>
      <c r="F73" s="151" t="s">
        <v>903</v>
      </c>
    </row>
    <row r="74" spans="1:6" x14ac:dyDescent="0.2">
      <c r="A74" s="151">
        <v>73</v>
      </c>
      <c r="B74" s="151">
        <v>6.3</v>
      </c>
      <c r="C74" s="151">
        <v>2.5</v>
      </c>
      <c r="D74" s="151">
        <v>4.9000000000000004</v>
      </c>
      <c r="E74" s="151">
        <v>1.5</v>
      </c>
      <c r="F74" s="151" t="s">
        <v>903</v>
      </c>
    </row>
    <row r="75" spans="1:6" x14ac:dyDescent="0.2">
      <c r="A75" s="151">
        <v>74</v>
      </c>
      <c r="B75" s="151">
        <v>6.1</v>
      </c>
      <c r="C75" s="151">
        <v>2.8</v>
      </c>
      <c r="D75" s="151">
        <v>4.7</v>
      </c>
      <c r="E75" s="151">
        <v>1.2</v>
      </c>
      <c r="F75" s="151" t="s">
        <v>903</v>
      </c>
    </row>
    <row r="76" spans="1:6" x14ac:dyDescent="0.2">
      <c r="A76" s="151">
        <v>75</v>
      </c>
      <c r="B76" s="151">
        <v>6.4</v>
      </c>
      <c r="C76" s="151">
        <v>2.9</v>
      </c>
      <c r="D76" s="151">
        <v>4.3</v>
      </c>
      <c r="E76" s="151">
        <v>1.3</v>
      </c>
      <c r="F76" s="151" t="s">
        <v>903</v>
      </c>
    </row>
    <row r="77" spans="1:6" x14ac:dyDescent="0.2">
      <c r="A77" s="151">
        <v>76</v>
      </c>
      <c r="B77" s="151">
        <v>6.6</v>
      </c>
      <c r="C77" s="151">
        <v>3</v>
      </c>
      <c r="D77" s="151">
        <v>4.4000000000000004</v>
      </c>
      <c r="E77" s="151">
        <v>1.4</v>
      </c>
      <c r="F77" s="151" t="s">
        <v>903</v>
      </c>
    </row>
    <row r="78" spans="1:6" x14ac:dyDescent="0.2">
      <c r="A78" s="151">
        <v>77</v>
      </c>
      <c r="B78" s="151">
        <v>6.8</v>
      </c>
      <c r="C78" s="151">
        <v>2.8</v>
      </c>
      <c r="D78" s="151">
        <v>4.8</v>
      </c>
      <c r="E78" s="151">
        <v>1.4</v>
      </c>
      <c r="F78" s="151" t="s">
        <v>903</v>
      </c>
    </row>
    <row r="79" spans="1:6" x14ac:dyDescent="0.2">
      <c r="A79" s="151">
        <v>78</v>
      </c>
      <c r="B79" s="151">
        <v>6.7</v>
      </c>
      <c r="C79" s="151">
        <v>3</v>
      </c>
      <c r="D79" s="151">
        <v>5</v>
      </c>
      <c r="E79" s="151">
        <v>1.7</v>
      </c>
      <c r="F79" s="151" t="s">
        <v>903</v>
      </c>
    </row>
    <row r="80" spans="1:6" x14ac:dyDescent="0.2">
      <c r="A80" s="151">
        <v>79</v>
      </c>
      <c r="B80" s="151">
        <v>6</v>
      </c>
      <c r="C80" s="151">
        <v>2.9</v>
      </c>
      <c r="D80" s="151">
        <v>4.5</v>
      </c>
      <c r="E80" s="151">
        <v>1.5</v>
      </c>
      <c r="F80" s="151" t="s">
        <v>903</v>
      </c>
    </row>
    <row r="81" spans="1:6" x14ac:dyDescent="0.2">
      <c r="A81" s="151">
        <v>80</v>
      </c>
      <c r="B81" s="151">
        <v>5.7</v>
      </c>
      <c r="C81" s="151">
        <v>2.6</v>
      </c>
      <c r="D81" s="151">
        <v>3.5</v>
      </c>
      <c r="E81" s="151">
        <v>1</v>
      </c>
      <c r="F81" s="151" t="s">
        <v>903</v>
      </c>
    </row>
    <row r="82" spans="1:6" x14ac:dyDescent="0.2">
      <c r="A82" s="151">
        <v>81</v>
      </c>
      <c r="B82" s="151">
        <v>5.5</v>
      </c>
      <c r="C82" s="151">
        <v>2.4</v>
      </c>
      <c r="D82" s="151">
        <v>3.8</v>
      </c>
      <c r="E82" s="151">
        <v>1.1000000000000001</v>
      </c>
      <c r="F82" s="151" t="s">
        <v>903</v>
      </c>
    </row>
    <row r="83" spans="1:6" x14ac:dyDescent="0.2">
      <c r="A83" s="151">
        <v>82</v>
      </c>
      <c r="B83" s="151">
        <v>5.5</v>
      </c>
      <c r="C83" s="151">
        <v>2.4</v>
      </c>
      <c r="D83" s="151">
        <v>3.7</v>
      </c>
      <c r="E83" s="151">
        <v>1</v>
      </c>
      <c r="F83" s="151" t="s">
        <v>903</v>
      </c>
    </row>
    <row r="84" spans="1:6" x14ac:dyDescent="0.2">
      <c r="A84" s="151">
        <v>83</v>
      </c>
      <c r="B84" s="151">
        <v>5.8</v>
      </c>
      <c r="C84" s="151">
        <v>2.7</v>
      </c>
      <c r="D84" s="151">
        <v>3.9</v>
      </c>
      <c r="E84" s="151">
        <v>1.2</v>
      </c>
      <c r="F84" s="151" t="s">
        <v>903</v>
      </c>
    </row>
    <row r="85" spans="1:6" x14ac:dyDescent="0.2">
      <c r="A85" s="151">
        <v>84</v>
      </c>
      <c r="B85" s="151">
        <v>6</v>
      </c>
      <c r="C85" s="151">
        <v>2.7</v>
      </c>
      <c r="D85" s="151">
        <v>5.0999999999999996</v>
      </c>
      <c r="E85" s="151">
        <v>1.6</v>
      </c>
      <c r="F85" s="151" t="s">
        <v>903</v>
      </c>
    </row>
    <row r="86" spans="1:6" x14ac:dyDescent="0.2">
      <c r="A86" s="151">
        <v>85</v>
      </c>
      <c r="B86" s="151">
        <v>5.4</v>
      </c>
      <c r="C86" s="151">
        <v>3</v>
      </c>
      <c r="D86" s="151">
        <v>4.5</v>
      </c>
      <c r="E86" s="151">
        <v>1.5</v>
      </c>
      <c r="F86" s="151" t="s">
        <v>903</v>
      </c>
    </row>
    <row r="87" spans="1:6" x14ac:dyDescent="0.2">
      <c r="A87" s="151">
        <v>86</v>
      </c>
      <c r="B87" s="151">
        <v>6</v>
      </c>
      <c r="C87" s="151">
        <v>3.4</v>
      </c>
      <c r="D87" s="151">
        <v>4.5</v>
      </c>
      <c r="E87" s="151">
        <v>1.6</v>
      </c>
      <c r="F87" s="151" t="s">
        <v>903</v>
      </c>
    </row>
    <row r="88" spans="1:6" x14ac:dyDescent="0.2">
      <c r="A88" s="151">
        <v>87</v>
      </c>
      <c r="B88" s="151">
        <v>6.7</v>
      </c>
      <c r="C88" s="151">
        <v>3.1</v>
      </c>
      <c r="D88" s="151">
        <v>4.7</v>
      </c>
      <c r="E88" s="151">
        <v>1.5</v>
      </c>
      <c r="F88" s="151" t="s">
        <v>903</v>
      </c>
    </row>
    <row r="89" spans="1:6" x14ac:dyDescent="0.2">
      <c r="A89" s="151">
        <v>88</v>
      </c>
      <c r="B89" s="151">
        <v>6.3</v>
      </c>
      <c r="C89" s="151">
        <v>2.2999999999999998</v>
      </c>
      <c r="D89" s="151">
        <v>4.4000000000000004</v>
      </c>
      <c r="E89" s="151">
        <v>1.3</v>
      </c>
      <c r="F89" s="151" t="s">
        <v>903</v>
      </c>
    </row>
    <row r="90" spans="1:6" x14ac:dyDescent="0.2">
      <c r="A90" s="151">
        <v>89</v>
      </c>
      <c r="B90" s="151">
        <v>5.6</v>
      </c>
      <c r="C90" s="151">
        <v>3</v>
      </c>
      <c r="D90" s="151">
        <v>4.0999999999999996</v>
      </c>
      <c r="E90" s="151">
        <v>1.3</v>
      </c>
      <c r="F90" s="151" t="s">
        <v>903</v>
      </c>
    </row>
    <row r="91" spans="1:6" x14ac:dyDescent="0.2">
      <c r="A91" s="151">
        <v>90</v>
      </c>
      <c r="B91" s="151">
        <v>5.5</v>
      </c>
      <c r="C91" s="151">
        <v>2.5</v>
      </c>
      <c r="D91" s="151">
        <v>4</v>
      </c>
      <c r="E91" s="151">
        <v>1.3</v>
      </c>
      <c r="F91" s="151" t="s">
        <v>903</v>
      </c>
    </row>
    <row r="92" spans="1:6" x14ac:dyDescent="0.2">
      <c r="A92" s="151">
        <v>91</v>
      </c>
      <c r="B92" s="151">
        <v>5.5</v>
      </c>
      <c r="C92" s="151">
        <v>2.6</v>
      </c>
      <c r="D92" s="151">
        <v>4.4000000000000004</v>
      </c>
      <c r="E92" s="151">
        <v>1.2</v>
      </c>
      <c r="F92" s="151" t="s">
        <v>903</v>
      </c>
    </row>
    <row r="93" spans="1:6" x14ac:dyDescent="0.2">
      <c r="A93" s="151">
        <v>92</v>
      </c>
      <c r="B93" s="151">
        <v>6.1</v>
      </c>
      <c r="C93" s="151">
        <v>3</v>
      </c>
      <c r="D93" s="151">
        <v>4.5999999999999996</v>
      </c>
      <c r="E93" s="151">
        <v>1.4</v>
      </c>
      <c r="F93" s="151" t="s">
        <v>903</v>
      </c>
    </row>
    <row r="94" spans="1:6" x14ac:dyDescent="0.2">
      <c r="A94" s="151">
        <v>93</v>
      </c>
      <c r="B94" s="151">
        <v>5.8</v>
      </c>
      <c r="C94" s="151">
        <v>2.6</v>
      </c>
      <c r="D94" s="151">
        <v>4</v>
      </c>
      <c r="E94" s="151">
        <v>1.2</v>
      </c>
      <c r="F94" s="151" t="s">
        <v>903</v>
      </c>
    </row>
    <row r="95" spans="1:6" x14ac:dyDescent="0.2">
      <c r="A95" s="151">
        <v>94</v>
      </c>
      <c r="B95" s="151">
        <v>5</v>
      </c>
      <c r="C95" s="151">
        <v>2.2999999999999998</v>
      </c>
      <c r="D95" s="151">
        <v>3.3</v>
      </c>
      <c r="E95" s="151">
        <v>1</v>
      </c>
      <c r="F95" s="151" t="s">
        <v>903</v>
      </c>
    </row>
    <row r="96" spans="1:6" x14ac:dyDescent="0.2">
      <c r="A96" s="151">
        <v>95</v>
      </c>
      <c r="B96" s="151">
        <v>5.6</v>
      </c>
      <c r="C96" s="151">
        <v>2.7</v>
      </c>
      <c r="D96" s="151">
        <v>4.2</v>
      </c>
      <c r="E96" s="151">
        <v>1.3</v>
      </c>
      <c r="F96" s="151" t="s">
        <v>903</v>
      </c>
    </row>
    <row r="97" spans="1:6" x14ac:dyDescent="0.2">
      <c r="A97" s="151">
        <v>96</v>
      </c>
      <c r="B97" s="151">
        <v>5.7</v>
      </c>
      <c r="C97" s="151">
        <v>3</v>
      </c>
      <c r="D97" s="151">
        <v>4.2</v>
      </c>
      <c r="E97" s="151">
        <v>1.2</v>
      </c>
      <c r="F97" s="151" t="s">
        <v>903</v>
      </c>
    </row>
    <row r="98" spans="1:6" x14ac:dyDescent="0.2">
      <c r="A98" s="151">
        <v>97</v>
      </c>
      <c r="B98" s="151">
        <v>5.7</v>
      </c>
      <c r="C98" s="151">
        <v>2.9</v>
      </c>
      <c r="D98" s="151">
        <v>4.2</v>
      </c>
      <c r="E98" s="151">
        <v>1.3</v>
      </c>
      <c r="F98" s="151" t="s">
        <v>903</v>
      </c>
    </row>
    <row r="99" spans="1:6" x14ac:dyDescent="0.2">
      <c r="A99" s="151">
        <v>98</v>
      </c>
      <c r="B99" s="151">
        <v>6.2</v>
      </c>
      <c r="C99" s="151">
        <v>2.9</v>
      </c>
      <c r="D99" s="151">
        <v>4.3</v>
      </c>
      <c r="E99" s="151">
        <v>1.3</v>
      </c>
      <c r="F99" s="151" t="s">
        <v>903</v>
      </c>
    </row>
    <row r="100" spans="1:6" x14ac:dyDescent="0.2">
      <c r="A100" s="151">
        <v>99</v>
      </c>
      <c r="B100" s="151">
        <v>5.0999999999999996</v>
      </c>
      <c r="C100" s="151">
        <v>2.5</v>
      </c>
      <c r="D100" s="151">
        <v>3</v>
      </c>
      <c r="E100" s="151">
        <v>1.1000000000000001</v>
      </c>
      <c r="F100" s="151" t="s">
        <v>903</v>
      </c>
    </row>
    <row r="101" spans="1:6" x14ac:dyDescent="0.2">
      <c r="A101" s="151">
        <v>100</v>
      </c>
      <c r="B101" s="151">
        <v>5.7</v>
      </c>
      <c r="C101" s="151">
        <v>2.8</v>
      </c>
      <c r="D101" s="151">
        <v>4.0999999999999996</v>
      </c>
      <c r="E101" s="151">
        <v>1.3</v>
      </c>
      <c r="F101" s="151" t="s">
        <v>903</v>
      </c>
    </row>
    <row r="102" spans="1:6" x14ac:dyDescent="0.2">
      <c r="A102" s="151">
        <v>101</v>
      </c>
      <c r="B102" s="151">
        <v>6.3</v>
      </c>
      <c r="C102" s="151">
        <v>3.3</v>
      </c>
      <c r="D102" s="151">
        <v>6</v>
      </c>
      <c r="E102" s="151">
        <v>2.5</v>
      </c>
      <c r="F102" s="151" t="s">
        <v>904</v>
      </c>
    </row>
    <row r="103" spans="1:6" x14ac:dyDescent="0.2">
      <c r="A103" s="151">
        <v>102</v>
      </c>
      <c r="B103" s="151">
        <v>5.8</v>
      </c>
      <c r="C103" s="151">
        <v>2.7</v>
      </c>
      <c r="D103" s="151">
        <v>5.0999999999999996</v>
      </c>
      <c r="E103" s="151">
        <v>1.9</v>
      </c>
      <c r="F103" s="151" t="s">
        <v>904</v>
      </c>
    </row>
    <row r="104" spans="1:6" x14ac:dyDescent="0.2">
      <c r="A104" s="151">
        <v>103</v>
      </c>
      <c r="B104" s="151">
        <v>7.1</v>
      </c>
      <c r="C104" s="151">
        <v>3</v>
      </c>
      <c r="D104" s="151">
        <v>5.9</v>
      </c>
      <c r="E104" s="151">
        <v>2.1</v>
      </c>
      <c r="F104" s="151" t="s">
        <v>904</v>
      </c>
    </row>
    <row r="105" spans="1:6" x14ac:dyDescent="0.2">
      <c r="A105" s="151">
        <v>104</v>
      </c>
      <c r="B105" s="151">
        <v>6.3</v>
      </c>
      <c r="C105" s="151">
        <v>2.9</v>
      </c>
      <c r="D105" s="151">
        <v>5.6</v>
      </c>
      <c r="E105" s="151">
        <v>1.8</v>
      </c>
      <c r="F105" s="151" t="s">
        <v>904</v>
      </c>
    </row>
    <row r="106" spans="1:6" x14ac:dyDescent="0.2">
      <c r="A106" s="151">
        <v>105</v>
      </c>
      <c r="B106" s="151">
        <v>6.5</v>
      </c>
      <c r="C106" s="151">
        <v>3</v>
      </c>
      <c r="D106" s="151">
        <v>5.8</v>
      </c>
      <c r="E106" s="151">
        <v>2.2000000000000002</v>
      </c>
      <c r="F106" s="151" t="s">
        <v>904</v>
      </c>
    </row>
    <row r="107" spans="1:6" x14ac:dyDescent="0.2">
      <c r="A107" s="151">
        <v>106</v>
      </c>
      <c r="B107" s="151">
        <v>7.6</v>
      </c>
      <c r="C107" s="151">
        <v>3</v>
      </c>
      <c r="D107" s="151">
        <v>6.6</v>
      </c>
      <c r="E107" s="151">
        <v>2.1</v>
      </c>
      <c r="F107" s="151" t="s">
        <v>904</v>
      </c>
    </row>
    <row r="108" spans="1:6" x14ac:dyDescent="0.2">
      <c r="A108" s="151">
        <v>107</v>
      </c>
      <c r="B108" s="151">
        <v>4.9000000000000004</v>
      </c>
      <c r="C108" s="151">
        <v>2.5</v>
      </c>
      <c r="D108" s="151">
        <v>4.5</v>
      </c>
      <c r="E108" s="151">
        <v>1.7</v>
      </c>
      <c r="F108" s="151" t="s">
        <v>904</v>
      </c>
    </row>
    <row r="109" spans="1:6" x14ac:dyDescent="0.2">
      <c r="A109" s="151">
        <v>108</v>
      </c>
      <c r="B109" s="151">
        <v>7.3</v>
      </c>
      <c r="C109" s="151">
        <v>2.9</v>
      </c>
      <c r="D109" s="151">
        <v>6.3</v>
      </c>
      <c r="E109" s="151">
        <v>1.8</v>
      </c>
      <c r="F109" s="151" t="s">
        <v>904</v>
      </c>
    </row>
    <row r="110" spans="1:6" x14ac:dyDescent="0.2">
      <c r="A110" s="151">
        <v>109</v>
      </c>
      <c r="B110" s="151">
        <v>6.7</v>
      </c>
      <c r="C110" s="151">
        <v>2.5</v>
      </c>
      <c r="D110" s="151">
        <v>5.8</v>
      </c>
      <c r="E110" s="151">
        <v>1.8</v>
      </c>
      <c r="F110" s="151" t="s">
        <v>904</v>
      </c>
    </row>
    <row r="111" spans="1:6" x14ac:dyDescent="0.2">
      <c r="A111" s="151">
        <v>110</v>
      </c>
      <c r="B111" s="151">
        <v>7.2</v>
      </c>
      <c r="C111" s="151">
        <v>3.6</v>
      </c>
      <c r="D111" s="151">
        <v>6.1</v>
      </c>
      <c r="E111" s="151">
        <v>2.5</v>
      </c>
      <c r="F111" s="151" t="s">
        <v>904</v>
      </c>
    </row>
    <row r="112" spans="1:6" x14ac:dyDescent="0.2">
      <c r="A112" s="151">
        <v>111</v>
      </c>
      <c r="B112" s="151">
        <v>6.5</v>
      </c>
      <c r="C112" s="151">
        <v>3.2</v>
      </c>
      <c r="D112" s="151">
        <v>5.0999999999999996</v>
      </c>
      <c r="E112" s="151">
        <v>2</v>
      </c>
      <c r="F112" s="151" t="s">
        <v>904</v>
      </c>
    </row>
    <row r="113" spans="1:6" x14ac:dyDescent="0.2">
      <c r="A113" s="151">
        <v>112</v>
      </c>
      <c r="B113" s="151">
        <v>6.4</v>
      </c>
      <c r="C113" s="151">
        <v>2.7</v>
      </c>
      <c r="D113" s="151">
        <v>5.3</v>
      </c>
      <c r="E113" s="151">
        <v>1.9</v>
      </c>
      <c r="F113" s="151" t="s">
        <v>904</v>
      </c>
    </row>
    <row r="114" spans="1:6" x14ac:dyDescent="0.2">
      <c r="A114" s="151">
        <v>113</v>
      </c>
      <c r="B114" s="151">
        <v>6.8</v>
      </c>
      <c r="C114" s="151">
        <v>3</v>
      </c>
      <c r="D114" s="151">
        <v>5.5</v>
      </c>
      <c r="E114" s="151">
        <v>2.1</v>
      </c>
      <c r="F114" s="151" t="s">
        <v>904</v>
      </c>
    </row>
    <row r="115" spans="1:6" x14ac:dyDescent="0.2">
      <c r="A115" s="151">
        <v>114</v>
      </c>
      <c r="B115" s="151">
        <v>5.7</v>
      </c>
      <c r="C115" s="151">
        <v>2.5</v>
      </c>
      <c r="D115" s="151">
        <v>5</v>
      </c>
      <c r="E115" s="151">
        <v>2</v>
      </c>
      <c r="F115" s="151" t="s">
        <v>904</v>
      </c>
    </row>
    <row r="116" spans="1:6" x14ac:dyDescent="0.2">
      <c r="A116" s="151">
        <v>115</v>
      </c>
      <c r="B116" s="151">
        <v>5.8</v>
      </c>
      <c r="C116" s="151">
        <v>2.8</v>
      </c>
      <c r="D116" s="151">
        <v>5.0999999999999996</v>
      </c>
      <c r="E116" s="151">
        <v>2.4</v>
      </c>
      <c r="F116" s="151" t="s">
        <v>904</v>
      </c>
    </row>
    <row r="117" spans="1:6" x14ac:dyDescent="0.2">
      <c r="A117" s="151">
        <v>116</v>
      </c>
      <c r="B117" s="151">
        <v>6.4</v>
      </c>
      <c r="C117" s="151">
        <v>3.2</v>
      </c>
      <c r="D117" s="151">
        <v>5.3</v>
      </c>
      <c r="E117" s="151">
        <v>2.2999999999999998</v>
      </c>
      <c r="F117" s="151" t="s">
        <v>904</v>
      </c>
    </row>
    <row r="118" spans="1:6" x14ac:dyDescent="0.2">
      <c r="A118" s="151">
        <v>117</v>
      </c>
      <c r="B118" s="151">
        <v>6.5</v>
      </c>
      <c r="C118" s="151">
        <v>3</v>
      </c>
      <c r="D118" s="151">
        <v>5.5</v>
      </c>
      <c r="E118" s="151">
        <v>1.8</v>
      </c>
      <c r="F118" s="151" t="s">
        <v>904</v>
      </c>
    </row>
    <row r="119" spans="1:6" x14ac:dyDescent="0.2">
      <c r="A119" s="151">
        <v>118</v>
      </c>
      <c r="B119" s="151">
        <v>7.7</v>
      </c>
      <c r="C119" s="151">
        <v>3.8</v>
      </c>
      <c r="D119" s="151">
        <v>6.7</v>
      </c>
      <c r="E119" s="151">
        <v>2.2000000000000002</v>
      </c>
      <c r="F119" s="151" t="s">
        <v>904</v>
      </c>
    </row>
    <row r="120" spans="1:6" x14ac:dyDescent="0.2">
      <c r="A120" s="151">
        <v>119</v>
      </c>
      <c r="B120" s="151">
        <v>7.7</v>
      </c>
      <c r="C120" s="151">
        <v>2.6</v>
      </c>
      <c r="D120" s="151">
        <v>6.9</v>
      </c>
      <c r="E120" s="151">
        <v>2.2999999999999998</v>
      </c>
      <c r="F120" s="151" t="s">
        <v>904</v>
      </c>
    </row>
    <row r="121" spans="1:6" x14ac:dyDescent="0.2">
      <c r="A121" s="151">
        <v>120</v>
      </c>
      <c r="B121" s="151">
        <v>6</v>
      </c>
      <c r="C121" s="151">
        <v>2.2000000000000002</v>
      </c>
      <c r="D121" s="151">
        <v>5</v>
      </c>
      <c r="E121" s="151">
        <v>1.5</v>
      </c>
      <c r="F121" s="151" t="s">
        <v>904</v>
      </c>
    </row>
    <row r="122" spans="1:6" x14ac:dyDescent="0.2">
      <c r="A122" s="151">
        <v>121</v>
      </c>
      <c r="B122" s="151">
        <v>6.9</v>
      </c>
      <c r="C122" s="151">
        <v>3.2</v>
      </c>
      <c r="D122" s="151">
        <v>5.7</v>
      </c>
      <c r="E122" s="151">
        <v>2.2999999999999998</v>
      </c>
      <c r="F122" s="151" t="s">
        <v>904</v>
      </c>
    </row>
    <row r="123" spans="1:6" x14ac:dyDescent="0.2">
      <c r="A123" s="151">
        <v>122</v>
      </c>
      <c r="B123" s="151">
        <v>5.6</v>
      </c>
      <c r="C123" s="151">
        <v>2.8</v>
      </c>
      <c r="D123" s="151">
        <v>4.9000000000000004</v>
      </c>
      <c r="E123" s="151">
        <v>2</v>
      </c>
      <c r="F123" s="151" t="s">
        <v>904</v>
      </c>
    </row>
    <row r="124" spans="1:6" x14ac:dyDescent="0.2">
      <c r="A124" s="151">
        <v>123</v>
      </c>
      <c r="B124" s="151">
        <v>7.7</v>
      </c>
      <c r="C124" s="151">
        <v>2.8</v>
      </c>
      <c r="D124" s="151">
        <v>6.7</v>
      </c>
      <c r="E124" s="151">
        <v>2</v>
      </c>
      <c r="F124" s="151" t="s">
        <v>904</v>
      </c>
    </row>
    <row r="125" spans="1:6" x14ac:dyDescent="0.2">
      <c r="A125" s="151">
        <v>124</v>
      </c>
      <c r="B125" s="151">
        <v>6.3</v>
      </c>
      <c r="C125" s="151">
        <v>2.7</v>
      </c>
      <c r="D125" s="151">
        <v>4.9000000000000004</v>
      </c>
      <c r="E125" s="151">
        <v>1.8</v>
      </c>
      <c r="F125" s="151" t="s">
        <v>904</v>
      </c>
    </row>
    <row r="126" spans="1:6" x14ac:dyDescent="0.2">
      <c r="A126" s="151">
        <v>125</v>
      </c>
      <c r="B126" s="151">
        <v>6.7</v>
      </c>
      <c r="C126" s="151">
        <v>3.3</v>
      </c>
      <c r="D126" s="151">
        <v>5.7</v>
      </c>
      <c r="E126" s="151">
        <v>2.1</v>
      </c>
      <c r="F126" s="151" t="s">
        <v>904</v>
      </c>
    </row>
    <row r="127" spans="1:6" x14ac:dyDescent="0.2">
      <c r="A127" s="151">
        <v>126</v>
      </c>
      <c r="B127" s="151">
        <v>7.2</v>
      </c>
      <c r="C127" s="151">
        <v>3.2</v>
      </c>
      <c r="D127" s="151">
        <v>6</v>
      </c>
      <c r="E127" s="151">
        <v>1.8</v>
      </c>
      <c r="F127" s="151" t="s">
        <v>904</v>
      </c>
    </row>
    <row r="128" spans="1:6" x14ac:dyDescent="0.2">
      <c r="A128" s="151">
        <v>127</v>
      </c>
      <c r="B128" s="151">
        <v>6.2</v>
      </c>
      <c r="C128" s="151">
        <v>2.8</v>
      </c>
      <c r="D128" s="151">
        <v>4.8</v>
      </c>
      <c r="E128" s="151">
        <v>1.8</v>
      </c>
      <c r="F128" s="151" t="s">
        <v>904</v>
      </c>
    </row>
    <row r="129" spans="1:6" x14ac:dyDescent="0.2">
      <c r="A129" s="151">
        <v>128</v>
      </c>
      <c r="B129" s="151">
        <v>6.1</v>
      </c>
      <c r="C129" s="151">
        <v>3</v>
      </c>
      <c r="D129" s="151">
        <v>4.9000000000000004</v>
      </c>
      <c r="E129" s="151">
        <v>1.8</v>
      </c>
      <c r="F129" s="151" t="s">
        <v>904</v>
      </c>
    </row>
    <row r="130" spans="1:6" x14ac:dyDescent="0.2">
      <c r="A130" s="151">
        <v>129</v>
      </c>
      <c r="B130" s="151">
        <v>6.4</v>
      </c>
      <c r="C130" s="151">
        <v>2.8</v>
      </c>
      <c r="D130" s="151">
        <v>5.6</v>
      </c>
      <c r="E130" s="151">
        <v>2.1</v>
      </c>
      <c r="F130" s="151" t="s">
        <v>904</v>
      </c>
    </row>
    <row r="131" spans="1:6" x14ac:dyDescent="0.2">
      <c r="A131" s="151">
        <v>130</v>
      </c>
      <c r="B131" s="151">
        <v>7.2</v>
      </c>
      <c r="C131" s="151">
        <v>3</v>
      </c>
      <c r="D131" s="151">
        <v>5.8</v>
      </c>
      <c r="E131" s="151">
        <v>1.6</v>
      </c>
      <c r="F131" s="151" t="s">
        <v>904</v>
      </c>
    </row>
    <row r="132" spans="1:6" x14ac:dyDescent="0.2">
      <c r="A132" s="151">
        <v>131</v>
      </c>
      <c r="B132" s="151">
        <v>7.4</v>
      </c>
      <c r="C132" s="151">
        <v>2.8</v>
      </c>
      <c r="D132" s="151">
        <v>6.1</v>
      </c>
      <c r="E132" s="151">
        <v>1.9</v>
      </c>
      <c r="F132" s="151" t="s">
        <v>904</v>
      </c>
    </row>
    <row r="133" spans="1:6" x14ac:dyDescent="0.2">
      <c r="A133" s="151">
        <v>132</v>
      </c>
      <c r="B133" s="151">
        <v>7.9</v>
      </c>
      <c r="C133" s="151">
        <v>3.8</v>
      </c>
      <c r="D133" s="151">
        <v>6.4</v>
      </c>
      <c r="E133" s="151">
        <v>2</v>
      </c>
      <c r="F133" s="151" t="s">
        <v>904</v>
      </c>
    </row>
    <row r="134" spans="1:6" x14ac:dyDescent="0.2">
      <c r="A134" s="151">
        <v>133</v>
      </c>
      <c r="B134" s="151">
        <v>6.4</v>
      </c>
      <c r="C134" s="151">
        <v>2.8</v>
      </c>
      <c r="D134" s="151">
        <v>5.6</v>
      </c>
      <c r="E134" s="151">
        <v>2.2000000000000002</v>
      </c>
      <c r="F134" s="151" t="s">
        <v>904</v>
      </c>
    </row>
    <row r="135" spans="1:6" x14ac:dyDescent="0.2">
      <c r="A135" s="151">
        <v>134</v>
      </c>
      <c r="B135" s="151">
        <v>6.3</v>
      </c>
      <c r="C135" s="151">
        <v>2.8</v>
      </c>
      <c r="D135" s="151">
        <v>5.0999999999999996</v>
      </c>
      <c r="E135" s="151">
        <v>1.5</v>
      </c>
      <c r="F135" s="151" t="s">
        <v>904</v>
      </c>
    </row>
    <row r="136" spans="1:6" x14ac:dyDescent="0.2">
      <c r="A136" s="151">
        <v>135</v>
      </c>
      <c r="B136" s="151">
        <v>6.1</v>
      </c>
      <c r="C136" s="151">
        <v>2.6</v>
      </c>
      <c r="D136" s="151">
        <v>5.6</v>
      </c>
      <c r="E136" s="151">
        <v>1.4</v>
      </c>
      <c r="F136" s="151" t="s">
        <v>904</v>
      </c>
    </row>
    <row r="137" spans="1:6" x14ac:dyDescent="0.2">
      <c r="A137" s="151">
        <v>136</v>
      </c>
      <c r="B137" s="151">
        <v>7.7</v>
      </c>
      <c r="C137" s="151">
        <v>3</v>
      </c>
      <c r="D137" s="151">
        <v>6.1</v>
      </c>
      <c r="E137" s="151">
        <v>2.2999999999999998</v>
      </c>
      <c r="F137" s="151" t="s">
        <v>904</v>
      </c>
    </row>
    <row r="138" spans="1:6" x14ac:dyDescent="0.2">
      <c r="A138" s="151">
        <v>137</v>
      </c>
      <c r="B138" s="151">
        <v>6.3</v>
      </c>
      <c r="C138" s="151">
        <v>3.4</v>
      </c>
      <c r="D138" s="151">
        <v>5.6</v>
      </c>
      <c r="E138" s="151">
        <v>2.4</v>
      </c>
      <c r="F138" s="151" t="s">
        <v>904</v>
      </c>
    </row>
    <row r="139" spans="1:6" x14ac:dyDescent="0.2">
      <c r="A139" s="151">
        <v>138</v>
      </c>
      <c r="B139" s="151">
        <v>6.4</v>
      </c>
      <c r="C139" s="151">
        <v>3.1</v>
      </c>
      <c r="D139" s="151">
        <v>5.5</v>
      </c>
      <c r="E139" s="151">
        <v>1.8</v>
      </c>
      <c r="F139" s="151" t="s">
        <v>904</v>
      </c>
    </row>
    <row r="140" spans="1:6" x14ac:dyDescent="0.2">
      <c r="A140" s="151">
        <v>139</v>
      </c>
      <c r="B140" s="151">
        <v>6</v>
      </c>
      <c r="C140" s="151">
        <v>3</v>
      </c>
      <c r="D140" s="151">
        <v>4.8</v>
      </c>
      <c r="E140" s="151">
        <v>1.8</v>
      </c>
      <c r="F140" s="151" t="s">
        <v>904</v>
      </c>
    </row>
    <row r="141" spans="1:6" x14ac:dyDescent="0.2">
      <c r="A141" s="151">
        <v>140</v>
      </c>
      <c r="B141" s="151">
        <v>6.9</v>
      </c>
      <c r="C141" s="151">
        <v>3.1</v>
      </c>
      <c r="D141" s="151">
        <v>5.4</v>
      </c>
      <c r="E141" s="151">
        <v>2.1</v>
      </c>
      <c r="F141" s="151" t="s">
        <v>904</v>
      </c>
    </row>
    <row r="142" spans="1:6" x14ac:dyDescent="0.2">
      <c r="A142" s="151">
        <v>141</v>
      </c>
      <c r="B142" s="151">
        <v>6.7</v>
      </c>
      <c r="C142" s="151">
        <v>3.1</v>
      </c>
      <c r="D142" s="151">
        <v>5.6</v>
      </c>
      <c r="E142" s="151">
        <v>2.4</v>
      </c>
      <c r="F142" s="151" t="s">
        <v>904</v>
      </c>
    </row>
    <row r="143" spans="1:6" x14ac:dyDescent="0.2">
      <c r="A143" s="151">
        <v>142</v>
      </c>
      <c r="B143" s="151">
        <v>6.9</v>
      </c>
      <c r="C143" s="151">
        <v>3.1</v>
      </c>
      <c r="D143" s="151">
        <v>5.0999999999999996</v>
      </c>
      <c r="E143" s="151">
        <v>2.2999999999999998</v>
      </c>
      <c r="F143" s="151" t="s">
        <v>904</v>
      </c>
    </row>
    <row r="144" spans="1:6" x14ac:dyDescent="0.2">
      <c r="A144" s="151">
        <v>143</v>
      </c>
      <c r="B144" s="151">
        <v>5.8</v>
      </c>
      <c r="C144" s="151">
        <v>2.7</v>
      </c>
      <c r="D144" s="151">
        <v>5.0999999999999996</v>
      </c>
      <c r="E144" s="151">
        <v>1.9</v>
      </c>
      <c r="F144" s="151" t="s">
        <v>904</v>
      </c>
    </row>
    <row r="145" spans="1:6" x14ac:dyDescent="0.2">
      <c r="A145" s="151">
        <v>144</v>
      </c>
      <c r="B145" s="151">
        <v>6.8</v>
      </c>
      <c r="C145" s="151">
        <v>3.2</v>
      </c>
      <c r="D145" s="151">
        <v>5.9</v>
      </c>
      <c r="E145" s="151">
        <v>2.2999999999999998</v>
      </c>
      <c r="F145" s="151" t="s">
        <v>904</v>
      </c>
    </row>
    <row r="146" spans="1:6" x14ac:dyDescent="0.2">
      <c r="A146" s="151">
        <v>145</v>
      </c>
      <c r="B146" s="151">
        <v>6.7</v>
      </c>
      <c r="C146" s="151">
        <v>3.3</v>
      </c>
      <c r="D146" s="151">
        <v>5.7</v>
      </c>
      <c r="E146" s="151">
        <v>2.5</v>
      </c>
      <c r="F146" s="151" t="s">
        <v>904</v>
      </c>
    </row>
    <row r="147" spans="1:6" x14ac:dyDescent="0.2">
      <c r="A147" s="151">
        <v>146</v>
      </c>
      <c r="B147" s="151">
        <v>6.7</v>
      </c>
      <c r="C147" s="151">
        <v>3</v>
      </c>
      <c r="D147" s="151">
        <v>5.2</v>
      </c>
      <c r="E147" s="151">
        <v>2.2999999999999998</v>
      </c>
      <c r="F147" s="151" t="s">
        <v>904</v>
      </c>
    </row>
    <row r="148" spans="1:6" x14ac:dyDescent="0.2">
      <c r="A148" s="151">
        <v>147</v>
      </c>
      <c r="B148" s="151">
        <v>6.3</v>
      </c>
      <c r="C148" s="151">
        <v>2.5</v>
      </c>
      <c r="D148" s="151">
        <v>5</v>
      </c>
      <c r="E148" s="151">
        <v>1.9</v>
      </c>
      <c r="F148" s="151" t="s">
        <v>904</v>
      </c>
    </row>
    <row r="149" spans="1:6" x14ac:dyDescent="0.2">
      <c r="A149" s="151">
        <v>148</v>
      </c>
      <c r="B149" s="151">
        <v>6.5</v>
      </c>
      <c r="C149" s="151">
        <v>3</v>
      </c>
      <c r="D149" s="151">
        <v>5.2</v>
      </c>
      <c r="E149" s="151">
        <v>2</v>
      </c>
      <c r="F149" s="151" t="s">
        <v>904</v>
      </c>
    </row>
    <row r="150" spans="1:6" x14ac:dyDescent="0.2">
      <c r="A150" s="151">
        <v>149</v>
      </c>
      <c r="B150" s="151">
        <v>6.2</v>
      </c>
      <c r="C150" s="151">
        <v>3.4</v>
      </c>
      <c r="D150" s="151">
        <v>5.4</v>
      </c>
      <c r="E150" s="151">
        <v>2.2999999999999998</v>
      </c>
      <c r="F150" s="151" t="s">
        <v>904</v>
      </c>
    </row>
    <row r="151" spans="1:6" x14ac:dyDescent="0.2">
      <c r="A151" s="151">
        <v>150</v>
      </c>
      <c r="B151" s="151">
        <v>5.9</v>
      </c>
      <c r="C151" s="151">
        <v>3</v>
      </c>
      <c r="D151" s="151">
        <v>5.0999999999999996</v>
      </c>
      <c r="E151" s="151">
        <v>1.8</v>
      </c>
      <c r="F151" s="151" t="s">
        <v>904</v>
      </c>
    </row>
  </sheetData>
  <pageMargins left="0.75" right="0.75" top="1" bottom="1" header="0.5" footer="0.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BACEA-45D6-D34F-B508-425E3D5B930F}">
  <sheetPr codeName="Sheet200">
    <tabColor rgb="FFFFC000"/>
  </sheetPr>
  <dimension ref="B3:L61"/>
  <sheetViews>
    <sheetView workbookViewId="0"/>
  </sheetViews>
  <sheetFormatPr baseColWidth="10" defaultRowHeight="26" x14ac:dyDescent="0.3"/>
  <cols>
    <col min="1" max="6" width="10.83203125" style="153"/>
    <col min="7" max="7" width="15" style="153" bestFit="1" customWidth="1"/>
    <col min="8" max="8" width="10.83203125" style="153"/>
    <col min="9" max="10" width="23.5" style="153" bestFit="1" customWidth="1"/>
    <col min="11" max="11" width="11.83203125" style="153" bestFit="1" customWidth="1"/>
    <col min="12" max="12" width="15.33203125" style="153" bestFit="1" customWidth="1"/>
    <col min="13" max="16384" width="10.83203125" style="153"/>
  </cols>
  <sheetData>
    <row r="3" spans="2:12" s="152" customFormat="1" x14ac:dyDescent="0.3">
      <c r="H3" s="152" t="s">
        <v>905</v>
      </c>
      <c r="K3" s="152" t="s">
        <v>140</v>
      </c>
    </row>
    <row r="4" spans="2:12" x14ac:dyDescent="0.3">
      <c r="G4" s="153" t="s">
        <v>906</v>
      </c>
      <c r="H4" s="153">
        <v>0</v>
      </c>
      <c r="K4" s="153">
        <f t="array" aca="1" ref="K4" ca="1">SUM(LN(K12:K61+0.00000000001))</f>
        <v>-1266.4218011467253</v>
      </c>
    </row>
    <row r="5" spans="2:12" x14ac:dyDescent="0.3">
      <c r="G5" s="153" t="s">
        <v>907</v>
      </c>
      <c r="H5" s="153">
        <v>0</v>
      </c>
    </row>
    <row r="6" spans="2:12" x14ac:dyDescent="0.3">
      <c r="G6" s="153" t="s">
        <v>908</v>
      </c>
      <c r="H6" s="153">
        <v>0</v>
      </c>
    </row>
    <row r="7" spans="2:12" x14ac:dyDescent="0.3">
      <c r="G7" s="153" t="s">
        <v>909</v>
      </c>
      <c r="H7" s="153">
        <v>0</v>
      </c>
    </row>
    <row r="8" spans="2:12" x14ac:dyDescent="0.3">
      <c r="G8" s="153" t="s">
        <v>910</v>
      </c>
      <c r="H8" s="153">
        <v>1.5482559354478314</v>
      </c>
    </row>
    <row r="11" spans="2:12" s="152" customFormat="1" x14ac:dyDescent="0.3">
      <c r="B11" s="152" t="s">
        <v>143</v>
      </c>
      <c r="C11" s="152" t="s">
        <v>911</v>
      </c>
      <c r="D11" s="152" t="s">
        <v>912</v>
      </c>
      <c r="E11" s="152" t="s">
        <v>913</v>
      </c>
      <c r="F11" s="152" t="s">
        <v>914</v>
      </c>
      <c r="G11" s="152" t="s">
        <v>915</v>
      </c>
      <c r="H11" s="152" t="s">
        <v>916</v>
      </c>
      <c r="I11" s="152" t="s">
        <v>917</v>
      </c>
      <c r="J11" s="152" t="s">
        <v>918</v>
      </c>
      <c r="K11" s="152" t="s">
        <v>919</v>
      </c>
      <c r="L11" s="152" t="s">
        <v>137</v>
      </c>
    </row>
    <row r="12" spans="2:12" x14ac:dyDescent="0.3">
      <c r="B12" s="153" cm="1">
        <f t="array" aca="1" ref="B12:G36" ca="1">OFFSET(Iris_Data!A1,1,0,25,6)</f>
        <v>1</v>
      </c>
      <c r="C12" s="153">
        <f ca="1"/>
        <v>5.0999999999999996</v>
      </c>
      <c r="D12" s="153">
        <f ca="1"/>
        <v>3.5</v>
      </c>
      <c r="E12" s="153">
        <f ca="1"/>
        <v>1.4</v>
      </c>
      <c r="F12" s="153">
        <f ca="1"/>
        <v>0.2</v>
      </c>
      <c r="G12" s="153" t="str">
        <f ca="1"/>
        <v>setosa</v>
      </c>
      <c r="H12" s="153">
        <f t="shared" ref="H12:H61" ca="1" si="0">(G12="versicolor")+0</f>
        <v>0</v>
      </c>
      <c r="I12" s="154"/>
      <c r="J12" s="154"/>
      <c r="K12" s="154"/>
      <c r="L12" s="154"/>
    </row>
    <row r="13" spans="2:12" x14ac:dyDescent="0.3">
      <c r="B13" s="153">
        <f ca="1"/>
        <v>2</v>
      </c>
      <c r="C13" s="153">
        <f ca="1"/>
        <v>4.9000000000000004</v>
      </c>
      <c r="D13" s="153">
        <f ca="1"/>
        <v>3</v>
      </c>
      <c r="E13" s="153">
        <f ca="1"/>
        <v>1.4</v>
      </c>
      <c r="F13" s="153">
        <f ca="1"/>
        <v>0.2</v>
      </c>
      <c r="G13" s="153" t="str">
        <f ca="1"/>
        <v>setosa</v>
      </c>
      <c r="H13" s="153">
        <f t="shared" ca="1" si="0"/>
        <v>0</v>
      </c>
      <c r="I13" s="154"/>
      <c r="J13" s="154"/>
      <c r="K13" s="154"/>
      <c r="L13" s="154"/>
    </row>
    <row r="14" spans="2:12" x14ac:dyDescent="0.3">
      <c r="B14" s="153">
        <f ca="1"/>
        <v>3</v>
      </c>
      <c r="C14" s="153">
        <f ca="1"/>
        <v>4.7</v>
      </c>
      <c r="D14" s="153">
        <f ca="1"/>
        <v>3.2</v>
      </c>
      <c r="E14" s="153">
        <f ca="1"/>
        <v>1.3</v>
      </c>
      <c r="F14" s="153">
        <f ca="1"/>
        <v>0.2</v>
      </c>
      <c r="G14" s="153" t="str">
        <f ca="1"/>
        <v>setosa</v>
      </c>
      <c r="H14" s="153">
        <f t="shared" ca="1" si="0"/>
        <v>0</v>
      </c>
      <c r="I14" s="154"/>
      <c r="J14" s="154"/>
      <c r="K14" s="154"/>
      <c r="L14" s="154"/>
    </row>
    <row r="15" spans="2:12" x14ac:dyDescent="0.3">
      <c r="B15" s="153">
        <f ca="1"/>
        <v>4</v>
      </c>
      <c r="C15" s="153">
        <f ca="1"/>
        <v>4.5999999999999996</v>
      </c>
      <c r="D15" s="153">
        <f ca="1"/>
        <v>3.1</v>
      </c>
      <c r="E15" s="153">
        <f ca="1"/>
        <v>1.5</v>
      </c>
      <c r="F15" s="153">
        <f ca="1"/>
        <v>0.2</v>
      </c>
      <c r="G15" s="153" t="str">
        <f ca="1"/>
        <v>setosa</v>
      </c>
      <c r="H15" s="153">
        <f t="shared" ca="1" si="0"/>
        <v>0</v>
      </c>
      <c r="I15" s="154"/>
      <c r="J15" s="154"/>
      <c r="K15" s="154"/>
      <c r="L15" s="154"/>
    </row>
    <row r="16" spans="2:12" x14ac:dyDescent="0.3">
      <c r="B16" s="153">
        <f ca="1"/>
        <v>5</v>
      </c>
      <c r="C16" s="153">
        <f ca="1"/>
        <v>5</v>
      </c>
      <c r="D16" s="153">
        <f ca="1"/>
        <v>3.6</v>
      </c>
      <c r="E16" s="153">
        <f ca="1"/>
        <v>1.4</v>
      </c>
      <c r="F16" s="153">
        <f ca="1"/>
        <v>0.2</v>
      </c>
      <c r="G16" s="153" t="str">
        <f ca="1"/>
        <v>setosa</v>
      </c>
      <c r="H16" s="153">
        <f t="shared" ca="1" si="0"/>
        <v>0</v>
      </c>
      <c r="I16" s="154"/>
      <c r="J16" s="154"/>
      <c r="K16" s="154"/>
      <c r="L16" s="154"/>
    </row>
    <row r="17" spans="2:12" x14ac:dyDescent="0.3">
      <c r="B17" s="153">
        <f ca="1"/>
        <v>6</v>
      </c>
      <c r="C17" s="153">
        <f ca="1"/>
        <v>5.4</v>
      </c>
      <c r="D17" s="153">
        <f ca="1"/>
        <v>3.9</v>
      </c>
      <c r="E17" s="153">
        <f ca="1"/>
        <v>1.7</v>
      </c>
      <c r="F17" s="153">
        <f ca="1"/>
        <v>0.4</v>
      </c>
      <c r="G17" s="153" t="str">
        <f ca="1"/>
        <v>setosa</v>
      </c>
      <c r="H17" s="153">
        <f t="shared" ca="1" si="0"/>
        <v>0</v>
      </c>
      <c r="I17" s="154"/>
      <c r="J17" s="154"/>
      <c r="K17" s="154"/>
      <c r="L17" s="154"/>
    </row>
    <row r="18" spans="2:12" x14ac:dyDescent="0.3">
      <c r="B18" s="153">
        <f ca="1"/>
        <v>7</v>
      </c>
      <c r="C18" s="153">
        <f ca="1"/>
        <v>4.5999999999999996</v>
      </c>
      <c r="D18" s="153">
        <f ca="1"/>
        <v>3.4</v>
      </c>
      <c r="E18" s="153">
        <f ca="1"/>
        <v>1.4</v>
      </c>
      <c r="F18" s="153">
        <f ca="1"/>
        <v>0.3</v>
      </c>
      <c r="G18" s="153" t="str">
        <f ca="1"/>
        <v>setosa</v>
      </c>
      <c r="H18" s="153">
        <f t="shared" ca="1" si="0"/>
        <v>0</v>
      </c>
      <c r="I18" s="154"/>
      <c r="J18" s="154"/>
      <c r="K18" s="154"/>
      <c r="L18" s="154"/>
    </row>
    <row r="19" spans="2:12" x14ac:dyDescent="0.3">
      <c r="B19" s="153">
        <f ca="1"/>
        <v>8</v>
      </c>
      <c r="C19" s="153">
        <f ca="1"/>
        <v>5</v>
      </c>
      <c r="D19" s="153">
        <f ca="1"/>
        <v>3.4</v>
      </c>
      <c r="E19" s="153">
        <f ca="1"/>
        <v>1.5</v>
      </c>
      <c r="F19" s="153">
        <f ca="1"/>
        <v>0.2</v>
      </c>
      <c r="G19" s="153" t="str">
        <f ca="1"/>
        <v>setosa</v>
      </c>
      <c r="H19" s="153">
        <f t="shared" ca="1" si="0"/>
        <v>0</v>
      </c>
      <c r="I19" s="154"/>
      <c r="J19" s="154"/>
      <c r="K19" s="154"/>
      <c r="L19" s="154"/>
    </row>
    <row r="20" spans="2:12" x14ac:dyDescent="0.3">
      <c r="B20" s="153">
        <f ca="1"/>
        <v>9</v>
      </c>
      <c r="C20" s="153">
        <f ca="1"/>
        <v>4.4000000000000004</v>
      </c>
      <c r="D20" s="153">
        <f ca="1"/>
        <v>2.9</v>
      </c>
      <c r="E20" s="153">
        <f ca="1"/>
        <v>1.4</v>
      </c>
      <c r="F20" s="153">
        <f ca="1"/>
        <v>0.2</v>
      </c>
      <c r="G20" s="153" t="str">
        <f ca="1"/>
        <v>setosa</v>
      </c>
      <c r="H20" s="153">
        <f t="shared" ca="1" si="0"/>
        <v>0</v>
      </c>
      <c r="I20" s="154"/>
      <c r="J20" s="154"/>
      <c r="K20" s="154"/>
      <c r="L20" s="154"/>
    </row>
    <row r="21" spans="2:12" x14ac:dyDescent="0.3">
      <c r="B21" s="153">
        <f ca="1"/>
        <v>10</v>
      </c>
      <c r="C21" s="153">
        <f ca="1"/>
        <v>4.9000000000000004</v>
      </c>
      <c r="D21" s="153">
        <f ca="1"/>
        <v>3.1</v>
      </c>
      <c r="E21" s="153">
        <f ca="1"/>
        <v>1.5</v>
      </c>
      <c r="F21" s="153">
        <f ca="1"/>
        <v>0.1</v>
      </c>
      <c r="G21" s="153" t="str">
        <f ca="1"/>
        <v>setosa</v>
      </c>
      <c r="H21" s="153">
        <f t="shared" ca="1" si="0"/>
        <v>0</v>
      </c>
      <c r="I21" s="154"/>
      <c r="J21" s="154"/>
      <c r="K21" s="154"/>
      <c r="L21" s="154"/>
    </row>
    <row r="22" spans="2:12" x14ac:dyDescent="0.3">
      <c r="B22" s="153">
        <f ca="1"/>
        <v>11</v>
      </c>
      <c r="C22" s="153">
        <f ca="1"/>
        <v>5.4</v>
      </c>
      <c r="D22" s="153">
        <f ca="1"/>
        <v>3.7</v>
      </c>
      <c r="E22" s="153">
        <f ca="1"/>
        <v>1.5</v>
      </c>
      <c r="F22" s="153">
        <f ca="1"/>
        <v>0.2</v>
      </c>
      <c r="G22" s="153" t="str">
        <f ca="1"/>
        <v>setosa</v>
      </c>
      <c r="H22" s="153">
        <f t="shared" ca="1" si="0"/>
        <v>0</v>
      </c>
      <c r="I22" s="154"/>
      <c r="J22" s="154"/>
      <c r="K22" s="154"/>
      <c r="L22" s="154"/>
    </row>
    <row r="23" spans="2:12" x14ac:dyDescent="0.3">
      <c r="B23" s="153">
        <f ca="1"/>
        <v>12</v>
      </c>
      <c r="C23" s="153">
        <f ca="1"/>
        <v>4.8</v>
      </c>
      <c r="D23" s="153">
        <f ca="1"/>
        <v>3.4</v>
      </c>
      <c r="E23" s="153">
        <f ca="1"/>
        <v>1.6</v>
      </c>
      <c r="F23" s="153">
        <f ca="1"/>
        <v>0.2</v>
      </c>
      <c r="G23" s="153" t="str">
        <f ca="1"/>
        <v>setosa</v>
      </c>
      <c r="H23" s="153">
        <f t="shared" ca="1" si="0"/>
        <v>0</v>
      </c>
      <c r="I23" s="154"/>
      <c r="J23" s="154"/>
      <c r="K23" s="154"/>
      <c r="L23" s="154"/>
    </row>
    <row r="24" spans="2:12" x14ac:dyDescent="0.3">
      <c r="B24" s="153">
        <f ca="1"/>
        <v>13</v>
      </c>
      <c r="C24" s="153">
        <f ca="1"/>
        <v>4.8</v>
      </c>
      <c r="D24" s="153">
        <f ca="1"/>
        <v>3</v>
      </c>
      <c r="E24" s="153">
        <f ca="1"/>
        <v>1.4</v>
      </c>
      <c r="F24" s="153">
        <f ca="1"/>
        <v>0.1</v>
      </c>
      <c r="G24" s="153" t="str">
        <f ca="1"/>
        <v>setosa</v>
      </c>
      <c r="H24" s="153">
        <f t="shared" ca="1" si="0"/>
        <v>0</v>
      </c>
      <c r="I24" s="154"/>
      <c r="J24" s="154"/>
      <c r="K24" s="154"/>
      <c r="L24" s="154"/>
    </row>
    <row r="25" spans="2:12" x14ac:dyDescent="0.3">
      <c r="B25" s="153">
        <f ca="1"/>
        <v>14</v>
      </c>
      <c r="C25" s="153">
        <f ca="1"/>
        <v>4.3</v>
      </c>
      <c r="D25" s="153">
        <f ca="1"/>
        <v>3</v>
      </c>
      <c r="E25" s="153">
        <f ca="1"/>
        <v>1.1000000000000001</v>
      </c>
      <c r="F25" s="153">
        <f ca="1"/>
        <v>0.1</v>
      </c>
      <c r="G25" s="153" t="str">
        <f ca="1"/>
        <v>setosa</v>
      </c>
      <c r="H25" s="153">
        <f t="shared" ca="1" si="0"/>
        <v>0</v>
      </c>
      <c r="I25" s="154"/>
      <c r="J25" s="154"/>
      <c r="K25" s="154"/>
      <c r="L25" s="154"/>
    </row>
    <row r="26" spans="2:12" x14ac:dyDescent="0.3">
      <c r="B26" s="153">
        <f ca="1"/>
        <v>15</v>
      </c>
      <c r="C26" s="153">
        <f ca="1"/>
        <v>5.8</v>
      </c>
      <c r="D26" s="153">
        <f ca="1"/>
        <v>4</v>
      </c>
      <c r="E26" s="153">
        <f ca="1"/>
        <v>1.2</v>
      </c>
      <c r="F26" s="153">
        <f ca="1"/>
        <v>0.2</v>
      </c>
      <c r="G26" s="153" t="str">
        <f ca="1"/>
        <v>setosa</v>
      </c>
      <c r="H26" s="153">
        <f t="shared" ca="1" si="0"/>
        <v>0</v>
      </c>
      <c r="I26" s="154"/>
      <c r="J26" s="154"/>
      <c r="K26" s="154"/>
      <c r="L26" s="154"/>
    </row>
    <row r="27" spans="2:12" x14ac:dyDescent="0.3">
      <c r="B27" s="153">
        <f ca="1"/>
        <v>16</v>
      </c>
      <c r="C27" s="153">
        <f ca="1"/>
        <v>5.7</v>
      </c>
      <c r="D27" s="153">
        <f ca="1"/>
        <v>4.4000000000000004</v>
      </c>
      <c r="E27" s="153">
        <f ca="1"/>
        <v>1.5</v>
      </c>
      <c r="F27" s="153">
        <f ca="1"/>
        <v>0.4</v>
      </c>
      <c r="G27" s="153" t="str">
        <f ca="1"/>
        <v>setosa</v>
      </c>
      <c r="H27" s="153">
        <f t="shared" ca="1" si="0"/>
        <v>0</v>
      </c>
      <c r="I27" s="154"/>
      <c r="J27" s="154"/>
      <c r="K27" s="154"/>
      <c r="L27" s="154"/>
    </row>
    <row r="28" spans="2:12" x14ac:dyDescent="0.3">
      <c r="B28" s="153">
        <f ca="1"/>
        <v>17</v>
      </c>
      <c r="C28" s="153">
        <f ca="1"/>
        <v>5.4</v>
      </c>
      <c r="D28" s="153">
        <f ca="1"/>
        <v>3.9</v>
      </c>
      <c r="E28" s="153">
        <f ca="1"/>
        <v>1.3</v>
      </c>
      <c r="F28" s="153">
        <f ca="1"/>
        <v>0.4</v>
      </c>
      <c r="G28" s="153" t="str">
        <f ca="1"/>
        <v>setosa</v>
      </c>
      <c r="H28" s="153">
        <f t="shared" ca="1" si="0"/>
        <v>0</v>
      </c>
      <c r="I28" s="154"/>
      <c r="J28" s="154"/>
      <c r="K28" s="154"/>
      <c r="L28" s="154"/>
    </row>
    <row r="29" spans="2:12" x14ac:dyDescent="0.3">
      <c r="B29" s="153">
        <f ca="1"/>
        <v>18</v>
      </c>
      <c r="C29" s="153">
        <f ca="1"/>
        <v>5.0999999999999996</v>
      </c>
      <c r="D29" s="153">
        <f ca="1"/>
        <v>3.5</v>
      </c>
      <c r="E29" s="153">
        <f ca="1"/>
        <v>1.4</v>
      </c>
      <c r="F29" s="153">
        <f ca="1"/>
        <v>0.3</v>
      </c>
      <c r="G29" s="153" t="str">
        <f ca="1"/>
        <v>setosa</v>
      </c>
      <c r="H29" s="153">
        <f t="shared" ca="1" si="0"/>
        <v>0</v>
      </c>
      <c r="I29" s="154"/>
      <c r="J29" s="154"/>
      <c r="K29" s="154"/>
      <c r="L29" s="154"/>
    </row>
    <row r="30" spans="2:12" x14ac:dyDescent="0.3">
      <c r="B30" s="153">
        <f ca="1"/>
        <v>19</v>
      </c>
      <c r="C30" s="153">
        <f ca="1"/>
        <v>5.7</v>
      </c>
      <c r="D30" s="153">
        <f ca="1"/>
        <v>3.8</v>
      </c>
      <c r="E30" s="153">
        <f ca="1"/>
        <v>1.7</v>
      </c>
      <c r="F30" s="153">
        <f ca="1"/>
        <v>0.3</v>
      </c>
      <c r="G30" s="153" t="str">
        <f ca="1"/>
        <v>setosa</v>
      </c>
      <c r="H30" s="153">
        <f t="shared" ca="1" si="0"/>
        <v>0</v>
      </c>
      <c r="I30" s="154"/>
      <c r="J30" s="154"/>
      <c r="K30" s="154"/>
      <c r="L30" s="154"/>
    </row>
    <row r="31" spans="2:12" x14ac:dyDescent="0.3">
      <c r="B31" s="153">
        <f ca="1"/>
        <v>20</v>
      </c>
      <c r="C31" s="153">
        <f ca="1"/>
        <v>5.0999999999999996</v>
      </c>
      <c r="D31" s="153">
        <f ca="1"/>
        <v>3.8</v>
      </c>
      <c r="E31" s="153">
        <f ca="1"/>
        <v>1.5</v>
      </c>
      <c r="F31" s="153">
        <f ca="1"/>
        <v>0.3</v>
      </c>
      <c r="G31" s="153" t="str">
        <f ca="1"/>
        <v>setosa</v>
      </c>
      <c r="H31" s="153">
        <f t="shared" ca="1" si="0"/>
        <v>0</v>
      </c>
      <c r="I31" s="154"/>
      <c r="J31" s="154"/>
      <c r="K31" s="154"/>
      <c r="L31" s="154"/>
    </row>
    <row r="32" spans="2:12" x14ac:dyDescent="0.3">
      <c r="B32" s="153">
        <f ca="1"/>
        <v>21</v>
      </c>
      <c r="C32" s="153">
        <f ca="1"/>
        <v>5.4</v>
      </c>
      <c r="D32" s="153">
        <f ca="1"/>
        <v>3.4</v>
      </c>
      <c r="E32" s="153">
        <f ca="1"/>
        <v>1.7</v>
      </c>
      <c r="F32" s="153">
        <f ca="1"/>
        <v>0.2</v>
      </c>
      <c r="G32" s="153" t="str">
        <f ca="1"/>
        <v>setosa</v>
      </c>
      <c r="H32" s="153">
        <f t="shared" ca="1" si="0"/>
        <v>0</v>
      </c>
      <c r="I32" s="154"/>
      <c r="J32" s="154"/>
      <c r="K32" s="154"/>
      <c r="L32" s="154"/>
    </row>
    <row r="33" spans="2:12" x14ac:dyDescent="0.3">
      <c r="B33" s="153">
        <f ca="1"/>
        <v>22</v>
      </c>
      <c r="C33" s="153">
        <f ca="1"/>
        <v>5.0999999999999996</v>
      </c>
      <c r="D33" s="153">
        <f ca="1"/>
        <v>3.7</v>
      </c>
      <c r="E33" s="153">
        <f ca="1"/>
        <v>1.5</v>
      </c>
      <c r="F33" s="153">
        <f ca="1"/>
        <v>0.4</v>
      </c>
      <c r="G33" s="153" t="str">
        <f ca="1"/>
        <v>setosa</v>
      </c>
      <c r="H33" s="153">
        <f t="shared" ca="1" si="0"/>
        <v>0</v>
      </c>
      <c r="I33" s="154"/>
      <c r="J33" s="154"/>
      <c r="K33" s="154"/>
      <c r="L33" s="154"/>
    </row>
    <row r="34" spans="2:12" x14ac:dyDescent="0.3">
      <c r="B34" s="153">
        <f ca="1"/>
        <v>23</v>
      </c>
      <c r="C34" s="153">
        <f ca="1"/>
        <v>4.5999999999999996</v>
      </c>
      <c r="D34" s="153">
        <f ca="1"/>
        <v>3.6</v>
      </c>
      <c r="E34" s="153">
        <f ca="1"/>
        <v>1</v>
      </c>
      <c r="F34" s="153">
        <f ca="1"/>
        <v>0.2</v>
      </c>
      <c r="G34" s="153" t="str">
        <f ca="1"/>
        <v>setosa</v>
      </c>
      <c r="H34" s="153">
        <f t="shared" ca="1" si="0"/>
        <v>0</v>
      </c>
      <c r="I34" s="154"/>
      <c r="J34" s="154"/>
      <c r="K34" s="154"/>
      <c r="L34" s="154"/>
    </row>
    <row r="35" spans="2:12" x14ac:dyDescent="0.3">
      <c r="B35" s="153">
        <f ca="1"/>
        <v>24</v>
      </c>
      <c r="C35" s="153">
        <f ca="1"/>
        <v>5.0999999999999996</v>
      </c>
      <c r="D35" s="153">
        <f ca="1"/>
        <v>3.3</v>
      </c>
      <c r="E35" s="153">
        <f ca="1"/>
        <v>1.7</v>
      </c>
      <c r="F35" s="153">
        <f ca="1"/>
        <v>0.5</v>
      </c>
      <c r="G35" s="153" t="str">
        <f ca="1"/>
        <v>setosa</v>
      </c>
      <c r="H35" s="153">
        <f t="shared" ca="1" si="0"/>
        <v>0</v>
      </c>
      <c r="I35" s="154"/>
      <c r="J35" s="154"/>
      <c r="K35" s="154"/>
      <c r="L35" s="154"/>
    </row>
    <row r="36" spans="2:12" x14ac:dyDescent="0.3">
      <c r="B36" s="153">
        <f ca="1"/>
        <v>25</v>
      </c>
      <c r="C36" s="153">
        <f ca="1"/>
        <v>4.8</v>
      </c>
      <c r="D36" s="153">
        <f ca="1"/>
        <v>3.4</v>
      </c>
      <c r="E36" s="153">
        <f ca="1"/>
        <v>1.9</v>
      </c>
      <c r="F36" s="153">
        <f ca="1"/>
        <v>0.2</v>
      </c>
      <c r="G36" s="153" t="str">
        <f ca="1"/>
        <v>setosa</v>
      </c>
      <c r="H36" s="153">
        <f t="shared" ca="1" si="0"/>
        <v>0</v>
      </c>
      <c r="I36" s="154"/>
      <c r="J36" s="154"/>
      <c r="K36" s="154"/>
      <c r="L36" s="154"/>
    </row>
    <row r="37" spans="2:12" x14ac:dyDescent="0.3">
      <c r="B37" s="153" cm="1">
        <f t="array" aca="1" ref="B37:G61" ca="1">OFFSET(Iris_Data!A76,1,0,25,6)</f>
        <v>76</v>
      </c>
      <c r="C37" s="153">
        <f ca="1"/>
        <v>6.6</v>
      </c>
      <c r="D37" s="153">
        <f ca="1"/>
        <v>3</v>
      </c>
      <c r="E37" s="153">
        <f ca="1"/>
        <v>4.4000000000000004</v>
      </c>
      <c r="F37" s="153">
        <f ca="1"/>
        <v>1.4</v>
      </c>
      <c r="G37" s="153" t="str">
        <f ca="1"/>
        <v>versicolor</v>
      </c>
      <c r="H37" s="153">
        <f t="shared" ca="1" si="0"/>
        <v>1</v>
      </c>
      <c r="I37" s="154"/>
      <c r="J37" s="154"/>
      <c r="K37" s="154"/>
      <c r="L37" s="154"/>
    </row>
    <row r="38" spans="2:12" x14ac:dyDescent="0.3">
      <c r="B38" s="153">
        <f ca="1"/>
        <v>77</v>
      </c>
      <c r="C38" s="153">
        <f ca="1"/>
        <v>6.8</v>
      </c>
      <c r="D38" s="153">
        <f ca="1"/>
        <v>2.8</v>
      </c>
      <c r="E38" s="153">
        <f ca="1"/>
        <v>4.8</v>
      </c>
      <c r="F38" s="153">
        <f ca="1"/>
        <v>1.4</v>
      </c>
      <c r="G38" s="153" t="str">
        <f ca="1"/>
        <v>versicolor</v>
      </c>
      <c r="H38" s="153">
        <f t="shared" ca="1" si="0"/>
        <v>1</v>
      </c>
      <c r="I38" s="154"/>
      <c r="J38" s="154"/>
      <c r="K38" s="154"/>
      <c r="L38" s="154"/>
    </row>
    <row r="39" spans="2:12" x14ac:dyDescent="0.3">
      <c r="B39" s="153">
        <f ca="1"/>
        <v>78</v>
      </c>
      <c r="C39" s="153">
        <f ca="1"/>
        <v>6.7</v>
      </c>
      <c r="D39" s="153">
        <f ca="1"/>
        <v>3</v>
      </c>
      <c r="E39" s="153">
        <f ca="1"/>
        <v>5</v>
      </c>
      <c r="F39" s="153">
        <f ca="1"/>
        <v>1.7</v>
      </c>
      <c r="G39" s="153" t="str">
        <f ca="1"/>
        <v>versicolor</v>
      </c>
      <c r="H39" s="153">
        <f t="shared" ca="1" si="0"/>
        <v>1</v>
      </c>
      <c r="I39" s="154"/>
      <c r="J39" s="154"/>
      <c r="K39" s="154"/>
      <c r="L39" s="154"/>
    </row>
    <row r="40" spans="2:12" x14ac:dyDescent="0.3">
      <c r="B40" s="153">
        <f ca="1"/>
        <v>79</v>
      </c>
      <c r="C40" s="153">
        <f ca="1"/>
        <v>6</v>
      </c>
      <c r="D40" s="153">
        <f ca="1"/>
        <v>2.9</v>
      </c>
      <c r="E40" s="153">
        <f ca="1"/>
        <v>4.5</v>
      </c>
      <c r="F40" s="153">
        <f ca="1"/>
        <v>1.5</v>
      </c>
      <c r="G40" s="153" t="str">
        <f ca="1"/>
        <v>versicolor</v>
      </c>
      <c r="H40" s="153">
        <f t="shared" ca="1" si="0"/>
        <v>1</v>
      </c>
      <c r="I40" s="154"/>
      <c r="J40" s="154"/>
      <c r="K40" s="154"/>
      <c r="L40" s="154"/>
    </row>
    <row r="41" spans="2:12" x14ac:dyDescent="0.3">
      <c r="B41" s="153">
        <f ca="1"/>
        <v>80</v>
      </c>
      <c r="C41" s="153">
        <f ca="1"/>
        <v>5.7</v>
      </c>
      <c r="D41" s="153">
        <f ca="1"/>
        <v>2.6</v>
      </c>
      <c r="E41" s="153">
        <f ca="1"/>
        <v>3.5</v>
      </c>
      <c r="F41" s="153">
        <f ca="1"/>
        <v>1</v>
      </c>
      <c r="G41" s="153" t="str">
        <f ca="1"/>
        <v>versicolor</v>
      </c>
      <c r="H41" s="153">
        <f t="shared" ca="1" si="0"/>
        <v>1</v>
      </c>
      <c r="I41" s="154"/>
      <c r="J41" s="154"/>
      <c r="K41" s="154"/>
      <c r="L41" s="154"/>
    </row>
    <row r="42" spans="2:12" x14ac:dyDescent="0.3">
      <c r="B42" s="153">
        <f ca="1"/>
        <v>81</v>
      </c>
      <c r="C42" s="153">
        <f ca="1"/>
        <v>5.5</v>
      </c>
      <c r="D42" s="153">
        <f ca="1"/>
        <v>2.4</v>
      </c>
      <c r="E42" s="153">
        <f ca="1"/>
        <v>3.8</v>
      </c>
      <c r="F42" s="153">
        <f ca="1"/>
        <v>1.1000000000000001</v>
      </c>
      <c r="G42" s="153" t="str">
        <f ca="1"/>
        <v>versicolor</v>
      </c>
      <c r="H42" s="153">
        <f t="shared" ca="1" si="0"/>
        <v>1</v>
      </c>
      <c r="I42" s="154"/>
      <c r="J42" s="154"/>
      <c r="K42" s="154"/>
      <c r="L42" s="154"/>
    </row>
    <row r="43" spans="2:12" x14ac:dyDescent="0.3">
      <c r="B43" s="153">
        <f ca="1"/>
        <v>82</v>
      </c>
      <c r="C43" s="153">
        <f ca="1"/>
        <v>5.5</v>
      </c>
      <c r="D43" s="153">
        <f ca="1"/>
        <v>2.4</v>
      </c>
      <c r="E43" s="153">
        <f ca="1"/>
        <v>3.7</v>
      </c>
      <c r="F43" s="153">
        <f ca="1"/>
        <v>1</v>
      </c>
      <c r="G43" s="153" t="str">
        <f ca="1"/>
        <v>versicolor</v>
      </c>
      <c r="H43" s="153">
        <f t="shared" ca="1" si="0"/>
        <v>1</v>
      </c>
      <c r="I43" s="154"/>
      <c r="J43" s="154"/>
      <c r="K43" s="154"/>
      <c r="L43" s="154"/>
    </row>
    <row r="44" spans="2:12" x14ac:dyDescent="0.3">
      <c r="B44" s="153">
        <f ca="1"/>
        <v>83</v>
      </c>
      <c r="C44" s="153">
        <f ca="1"/>
        <v>5.8</v>
      </c>
      <c r="D44" s="153">
        <f ca="1"/>
        <v>2.7</v>
      </c>
      <c r="E44" s="153">
        <f ca="1"/>
        <v>3.9</v>
      </c>
      <c r="F44" s="153">
        <f ca="1"/>
        <v>1.2</v>
      </c>
      <c r="G44" s="153" t="str">
        <f ca="1"/>
        <v>versicolor</v>
      </c>
      <c r="H44" s="153">
        <f t="shared" ca="1" si="0"/>
        <v>1</v>
      </c>
      <c r="I44" s="154"/>
      <c r="J44" s="154"/>
      <c r="K44" s="154"/>
      <c r="L44" s="154"/>
    </row>
    <row r="45" spans="2:12" x14ac:dyDescent="0.3">
      <c r="B45" s="153">
        <f ca="1"/>
        <v>84</v>
      </c>
      <c r="C45" s="153">
        <f ca="1"/>
        <v>6</v>
      </c>
      <c r="D45" s="153">
        <f ca="1"/>
        <v>2.7</v>
      </c>
      <c r="E45" s="153">
        <f ca="1"/>
        <v>5.0999999999999996</v>
      </c>
      <c r="F45" s="153">
        <f ca="1"/>
        <v>1.6</v>
      </c>
      <c r="G45" s="153" t="str">
        <f ca="1"/>
        <v>versicolor</v>
      </c>
      <c r="H45" s="153">
        <f t="shared" ca="1" si="0"/>
        <v>1</v>
      </c>
      <c r="I45" s="154"/>
      <c r="J45" s="154"/>
      <c r="K45" s="154"/>
      <c r="L45" s="154"/>
    </row>
    <row r="46" spans="2:12" x14ac:dyDescent="0.3">
      <c r="B46" s="153">
        <f ca="1"/>
        <v>85</v>
      </c>
      <c r="C46" s="153">
        <f ca="1"/>
        <v>5.4</v>
      </c>
      <c r="D46" s="153">
        <f ca="1"/>
        <v>3</v>
      </c>
      <c r="E46" s="153">
        <f ca="1"/>
        <v>4.5</v>
      </c>
      <c r="F46" s="153">
        <f ca="1"/>
        <v>1.5</v>
      </c>
      <c r="G46" s="153" t="str">
        <f ca="1"/>
        <v>versicolor</v>
      </c>
      <c r="H46" s="153">
        <f t="shared" ca="1" si="0"/>
        <v>1</v>
      </c>
      <c r="I46" s="154"/>
      <c r="J46" s="154"/>
      <c r="K46" s="154"/>
      <c r="L46" s="154"/>
    </row>
    <row r="47" spans="2:12" x14ac:dyDescent="0.3">
      <c r="B47" s="153">
        <f ca="1"/>
        <v>86</v>
      </c>
      <c r="C47" s="153">
        <f ca="1"/>
        <v>6</v>
      </c>
      <c r="D47" s="153">
        <f ca="1"/>
        <v>3.4</v>
      </c>
      <c r="E47" s="153">
        <f ca="1"/>
        <v>4.5</v>
      </c>
      <c r="F47" s="153">
        <f ca="1"/>
        <v>1.6</v>
      </c>
      <c r="G47" s="153" t="str">
        <f ca="1"/>
        <v>versicolor</v>
      </c>
      <c r="H47" s="153">
        <f t="shared" ca="1" si="0"/>
        <v>1</v>
      </c>
      <c r="I47" s="154"/>
      <c r="J47" s="154"/>
      <c r="K47" s="154"/>
      <c r="L47" s="154"/>
    </row>
    <row r="48" spans="2:12" x14ac:dyDescent="0.3">
      <c r="B48" s="153">
        <f ca="1"/>
        <v>87</v>
      </c>
      <c r="C48" s="153">
        <f ca="1"/>
        <v>6.7</v>
      </c>
      <c r="D48" s="153">
        <f ca="1"/>
        <v>3.1</v>
      </c>
      <c r="E48" s="153">
        <f ca="1"/>
        <v>4.7</v>
      </c>
      <c r="F48" s="153">
        <f ca="1"/>
        <v>1.5</v>
      </c>
      <c r="G48" s="153" t="str">
        <f ca="1"/>
        <v>versicolor</v>
      </c>
      <c r="H48" s="153">
        <f t="shared" ca="1" si="0"/>
        <v>1</v>
      </c>
      <c r="I48" s="154"/>
      <c r="J48" s="154"/>
      <c r="K48" s="154"/>
      <c r="L48" s="154"/>
    </row>
    <row r="49" spans="2:12" x14ac:dyDescent="0.3">
      <c r="B49" s="153">
        <f ca="1"/>
        <v>88</v>
      </c>
      <c r="C49" s="153">
        <f ca="1"/>
        <v>6.3</v>
      </c>
      <c r="D49" s="153">
        <f ca="1"/>
        <v>2.2999999999999998</v>
      </c>
      <c r="E49" s="153">
        <f ca="1"/>
        <v>4.4000000000000004</v>
      </c>
      <c r="F49" s="153">
        <f ca="1"/>
        <v>1.3</v>
      </c>
      <c r="G49" s="153" t="str">
        <f ca="1"/>
        <v>versicolor</v>
      </c>
      <c r="H49" s="153">
        <f t="shared" ca="1" si="0"/>
        <v>1</v>
      </c>
      <c r="I49" s="154"/>
      <c r="J49" s="154"/>
      <c r="K49" s="154"/>
      <c r="L49" s="154"/>
    </row>
    <row r="50" spans="2:12" x14ac:dyDescent="0.3">
      <c r="B50" s="153">
        <f ca="1"/>
        <v>89</v>
      </c>
      <c r="C50" s="153">
        <f ca="1"/>
        <v>5.6</v>
      </c>
      <c r="D50" s="153">
        <f ca="1"/>
        <v>3</v>
      </c>
      <c r="E50" s="153">
        <f ca="1"/>
        <v>4.0999999999999996</v>
      </c>
      <c r="F50" s="153">
        <f ca="1"/>
        <v>1.3</v>
      </c>
      <c r="G50" s="153" t="str">
        <f ca="1"/>
        <v>versicolor</v>
      </c>
      <c r="H50" s="153">
        <f t="shared" ca="1" si="0"/>
        <v>1</v>
      </c>
      <c r="I50" s="154"/>
      <c r="J50" s="154"/>
      <c r="K50" s="154"/>
      <c r="L50" s="154"/>
    </row>
    <row r="51" spans="2:12" x14ac:dyDescent="0.3">
      <c r="B51" s="153">
        <f ca="1"/>
        <v>90</v>
      </c>
      <c r="C51" s="153">
        <f ca="1"/>
        <v>5.5</v>
      </c>
      <c r="D51" s="153">
        <f ca="1"/>
        <v>2.5</v>
      </c>
      <c r="E51" s="153">
        <f ca="1"/>
        <v>4</v>
      </c>
      <c r="F51" s="153">
        <f ca="1"/>
        <v>1.3</v>
      </c>
      <c r="G51" s="153" t="str">
        <f ca="1"/>
        <v>versicolor</v>
      </c>
      <c r="H51" s="153">
        <f t="shared" ca="1" si="0"/>
        <v>1</v>
      </c>
      <c r="I51" s="154"/>
      <c r="J51" s="154"/>
      <c r="K51" s="154"/>
      <c r="L51" s="154"/>
    </row>
    <row r="52" spans="2:12" x14ac:dyDescent="0.3">
      <c r="B52" s="153">
        <f ca="1"/>
        <v>91</v>
      </c>
      <c r="C52" s="153">
        <f ca="1"/>
        <v>5.5</v>
      </c>
      <c r="D52" s="153">
        <f ca="1"/>
        <v>2.6</v>
      </c>
      <c r="E52" s="153">
        <f ca="1"/>
        <v>4.4000000000000004</v>
      </c>
      <c r="F52" s="153">
        <f ca="1"/>
        <v>1.2</v>
      </c>
      <c r="G52" s="153" t="str">
        <f ca="1"/>
        <v>versicolor</v>
      </c>
      <c r="H52" s="153">
        <f t="shared" ca="1" si="0"/>
        <v>1</v>
      </c>
      <c r="I52" s="154"/>
      <c r="J52" s="154"/>
      <c r="K52" s="154"/>
      <c r="L52" s="154"/>
    </row>
    <row r="53" spans="2:12" x14ac:dyDescent="0.3">
      <c r="B53" s="153">
        <f ca="1"/>
        <v>92</v>
      </c>
      <c r="C53" s="153">
        <f ca="1"/>
        <v>6.1</v>
      </c>
      <c r="D53" s="153">
        <f ca="1"/>
        <v>3</v>
      </c>
      <c r="E53" s="153">
        <f ca="1"/>
        <v>4.5999999999999996</v>
      </c>
      <c r="F53" s="153">
        <f ca="1"/>
        <v>1.4</v>
      </c>
      <c r="G53" s="153" t="str">
        <f ca="1"/>
        <v>versicolor</v>
      </c>
      <c r="H53" s="153">
        <f t="shared" ca="1" si="0"/>
        <v>1</v>
      </c>
      <c r="I53" s="154"/>
      <c r="J53" s="154"/>
      <c r="K53" s="154"/>
      <c r="L53" s="154"/>
    </row>
    <row r="54" spans="2:12" x14ac:dyDescent="0.3">
      <c r="B54" s="153">
        <f ca="1"/>
        <v>93</v>
      </c>
      <c r="C54" s="153">
        <f ca="1"/>
        <v>5.8</v>
      </c>
      <c r="D54" s="153">
        <f ca="1"/>
        <v>2.6</v>
      </c>
      <c r="E54" s="153">
        <f ca="1"/>
        <v>4</v>
      </c>
      <c r="F54" s="153">
        <f ca="1"/>
        <v>1.2</v>
      </c>
      <c r="G54" s="153" t="str">
        <f ca="1"/>
        <v>versicolor</v>
      </c>
      <c r="H54" s="153">
        <f t="shared" ca="1" si="0"/>
        <v>1</v>
      </c>
      <c r="I54" s="154"/>
      <c r="J54" s="154"/>
      <c r="K54" s="154"/>
      <c r="L54" s="154"/>
    </row>
    <row r="55" spans="2:12" x14ac:dyDescent="0.3">
      <c r="B55" s="153">
        <f ca="1"/>
        <v>94</v>
      </c>
      <c r="C55" s="153">
        <f ca="1"/>
        <v>5</v>
      </c>
      <c r="D55" s="153">
        <f ca="1"/>
        <v>2.2999999999999998</v>
      </c>
      <c r="E55" s="153">
        <f ca="1"/>
        <v>3.3</v>
      </c>
      <c r="F55" s="153">
        <f ca="1"/>
        <v>1</v>
      </c>
      <c r="G55" s="153" t="str">
        <f ca="1"/>
        <v>versicolor</v>
      </c>
      <c r="H55" s="153">
        <f t="shared" ca="1" si="0"/>
        <v>1</v>
      </c>
      <c r="I55" s="154"/>
      <c r="J55" s="154"/>
      <c r="K55" s="154"/>
      <c r="L55" s="154"/>
    </row>
    <row r="56" spans="2:12" x14ac:dyDescent="0.3">
      <c r="B56" s="153">
        <f ca="1"/>
        <v>95</v>
      </c>
      <c r="C56" s="153">
        <f ca="1"/>
        <v>5.6</v>
      </c>
      <c r="D56" s="153">
        <f ca="1"/>
        <v>2.7</v>
      </c>
      <c r="E56" s="153">
        <f ca="1"/>
        <v>4.2</v>
      </c>
      <c r="F56" s="153">
        <f ca="1"/>
        <v>1.3</v>
      </c>
      <c r="G56" s="153" t="str">
        <f ca="1"/>
        <v>versicolor</v>
      </c>
      <c r="H56" s="153">
        <f t="shared" ca="1" si="0"/>
        <v>1</v>
      </c>
      <c r="I56" s="154"/>
      <c r="J56" s="154"/>
      <c r="K56" s="154"/>
      <c r="L56" s="154"/>
    </row>
    <row r="57" spans="2:12" x14ac:dyDescent="0.3">
      <c r="B57" s="153">
        <f ca="1"/>
        <v>96</v>
      </c>
      <c r="C57" s="153">
        <f ca="1"/>
        <v>5.7</v>
      </c>
      <c r="D57" s="153">
        <f ca="1"/>
        <v>3</v>
      </c>
      <c r="E57" s="153">
        <f ca="1"/>
        <v>4.2</v>
      </c>
      <c r="F57" s="153">
        <f ca="1"/>
        <v>1.2</v>
      </c>
      <c r="G57" s="153" t="str">
        <f ca="1"/>
        <v>versicolor</v>
      </c>
      <c r="H57" s="153">
        <f t="shared" ca="1" si="0"/>
        <v>1</v>
      </c>
      <c r="I57" s="154"/>
      <c r="J57" s="154"/>
      <c r="K57" s="154"/>
      <c r="L57" s="154"/>
    </row>
    <row r="58" spans="2:12" x14ac:dyDescent="0.3">
      <c r="B58" s="153">
        <f ca="1"/>
        <v>97</v>
      </c>
      <c r="C58" s="153">
        <f ca="1"/>
        <v>5.7</v>
      </c>
      <c r="D58" s="153">
        <f ca="1"/>
        <v>2.9</v>
      </c>
      <c r="E58" s="153">
        <f ca="1"/>
        <v>4.2</v>
      </c>
      <c r="F58" s="153">
        <f ca="1"/>
        <v>1.3</v>
      </c>
      <c r="G58" s="153" t="str">
        <f ca="1"/>
        <v>versicolor</v>
      </c>
      <c r="H58" s="153">
        <f t="shared" ca="1" si="0"/>
        <v>1</v>
      </c>
      <c r="I58" s="154"/>
      <c r="J58" s="154"/>
      <c r="K58" s="154"/>
      <c r="L58" s="154"/>
    </row>
    <row r="59" spans="2:12" x14ac:dyDescent="0.3">
      <c r="B59" s="153">
        <f ca="1"/>
        <v>98</v>
      </c>
      <c r="C59" s="153">
        <f ca="1"/>
        <v>6.2</v>
      </c>
      <c r="D59" s="153">
        <f ca="1"/>
        <v>2.9</v>
      </c>
      <c r="E59" s="153">
        <f ca="1"/>
        <v>4.3</v>
      </c>
      <c r="F59" s="153">
        <f ca="1"/>
        <v>1.3</v>
      </c>
      <c r="G59" s="153" t="str">
        <f ca="1"/>
        <v>versicolor</v>
      </c>
      <c r="H59" s="153">
        <f t="shared" ca="1" si="0"/>
        <v>1</v>
      </c>
      <c r="I59" s="154"/>
      <c r="J59" s="154"/>
      <c r="K59" s="154"/>
      <c r="L59" s="154"/>
    </row>
    <row r="60" spans="2:12" x14ac:dyDescent="0.3">
      <c r="B60" s="153">
        <f ca="1"/>
        <v>99</v>
      </c>
      <c r="C60" s="153">
        <f ca="1"/>
        <v>5.0999999999999996</v>
      </c>
      <c r="D60" s="153">
        <f ca="1"/>
        <v>2.5</v>
      </c>
      <c r="E60" s="153">
        <f ca="1"/>
        <v>3</v>
      </c>
      <c r="F60" s="153">
        <f ca="1"/>
        <v>1.1000000000000001</v>
      </c>
      <c r="G60" s="153" t="str">
        <f ca="1"/>
        <v>versicolor</v>
      </c>
      <c r="H60" s="153">
        <f t="shared" ca="1" si="0"/>
        <v>1</v>
      </c>
      <c r="I60" s="154"/>
      <c r="J60" s="154"/>
      <c r="K60" s="154"/>
      <c r="L60" s="154"/>
    </row>
    <row r="61" spans="2:12" x14ac:dyDescent="0.3">
      <c r="B61" s="153">
        <f ca="1"/>
        <v>100</v>
      </c>
      <c r="C61" s="153">
        <f ca="1"/>
        <v>5.7</v>
      </c>
      <c r="D61" s="153">
        <f ca="1"/>
        <v>2.8</v>
      </c>
      <c r="E61" s="153">
        <f ca="1"/>
        <v>4.0999999999999996</v>
      </c>
      <c r="F61" s="153">
        <f ca="1"/>
        <v>1.3</v>
      </c>
      <c r="G61" s="153" t="str">
        <f ca="1"/>
        <v>versicolor</v>
      </c>
      <c r="H61" s="153">
        <f t="shared" ca="1" si="0"/>
        <v>1</v>
      </c>
      <c r="I61" s="154"/>
      <c r="J61" s="154"/>
      <c r="K61" s="154"/>
      <c r="L61" s="154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53E86-3DD1-1145-A028-CE7639CBDD7F}">
  <sheetPr codeName="Sheet201">
    <tabColor rgb="FFFF0000"/>
  </sheetPr>
  <dimension ref="B3:L61"/>
  <sheetViews>
    <sheetView workbookViewId="0"/>
  </sheetViews>
  <sheetFormatPr baseColWidth="10" defaultRowHeight="26" x14ac:dyDescent="0.3"/>
  <cols>
    <col min="1" max="6" width="10.83203125" style="153"/>
    <col min="7" max="7" width="15" style="153" bestFit="1" customWidth="1"/>
    <col min="8" max="8" width="10.83203125" style="153"/>
    <col min="9" max="10" width="23.5" style="153" bestFit="1" customWidth="1"/>
    <col min="11" max="11" width="11.83203125" style="153" bestFit="1" customWidth="1"/>
    <col min="12" max="12" width="15.33203125" style="153" bestFit="1" customWidth="1"/>
    <col min="13" max="16384" width="10.83203125" style="153"/>
  </cols>
  <sheetData>
    <row r="3" spans="2:12" s="152" customFormat="1" x14ac:dyDescent="0.3">
      <c r="H3" s="152" t="s">
        <v>905</v>
      </c>
      <c r="K3" s="153"/>
    </row>
    <row r="4" spans="2:12" x14ac:dyDescent="0.3">
      <c r="G4" s="153" t="s">
        <v>906</v>
      </c>
      <c r="H4" s="153" cm="1">
        <f t="array" aca="1" ref="H4:H8" ca="1">Iris_Fit!H4:H8</f>
        <v>0</v>
      </c>
    </row>
    <row r="5" spans="2:12" x14ac:dyDescent="0.3">
      <c r="G5" s="153" t="s">
        <v>907</v>
      </c>
      <c r="H5" s="153">
        <f ca="1"/>
        <v>0</v>
      </c>
    </row>
    <row r="6" spans="2:12" x14ac:dyDescent="0.3">
      <c r="G6" s="153" t="s">
        <v>908</v>
      </c>
      <c r="H6" s="153">
        <f ca="1"/>
        <v>0</v>
      </c>
    </row>
    <row r="7" spans="2:12" x14ac:dyDescent="0.3">
      <c r="G7" s="153" t="s">
        <v>909</v>
      </c>
      <c r="H7" s="153">
        <f ca="1"/>
        <v>0</v>
      </c>
    </row>
    <row r="8" spans="2:12" x14ac:dyDescent="0.3">
      <c r="G8" s="153" t="s">
        <v>910</v>
      </c>
      <c r="H8" s="153">
        <f ca="1"/>
        <v>1.5482559354478314</v>
      </c>
    </row>
    <row r="11" spans="2:12" s="152" customFormat="1" x14ac:dyDescent="0.3">
      <c r="B11" s="152" t="s">
        <v>143</v>
      </c>
      <c r="C11" s="152" t="s">
        <v>911</v>
      </c>
      <c r="D11" s="152" t="s">
        <v>912</v>
      </c>
      <c r="E11" s="152" t="s">
        <v>913</v>
      </c>
      <c r="F11" s="152" t="s">
        <v>914</v>
      </c>
      <c r="G11" s="152" t="s">
        <v>915</v>
      </c>
      <c r="H11" s="152" t="s">
        <v>916</v>
      </c>
      <c r="I11" s="152" t="s">
        <v>917</v>
      </c>
      <c r="J11" s="152" t="s">
        <v>918</v>
      </c>
      <c r="K11" s="152" t="s">
        <v>919</v>
      </c>
      <c r="L11" s="152" t="s">
        <v>137</v>
      </c>
    </row>
    <row r="12" spans="2:12" x14ac:dyDescent="0.3">
      <c r="B12" s="153" cm="1">
        <f t="array" aca="1" ref="B12:G61" ca="1">OFFSET(Iris_Data!A26,1,0,50,6)</f>
        <v>26</v>
      </c>
      <c r="C12" s="153">
        <f ca="1"/>
        <v>5</v>
      </c>
      <c r="D12" s="153">
        <f ca="1"/>
        <v>3</v>
      </c>
      <c r="E12" s="153">
        <f ca="1"/>
        <v>1.6</v>
      </c>
      <c r="F12" s="153">
        <f ca="1"/>
        <v>0.2</v>
      </c>
      <c r="G12" s="153" t="str">
        <f ca="1"/>
        <v>setosa</v>
      </c>
      <c r="H12" s="153">
        <f t="shared" ref="H12:H61" ca="1" si="0">(G12="versicolor")+0</f>
        <v>0</v>
      </c>
      <c r="I12" s="153">
        <f t="array" aca="1" ref="I12:I61" ca="1">H4+MMULT(C12:F61,H5:H8)</f>
        <v>0.30965118708956629</v>
      </c>
      <c r="J12" s="153">
        <f t="shared" ref="J12:J61" ca="1" si="1">1/(1+EXP(-I12))</f>
        <v>0.57680011757476135</v>
      </c>
      <c r="K12" s="153">
        <f t="shared" ref="K12:K61" ca="1" si="2">IF(H12,J12,1-J12)</f>
        <v>0.42319988242523865</v>
      </c>
      <c r="L12" s="153">
        <f t="shared" ref="L12:L61" ca="1" si="3">ROUND(K12,0)</f>
        <v>0</v>
      </c>
    </row>
    <row r="13" spans="2:12" x14ac:dyDescent="0.3">
      <c r="B13" s="153">
        <f ca="1"/>
        <v>27</v>
      </c>
      <c r="C13" s="153">
        <f ca="1"/>
        <v>5</v>
      </c>
      <c r="D13" s="153">
        <f ca="1"/>
        <v>3.4</v>
      </c>
      <c r="E13" s="153">
        <f ca="1"/>
        <v>1.6</v>
      </c>
      <c r="F13" s="153">
        <f ca="1"/>
        <v>0.4</v>
      </c>
      <c r="G13" s="153" t="str">
        <f ca="1"/>
        <v>setosa</v>
      </c>
      <c r="H13" s="153">
        <f t="shared" ca="1" si="0"/>
        <v>0</v>
      </c>
      <c r="I13" s="153">
        <f ca="1"/>
        <v>0.61930237417913259</v>
      </c>
      <c r="J13" s="153">
        <f t="shared" ca="1" si="1"/>
        <v>0.65005986784971603</v>
      </c>
      <c r="K13" s="153">
        <f t="shared" ca="1" si="2"/>
        <v>0.34994013215028397</v>
      </c>
      <c r="L13" s="153">
        <f t="shared" ca="1" si="3"/>
        <v>0</v>
      </c>
    </row>
    <row r="14" spans="2:12" x14ac:dyDescent="0.3">
      <c r="B14" s="153">
        <f ca="1"/>
        <v>28</v>
      </c>
      <c r="C14" s="153">
        <f ca="1"/>
        <v>5.2</v>
      </c>
      <c r="D14" s="153">
        <f ca="1"/>
        <v>3.5</v>
      </c>
      <c r="E14" s="153">
        <f ca="1"/>
        <v>1.5</v>
      </c>
      <c r="F14" s="153">
        <f ca="1"/>
        <v>0.2</v>
      </c>
      <c r="G14" s="153" t="str">
        <f ca="1"/>
        <v>setosa</v>
      </c>
      <c r="H14" s="153">
        <f t="shared" ca="1" si="0"/>
        <v>0</v>
      </c>
      <c r="I14" s="153">
        <f ca="1"/>
        <v>0.30965118708956629</v>
      </c>
      <c r="J14" s="153">
        <f t="shared" ca="1" si="1"/>
        <v>0.57680011757476135</v>
      </c>
      <c r="K14" s="153">
        <f t="shared" ca="1" si="2"/>
        <v>0.42319988242523865</v>
      </c>
      <c r="L14" s="153">
        <f t="shared" ca="1" si="3"/>
        <v>0</v>
      </c>
    </row>
    <row r="15" spans="2:12" x14ac:dyDescent="0.3">
      <c r="B15" s="153">
        <f ca="1"/>
        <v>29</v>
      </c>
      <c r="C15" s="153">
        <f ca="1"/>
        <v>5.2</v>
      </c>
      <c r="D15" s="153">
        <f ca="1"/>
        <v>3.4</v>
      </c>
      <c r="E15" s="153">
        <f ca="1"/>
        <v>1.4</v>
      </c>
      <c r="F15" s="153">
        <f ca="1"/>
        <v>0.2</v>
      </c>
      <c r="G15" s="153" t="str">
        <f ca="1"/>
        <v>setosa</v>
      </c>
      <c r="H15" s="153">
        <f t="shared" ca="1" si="0"/>
        <v>0</v>
      </c>
      <c r="I15" s="153">
        <f ca="1"/>
        <v>0.30965118708956629</v>
      </c>
      <c r="J15" s="153">
        <f t="shared" ca="1" si="1"/>
        <v>0.57680011757476135</v>
      </c>
      <c r="K15" s="153">
        <f t="shared" ca="1" si="2"/>
        <v>0.42319988242523865</v>
      </c>
      <c r="L15" s="153">
        <f t="shared" ca="1" si="3"/>
        <v>0</v>
      </c>
    </row>
    <row r="16" spans="2:12" x14ac:dyDescent="0.3">
      <c r="B16" s="153">
        <f ca="1"/>
        <v>30</v>
      </c>
      <c r="C16" s="153">
        <f ca="1"/>
        <v>4.7</v>
      </c>
      <c r="D16" s="153">
        <f ca="1"/>
        <v>3.2</v>
      </c>
      <c r="E16" s="153">
        <f ca="1"/>
        <v>1.6</v>
      </c>
      <c r="F16" s="153">
        <f ca="1"/>
        <v>0.2</v>
      </c>
      <c r="G16" s="153" t="str">
        <f ca="1"/>
        <v>setosa</v>
      </c>
      <c r="H16" s="153">
        <f t="shared" ca="1" si="0"/>
        <v>0</v>
      </c>
      <c r="I16" s="153">
        <f ca="1"/>
        <v>0.30965118708956629</v>
      </c>
      <c r="J16" s="153">
        <f t="shared" ca="1" si="1"/>
        <v>0.57680011757476135</v>
      </c>
      <c r="K16" s="153">
        <f t="shared" ca="1" si="2"/>
        <v>0.42319988242523865</v>
      </c>
      <c r="L16" s="153">
        <f t="shared" ca="1" si="3"/>
        <v>0</v>
      </c>
    </row>
    <row r="17" spans="2:12" x14ac:dyDescent="0.3">
      <c r="B17" s="153">
        <f ca="1"/>
        <v>31</v>
      </c>
      <c r="C17" s="153">
        <f ca="1"/>
        <v>4.8</v>
      </c>
      <c r="D17" s="153">
        <f ca="1"/>
        <v>3.1</v>
      </c>
      <c r="E17" s="153">
        <f ca="1"/>
        <v>1.6</v>
      </c>
      <c r="F17" s="153">
        <f ca="1"/>
        <v>0.2</v>
      </c>
      <c r="G17" s="153" t="str">
        <f ca="1"/>
        <v>setosa</v>
      </c>
      <c r="H17" s="153">
        <f t="shared" ca="1" si="0"/>
        <v>0</v>
      </c>
      <c r="I17" s="153">
        <f ca="1"/>
        <v>0.30965118708956629</v>
      </c>
      <c r="J17" s="153">
        <f t="shared" ca="1" si="1"/>
        <v>0.57680011757476135</v>
      </c>
      <c r="K17" s="153">
        <f t="shared" ca="1" si="2"/>
        <v>0.42319988242523865</v>
      </c>
      <c r="L17" s="153">
        <f t="shared" ca="1" si="3"/>
        <v>0</v>
      </c>
    </row>
    <row r="18" spans="2:12" x14ac:dyDescent="0.3">
      <c r="B18" s="153">
        <f ca="1"/>
        <v>32</v>
      </c>
      <c r="C18" s="153">
        <f ca="1"/>
        <v>5.4</v>
      </c>
      <c r="D18" s="153">
        <f ca="1"/>
        <v>3.4</v>
      </c>
      <c r="E18" s="153">
        <f ca="1"/>
        <v>1.5</v>
      </c>
      <c r="F18" s="153">
        <f ca="1"/>
        <v>0.4</v>
      </c>
      <c r="G18" s="153" t="str">
        <f ca="1"/>
        <v>setosa</v>
      </c>
      <c r="H18" s="153">
        <f t="shared" ca="1" si="0"/>
        <v>0</v>
      </c>
      <c r="I18" s="153">
        <f ca="1"/>
        <v>0.61930237417913259</v>
      </c>
      <c r="J18" s="153">
        <f t="shared" ca="1" si="1"/>
        <v>0.65005986784971603</v>
      </c>
      <c r="K18" s="153">
        <f t="shared" ca="1" si="2"/>
        <v>0.34994013215028397</v>
      </c>
      <c r="L18" s="153">
        <f t="shared" ca="1" si="3"/>
        <v>0</v>
      </c>
    </row>
    <row r="19" spans="2:12" x14ac:dyDescent="0.3">
      <c r="B19" s="153">
        <f ca="1"/>
        <v>33</v>
      </c>
      <c r="C19" s="153">
        <f ca="1"/>
        <v>5.2</v>
      </c>
      <c r="D19" s="153">
        <f ca="1"/>
        <v>4.0999999999999996</v>
      </c>
      <c r="E19" s="153">
        <f ca="1"/>
        <v>1.5</v>
      </c>
      <c r="F19" s="153">
        <f ca="1"/>
        <v>0.1</v>
      </c>
      <c r="G19" s="153" t="str">
        <f ca="1"/>
        <v>setosa</v>
      </c>
      <c r="H19" s="153">
        <f t="shared" ca="1" si="0"/>
        <v>0</v>
      </c>
      <c r="I19" s="153">
        <f ca="1"/>
        <v>0.15482559354478315</v>
      </c>
      <c r="J19" s="153">
        <f t="shared" ca="1" si="1"/>
        <v>0.53862926413761969</v>
      </c>
      <c r="K19" s="153">
        <f t="shared" ca="1" si="2"/>
        <v>0.46137073586238031</v>
      </c>
      <c r="L19" s="153">
        <f t="shared" ca="1" si="3"/>
        <v>0</v>
      </c>
    </row>
    <row r="20" spans="2:12" x14ac:dyDescent="0.3">
      <c r="B20" s="153">
        <f ca="1"/>
        <v>34</v>
      </c>
      <c r="C20" s="153">
        <f ca="1"/>
        <v>5.5</v>
      </c>
      <c r="D20" s="153">
        <f ca="1"/>
        <v>4.2</v>
      </c>
      <c r="E20" s="153">
        <f ca="1"/>
        <v>1.4</v>
      </c>
      <c r="F20" s="153">
        <f ca="1"/>
        <v>0.2</v>
      </c>
      <c r="G20" s="153" t="str">
        <f ca="1"/>
        <v>setosa</v>
      </c>
      <c r="H20" s="153">
        <f t="shared" ca="1" si="0"/>
        <v>0</v>
      </c>
      <c r="I20" s="153">
        <f ca="1"/>
        <v>0.30965118708956629</v>
      </c>
      <c r="J20" s="153">
        <f t="shared" ca="1" si="1"/>
        <v>0.57680011757476135</v>
      </c>
      <c r="K20" s="153">
        <f t="shared" ca="1" si="2"/>
        <v>0.42319988242523865</v>
      </c>
      <c r="L20" s="153">
        <f t="shared" ca="1" si="3"/>
        <v>0</v>
      </c>
    </row>
    <row r="21" spans="2:12" x14ac:dyDescent="0.3">
      <c r="B21" s="153">
        <f ca="1"/>
        <v>35</v>
      </c>
      <c r="C21" s="153">
        <f ca="1"/>
        <v>4.9000000000000004</v>
      </c>
      <c r="D21" s="153">
        <f ca="1"/>
        <v>3.1</v>
      </c>
      <c r="E21" s="153">
        <f ca="1"/>
        <v>1.5</v>
      </c>
      <c r="F21" s="153">
        <f ca="1"/>
        <v>0.2</v>
      </c>
      <c r="G21" s="153" t="str">
        <f ca="1"/>
        <v>setosa</v>
      </c>
      <c r="H21" s="153">
        <f t="shared" ca="1" si="0"/>
        <v>0</v>
      </c>
      <c r="I21" s="153">
        <f ca="1"/>
        <v>0.30965118708956629</v>
      </c>
      <c r="J21" s="153">
        <f t="shared" ca="1" si="1"/>
        <v>0.57680011757476135</v>
      </c>
      <c r="K21" s="153">
        <f t="shared" ca="1" si="2"/>
        <v>0.42319988242523865</v>
      </c>
      <c r="L21" s="153">
        <f t="shared" ca="1" si="3"/>
        <v>0</v>
      </c>
    </row>
    <row r="22" spans="2:12" x14ac:dyDescent="0.3">
      <c r="B22" s="153">
        <f ca="1"/>
        <v>36</v>
      </c>
      <c r="C22" s="153">
        <f ca="1"/>
        <v>5</v>
      </c>
      <c r="D22" s="153">
        <f ca="1"/>
        <v>3.2</v>
      </c>
      <c r="E22" s="153">
        <f ca="1"/>
        <v>1.2</v>
      </c>
      <c r="F22" s="153">
        <f ca="1"/>
        <v>0.2</v>
      </c>
      <c r="G22" s="153" t="str">
        <f ca="1"/>
        <v>setosa</v>
      </c>
      <c r="H22" s="153">
        <f t="shared" ca="1" si="0"/>
        <v>0</v>
      </c>
      <c r="I22" s="153">
        <f ca="1"/>
        <v>0.30965118708956629</v>
      </c>
      <c r="J22" s="153">
        <f t="shared" ca="1" si="1"/>
        <v>0.57680011757476135</v>
      </c>
      <c r="K22" s="153">
        <f t="shared" ca="1" si="2"/>
        <v>0.42319988242523865</v>
      </c>
      <c r="L22" s="153">
        <f t="shared" ca="1" si="3"/>
        <v>0</v>
      </c>
    </row>
    <row r="23" spans="2:12" x14ac:dyDescent="0.3">
      <c r="B23" s="153">
        <f ca="1"/>
        <v>37</v>
      </c>
      <c r="C23" s="153">
        <f ca="1"/>
        <v>5.5</v>
      </c>
      <c r="D23" s="153">
        <f ca="1"/>
        <v>3.5</v>
      </c>
      <c r="E23" s="153">
        <f ca="1"/>
        <v>1.3</v>
      </c>
      <c r="F23" s="153">
        <f ca="1"/>
        <v>0.2</v>
      </c>
      <c r="G23" s="153" t="str">
        <f ca="1"/>
        <v>setosa</v>
      </c>
      <c r="H23" s="153">
        <f t="shared" ca="1" si="0"/>
        <v>0</v>
      </c>
      <c r="I23" s="153">
        <f ca="1"/>
        <v>0.30965118708956629</v>
      </c>
      <c r="J23" s="153">
        <f t="shared" ca="1" si="1"/>
        <v>0.57680011757476135</v>
      </c>
      <c r="K23" s="153">
        <f t="shared" ca="1" si="2"/>
        <v>0.42319988242523865</v>
      </c>
      <c r="L23" s="153">
        <f t="shared" ca="1" si="3"/>
        <v>0</v>
      </c>
    </row>
    <row r="24" spans="2:12" x14ac:dyDescent="0.3">
      <c r="B24" s="153">
        <f ca="1"/>
        <v>38</v>
      </c>
      <c r="C24" s="153">
        <f ca="1"/>
        <v>4.9000000000000004</v>
      </c>
      <c r="D24" s="153">
        <f ca="1"/>
        <v>3.6</v>
      </c>
      <c r="E24" s="153">
        <f ca="1"/>
        <v>1.4</v>
      </c>
      <c r="F24" s="153">
        <f ca="1"/>
        <v>0.1</v>
      </c>
      <c r="G24" s="153" t="str">
        <f ca="1"/>
        <v>setosa</v>
      </c>
      <c r="H24" s="153">
        <f t="shared" ca="1" si="0"/>
        <v>0</v>
      </c>
      <c r="I24" s="153">
        <f ca="1"/>
        <v>0.15482559354478315</v>
      </c>
      <c r="J24" s="153">
        <f t="shared" ca="1" si="1"/>
        <v>0.53862926413761969</v>
      </c>
      <c r="K24" s="153">
        <f t="shared" ca="1" si="2"/>
        <v>0.46137073586238031</v>
      </c>
      <c r="L24" s="153">
        <f t="shared" ca="1" si="3"/>
        <v>0</v>
      </c>
    </row>
    <row r="25" spans="2:12" x14ac:dyDescent="0.3">
      <c r="B25" s="153">
        <f ca="1"/>
        <v>39</v>
      </c>
      <c r="C25" s="153">
        <f ca="1"/>
        <v>4.4000000000000004</v>
      </c>
      <c r="D25" s="153">
        <f ca="1"/>
        <v>3</v>
      </c>
      <c r="E25" s="153">
        <f ca="1"/>
        <v>1.3</v>
      </c>
      <c r="F25" s="153">
        <f ca="1"/>
        <v>0.2</v>
      </c>
      <c r="G25" s="153" t="str">
        <f ca="1"/>
        <v>setosa</v>
      </c>
      <c r="H25" s="153">
        <f t="shared" ca="1" si="0"/>
        <v>0</v>
      </c>
      <c r="I25" s="153">
        <f ca="1"/>
        <v>0.30965118708956629</v>
      </c>
      <c r="J25" s="153">
        <f t="shared" ca="1" si="1"/>
        <v>0.57680011757476135</v>
      </c>
      <c r="K25" s="153">
        <f t="shared" ca="1" si="2"/>
        <v>0.42319988242523865</v>
      </c>
      <c r="L25" s="153">
        <f t="shared" ca="1" si="3"/>
        <v>0</v>
      </c>
    </row>
    <row r="26" spans="2:12" x14ac:dyDescent="0.3">
      <c r="B26" s="153">
        <f ca="1"/>
        <v>40</v>
      </c>
      <c r="C26" s="153">
        <f ca="1"/>
        <v>5.0999999999999996</v>
      </c>
      <c r="D26" s="153">
        <f ca="1"/>
        <v>3.4</v>
      </c>
      <c r="E26" s="153">
        <f ca="1"/>
        <v>1.5</v>
      </c>
      <c r="F26" s="153">
        <f ca="1"/>
        <v>0.2</v>
      </c>
      <c r="G26" s="153" t="str">
        <f ca="1"/>
        <v>setosa</v>
      </c>
      <c r="H26" s="153">
        <f t="shared" ca="1" si="0"/>
        <v>0</v>
      </c>
      <c r="I26" s="153">
        <f ca="1"/>
        <v>0.30965118708956629</v>
      </c>
      <c r="J26" s="153">
        <f t="shared" ca="1" si="1"/>
        <v>0.57680011757476135</v>
      </c>
      <c r="K26" s="153">
        <f t="shared" ca="1" si="2"/>
        <v>0.42319988242523865</v>
      </c>
      <c r="L26" s="153">
        <f t="shared" ca="1" si="3"/>
        <v>0</v>
      </c>
    </row>
    <row r="27" spans="2:12" x14ac:dyDescent="0.3">
      <c r="B27" s="153">
        <f ca="1"/>
        <v>41</v>
      </c>
      <c r="C27" s="153">
        <f ca="1"/>
        <v>5</v>
      </c>
      <c r="D27" s="153">
        <f ca="1"/>
        <v>3.5</v>
      </c>
      <c r="E27" s="153">
        <f ca="1"/>
        <v>1.3</v>
      </c>
      <c r="F27" s="153">
        <f ca="1"/>
        <v>0.3</v>
      </c>
      <c r="G27" s="153" t="str">
        <f ca="1"/>
        <v>setosa</v>
      </c>
      <c r="H27" s="153">
        <f t="shared" ca="1" si="0"/>
        <v>0</v>
      </c>
      <c r="I27" s="153">
        <f ca="1"/>
        <v>0.46447678063434938</v>
      </c>
      <c r="J27" s="153">
        <f t="shared" ca="1" si="1"/>
        <v>0.61407565412572618</v>
      </c>
      <c r="K27" s="153">
        <f t="shared" ca="1" si="2"/>
        <v>0.38592434587427382</v>
      </c>
      <c r="L27" s="153">
        <f t="shared" ca="1" si="3"/>
        <v>0</v>
      </c>
    </row>
    <row r="28" spans="2:12" x14ac:dyDescent="0.3">
      <c r="B28" s="153">
        <f ca="1"/>
        <v>42</v>
      </c>
      <c r="C28" s="153">
        <f ca="1"/>
        <v>4.5</v>
      </c>
      <c r="D28" s="153">
        <f ca="1"/>
        <v>2.2999999999999998</v>
      </c>
      <c r="E28" s="153">
        <f ca="1"/>
        <v>1.3</v>
      </c>
      <c r="F28" s="153">
        <f ca="1"/>
        <v>0.3</v>
      </c>
      <c r="G28" s="153" t="str">
        <f ca="1"/>
        <v>setosa</v>
      </c>
      <c r="H28" s="153">
        <f t="shared" ca="1" si="0"/>
        <v>0</v>
      </c>
      <c r="I28" s="153">
        <f ca="1"/>
        <v>0.46447678063434938</v>
      </c>
      <c r="J28" s="153">
        <f t="shared" ca="1" si="1"/>
        <v>0.61407565412572618</v>
      </c>
      <c r="K28" s="153">
        <f t="shared" ca="1" si="2"/>
        <v>0.38592434587427382</v>
      </c>
      <c r="L28" s="153">
        <f t="shared" ca="1" si="3"/>
        <v>0</v>
      </c>
    </row>
    <row r="29" spans="2:12" x14ac:dyDescent="0.3">
      <c r="B29" s="153">
        <f ca="1"/>
        <v>43</v>
      </c>
      <c r="C29" s="153">
        <f ca="1"/>
        <v>4.4000000000000004</v>
      </c>
      <c r="D29" s="153">
        <f ca="1"/>
        <v>3.2</v>
      </c>
      <c r="E29" s="153">
        <f ca="1"/>
        <v>1.3</v>
      </c>
      <c r="F29" s="153">
        <f ca="1"/>
        <v>0.2</v>
      </c>
      <c r="G29" s="153" t="str">
        <f ca="1"/>
        <v>setosa</v>
      </c>
      <c r="H29" s="153">
        <f t="shared" ca="1" si="0"/>
        <v>0</v>
      </c>
      <c r="I29" s="153">
        <f ca="1"/>
        <v>0.30965118708956629</v>
      </c>
      <c r="J29" s="153">
        <f t="shared" ca="1" si="1"/>
        <v>0.57680011757476135</v>
      </c>
      <c r="K29" s="153">
        <f t="shared" ca="1" si="2"/>
        <v>0.42319988242523865</v>
      </c>
      <c r="L29" s="153">
        <f t="shared" ca="1" si="3"/>
        <v>0</v>
      </c>
    </row>
    <row r="30" spans="2:12" x14ac:dyDescent="0.3">
      <c r="B30" s="153">
        <f ca="1"/>
        <v>44</v>
      </c>
      <c r="C30" s="153">
        <f ca="1"/>
        <v>5</v>
      </c>
      <c r="D30" s="153">
        <f ca="1"/>
        <v>3.5</v>
      </c>
      <c r="E30" s="153">
        <f ca="1"/>
        <v>1.6</v>
      </c>
      <c r="F30" s="153">
        <f ca="1"/>
        <v>0.6</v>
      </c>
      <c r="G30" s="153" t="str">
        <f ca="1"/>
        <v>setosa</v>
      </c>
      <c r="H30" s="153">
        <f t="shared" ca="1" si="0"/>
        <v>0</v>
      </c>
      <c r="I30" s="153">
        <f ca="1"/>
        <v>0.92895356126869877</v>
      </c>
      <c r="J30" s="153">
        <f t="shared" ca="1" si="1"/>
        <v>0.71686293754400465</v>
      </c>
      <c r="K30" s="153">
        <f t="shared" ca="1" si="2"/>
        <v>0.28313706245599535</v>
      </c>
      <c r="L30" s="153">
        <f t="shared" ca="1" si="3"/>
        <v>0</v>
      </c>
    </row>
    <row r="31" spans="2:12" x14ac:dyDescent="0.3">
      <c r="B31" s="153">
        <f ca="1"/>
        <v>45</v>
      </c>
      <c r="C31" s="153">
        <f ca="1"/>
        <v>5.0999999999999996</v>
      </c>
      <c r="D31" s="153">
        <f ca="1"/>
        <v>3.8</v>
      </c>
      <c r="E31" s="153">
        <f ca="1"/>
        <v>1.9</v>
      </c>
      <c r="F31" s="153">
        <f ca="1"/>
        <v>0.4</v>
      </c>
      <c r="G31" s="153" t="str">
        <f ca="1"/>
        <v>setosa</v>
      </c>
      <c r="H31" s="153">
        <f t="shared" ca="1" si="0"/>
        <v>0</v>
      </c>
      <c r="I31" s="153">
        <f ca="1"/>
        <v>0.61930237417913259</v>
      </c>
      <c r="J31" s="153">
        <f t="shared" ca="1" si="1"/>
        <v>0.65005986784971603</v>
      </c>
      <c r="K31" s="153">
        <f t="shared" ca="1" si="2"/>
        <v>0.34994013215028397</v>
      </c>
      <c r="L31" s="153">
        <f t="shared" ca="1" si="3"/>
        <v>0</v>
      </c>
    </row>
    <row r="32" spans="2:12" x14ac:dyDescent="0.3">
      <c r="B32" s="153">
        <f ca="1"/>
        <v>46</v>
      </c>
      <c r="C32" s="153">
        <f ca="1"/>
        <v>4.8</v>
      </c>
      <c r="D32" s="153">
        <f ca="1"/>
        <v>3</v>
      </c>
      <c r="E32" s="153">
        <f ca="1"/>
        <v>1.4</v>
      </c>
      <c r="F32" s="153">
        <f ca="1"/>
        <v>0.3</v>
      </c>
      <c r="G32" s="153" t="str">
        <f ca="1"/>
        <v>setosa</v>
      </c>
      <c r="H32" s="153">
        <f t="shared" ca="1" si="0"/>
        <v>0</v>
      </c>
      <c r="I32" s="153">
        <f ca="1"/>
        <v>0.46447678063434938</v>
      </c>
      <c r="J32" s="153">
        <f t="shared" ca="1" si="1"/>
        <v>0.61407565412572618</v>
      </c>
      <c r="K32" s="153">
        <f t="shared" ca="1" si="2"/>
        <v>0.38592434587427382</v>
      </c>
      <c r="L32" s="153">
        <f t="shared" ca="1" si="3"/>
        <v>0</v>
      </c>
    </row>
    <row r="33" spans="2:12" x14ac:dyDescent="0.3">
      <c r="B33" s="153">
        <f ca="1"/>
        <v>47</v>
      </c>
      <c r="C33" s="153">
        <f ca="1"/>
        <v>5.0999999999999996</v>
      </c>
      <c r="D33" s="153">
        <f ca="1"/>
        <v>3.8</v>
      </c>
      <c r="E33" s="153">
        <f ca="1"/>
        <v>1.6</v>
      </c>
      <c r="F33" s="153">
        <f ca="1"/>
        <v>0.2</v>
      </c>
      <c r="G33" s="153" t="str">
        <f ca="1"/>
        <v>setosa</v>
      </c>
      <c r="H33" s="153">
        <f t="shared" ca="1" si="0"/>
        <v>0</v>
      </c>
      <c r="I33" s="153">
        <f ca="1"/>
        <v>0.30965118708956629</v>
      </c>
      <c r="J33" s="153">
        <f t="shared" ca="1" si="1"/>
        <v>0.57680011757476135</v>
      </c>
      <c r="K33" s="153">
        <f t="shared" ca="1" si="2"/>
        <v>0.42319988242523865</v>
      </c>
      <c r="L33" s="153">
        <f t="shared" ca="1" si="3"/>
        <v>0</v>
      </c>
    </row>
    <row r="34" spans="2:12" x14ac:dyDescent="0.3">
      <c r="B34" s="153">
        <f ca="1"/>
        <v>48</v>
      </c>
      <c r="C34" s="153">
        <f ca="1"/>
        <v>4.5999999999999996</v>
      </c>
      <c r="D34" s="153">
        <f ca="1"/>
        <v>3.2</v>
      </c>
      <c r="E34" s="153">
        <f ca="1"/>
        <v>1.4</v>
      </c>
      <c r="F34" s="153">
        <f ca="1"/>
        <v>0.2</v>
      </c>
      <c r="G34" s="153" t="str">
        <f ca="1"/>
        <v>setosa</v>
      </c>
      <c r="H34" s="153">
        <f t="shared" ca="1" si="0"/>
        <v>0</v>
      </c>
      <c r="I34" s="153">
        <f ca="1"/>
        <v>0.30965118708956629</v>
      </c>
      <c r="J34" s="153">
        <f t="shared" ca="1" si="1"/>
        <v>0.57680011757476135</v>
      </c>
      <c r="K34" s="153">
        <f t="shared" ca="1" si="2"/>
        <v>0.42319988242523865</v>
      </c>
      <c r="L34" s="153">
        <f t="shared" ca="1" si="3"/>
        <v>0</v>
      </c>
    </row>
    <row r="35" spans="2:12" x14ac:dyDescent="0.3">
      <c r="B35" s="153">
        <f ca="1"/>
        <v>49</v>
      </c>
      <c r="C35" s="153">
        <f ca="1"/>
        <v>5.3</v>
      </c>
      <c r="D35" s="153">
        <f ca="1"/>
        <v>3.7</v>
      </c>
      <c r="E35" s="153">
        <f ca="1"/>
        <v>1.5</v>
      </c>
      <c r="F35" s="153">
        <f ca="1"/>
        <v>0.2</v>
      </c>
      <c r="G35" s="153" t="str">
        <f ca="1"/>
        <v>setosa</v>
      </c>
      <c r="H35" s="153">
        <f t="shared" ca="1" si="0"/>
        <v>0</v>
      </c>
      <c r="I35" s="153">
        <f ca="1"/>
        <v>0.30965118708956629</v>
      </c>
      <c r="J35" s="153">
        <f t="shared" ca="1" si="1"/>
        <v>0.57680011757476135</v>
      </c>
      <c r="K35" s="153">
        <f t="shared" ca="1" si="2"/>
        <v>0.42319988242523865</v>
      </c>
      <c r="L35" s="153">
        <f t="shared" ca="1" si="3"/>
        <v>0</v>
      </c>
    </row>
    <row r="36" spans="2:12" x14ac:dyDescent="0.3">
      <c r="B36" s="153">
        <f ca="1"/>
        <v>50</v>
      </c>
      <c r="C36" s="153">
        <f ca="1"/>
        <v>5</v>
      </c>
      <c r="D36" s="153">
        <f ca="1"/>
        <v>3.3</v>
      </c>
      <c r="E36" s="153">
        <f ca="1"/>
        <v>1.4</v>
      </c>
      <c r="F36" s="153">
        <f ca="1"/>
        <v>0.2</v>
      </c>
      <c r="G36" s="153" t="str">
        <f ca="1"/>
        <v>setosa</v>
      </c>
      <c r="H36" s="153">
        <f t="shared" ca="1" si="0"/>
        <v>0</v>
      </c>
      <c r="I36" s="153">
        <f ca="1"/>
        <v>0.30965118708956629</v>
      </c>
      <c r="J36" s="153">
        <f t="shared" ca="1" si="1"/>
        <v>0.57680011757476135</v>
      </c>
      <c r="K36" s="153">
        <f t="shared" ca="1" si="2"/>
        <v>0.42319988242523865</v>
      </c>
      <c r="L36" s="153">
        <f t="shared" ca="1" si="3"/>
        <v>0</v>
      </c>
    </row>
    <row r="37" spans="2:12" x14ac:dyDescent="0.3">
      <c r="B37" s="153">
        <f ca="1"/>
        <v>51</v>
      </c>
      <c r="C37" s="153">
        <f ca="1"/>
        <v>7</v>
      </c>
      <c r="D37" s="153">
        <f ca="1"/>
        <v>3.2</v>
      </c>
      <c r="E37" s="153">
        <f ca="1"/>
        <v>4.7</v>
      </c>
      <c r="F37" s="153">
        <f ca="1"/>
        <v>1.4</v>
      </c>
      <c r="G37" s="153" t="str">
        <f ca="1"/>
        <v>versicolor</v>
      </c>
      <c r="H37" s="153">
        <f t="shared" ca="1" si="0"/>
        <v>1</v>
      </c>
      <c r="I37" s="153">
        <f ca="1"/>
        <v>2.1675583096269637</v>
      </c>
      <c r="J37" s="153">
        <f t="shared" ca="1" si="1"/>
        <v>0.89729817280539836</v>
      </c>
      <c r="K37" s="153">
        <f t="shared" ca="1" si="2"/>
        <v>0.89729817280539836</v>
      </c>
      <c r="L37" s="153">
        <f t="shared" ca="1" si="3"/>
        <v>1</v>
      </c>
    </row>
    <row r="38" spans="2:12" x14ac:dyDescent="0.3">
      <c r="B38" s="153">
        <f ca="1"/>
        <v>52</v>
      </c>
      <c r="C38" s="153">
        <f ca="1"/>
        <v>6.4</v>
      </c>
      <c r="D38" s="153">
        <f ca="1"/>
        <v>3.2</v>
      </c>
      <c r="E38" s="153">
        <f ca="1"/>
        <v>4.5</v>
      </c>
      <c r="F38" s="153">
        <f ca="1"/>
        <v>1.5</v>
      </c>
      <c r="G38" s="153" t="str">
        <f ca="1"/>
        <v>versicolor</v>
      </c>
      <c r="H38" s="153">
        <f t="shared" ca="1" si="0"/>
        <v>1</v>
      </c>
      <c r="I38" s="153">
        <f ca="1"/>
        <v>2.322383903171747</v>
      </c>
      <c r="J38" s="153">
        <f t="shared" ca="1" si="1"/>
        <v>0.91071397532948406</v>
      </c>
      <c r="K38" s="153">
        <f t="shared" ca="1" si="2"/>
        <v>0.91071397532948406</v>
      </c>
      <c r="L38" s="153">
        <f t="shared" ca="1" si="3"/>
        <v>1</v>
      </c>
    </row>
    <row r="39" spans="2:12" x14ac:dyDescent="0.3">
      <c r="B39" s="153">
        <f ca="1"/>
        <v>53</v>
      </c>
      <c r="C39" s="153">
        <f ca="1"/>
        <v>6.9</v>
      </c>
      <c r="D39" s="153">
        <f ca="1"/>
        <v>3.1</v>
      </c>
      <c r="E39" s="153">
        <f ca="1"/>
        <v>4.9000000000000004</v>
      </c>
      <c r="F39" s="153">
        <f ca="1"/>
        <v>1.5</v>
      </c>
      <c r="G39" s="153" t="str">
        <f ca="1"/>
        <v>versicolor</v>
      </c>
      <c r="H39" s="153">
        <f t="shared" ca="1" si="0"/>
        <v>1</v>
      </c>
      <c r="I39" s="153">
        <f ca="1"/>
        <v>2.322383903171747</v>
      </c>
      <c r="J39" s="153">
        <f t="shared" ca="1" si="1"/>
        <v>0.91071397532948406</v>
      </c>
      <c r="K39" s="153">
        <f t="shared" ca="1" si="2"/>
        <v>0.91071397532948406</v>
      </c>
      <c r="L39" s="153">
        <f t="shared" ca="1" si="3"/>
        <v>1</v>
      </c>
    </row>
    <row r="40" spans="2:12" x14ac:dyDescent="0.3">
      <c r="B40" s="153">
        <f ca="1"/>
        <v>54</v>
      </c>
      <c r="C40" s="153">
        <f ca="1"/>
        <v>5.5</v>
      </c>
      <c r="D40" s="153">
        <f ca="1"/>
        <v>2.2999999999999998</v>
      </c>
      <c r="E40" s="153">
        <f ca="1"/>
        <v>4</v>
      </c>
      <c r="F40" s="153">
        <f ca="1"/>
        <v>1.3</v>
      </c>
      <c r="G40" s="153" t="str">
        <f ca="1"/>
        <v>versicolor</v>
      </c>
      <c r="H40" s="153">
        <f t="shared" ca="1" si="0"/>
        <v>1</v>
      </c>
      <c r="I40" s="153">
        <f ca="1"/>
        <v>2.0127327160821809</v>
      </c>
      <c r="J40" s="153">
        <f t="shared" ca="1" si="1"/>
        <v>0.88212746303776468</v>
      </c>
      <c r="K40" s="153">
        <f t="shared" ca="1" si="2"/>
        <v>0.88212746303776468</v>
      </c>
      <c r="L40" s="153">
        <f t="shared" ca="1" si="3"/>
        <v>1</v>
      </c>
    </row>
    <row r="41" spans="2:12" x14ac:dyDescent="0.3">
      <c r="B41" s="153">
        <f ca="1"/>
        <v>55</v>
      </c>
      <c r="C41" s="153">
        <f ca="1"/>
        <v>6.5</v>
      </c>
      <c r="D41" s="153">
        <f ca="1"/>
        <v>2.8</v>
      </c>
      <c r="E41" s="153">
        <f ca="1"/>
        <v>4.5999999999999996</v>
      </c>
      <c r="F41" s="153">
        <f ca="1"/>
        <v>1.5</v>
      </c>
      <c r="G41" s="153" t="str">
        <f ca="1"/>
        <v>versicolor</v>
      </c>
      <c r="H41" s="153">
        <f t="shared" ca="1" si="0"/>
        <v>1</v>
      </c>
      <c r="I41" s="153">
        <f ca="1"/>
        <v>2.322383903171747</v>
      </c>
      <c r="J41" s="153">
        <f t="shared" ca="1" si="1"/>
        <v>0.91071397532948406</v>
      </c>
      <c r="K41" s="153">
        <f t="shared" ca="1" si="2"/>
        <v>0.91071397532948406</v>
      </c>
      <c r="L41" s="153">
        <f t="shared" ca="1" si="3"/>
        <v>1</v>
      </c>
    </row>
    <row r="42" spans="2:12" x14ac:dyDescent="0.3">
      <c r="B42" s="153">
        <f ca="1"/>
        <v>56</v>
      </c>
      <c r="C42" s="153">
        <f ca="1"/>
        <v>5.7</v>
      </c>
      <c r="D42" s="153">
        <f ca="1"/>
        <v>2.8</v>
      </c>
      <c r="E42" s="153">
        <f ca="1"/>
        <v>4.5</v>
      </c>
      <c r="F42" s="153">
        <f ca="1"/>
        <v>1.3</v>
      </c>
      <c r="G42" s="153" t="str">
        <f ca="1"/>
        <v>versicolor</v>
      </c>
      <c r="H42" s="153">
        <f t="shared" ca="1" si="0"/>
        <v>1</v>
      </c>
      <c r="I42" s="153">
        <f ca="1"/>
        <v>2.0127327160821809</v>
      </c>
      <c r="J42" s="153">
        <f t="shared" ca="1" si="1"/>
        <v>0.88212746303776468</v>
      </c>
      <c r="K42" s="153">
        <f t="shared" ca="1" si="2"/>
        <v>0.88212746303776468</v>
      </c>
      <c r="L42" s="153">
        <f t="shared" ca="1" si="3"/>
        <v>1</v>
      </c>
    </row>
    <row r="43" spans="2:12" x14ac:dyDescent="0.3">
      <c r="B43" s="153">
        <f ca="1"/>
        <v>57</v>
      </c>
      <c r="C43" s="153">
        <f ca="1"/>
        <v>6.3</v>
      </c>
      <c r="D43" s="153">
        <f ca="1"/>
        <v>3.3</v>
      </c>
      <c r="E43" s="153">
        <f ca="1"/>
        <v>4.7</v>
      </c>
      <c r="F43" s="153">
        <f ca="1"/>
        <v>1.6</v>
      </c>
      <c r="G43" s="153" t="str">
        <f ca="1"/>
        <v>versicolor</v>
      </c>
      <c r="H43" s="153">
        <f t="shared" ca="1" si="0"/>
        <v>1</v>
      </c>
      <c r="I43" s="153">
        <f ca="1"/>
        <v>2.4772094967165303</v>
      </c>
      <c r="J43" s="153">
        <f t="shared" ca="1" si="1"/>
        <v>0.92252859675274168</v>
      </c>
      <c r="K43" s="153">
        <f t="shared" ca="1" si="2"/>
        <v>0.92252859675274168</v>
      </c>
      <c r="L43" s="153">
        <f t="shared" ca="1" si="3"/>
        <v>1</v>
      </c>
    </row>
    <row r="44" spans="2:12" x14ac:dyDescent="0.3">
      <c r="B44" s="153">
        <f ca="1"/>
        <v>58</v>
      </c>
      <c r="C44" s="153">
        <f ca="1"/>
        <v>4.9000000000000004</v>
      </c>
      <c r="D44" s="153">
        <f ca="1"/>
        <v>2.4</v>
      </c>
      <c r="E44" s="153">
        <f ca="1"/>
        <v>3.3</v>
      </c>
      <c r="F44" s="153">
        <f ca="1"/>
        <v>1</v>
      </c>
      <c r="G44" s="153" t="str">
        <f ca="1"/>
        <v>versicolor</v>
      </c>
      <c r="H44" s="153">
        <f t="shared" ca="1" si="0"/>
        <v>1</v>
      </c>
      <c r="I44" s="153">
        <f ca="1"/>
        <v>1.5482559354478314</v>
      </c>
      <c r="J44" s="153">
        <f t="shared" ca="1" si="1"/>
        <v>0.82466169197233596</v>
      </c>
      <c r="K44" s="153">
        <f t="shared" ca="1" si="2"/>
        <v>0.82466169197233596</v>
      </c>
      <c r="L44" s="153">
        <f t="shared" ca="1" si="3"/>
        <v>1</v>
      </c>
    </row>
    <row r="45" spans="2:12" x14ac:dyDescent="0.3">
      <c r="B45" s="153">
        <f ca="1"/>
        <v>59</v>
      </c>
      <c r="C45" s="153">
        <f ca="1"/>
        <v>6.6</v>
      </c>
      <c r="D45" s="153">
        <f ca="1"/>
        <v>2.9</v>
      </c>
      <c r="E45" s="153">
        <f ca="1"/>
        <v>4.5999999999999996</v>
      </c>
      <c r="F45" s="153">
        <f ca="1"/>
        <v>1.3</v>
      </c>
      <c r="G45" s="153" t="str">
        <f ca="1"/>
        <v>versicolor</v>
      </c>
      <c r="H45" s="153">
        <f t="shared" ca="1" si="0"/>
        <v>1</v>
      </c>
      <c r="I45" s="153">
        <f ca="1"/>
        <v>2.0127327160821809</v>
      </c>
      <c r="J45" s="153">
        <f t="shared" ca="1" si="1"/>
        <v>0.88212746303776468</v>
      </c>
      <c r="K45" s="153">
        <f t="shared" ca="1" si="2"/>
        <v>0.88212746303776468</v>
      </c>
      <c r="L45" s="153">
        <f t="shared" ca="1" si="3"/>
        <v>1</v>
      </c>
    </row>
    <row r="46" spans="2:12" x14ac:dyDescent="0.3">
      <c r="B46" s="153">
        <f ca="1"/>
        <v>60</v>
      </c>
      <c r="C46" s="153">
        <f ca="1"/>
        <v>5.2</v>
      </c>
      <c r="D46" s="153">
        <f ca="1"/>
        <v>2.7</v>
      </c>
      <c r="E46" s="153">
        <f ca="1"/>
        <v>3.9</v>
      </c>
      <c r="F46" s="153">
        <f ca="1"/>
        <v>1.4</v>
      </c>
      <c r="G46" s="153" t="str">
        <f ca="1"/>
        <v>versicolor</v>
      </c>
      <c r="H46" s="153">
        <f t="shared" ca="1" si="0"/>
        <v>1</v>
      </c>
      <c r="I46" s="153">
        <f ca="1"/>
        <v>2.1675583096269637</v>
      </c>
      <c r="J46" s="153">
        <f t="shared" ca="1" si="1"/>
        <v>0.89729817280539836</v>
      </c>
      <c r="K46" s="153">
        <f t="shared" ca="1" si="2"/>
        <v>0.89729817280539836</v>
      </c>
      <c r="L46" s="153">
        <f t="shared" ca="1" si="3"/>
        <v>1</v>
      </c>
    </row>
    <row r="47" spans="2:12" x14ac:dyDescent="0.3">
      <c r="B47" s="153">
        <f ca="1"/>
        <v>61</v>
      </c>
      <c r="C47" s="153">
        <f ca="1"/>
        <v>5</v>
      </c>
      <c r="D47" s="153">
        <f ca="1"/>
        <v>2</v>
      </c>
      <c r="E47" s="153">
        <f ca="1"/>
        <v>3.5</v>
      </c>
      <c r="F47" s="153">
        <f ca="1"/>
        <v>1</v>
      </c>
      <c r="G47" s="153" t="str">
        <f ca="1"/>
        <v>versicolor</v>
      </c>
      <c r="H47" s="153">
        <f t="shared" ca="1" si="0"/>
        <v>1</v>
      </c>
      <c r="I47" s="153">
        <f ca="1"/>
        <v>1.5482559354478314</v>
      </c>
      <c r="J47" s="153">
        <f t="shared" ca="1" si="1"/>
        <v>0.82466169197233596</v>
      </c>
      <c r="K47" s="153">
        <f t="shared" ca="1" si="2"/>
        <v>0.82466169197233596</v>
      </c>
      <c r="L47" s="153">
        <f t="shared" ca="1" si="3"/>
        <v>1</v>
      </c>
    </row>
    <row r="48" spans="2:12" x14ac:dyDescent="0.3">
      <c r="B48" s="153">
        <f ca="1"/>
        <v>62</v>
      </c>
      <c r="C48" s="153">
        <f ca="1"/>
        <v>5.9</v>
      </c>
      <c r="D48" s="153">
        <f ca="1"/>
        <v>3</v>
      </c>
      <c r="E48" s="153">
        <f ca="1"/>
        <v>4.2</v>
      </c>
      <c r="F48" s="153">
        <f ca="1"/>
        <v>1.5</v>
      </c>
      <c r="G48" s="153" t="str">
        <f ca="1"/>
        <v>versicolor</v>
      </c>
      <c r="H48" s="153">
        <f t="shared" ca="1" si="0"/>
        <v>1</v>
      </c>
      <c r="I48" s="153">
        <f ca="1"/>
        <v>2.322383903171747</v>
      </c>
      <c r="J48" s="153">
        <f t="shared" ca="1" si="1"/>
        <v>0.91071397532948406</v>
      </c>
      <c r="K48" s="153">
        <f t="shared" ca="1" si="2"/>
        <v>0.91071397532948406</v>
      </c>
      <c r="L48" s="153">
        <f t="shared" ca="1" si="3"/>
        <v>1</v>
      </c>
    </row>
    <row r="49" spans="2:12" x14ac:dyDescent="0.3">
      <c r="B49" s="153">
        <f ca="1"/>
        <v>63</v>
      </c>
      <c r="C49" s="153">
        <f ca="1"/>
        <v>6</v>
      </c>
      <c r="D49" s="153">
        <f ca="1"/>
        <v>2.2000000000000002</v>
      </c>
      <c r="E49" s="153">
        <f ca="1"/>
        <v>4</v>
      </c>
      <c r="F49" s="153">
        <f ca="1"/>
        <v>1</v>
      </c>
      <c r="G49" s="153" t="str">
        <f ca="1"/>
        <v>versicolor</v>
      </c>
      <c r="H49" s="153">
        <f t="shared" ca="1" si="0"/>
        <v>1</v>
      </c>
      <c r="I49" s="153">
        <f ca="1"/>
        <v>1.5482559354478314</v>
      </c>
      <c r="J49" s="153">
        <f t="shared" ca="1" si="1"/>
        <v>0.82466169197233596</v>
      </c>
      <c r="K49" s="153">
        <f t="shared" ca="1" si="2"/>
        <v>0.82466169197233596</v>
      </c>
      <c r="L49" s="153">
        <f t="shared" ca="1" si="3"/>
        <v>1</v>
      </c>
    </row>
    <row r="50" spans="2:12" x14ac:dyDescent="0.3">
      <c r="B50" s="153">
        <f ca="1"/>
        <v>64</v>
      </c>
      <c r="C50" s="153">
        <f ca="1"/>
        <v>6.1</v>
      </c>
      <c r="D50" s="153">
        <f ca="1"/>
        <v>2.9</v>
      </c>
      <c r="E50" s="153">
        <f ca="1"/>
        <v>4.7</v>
      </c>
      <c r="F50" s="153">
        <f ca="1"/>
        <v>1.4</v>
      </c>
      <c r="G50" s="153" t="str">
        <f ca="1"/>
        <v>versicolor</v>
      </c>
      <c r="H50" s="153">
        <f t="shared" ca="1" si="0"/>
        <v>1</v>
      </c>
      <c r="I50" s="153">
        <f ca="1"/>
        <v>2.1675583096269637</v>
      </c>
      <c r="J50" s="153">
        <f t="shared" ca="1" si="1"/>
        <v>0.89729817280539836</v>
      </c>
      <c r="K50" s="153">
        <f t="shared" ca="1" si="2"/>
        <v>0.89729817280539836</v>
      </c>
      <c r="L50" s="153">
        <f t="shared" ca="1" si="3"/>
        <v>1</v>
      </c>
    </row>
    <row r="51" spans="2:12" x14ac:dyDescent="0.3">
      <c r="B51" s="153">
        <f ca="1"/>
        <v>65</v>
      </c>
      <c r="C51" s="153">
        <f ca="1"/>
        <v>5.6</v>
      </c>
      <c r="D51" s="153">
        <f ca="1"/>
        <v>2.9</v>
      </c>
      <c r="E51" s="153">
        <f ca="1"/>
        <v>3.6</v>
      </c>
      <c r="F51" s="153">
        <f ca="1"/>
        <v>1.3</v>
      </c>
      <c r="G51" s="153" t="str">
        <f ca="1"/>
        <v>versicolor</v>
      </c>
      <c r="H51" s="153">
        <f t="shared" ca="1" si="0"/>
        <v>1</v>
      </c>
      <c r="I51" s="153">
        <f ca="1"/>
        <v>2.0127327160821809</v>
      </c>
      <c r="J51" s="153">
        <f t="shared" ca="1" si="1"/>
        <v>0.88212746303776468</v>
      </c>
      <c r="K51" s="153">
        <f t="shared" ca="1" si="2"/>
        <v>0.88212746303776468</v>
      </c>
      <c r="L51" s="153">
        <f t="shared" ca="1" si="3"/>
        <v>1</v>
      </c>
    </row>
    <row r="52" spans="2:12" x14ac:dyDescent="0.3">
      <c r="B52" s="153">
        <f ca="1"/>
        <v>66</v>
      </c>
      <c r="C52" s="153">
        <f ca="1"/>
        <v>6.7</v>
      </c>
      <c r="D52" s="153">
        <f ca="1"/>
        <v>3.1</v>
      </c>
      <c r="E52" s="153">
        <f ca="1"/>
        <v>4.4000000000000004</v>
      </c>
      <c r="F52" s="153">
        <f ca="1"/>
        <v>1.4</v>
      </c>
      <c r="G52" s="153" t="str">
        <f ca="1"/>
        <v>versicolor</v>
      </c>
      <c r="H52" s="153">
        <f t="shared" ca="1" si="0"/>
        <v>1</v>
      </c>
      <c r="I52" s="153">
        <f ca="1"/>
        <v>2.1675583096269637</v>
      </c>
      <c r="J52" s="153">
        <f t="shared" ca="1" si="1"/>
        <v>0.89729817280539836</v>
      </c>
      <c r="K52" s="153">
        <f t="shared" ca="1" si="2"/>
        <v>0.89729817280539836</v>
      </c>
      <c r="L52" s="153">
        <f t="shared" ca="1" si="3"/>
        <v>1</v>
      </c>
    </row>
    <row r="53" spans="2:12" x14ac:dyDescent="0.3">
      <c r="B53" s="153">
        <f ca="1"/>
        <v>67</v>
      </c>
      <c r="C53" s="153">
        <f ca="1"/>
        <v>5.6</v>
      </c>
      <c r="D53" s="153">
        <f ca="1"/>
        <v>3</v>
      </c>
      <c r="E53" s="153">
        <f ca="1"/>
        <v>4.5</v>
      </c>
      <c r="F53" s="153">
        <f ca="1"/>
        <v>1.5</v>
      </c>
      <c r="G53" s="153" t="str">
        <f ca="1"/>
        <v>versicolor</v>
      </c>
      <c r="H53" s="153">
        <f t="shared" ca="1" si="0"/>
        <v>1</v>
      </c>
      <c r="I53" s="153">
        <f ca="1"/>
        <v>2.322383903171747</v>
      </c>
      <c r="J53" s="153">
        <f t="shared" ca="1" si="1"/>
        <v>0.91071397532948406</v>
      </c>
      <c r="K53" s="153">
        <f t="shared" ca="1" si="2"/>
        <v>0.91071397532948406</v>
      </c>
      <c r="L53" s="153">
        <f t="shared" ca="1" si="3"/>
        <v>1</v>
      </c>
    </row>
    <row r="54" spans="2:12" x14ac:dyDescent="0.3">
      <c r="B54" s="153">
        <f ca="1"/>
        <v>68</v>
      </c>
      <c r="C54" s="153">
        <f ca="1"/>
        <v>5.8</v>
      </c>
      <c r="D54" s="153">
        <f ca="1"/>
        <v>2.7</v>
      </c>
      <c r="E54" s="153">
        <f ca="1"/>
        <v>4.0999999999999996</v>
      </c>
      <c r="F54" s="153">
        <f ca="1"/>
        <v>1</v>
      </c>
      <c r="G54" s="153" t="str">
        <f ca="1"/>
        <v>versicolor</v>
      </c>
      <c r="H54" s="153">
        <f t="shared" ca="1" si="0"/>
        <v>1</v>
      </c>
      <c r="I54" s="153">
        <f ca="1"/>
        <v>1.5482559354478314</v>
      </c>
      <c r="J54" s="153">
        <f t="shared" ca="1" si="1"/>
        <v>0.82466169197233596</v>
      </c>
      <c r="K54" s="153">
        <f t="shared" ca="1" si="2"/>
        <v>0.82466169197233596</v>
      </c>
      <c r="L54" s="153">
        <f t="shared" ca="1" si="3"/>
        <v>1</v>
      </c>
    </row>
    <row r="55" spans="2:12" x14ac:dyDescent="0.3">
      <c r="B55" s="153">
        <f ca="1"/>
        <v>69</v>
      </c>
      <c r="C55" s="153">
        <f ca="1"/>
        <v>6.2</v>
      </c>
      <c r="D55" s="153">
        <f ca="1"/>
        <v>2.2000000000000002</v>
      </c>
      <c r="E55" s="153">
        <f ca="1"/>
        <v>4.5</v>
      </c>
      <c r="F55" s="153">
        <f ca="1"/>
        <v>1.5</v>
      </c>
      <c r="G55" s="153" t="str">
        <f ca="1"/>
        <v>versicolor</v>
      </c>
      <c r="H55" s="153">
        <f t="shared" ca="1" si="0"/>
        <v>1</v>
      </c>
      <c r="I55" s="153">
        <f ca="1"/>
        <v>2.322383903171747</v>
      </c>
      <c r="J55" s="153">
        <f t="shared" ca="1" si="1"/>
        <v>0.91071397532948406</v>
      </c>
      <c r="K55" s="153">
        <f t="shared" ca="1" si="2"/>
        <v>0.91071397532948406</v>
      </c>
      <c r="L55" s="153">
        <f t="shared" ca="1" si="3"/>
        <v>1</v>
      </c>
    </row>
    <row r="56" spans="2:12" x14ac:dyDescent="0.3">
      <c r="B56" s="153">
        <f ca="1"/>
        <v>70</v>
      </c>
      <c r="C56" s="153">
        <f ca="1"/>
        <v>5.6</v>
      </c>
      <c r="D56" s="153">
        <f ca="1"/>
        <v>2.5</v>
      </c>
      <c r="E56" s="153">
        <f ca="1"/>
        <v>3.9</v>
      </c>
      <c r="F56" s="153">
        <f ca="1"/>
        <v>1.1000000000000001</v>
      </c>
      <c r="G56" s="153" t="str">
        <f ca="1"/>
        <v>versicolor</v>
      </c>
      <c r="H56" s="153">
        <f t="shared" ca="1" si="0"/>
        <v>1</v>
      </c>
      <c r="I56" s="153">
        <f ca="1"/>
        <v>1.7030815289926147</v>
      </c>
      <c r="J56" s="153">
        <f t="shared" ca="1" si="1"/>
        <v>0.84593677191513728</v>
      </c>
      <c r="K56" s="153">
        <f t="shared" ca="1" si="2"/>
        <v>0.84593677191513728</v>
      </c>
      <c r="L56" s="153">
        <f t="shared" ca="1" si="3"/>
        <v>1</v>
      </c>
    </row>
    <row r="57" spans="2:12" x14ac:dyDescent="0.3">
      <c r="B57" s="153">
        <f ca="1"/>
        <v>71</v>
      </c>
      <c r="C57" s="153">
        <f ca="1"/>
        <v>5.9</v>
      </c>
      <c r="D57" s="153">
        <f ca="1"/>
        <v>3.2</v>
      </c>
      <c r="E57" s="153">
        <f ca="1"/>
        <v>4.8</v>
      </c>
      <c r="F57" s="153">
        <f ca="1"/>
        <v>1.8</v>
      </c>
      <c r="G57" s="153" t="str">
        <f ca="1"/>
        <v>versicolor</v>
      </c>
      <c r="H57" s="153">
        <f t="shared" ca="1" si="0"/>
        <v>1</v>
      </c>
      <c r="I57" s="153">
        <f ca="1"/>
        <v>2.7868606838060965</v>
      </c>
      <c r="J57" s="153">
        <f t="shared" ca="1" si="1"/>
        <v>0.94196165657422537</v>
      </c>
      <c r="K57" s="153">
        <f t="shared" ca="1" si="2"/>
        <v>0.94196165657422537</v>
      </c>
      <c r="L57" s="153">
        <f t="shared" ca="1" si="3"/>
        <v>1</v>
      </c>
    </row>
    <row r="58" spans="2:12" x14ac:dyDescent="0.3">
      <c r="B58" s="153">
        <f ca="1"/>
        <v>72</v>
      </c>
      <c r="C58" s="153">
        <f ca="1"/>
        <v>6.1</v>
      </c>
      <c r="D58" s="153">
        <f ca="1"/>
        <v>2.8</v>
      </c>
      <c r="E58" s="153">
        <f ca="1"/>
        <v>4</v>
      </c>
      <c r="F58" s="153">
        <f ca="1"/>
        <v>1.3</v>
      </c>
      <c r="G58" s="153" t="str">
        <f ca="1"/>
        <v>versicolor</v>
      </c>
      <c r="H58" s="153">
        <f t="shared" ca="1" si="0"/>
        <v>1</v>
      </c>
      <c r="I58" s="153">
        <f ca="1"/>
        <v>2.0127327160821809</v>
      </c>
      <c r="J58" s="153">
        <f t="shared" ca="1" si="1"/>
        <v>0.88212746303776468</v>
      </c>
      <c r="K58" s="153">
        <f t="shared" ca="1" si="2"/>
        <v>0.88212746303776468</v>
      </c>
      <c r="L58" s="153">
        <f t="shared" ca="1" si="3"/>
        <v>1</v>
      </c>
    </row>
    <row r="59" spans="2:12" x14ac:dyDescent="0.3">
      <c r="B59" s="153">
        <f ca="1"/>
        <v>73</v>
      </c>
      <c r="C59" s="153">
        <f ca="1"/>
        <v>6.3</v>
      </c>
      <c r="D59" s="153">
        <f ca="1"/>
        <v>2.5</v>
      </c>
      <c r="E59" s="153">
        <f ca="1"/>
        <v>4.9000000000000004</v>
      </c>
      <c r="F59" s="153">
        <f ca="1"/>
        <v>1.5</v>
      </c>
      <c r="G59" s="153" t="str">
        <f ca="1"/>
        <v>versicolor</v>
      </c>
      <c r="H59" s="153">
        <f t="shared" ca="1" si="0"/>
        <v>1</v>
      </c>
      <c r="I59" s="153">
        <f ca="1"/>
        <v>2.322383903171747</v>
      </c>
      <c r="J59" s="153">
        <f t="shared" ca="1" si="1"/>
        <v>0.91071397532948406</v>
      </c>
      <c r="K59" s="153">
        <f t="shared" ca="1" si="2"/>
        <v>0.91071397532948406</v>
      </c>
      <c r="L59" s="153">
        <f t="shared" ca="1" si="3"/>
        <v>1</v>
      </c>
    </row>
    <row r="60" spans="2:12" x14ac:dyDescent="0.3">
      <c r="B60" s="153">
        <f ca="1"/>
        <v>74</v>
      </c>
      <c r="C60" s="153">
        <f ca="1"/>
        <v>6.1</v>
      </c>
      <c r="D60" s="153">
        <f ca="1"/>
        <v>2.8</v>
      </c>
      <c r="E60" s="153">
        <f ca="1"/>
        <v>4.7</v>
      </c>
      <c r="F60" s="153">
        <f ca="1"/>
        <v>1.2</v>
      </c>
      <c r="G60" s="153" t="str">
        <f ca="1"/>
        <v>versicolor</v>
      </c>
      <c r="H60" s="153">
        <f t="shared" ca="1" si="0"/>
        <v>1</v>
      </c>
      <c r="I60" s="153">
        <f ca="1"/>
        <v>1.8579071225373975</v>
      </c>
      <c r="J60" s="153">
        <f t="shared" ca="1" si="1"/>
        <v>0.86505281959180802</v>
      </c>
      <c r="K60" s="153">
        <f t="shared" ca="1" si="2"/>
        <v>0.86505281959180802</v>
      </c>
      <c r="L60" s="153">
        <f t="shared" ca="1" si="3"/>
        <v>1</v>
      </c>
    </row>
    <row r="61" spans="2:12" x14ac:dyDescent="0.3">
      <c r="B61" s="153">
        <f ca="1"/>
        <v>75</v>
      </c>
      <c r="C61" s="153">
        <f ca="1"/>
        <v>6.4</v>
      </c>
      <c r="D61" s="153">
        <f ca="1"/>
        <v>2.9</v>
      </c>
      <c r="E61" s="153">
        <f ca="1"/>
        <v>4.3</v>
      </c>
      <c r="F61" s="153">
        <f ca="1"/>
        <v>1.3</v>
      </c>
      <c r="G61" s="153" t="str">
        <f ca="1"/>
        <v>versicolor</v>
      </c>
      <c r="H61" s="153">
        <f t="shared" ca="1" si="0"/>
        <v>1</v>
      </c>
      <c r="I61" s="153">
        <f ca="1"/>
        <v>2.0127327160821809</v>
      </c>
      <c r="J61" s="153">
        <f t="shared" ca="1" si="1"/>
        <v>0.88212746303776468</v>
      </c>
      <c r="K61" s="153">
        <f t="shared" ca="1" si="2"/>
        <v>0.88212746303776468</v>
      </c>
      <c r="L61" s="153">
        <f t="shared" ca="1" si="3"/>
        <v>1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0E37C-73F2-5F4E-B7CC-5B0AC0EC7AC7}">
  <sheetPr codeName="Sheet20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53"/>
  </cols>
  <sheetData/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65F6C-3C4B-1B49-BEF3-1837DB10B06C}">
  <sheetPr codeName="Sheet73">
    <tabColor rgb="FF0070C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504</v>
      </c>
    </row>
    <row r="2" spans="1:1" x14ac:dyDescent="0.3">
      <c r="A2" s="1" t="s">
        <v>505</v>
      </c>
    </row>
  </sheetData>
  <phoneticPr fontId="6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9AF77-AA29-6B4A-87D2-858F35DDC656}">
  <sheetPr codeName="Sheet11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44</v>
      </c>
    </row>
    <row r="2" spans="1:1" x14ac:dyDescent="0.3">
      <c r="A2" s="1" t="s">
        <v>45</v>
      </c>
    </row>
    <row r="3" spans="1:1" x14ac:dyDescent="0.3">
      <c r="A3" s="1" t="s">
        <v>46</v>
      </c>
    </row>
    <row r="4" spans="1:1" x14ac:dyDescent="0.3">
      <c r="A4" s="1" t="s">
        <v>47</v>
      </c>
    </row>
    <row r="5" spans="1:1" x14ac:dyDescent="0.3">
      <c r="A5" s="1" t="s">
        <v>48</v>
      </c>
    </row>
    <row r="6" spans="1:1" x14ac:dyDescent="0.3">
      <c r="A6" s="1" t="s">
        <v>49</v>
      </c>
    </row>
    <row r="7" spans="1:1" x14ac:dyDescent="0.3">
      <c r="A7" s="1" t="s">
        <v>168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008D9-24D0-F149-B490-91ABF31084F9}">
  <sheetPr codeName="Sheet30">
    <tabColor rgb="FFFF0000"/>
  </sheetPr>
  <dimension ref="B2:E22"/>
  <sheetViews>
    <sheetView workbookViewId="0"/>
  </sheetViews>
  <sheetFormatPr baseColWidth="10" defaultRowHeight="26" x14ac:dyDescent="0.3"/>
  <cols>
    <col min="1" max="1" width="2.83203125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2" spans="2:5" x14ac:dyDescent="0.3">
      <c r="B2" s="14" t="s">
        <v>35</v>
      </c>
      <c r="C2" s="13" t="s">
        <v>34</v>
      </c>
      <c r="D2" s="13" t="s">
        <v>33</v>
      </c>
      <c r="E2" s="13" t="s">
        <v>32</v>
      </c>
    </row>
    <row r="3" spans="2:5" x14ac:dyDescent="0.3">
      <c r="B3" s="1" t="s">
        <v>31</v>
      </c>
      <c r="C3" s="12">
        <f t="shared" ref="C3:C22" ca="1" si="0">RAND()</f>
        <v>0.72155352556391528</v>
      </c>
      <c r="D3" s="12">
        <f t="shared" ref="D3:D12" ca="1" si="1">C3+RAND()*(1-C3)</f>
        <v>0.91146522560041332</v>
      </c>
      <c r="E3" s="12"/>
    </row>
    <row r="4" spans="2:5" x14ac:dyDescent="0.3">
      <c r="B4" s="1" t="s">
        <v>31</v>
      </c>
      <c r="C4" s="12">
        <f t="shared" ca="1" si="0"/>
        <v>0.99708631164560202</v>
      </c>
      <c r="D4" s="12">
        <f t="shared" ca="1" si="1"/>
        <v>0.99888961589938996</v>
      </c>
      <c r="E4" s="12"/>
    </row>
    <row r="5" spans="2:5" x14ac:dyDescent="0.3">
      <c r="B5" s="1" t="s">
        <v>31</v>
      </c>
      <c r="C5" s="12">
        <f t="shared" ca="1" si="0"/>
        <v>0.69407976853787356</v>
      </c>
      <c r="D5" s="12">
        <f t="shared" ca="1" si="1"/>
        <v>0.82145543699802626</v>
      </c>
      <c r="E5" s="12"/>
    </row>
    <row r="6" spans="2:5" x14ac:dyDescent="0.3">
      <c r="B6" s="1" t="s">
        <v>31</v>
      </c>
      <c r="C6" s="12">
        <f t="shared" ca="1" si="0"/>
        <v>0.68063897867710821</v>
      </c>
      <c r="D6" s="12">
        <f t="shared" ca="1" si="1"/>
        <v>0.88949565307325429</v>
      </c>
      <c r="E6" s="12"/>
    </row>
    <row r="7" spans="2:5" x14ac:dyDescent="0.3">
      <c r="B7" s="1" t="s">
        <v>31</v>
      </c>
      <c r="C7" s="12">
        <f t="shared" ca="1" si="0"/>
        <v>0.13983168666730084</v>
      </c>
      <c r="D7" s="12">
        <f t="shared" ca="1" si="1"/>
        <v>0.30348466898859405</v>
      </c>
      <c r="E7" s="12"/>
    </row>
    <row r="8" spans="2:5" x14ac:dyDescent="0.3">
      <c r="B8" s="1" t="s">
        <v>31</v>
      </c>
      <c r="C8" s="12">
        <f t="shared" ca="1" si="0"/>
        <v>7.9268057795779057E-2</v>
      </c>
      <c r="D8" s="12">
        <f t="shared" ca="1" si="1"/>
        <v>0.81858218519339754</v>
      </c>
      <c r="E8" s="12"/>
    </row>
    <row r="9" spans="2:5" x14ac:dyDescent="0.3">
      <c r="B9" s="1" t="s">
        <v>31</v>
      </c>
      <c r="C9" s="12">
        <f t="shared" ca="1" si="0"/>
        <v>0.43392558823258365</v>
      </c>
      <c r="D9" s="12">
        <f t="shared" ca="1" si="1"/>
        <v>0.80493724538796707</v>
      </c>
      <c r="E9" s="12"/>
    </row>
    <row r="10" spans="2:5" x14ac:dyDescent="0.3">
      <c r="B10" s="1" t="s">
        <v>31</v>
      </c>
      <c r="C10" s="12">
        <f t="shared" ca="1" si="0"/>
        <v>0.35936102301919715</v>
      </c>
      <c r="D10" s="12">
        <f t="shared" ca="1" si="1"/>
        <v>0.70572831146376092</v>
      </c>
      <c r="E10" s="12"/>
    </row>
    <row r="11" spans="2:5" x14ac:dyDescent="0.3">
      <c r="B11" s="1" t="s">
        <v>31</v>
      </c>
      <c r="C11" s="12">
        <f t="shared" ca="1" si="0"/>
        <v>0.94946998252792825</v>
      </c>
      <c r="D11" s="12">
        <f t="shared" ca="1" si="1"/>
        <v>0.95187228140289215</v>
      </c>
      <c r="E11" s="12"/>
    </row>
    <row r="12" spans="2:5" x14ac:dyDescent="0.3">
      <c r="B12" s="1" t="s">
        <v>31</v>
      </c>
      <c r="C12" s="12">
        <f t="shared" ca="1" si="0"/>
        <v>0.293836050971646</v>
      </c>
      <c r="D12" s="12">
        <f t="shared" ca="1" si="1"/>
        <v>0.35842656286156577</v>
      </c>
      <c r="E12" s="12"/>
    </row>
    <row r="13" spans="2:5" x14ac:dyDescent="0.3">
      <c r="B13" s="1" t="s">
        <v>30</v>
      </c>
      <c r="C13" s="12">
        <f t="shared" ca="1" si="0"/>
        <v>6.9333979471694285E-2</v>
      </c>
      <c r="D13" s="12"/>
      <c r="E13" s="12">
        <f t="shared" ref="E13:E22" ca="1" si="2">RAND()*C13</f>
        <v>4.3804679578312473E-3</v>
      </c>
    </row>
    <row r="14" spans="2:5" x14ac:dyDescent="0.3">
      <c r="B14" s="1" t="s">
        <v>30</v>
      </c>
      <c r="C14" s="12">
        <f t="shared" ca="1" si="0"/>
        <v>0.14997001054142156</v>
      </c>
      <c r="D14" s="12"/>
      <c r="E14" s="12">
        <f t="shared" ca="1" si="2"/>
        <v>0.13532897737524172</v>
      </c>
    </row>
    <row r="15" spans="2:5" x14ac:dyDescent="0.3">
      <c r="B15" s="1" t="s">
        <v>30</v>
      </c>
      <c r="C15" s="12">
        <f t="shared" ca="1" si="0"/>
        <v>0.27197502096772985</v>
      </c>
      <c r="D15" s="12"/>
      <c r="E15" s="12">
        <f t="shared" ca="1" si="2"/>
        <v>0.25332271567105452</v>
      </c>
    </row>
    <row r="16" spans="2:5" x14ac:dyDescent="0.3">
      <c r="B16" s="1" t="s">
        <v>30</v>
      </c>
      <c r="C16" s="12">
        <f t="shared" ca="1" si="0"/>
        <v>0.33319773276249254</v>
      </c>
      <c r="D16" s="12"/>
      <c r="E16" s="12">
        <f t="shared" ca="1" si="2"/>
        <v>0.28923679782115513</v>
      </c>
    </row>
    <row r="17" spans="2:5" x14ac:dyDescent="0.3">
      <c r="B17" s="1" t="s">
        <v>30</v>
      </c>
      <c r="C17" s="12">
        <f t="shared" ca="1" si="0"/>
        <v>0.5430655150443614</v>
      </c>
      <c r="D17" s="12"/>
      <c r="E17" s="12">
        <f t="shared" ca="1" si="2"/>
        <v>5.7073590782741476E-2</v>
      </c>
    </row>
    <row r="18" spans="2:5" x14ac:dyDescent="0.3">
      <c r="B18" s="1" t="s">
        <v>30</v>
      </c>
      <c r="C18" s="12">
        <f t="shared" ca="1" si="0"/>
        <v>0.33685580544771121</v>
      </c>
      <c r="D18" s="12"/>
      <c r="E18" s="12">
        <f t="shared" ca="1" si="2"/>
        <v>0.27309950840170505</v>
      </c>
    </row>
    <row r="19" spans="2:5" x14ac:dyDescent="0.3">
      <c r="B19" s="1" t="s">
        <v>30</v>
      </c>
      <c r="C19" s="12">
        <f t="shared" ca="1" si="0"/>
        <v>3.5298119159496655E-2</v>
      </c>
      <c r="D19" s="12"/>
      <c r="E19" s="12">
        <f t="shared" ca="1" si="2"/>
        <v>9.7291327623697452E-3</v>
      </c>
    </row>
    <row r="20" spans="2:5" x14ac:dyDescent="0.3">
      <c r="B20" s="1" t="s">
        <v>30</v>
      </c>
      <c r="C20" s="12">
        <f t="shared" ca="1" si="0"/>
        <v>0.84981643247866623</v>
      </c>
      <c r="D20" s="12"/>
      <c r="E20" s="12">
        <f t="shared" ca="1" si="2"/>
        <v>0.23132082313065375</v>
      </c>
    </row>
    <row r="21" spans="2:5" x14ac:dyDescent="0.3">
      <c r="B21" s="1" t="s">
        <v>30</v>
      </c>
      <c r="C21" s="12">
        <f t="shared" ca="1" si="0"/>
        <v>0.47807162177013984</v>
      </c>
      <c r="D21" s="12"/>
      <c r="E21" s="12">
        <f t="shared" ca="1" si="2"/>
        <v>0.17343029221340667</v>
      </c>
    </row>
    <row r="22" spans="2:5" x14ac:dyDescent="0.3">
      <c r="B22" s="1" t="s">
        <v>30</v>
      </c>
      <c r="C22" s="12">
        <f t="shared" ca="1" si="0"/>
        <v>0.83872245966533054</v>
      </c>
      <c r="D22" s="12"/>
      <c r="E22" s="12">
        <f t="shared" ca="1" si="2"/>
        <v>0.3773742749229273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58705-1049-264C-81C6-E033CF2991C9}">
  <sheetPr codeName="Sheet31">
    <tabColor rgb="FFFF0000"/>
  </sheetPr>
  <dimension ref="B2:F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2" spans="2:6" x14ac:dyDescent="0.3">
      <c r="B2" s="14" t="s">
        <v>35</v>
      </c>
      <c r="C2" s="13" t="s">
        <v>34</v>
      </c>
      <c r="D2" s="13" t="s">
        <v>33</v>
      </c>
      <c r="E2" s="13" t="s">
        <v>32</v>
      </c>
      <c r="F2" s="1" t="s">
        <v>39</v>
      </c>
    </row>
    <row r="3" spans="2:6" x14ac:dyDescent="0.3">
      <c r="B3" s="1" t="s">
        <v>31</v>
      </c>
      <c r="C3" s="12">
        <f t="shared" ref="C3:C25" ca="1" si="0">RAND()</f>
        <v>0.87044920912281554</v>
      </c>
      <c r="D3" s="12">
        <f t="shared" ref="D3:D12" ca="1" si="1">C3+RAND()*(1-C3)</f>
        <v>0.88662567050851815</v>
      </c>
      <c r="E3" s="12"/>
    </row>
    <row r="4" spans="2:6" x14ac:dyDescent="0.3">
      <c r="B4" s="1" t="s">
        <v>31</v>
      </c>
      <c r="C4" s="12">
        <f t="shared" ca="1" si="0"/>
        <v>0.72580072282091657</v>
      </c>
      <c r="D4" s="12">
        <f t="shared" ca="1" si="1"/>
        <v>0.79008507331625155</v>
      </c>
      <c r="E4" s="12"/>
    </row>
    <row r="5" spans="2:6" x14ac:dyDescent="0.3">
      <c r="B5" s="1" t="s">
        <v>31</v>
      </c>
      <c r="C5" s="12">
        <f t="shared" ca="1" si="0"/>
        <v>5.7143241757643182E-2</v>
      </c>
      <c r="D5" s="12">
        <f t="shared" ca="1" si="1"/>
        <v>0.73506709504729595</v>
      </c>
      <c r="E5" s="12"/>
    </row>
    <row r="6" spans="2:6" x14ac:dyDescent="0.3">
      <c r="B6" s="1" t="s">
        <v>31</v>
      </c>
      <c r="C6" s="12">
        <f t="shared" ca="1" si="0"/>
        <v>0.13221067273009957</v>
      </c>
      <c r="D6" s="12">
        <f t="shared" ca="1" si="1"/>
        <v>0.61515999168201052</v>
      </c>
      <c r="E6" s="12"/>
    </row>
    <row r="7" spans="2:6" x14ac:dyDescent="0.3">
      <c r="B7" s="1" t="s">
        <v>31</v>
      </c>
      <c r="C7" s="12">
        <f t="shared" ca="1" si="0"/>
        <v>8.9549896205686208E-2</v>
      </c>
      <c r="D7" s="12">
        <f t="shared" ca="1" si="1"/>
        <v>0.32616800680652813</v>
      </c>
      <c r="E7" s="12"/>
    </row>
    <row r="8" spans="2:6" x14ac:dyDescent="0.3">
      <c r="B8" s="1" t="s">
        <v>31</v>
      </c>
      <c r="C8" s="12">
        <f t="shared" ca="1" si="0"/>
        <v>7.8412075043385432E-2</v>
      </c>
      <c r="D8" s="12">
        <f t="shared" ca="1" si="1"/>
        <v>0.10974650425194665</v>
      </c>
      <c r="E8" s="12"/>
    </row>
    <row r="9" spans="2:6" x14ac:dyDescent="0.3">
      <c r="B9" s="1" t="s">
        <v>31</v>
      </c>
      <c r="C9" s="12">
        <f t="shared" ca="1" si="0"/>
        <v>0.88629629183874259</v>
      </c>
      <c r="D9" s="12">
        <f t="shared" ca="1" si="1"/>
        <v>0.96506049825924012</v>
      </c>
      <c r="E9" s="12"/>
    </row>
    <row r="10" spans="2:6" x14ac:dyDescent="0.3">
      <c r="B10" s="1" t="s">
        <v>31</v>
      </c>
      <c r="C10" s="12">
        <f t="shared" ca="1" si="0"/>
        <v>0.52281870626010607</v>
      </c>
      <c r="D10" s="12">
        <f t="shared" ca="1" si="1"/>
        <v>0.80529864567242915</v>
      </c>
      <c r="E10" s="12"/>
    </row>
    <row r="11" spans="2:6" x14ac:dyDescent="0.3">
      <c r="B11" s="1" t="s">
        <v>31</v>
      </c>
      <c r="C11" s="12">
        <f t="shared" ca="1" si="0"/>
        <v>0.25167871953891707</v>
      </c>
      <c r="D11" s="12">
        <f t="shared" ca="1" si="1"/>
        <v>0.5930286530296367</v>
      </c>
      <c r="E11" s="12"/>
    </row>
    <row r="12" spans="2:6" x14ac:dyDescent="0.3">
      <c r="B12" s="1" t="s">
        <v>31</v>
      </c>
      <c r="C12" s="12">
        <f t="shared" ca="1" si="0"/>
        <v>6.0988714596384885E-2</v>
      </c>
      <c r="D12" s="12">
        <f t="shared" ca="1" si="1"/>
        <v>0.92394391823191035</v>
      </c>
      <c r="E12" s="12"/>
    </row>
    <row r="13" spans="2:6" x14ac:dyDescent="0.3">
      <c r="B13" s="1" t="s">
        <v>30</v>
      </c>
      <c r="C13" s="12">
        <f t="shared" ca="1" si="0"/>
        <v>0.38984779390966418</v>
      </c>
      <c r="D13" s="12"/>
      <c r="E13" s="12">
        <f t="shared" ref="E13:E22" ca="1" si="2">RAND()*C13</f>
        <v>0.35148160799831041</v>
      </c>
    </row>
    <row r="14" spans="2:6" x14ac:dyDescent="0.3">
      <c r="B14" s="1" t="s">
        <v>30</v>
      </c>
      <c r="C14" s="12">
        <f t="shared" ca="1" si="0"/>
        <v>8.9522658743443895E-2</v>
      </c>
      <c r="D14" s="12"/>
      <c r="E14" s="12">
        <f t="shared" ca="1" si="2"/>
        <v>1.633708732541151E-2</v>
      </c>
    </row>
    <row r="15" spans="2:6" x14ac:dyDescent="0.3">
      <c r="B15" s="1" t="s">
        <v>30</v>
      </c>
      <c r="C15" s="12">
        <f t="shared" ca="1" si="0"/>
        <v>0.63403276539573639</v>
      </c>
      <c r="D15" s="12"/>
      <c r="E15" s="12">
        <f t="shared" ca="1" si="2"/>
        <v>0.11784872753407405</v>
      </c>
    </row>
    <row r="16" spans="2:6" x14ac:dyDescent="0.3">
      <c r="B16" s="1" t="s">
        <v>30</v>
      </c>
      <c r="C16" s="12">
        <f t="shared" ca="1" si="0"/>
        <v>8.8931215654789786E-2</v>
      </c>
      <c r="D16" s="12"/>
      <c r="E16" s="12">
        <f t="shared" ca="1" si="2"/>
        <v>5.6402375616498288E-2</v>
      </c>
    </row>
    <row r="17" spans="2:6" x14ac:dyDescent="0.3">
      <c r="B17" s="1" t="s">
        <v>30</v>
      </c>
      <c r="C17" s="12">
        <f t="shared" ca="1" si="0"/>
        <v>0.3228949395074544</v>
      </c>
      <c r="D17" s="12"/>
      <c r="E17" s="12">
        <f t="shared" ca="1" si="2"/>
        <v>0.13371994699731596</v>
      </c>
    </row>
    <row r="18" spans="2:6" x14ac:dyDescent="0.3">
      <c r="B18" s="1" t="s">
        <v>30</v>
      </c>
      <c r="C18" s="12">
        <f t="shared" ca="1" si="0"/>
        <v>0.33734705468750514</v>
      </c>
      <c r="D18" s="12"/>
      <c r="E18" s="12">
        <f t="shared" ca="1" si="2"/>
        <v>0.2319030433824906</v>
      </c>
    </row>
    <row r="19" spans="2:6" x14ac:dyDescent="0.3">
      <c r="B19" s="1" t="s">
        <v>30</v>
      </c>
      <c r="C19" s="12">
        <f t="shared" ca="1" si="0"/>
        <v>0.14701507315480733</v>
      </c>
      <c r="D19" s="12"/>
      <c r="E19" s="12">
        <f t="shared" ca="1" si="2"/>
        <v>3.005840557355181E-2</v>
      </c>
    </row>
    <row r="20" spans="2:6" x14ac:dyDescent="0.3">
      <c r="B20" s="1" t="s">
        <v>30</v>
      </c>
      <c r="C20" s="12">
        <f t="shared" ca="1" si="0"/>
        <v>0.92151297951696476</v>
      </c>
      <c r="D20" s="12"/>
      <c r="E20" s="12">
        <f t="shared" ca="1" si="2"/>
        <v>0.81722632398904094</v>
      </c>
    </row>
    <row r="21" spans="2:6" x14ac:dyDescent="0.3">
      <c r="B21" s="1" t="s">
        <v>30</v>
      </c>
      <c r="C21" s="12">
        <f t="shared" ca="1" si="0"/>
        <v>0.47237022255822758</v>
      </c>
      <c r="D21" s="12"/>
      <c r="E21" s="12">
        <f t="shared" ca="1" si="2"/>
        <v>0.14903098740751233</v>
      </c>
    </row>
    <row r="22" spans="2:6" x14ac:dyDescent="0.3">
      <c r="B22" s="1" t="s">
        <v>30</v>
      </c>
      <c r="C22" s="12">
        <f t="shared" ca="1" si="0"/>
        <v>0.52426220922295641</v>
      </c>
      <c r="D22" s="12"/>
      <c r="E22" s="12">
        <f t="shared" ca="1" si="2"/>
        <v>0.23326725530932949</v>
      </c>
    </row>
    <row r="23" spans="2:6" x14ac:dyDescent="0.3">
      <c r="B23" s="1" t="s">
        <v>38</v>
      </c>
      <c r="C23" s="12">
        <f t="shared" ca="1" si="0"/>
        <v>0.29624243810778994</v>
      </c>
      <c r="F23" s="12">
        <f ca="1">RAND()</f>
        <v>0.78559191499940217</v>
      </c>
    </row>
    <row r="24" spans="2:6" x14ac:dyDescent="0.3">
      <c r="B24" s="1" t="s">
        <v>37</v>
      </c>
      <c r="C24" s="12">
        <f t="shared" ca="1" si="0"/>
        <v>0.13395296415381108</v>
      </c>
      <c r="F24" s="12">
        <f ca="1">RAND()</f>
        <v>0.95085153079177609</v>
      </c>
    </row>
    <row r="25" spans="2:6" x14ac:dyDescent="0.3">
      <c r="B25" s="1" t="s">
        <v>36</v>
      </c>
      <c r="C25" s="12">
        <f t="shared" ca="1" si="0"/>
        <v>0.28721776717936154</v>
      </c>
      <c r="F25" s="12">
        <f ca="1">RAND()</f>
        <v>0.1178003187989225</v>
      </c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C34F9-2273-EB4E-91C8-FA277FDCA0EB}">
  <sheetPr codeName="Sheet32">
    <tabColor rgb="FFFF0000"/>
  </sheetPr>
  <dimension ref="B2:I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6" width="10.83203125" style="1"/>
    <col min="7" max="7" width="12.6640625" style="1" bestFit="1" customWidth="1"/>
    <col min="8" max="8" width="15.6640625" style="1" bestFit="1" customWidth="1"/>
    <col min="9" max="9" width="15.5" style="1" bestFit="1" customWidth="1"/>
    <col min="10" max="16384" width="10.83203125" style="1"/>
  </cols>
  <sheetData>
    <row r="2" spans="2:9" x14ac:dyDescent="0.3">
      <c r="B2" s="14" t="s">
        <v>35</v>
      </c>
      <c r="C2" s="13" t="s">
        <v>34</v>
      </c>
      <c r="D2" s="13" t="s">
        <v>33</v>
      </c>
      <c r="E2" s="13" t="s">
        <v>32</v>
      </c>
      <c r="F2" s="1" t="s">
        <v>39</v>
      </c>
      <c r="G2" s="16" t="s">
        <v>42</v>
      </c>
      <c r="H2" s="16" t="s">
        <v>41</v>
      </c>
      <c r="I2" s="15" t="s">
        <v>40</v>
      </c>
    </row>
    <row r="3" spans="2:9" x14ac:dyDescent="0.3">
      <c r="B3" s="1" t="s">
        <v>31</v>
      </c>
      <c r="C3" s="12">
        <f t="shared" ref="C3:C25" ca="1" si="0">RAND()</f>
        <v>0.29639290144561325</v>
      </c>
      <c r="D3" s="12">
        <f t="shared" ref="D3:D12" ca="1" si="1">C3+RAND()*(1-C3)</f>
        <v>0.55765374832727277</v>
      </c>
      <c r="E3" s="12"/>
      <c r="G3" s="12">
        <f t="shared" ref="G3:G12" ca="1" si="2">SUMSQ($C3-$C$23,$D3-$F$23)</f>
        <v>0.37999203917131241</v>
      </c>
      <c r="H3" s="12">
        <f t="shared" ref="H3:H12" ca="1" si="3">SUMSQ($C3-$C$24,$D3-$F$24)</f>
        <v>0.38113526758256006</v>
      </c>
      <c r="I3" s="12">
        <f t="shared" ref="I3:I12" ca="1" si="4">SUMSQ($C3-$C$25,$D3-$F$25)</f>
        <v>0.41605733649497295</v>
      </c>
    </row>
    <row r="4" spans="2:9" x14ac:dyDescent="0.3">
      <c r="B4" s="1" t="s">
        <v>31</v>
      </c>
      <c r="C4" s="12">
        <f t="shared" ca="1" si="0"/>
        <v>0.37973899868657279</v>
      </c>
      <c r="D4" s="12">
        <f t="shared" ca="1" si="1"/>
        <v>0.89495392450495115</v>
      </c>
      <c r="E4" s="12"/>
      <c r="G4" s="12">
        <f t="shared" ca="1" si="2"/>
        <v>0.63623382057980638</v>
      </c>
      <c r="H4" s="12">
        <f t="shared" ca="1" si="3"/>
        <v>0.73910108704797639</v>
      </c>
      <c r="I4" s="12">
        <f t="shared" ca="1" si="4"/>
        <v>0.16794183162328372</v>
      </c>
    </row>
    <row r="5" spans="2:9" x14ac:dyDescent="0.3">
      <c r="B5" s="1" t="s">
        <v>31</v>
      </c>
      <c r="C5" s="12">
        <f t="shared" ca="1" si="0"/>
        <v>0.81091973342830281</v>
      </c>
      <c r="D5" s="12">
        <f t="shared" ca="1" si="1"/>
        <v>0.87869884700312895</v>
      </c>
      <c r="E5" s="12"/>
      <c r="G5" s="12">
        <f t="shared" ca="1" si="2"/>
        <v>0.42339405256588131</v>
      </c>
      <c r="H5" s="12">
        <f t="shared" ca="1" si="3"/>
        <v>0.61141649001824472</v>
      </c>
      <c r="I5" s="12">
        <f t="shared" ca="1" si="4"/>
        <v>1.2288836334823637E-2</v>
      </c>
    </row>
    <row r="6" spans="2:9" x14ac:dyDescent="0.3">
      <c r="B6" s="1" t="s">
        <v>31</v>
      </c>
      <c r="C6" s="12">
        <f t="shared" ca="1" si="0"/>
        <v>0.53224414006233989</v>
      </c>
      <c r="D6" s="12">
        <f t="shared" ca="1" si="1"/>
        <v>0.84967484777128488</v>
      </c>
      <c r="E6" s="12"/>
      <c r="G6" s="12">
        <f t="shared" ca="1" si="2"/>
        <v>0.46768568397247334</v>
      </c>
      <c r="H6" s="12">
        <f t="shared" ca="1" si="3"/>
        <v>0.59077140995352717</v>
      </c>
      <c r="I6" s="12">
        <f t="shared" ca="1" si="4"/>
        <v>7.9466177468085666E-2</v>
      </c>
    </row>
    <row r="7" spans="2:9" x14ac:dyDescent="0.3">
      <c r="B7" s="1" t="s">
        <v>31</v>
      </c>
      <c r="C7" s="12">
        <f t="shared" ca="1" si="0"/>
        <v>0.92559487270446983</v>
      </c>
      <c r="D7" s="12">
        <f t="shared" ca="1" si="1"/>
        <v>0.98467462621754576</v>
      </c>
      <c r="E7" s="12"/>
      <c r="G7" s="12">
        <f t="shared" ca="1" si="2"/>
        <v>0.58421857169928693</v>
      </c>
      <c r="H7" s="12">
        <f t="shared" ca="1" si="3"/>
        <v>0.82251291144218852</v>
      </c>
      <c r="I7" s="12">
        <f t="shared" ca="1" si="4"/>
        <v>2.133586741230736E-2</v>
      </c>
    </row>
    <row r="8" spans="2:9" x14ac:dyDescent="0.3">
      <c r="B8" s="1" t="s">
        <v>31</v>
      </c>
      <c r="C8" s="12">
        <f t="shared" ca="1" si="0"/>
        <v>0.47213240558506553</v>
      </c>
      <c r="D8" s="12">
        <f t="shared" ca="1" si="1"/>
        <v>0.94765841472637624</v>
      </c>
      <c r="E8" s="12"/>
      <c r="G8" s="12">
        <f t="shared" ca="1" si="2"/>
        <v>0.6369902532194659</v>
      </c>
      <c r="H8" s="12">
        <f t="shared" ca="1" si="3"/>
        <v>0.77217676258363599</v>
      </c>
      <c r="I8" s="12">
        <f t="shared" ca="1" si="4"/>
        <v>9.5887182565860193E-2</v>
      </c>
    </row>
    <row r="9" spans="2:9" x14ac:dyDescent="0.3">
      <c r="B9" s="1" t="s">
        <v>31</v>
      </c>
      <c r="C9" s="12">
        <f t="shared" ca="1" si="0"/>
        <v>0.62636401015729315</v>
      </c>
      <c r="D9" s="12">
        <f t="shared" ca="1" si="1"/>
        <v>0.72064535385805029</v>
      </c>
      <c r="E9" s="12"/>
      <c r="G9" s="12">
        <f t="shared" ca="1" si="2"/>
        <v>0.2791154610665153</v>
      </c>
      <c r="H9" s="12">
        <f t="shared" ca="1" si="3"/>
        <v>0.38936241370499503</v>
      </c>
      <c r="I9" s="12">
        <f t="shared" ca="1" si="4"/>
        <v>9.3350843980723436E-2</v>
      </c>
    </row>
    <row r="10" spans="2:9" x14ac:dyDescent="0.3">
      <c r="B10" s="1" t="s">
        <v>31</v>
      </c>
      <c r="C10" s="12">
        <f t="shared" ca="1" si="0"/>
        <v>8.7604304311376113E-3</v>
      </c>
      <c r="D10" s="12">
        <f t="shared" ca="1" si="1"/>
        <v>0.4857213607364243</v>
      </c>
      <c r="E10" s="12"/>
      <c r="G10" s="12">
        <f t="shared" ca="1" si="2"/>
        <v>0.7201413941507856</v>
      </c>
      <c r="H10" s="12">
        <f t="shared" ca="1" si="3"/>
        <v>0.64374801525194281</v>
      </c>
      <c r="I10" s="12">
        <f t="shared" ca="1" si="4"/>
        <v>0.84337667725094045</v>
      </c>
    </row>
    <row r="11" spans="2:9" x14ac:dyDescent="0.3">
      <c r="B11" s="1" t="s">
        <v>31</v>
      </c>
      <c r="C11" s="12">
        <f t="shared" ca="1" si="0"/>
        <v>0.65779000805156385</v>
      </c>
      <c r="D11" s="12">
        <f t="shared" ca="1" si="1"/>
        <v>0.91582770998890806</v>
      </c>
      <c r="E11" s="12"/>
      <c r="G11" s="12">
        <f t="shared" ca="1" si="2"/>
        <v>0.4984928834133408</v>
      </c>
      <c r="H11" s="12">
        <f t="shared" ca="1" si="3"/>
        <v>0.66412639199070467</v>
      </c>
      <c r="I11" s="12">
        <f t="shared" ca="1" si="4"/>
        <v>1.9606982478038618E-2</v>
      </c>
    </row>
    <row r="12" spans="2:9" x14ac:dyDescent="0.3">
      <c r="B12" s="1" t="s">
        <v>31</v>
      </c>
      <c r="C12" s="12">
        <f t="shared" ca="1" si="0"/>
        <v>0.61809501181915139</v>
      </c>
      <c r="D12" s="12">
        <f t="shared" ca="1" si="1"/>
        <v>0.64707355989662552</v>
      </c>
      <c r="E12" s="12"/>
      <c r="G12" s="12">
        <f t="shared" ca="1" si="2"/>
        <v>0.2152711087456215</v>
      </c>
      <c r="H12" s="12">
        <f t="shared" ca="1" si="3"/>
        <v>0.3053808608575333</v>
      </c>
      <c r="I12" s="12">
        <f t="shared" ca="1" si="4"/>
        <v>0.14026549547533398</v>
      </c>
    </row>
    <row r="13" spans="2:9" x14ac:dyDescent="0.3">
      <c r="B13" s="1" t="s">
        <v>30</v>
      </c>
      <c r="C13" s="12">
        <f t="shared" ca="1" si="0"/>
        <v>0.82038101997149315</v>
      </c>
      <c r="D13" s="12"/>
      <c r="E13" s="12">
        <f t="shared" ref="E13:E22" ca="1" si="5">RAND()*C13</f>
        <v>0.26821096353841228</v>
      </c>
      <c r="G13" s="12">
        <f t="shared" ref="G13:G22" ca="1" si="6">SUMSQ(C13-$C$23,E13-$F$23)</f>
        <v>1.6229476176664636E-3</v>
      </c>
      <c r="H13" s="12">
        <f t="shared" ref="H13:H22" ca="1" si="7">SUMSQ($C13-$C$24,$E13-$F$24)</f>
        <v>3.8706546162181749E-2</v>
      </c>
      <c r="I13" s="12">
        <f t="shared" ref="I13:I22" ca="1" si="8">SUMSQ($C13-$C$25,$E13-$F$25)</f>
        <v>0.51547856647615986</v>
      </c>
    </row>
    <row r="14" spans="2:9" x14ac:dyDescent="0.3">
      <c r="B14" s="1" t="s">
        <v>30</v>
      </c>
      <c r="C14" s="12">
        <f t="shared" ca="1" si="0"/>
        <v>0.87473566401690994</v>
      </c>
      <c r="D14" s="12"/>
      <c r="E14" s="12">
        <f t="shared" ca="1" si="5"/>
        <v>0.53918077871334991</v>
      </c>
      <c r="G14" s="12">
        <f t="shared" ca="1" si="6"/>
        <v>0.10010520521092779</v>
      </c>
      <c r="H14" s="12">
        <f t="shared" ca="1" si="7"/>
        <v>0.21630106341139363</v>
      </c>
      <c r="I14" s="12">
        <f t="shared" ca="1" si="8"/>
        <v>0.20783373390629201</v>
      </c>
    </row>
    <row r="15" spans="2:9" x14ac:dyDescent="0.3">
      <c r="B15" s="1" t="s">
        <v>30</v>
      </c>
      <c r="C15" s="12">
        <f t="shared" ca="1" si="0"/>
        <v>0.1483310509637159</v>
      </c>
      <c r="D15" s="12"/>
      <c r="E15" s="12">
        <f t="shared" ca="1" si="5"/>
        <v>9.4838332265486686E-2</v>
      </c>
      <c r="G15" s="12">
        <f t="shared" ca="1" si="6"/>
        <v>0.46526860947257809</v>
      </c>
      <c r="H15" s="12">
        <f t="shared" ca="1" si="7"/>
        <v>0.31986056958409259</v>
      </c>
      <c r="I15" s="12">
        <f t="shared" ca="1" si="8"/>
        <v>1.1908250137255063</v>
      </c>
    </row>
    <row r="16" spans="2:9" x14ac:dyDescent="0.3">
      <c r="B16" s="1" t="s">
        <v>30</v>
      </c>
      <c r="C16" s="12">
        <f t="shared" ca="1" si="0"/>
        <v>0.81148286872455655</v>
      </c>
      <c r="D16" s="12"/>
      <c r="E16" s="12">
        <f t="shared" ca="1" si="5"/>
        <v>0.3145698402576429</v>
      </c>
      <c r="G16" s="12">
        <f t="shared" ca="1" si="6"/>
        <v>7.5208173263747406E-3</v>
      </c>
      <c r="H16" s="12">
        <f t="shared" ca="1" si="7"/>
        <v>5.4373661583750774E-2</v>
      </c>
      <c r="I16" s="12">
        <f t="shared" ca="1" si="8"/>
        <v>0.45051928542800684</v>
      </c>
    </row>
    <row r="17" spans="2:9" x14ac:dyDescent="0.3">
      <c r="B17" s="1" t="s">
        <v>30</v>
      </c>
      <c r="C17" s="12">
        <f t="shared" ca="1" si="0"/>
        <v>0.32930889001520047</v>
      </c>
      <c r="D17" s="12"/>
      <c r="E17" s="12">
        <f t="shared" ca="1" si="5"/>
        <v>0.22902899596753115</v>
      </c>
      <c r="G17" s="12">
        <f t="shared" ca="1" si="6"/>
        <v>0.23814047162535745</v>
      </c>
      <c r="H17" s="12">
        <f t="shared" ca="1" si="7"/>
        <v>0.16379108185877156</v>
      </c>
      <c r="I17" s="12">
        <f t="shared" ca="1" si="8"/>
        <v>0.77421300024927464</v>
      </c>
    </row>
    <row r="18" spans="2:9" x14ac:dyDescent="0.3">
      <c r="B18" s="1" t="s">
        <v>30</v>
      </c>
      <c r="C18" s="12">
        <f t="shared" ca="1" si="0"/>
        <v>0.91741516853013427</v>
      </c>
      <c r="D18" s="12"/>
      <c r="E18" s="12">
        <f t="shared" ca="1" si="5"/>
        <v>0.89541346924971266</v>
      </c>
      <c r="G18" s="12">
        <f t="shared" ca="1" si="6"/>
        <v>0.45540579912113976</v>
      </c>
      <c r="H18" s="12">
        <f t="shared" ca="1" si="7"/>
        <v>0.66965201499710847</v>
      </c>
      <c r="I18" s="12">
        <f t="shared" ca="1" si="8"/>
        <v>2.7041701448873613E-2</v>
      </c>
    </row>
    <row r="19" spans="2:9" x14ac:dyDescent="0.3">
      <c r="B19" s="1" t="s">
        <v>30</v>
      </c>
      <c r="C19" s="12">
        <f t="shared" ca="1" si="0"/>
        <v>0.54439889752697734</v>
      </c>
      <c r="D19" s="12"/>
      <c r="E19" s="12">
        <f t="shared" ca="1" si="5"/>
        <v>0.38510422606176309</v>
      </c>
      <c r="G19" s="12">
        <f t="shared" ca="1" si="6"/>
        <v>9.9145638117848059E-2</v>
      </c>
      <c r="H19" s="12">
        <f t="shared" ca="1" si="7"/>
        <v>0.10839488005029424</v>
      </c>
      <c r="I19" s="12">
        <f t="shared" ca="1" si="8"/>
        <v>0.41517954115982708</v>
      </c>
    </row>
    <row r="20" spans="2:9" x14ac:dyDescent="0.3">
      <c r="B20" s="1" t="s">
        <v>30</v>
      </c>
      <c r="C20" s="12">
        <f t="shared" ca="1" si="0"/>
        <v>2.8643845261003609E-2</v>
      </c>
      <c r="D20" s="12"/>
      <c r="E20" s="12">
        <f t="shared" ca="1" si="5"/>
        <v>4.7520132729800416E-3</v>
      </c>
      <c r="G20" s="12">
        <f t="shared" ca="1" si="6"/>
        <v>0.67184405463488639</v>
      </c>
      <c r="H20" s="12">
        <f t="shared" ca="1" si="7"/>
        <v>0.47910645775254335</v>
      </c>
      <c r="I20" s="12">
        <f t="shared" ca="1" si="8"/>
        <v>1.5247434722352953</v>
      </c>
    </row>
    <row r="21" spans="2:9" x14ac:dyDescent="0.3">
      <c r="B21" s="1" t="s">
        <v>30</v>
      </c>
      <c r="C21" s="12">
        <f t="shared" ca="1" si="0"/>
        <v>0.17165665006377062</v>
      </c>
      <c r="D21" s="12"/>
      <c r="E21" s="12">
        <f t="shared" ca="1" si="5"/>
        <v>0.14436220804685493</v>
      </c>
      <c r="G21" s="12">
        <f t="shared" ca="1" si="6"/>
        <v>0.42386330156661856</v>
      </c>
      <c r="H21" s="12">
        <f t="shared" ca="1" si="7"/>
        <v>0.29568539357568724</v>
      </c>
      <c r="I21" s="12">
        <f t="shared" ca="1" si="8"/>
        <v>1.076205550957559</v>
      </c>
    </row>
    <row r="22" spans="2:9" x14ac:dyDescent="0.3">
      <c r="B22" s="1" t="s">
        <v>30</v>
      </c>
      <c r="C22" s="12">
        <f t="shared" ca="1" si="0"/>
        <v>0.73530895154540676</v>
      </c>
      <c r="D22" s="12"/>
      <c r="E22" s="12">
        <f t="shared" ca="1" si="5"/>
        <v>0.55205925698670799</v>
      </c>
      <c r="G22" s="12">
        <f t="shared" ca="1" si="6"/>
        <v>0.11170989734531005</v>
      </c>
      <c r="H22" s="12">
        <f t="shared" ca="1" si="7"/>
        <v>0.20227894599728966</v>
      </c>
      <c r="I22" s="12">
        <f t="shared" ca="1" si="8"/>
        <v>0.18940684473090272</v>
      </c>
    </row>
    <row r="23" spans="2:9" x14ac:dyDescent="0.3">
      <c r="B23" s="1" t="s">
        <v>38</v>
      </c>
      <c r="C23" s="12">
        <f t="shared" ca="1" si="0"/>
        <v>0.8173042783591038</v>
      </c>
      <c r="F23" s="12">
        <f ca="1">RAND()</f>
        <v>0.22804280103728392</v>
      </c>
    </row>
    <row r="24" spans="2:9" x14ac:dyDescent="0.3">
      <c r="B24" s="1" t="s">
        <v>37</v>
      </c>
      <c r="C24" s="12">
        <f t="shared" ca="1" si="0"/>
        <v>0.71383692881479943</v>
      </c>
      <c r="F24" s="12">
        <f ca="1">RAND()</f>
        <v>0.10281778713208078</v>
      </c>
    </row>
    <row r="25" spans="2:9" x14ac:dyDescent="0.3">
      <c r="B25" s="1" t="s">
        <v>36</v>
      </c>
      <c r="C25" s="12">
        <f t="shared" ca="1" si="0"/>
        <v>0.77952724850159716</v>
      </c>
      <c r="F25" s="12">
        <f ca="1">RAND()</f>
        <v>0.98501605268946268</v>
      </c>
    </row>
  </sheetData>
  <conditionalFormatting sqref="G3:G22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2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BADD4-1C71-3749-BD26-A83CC1EA897B}">
  <sheetPr codeName="Sheet33">
    <tabColor rgb="FFFF0000"/>
  </sheetPr>
  <dimension ref="B2:AA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7" width="9" style="8"/>
    <col min="8" max="28" width="7.33203125" style="8" customWidth="1"/>
    <col min="29" max="16384" width="9" style="8"/>
  </cols>
  <sheetData>
    <row r="2" spans="2:10" ht="26" x14ac:dyDescent="0.25">
      <c r="B2" s="22" t="s">
        <v>35</v>
      </c>
      <c r="C2" s="21" t="s">
        <v>34</v>
      </c>
      <c r="D2" s="21" t="s">
        <v>33</v>
      </c>
      <c r="E2" s="21" t="s">
        <v>32</v>
      </c>
      <c r="F2" s="8" t="s">
        <v>39</v>
      </c>
      <c r="H2" s="16" t="s">
        <v>42</v>
      </c>
      <c r="I2" s="16" t="s">
        <v>41</v>
      </c>
      <c r="J2" s="15" t="s">
        <v>40</v>
      </c>
    </row>
    <row r="3" spans="2:10" x14ac:dyDescent="0.25">
      <c r="B3" s="8" t="s">
        <v>31</v>
      </c>
      <c r="C3" s="18">
        <f t="shared" ref="C3:C22" ca="1" si="0">RAND()</f>
        <v>0.80409283993964265</v>
      </c>
      <c r="D3" s="18">
        <f t="shared" ref="D3:D12" ca="1" si="1">C3+RAND()*(1-C3)</f>
        <v>0.90694225012138296</v>
      </c>
      <c r="E3" s="18"/>
      <c r="H3" s="18">
        <f t="shared" ref="H3:H12" ca="1" si="2">SUMSQ($C3-$C$24,$D3-$F$24)</f>
        <v>0.71310471451130786</v>
      </c>
      <c r="I3" s="18">
        <f t="shared" ref="I3:I12" ca="1" si="3">SUMSQ($C3-$C$25,$D3-$F$25)</f>
        <v>2.0624383467441491E-2</v>
      </c>
      <c r="J3" s="18">
        <f t="shared" ref="J3:J12" ca="1" si="4">SUMSQ($C3-$C$26,$D3-$F$26)</f>
        <v>0.20226686010708672</v>
      </c>
    </row>
    <row r="4" spans="2:10" x14ac:dyDescent="0.25">
      <c r="B4" s="8" t="s">
        <v>31</v>
      </c>
      <c r="C4" s="18">
        <f t="shared" ca="1" si="0"/>
        <v>0.18673601452179101</v>
      </c>
      <c r="D4" s="18">
        <f t="shared" ca="1" si="1"/>
        <v>0.39112992664346291</v>
      </c>
      <c r="E4" s="18"/>
      <c r="H4" s="18">
        <f t="shared" ca="1" si="2"/>
        <v>1.5321178912059408E-2</v>
      </c>
      <c r="I4" s="18">
        <f t="shared" ca="1" si="3"/>
        <v>0.76690456600764279</v>
      </c>
      <c r="J4" s="18">
        <f t="shared" ca="1" si="4"/>
        <v>0.26317300714360442</v>
      </c>
    </row>
    <row r="5" spans="2:10" x14ac:dyDescent="0.25">
      <c r="B5" s="8" t="s">
        <v>31</v>
      </c>
      <c r="C5" s="18">
        <f t="shared" ca="1" si="0"/>
        <v>0.17383011286931227</v>
      </c>
      <c r="D5" s="18">
        <f t="shared" ca="1" si="1"/>
        <v>0.2007381638531579</v>
      </c>
      <c r="E5" s="18"/>
      <c r="H5" s="18">
        <f t="shared" ca="1" si="2"/>
        <v>7.6438821915903218E-2</v>
      </c>
      <c r="I5" s="18">
        <f t="shared" ca="1" si="3"/>
        <v>0.99616033004010918</v>
      </c>
      <c r="J5" s="18">
        <f t="shared" ca="1" si="4"/>
        <v>0.48842106698781523</v>
      </c>
    </row>
    <row r="6" spans="2:10" x14ac:dyDescent="0.25">
      <c r="B6" s="8" t="s">
        <v>31</v>
      </c>
      <c r="C6" s="18">
        <f t="shared" ca="1" si="0"/>
        <v>0.88677403116175135</v>
      </c>
      <c r="D6" s="18">
        <f t="shared" ca="1" si="1"/>
        <v>0.95215453381752568</v>
      </c>
      <c r="E6" s="18"/>
      <c r="H6" s="18">
        <f t="shared" ca="1" si="2"/>
        <v>0.88091374192165606</v>
      </c>
      <c r="I6" s="18">
        <f t="shared" ca="1" si="3"/>
        <v>1.3366241860084806E-2</v>
      </c>
      <c r="J6" s="18">
        <f t="shared" ca="1" si="4"/>
        <v>0.28817080065512279</v>
      </c>
    </row>
    <row r="7" spans="2:10" x14ac:dyDescent="0.25">
      <c r="B7" s="8" t="s">
        <v>31</v>
      </c>
      <c r="C7" s="18">
        <f t="shared" ca="1" si="0"/>
        <v>0.18289616102274653</v>
      </c>
      <c r="D7" s="18">
        <f t="shared" ca="1" si="1"/>
        <v>0.54920648839054609</v>
      </c>
      <c r="E7" s="18"/>
      <c r="H7" s="18">
        <f t="shared" ca="1" si="2"/>
        <v>1.687779396001348E-2</v>
      </c>
      <c r="I7" s="18">
        <f t="shared" ca="1" si="3"/>
        <v>0.65356693727285309</v>
      </c>
      <c r="J7" s="18">
        <f t="shared" ca="1" si="4"/>
        <v>0.13630523198579103</v>
      </c>
    </row>
    <row r="8" spans="2:10" x14ac:dyDescent="0.25">
      <c r="B8" s="8" t="s">
        <v>31</v>
      </c>
      <c r="C8" s="18">
        <f t="shared" ca="1" si="0"/>
        <v>0.9388486055971853</v>
      </c>
      <c r="D8" s="18">
        <f t="shared" ca="1" si="1"/>
        <v>0.98790705894452502</v>
      </c>
      <c r="E8" s="18"/>
      <c r="H8" s="18">
        <f t="shared" ca="1" si="2"/>
        <v>1.0033081310131859</v>
      </c>
      <c r="I8" s="18">
        <f t="shared" ca="1" si="3"/>
        <v>1.9910207302867911E-2</v>
      </c>
      <c r="J8" s="18">
        <f t="shared" ca="1" si="4"/>
        <v>0.35297234017533263</v>
      </c>
    </row>
    <row r="9" spans="2:10" x14ac:dyDescent="0.25">
      <c r="B9" s="8" t="s">
        <v>31</v>
      </c>
      <c r="C9" s="18">
        <f t="shared" ca="1" si="0"/>
        <v>0.27576735094907323</v>
      </c>
      <c r="D9" s="18">
        <f t="shared" ca="1" si="1"/>
        <v>0.55560509904173017</v>
      </c>
      <c r="E9" s="18"/>
      <c r="H9" s="18">
        <f t="shared" ca="1" si="2"/>
        <v>4.4675344969186702E-2</v>
      </c>
      <c r="I9" s="18">
        <f t="shared" ca="1" si="3"/>
        <v>0.51881214964523259</v>
      </c>
      <c r="J9" s="18">
        <f t="shared" ca="1" si="4"/>
        <v>0.10874459523139526</v>
      </c>
    </row>
    <row r="10" spans="2:10" x14ac:dyDescent="0.25">
      <c r="B10" s="8" t="s">
        <v>31</v>
      </c>
      <c r="C10" s="18">
        <f t="shared" ca="1" si="0"/>
        <v>0.14977143813253235</v>
      </c>
      <c r="D10" s="18">
        <f t="shared" ca="1" si="1"/>
        <v>0.87524122478842492</v>
      </c>
      <c r="E10" s="18"/>
      <c r="H10" s="18">
        <f t="shared" ca="1" si="2"/>
        <v>0.174160798884783</v>
      </c>
      <c r="I10" s="18">
        <f t="shared" ca="1" si="3"/>
        <v>0.61666170268379716</v>
      </c>
      <c r="J10" s="18">
        <f t="shared" ca="1" si="4"/>
        <v>4.2301940853039351E-2</v>
      </c>
    </row>
    <row r="11" spans="2:10" x14ac:dyDescent="0.25">
      <c r="B11" s="8" t="s">
        <v>31</v>
      </c>
      <c r="C11" s="18">
        <f t="shared" ca="1" si="0"/>
        <v>0.94280616397786055</v>
      </c>
      <c r="D11" s="18">
        <f t="shared" ca="1" si="1"/>
        <v>0.94447221017207283</v>
      </c>
      <c r="E11" s="18"/>
      <c r="H11" s="18">
        <f t="shared" ca="1" si="2"/>
        <v>0.9663496211056819</v>
      </c>
      <c r="I11" s="18">
        <f t="shared" ca="1" si="3"/>
        <v>9.5946865829404232E-3</v>
      </c>
      <c r="J11" s="18">
        <f t="shared" ca="1" si="4"/>
        <v>0.34973611082857253</v>
      </c>
    </row>
    <row r="12" spans="2:10" x14ac:dyDescent="0.25">
      <c r="B12" s="8" t="s">
        <v>31</v>
      </c>
      <c r="C12" s="18">
        <f t="shared" ca="1" si="0"/>
        <v>0.65965774858418824</v>
      </c>
      <c r="D12" s="18">
        <f t="shared" ca="1" si="1"/>
        <v>0.81407538466809903</v>
      </c>
      <c r="E12" s="18"/>
      <c r="H12" s="18">
        <f t="shared" ca="1" si="2"/>
        <v>0.45262572883335556</v>
      </c>
      <c r="I12" s="18">
        <f t="shared" ca="1" si="3"/>
        <v>7.663396611824326E-2</v>
      </c>
      <c r="J12" s="18">
        <f t="shared" ca="1" si="4"/>
        <v>9.633023699970189E-2</v>
      </c>
    </row>
    <row r="13" spans="2:10" x14ac:dyDescent="0.25">
      <c r="B13" s="8" t="s">
        <v>30</v>
      </c>
      <c r="C13" s="18">
        <f t="shared" ca="1" si="0"/>
        <v>6.2524500469593347E-2</v>
      </c>
      <c r="D13" s="18"/>
      <c r="E13" s="18">
        <f t="shared" ref="E13:E22" ca="1" si="5">RAND()*C13</f>
        <v>8.4645655507767821E-3</v>
      </c>
      <c r="H13" s="18">
        <f t="shared" ref="H13:H22" ca="1" si="6">SUMSQ(C13-$C$24,E13-$F$24)</f>
        <v>0.20700139385530508</v>
      </c>
      <c r="I13" s="18">
        <f t="shared" ref="I13:I22" ca="1" si="7">SUMSQ($C13-$C$25,$E13-$F$25)</f>
        <v>1.4633282258897928</v>
      </c>
      <c r="J13" s="18">
        <f t="shared" ref="J13:J22" ca="1" si="8">SUMSQ($C13-$C$26,$E13-$F$26)</f>
        <v>0.8377245418626782</v>
      </c>
    </row>
    <row r="14" spans="2:10" x14ac:dyDescent="0.25">
      <c r="B14" s="8" t="s">
        <v>30</v>
      </c>
      <c r="C14" s="18">
        <f t="shared" ca="1" si="0"/>
        <v>0.66467150115329632</v>
      </c>
      <c r="D14" s="18"/>
      <c r="E14" s="18">
        <f t="shared" ca="1" si="5"/>
        <v>0.18918560619538224</v>
      </c>
      <c r="H14" s="18">
        <f t="shared" ca="1" si="6"/>
        <v>0.40992583098577662</v>
      </c>
      <c r="I14" s="18">
        <f t="shared" ca="1" si="7"/>
        <v>0.5053753006044468</v>
      </c>
      <c r="J14" s="18">
        <f t="shared" ca="1" si="8"/>
        <v>0.56678384925264647</v>
      </c>
    </row>
    <row r="15" spans="2:10" x14ac:dyDescent="0.25">
      <c r="B15" s="8" t="s">
        <v>30</v>
      </c>
      <c r="C15" s="18">
        <f t="shared" ca="1" si="0"/>
        <v>0.59050229144152677</v>
      </c>
      <c r="D15" s="18"/>
      <c r="E15" s="18">
        <f t="shared" ca="1" si="5"/>
        <v>4.9874667038657734E-2</v>
      </c>
      <c r="H15" s="18">
        <f t="shared" ca="1" si="6"/>
        <v>0.4252186401438407</v>
      </c>
      <c r="I15" s="18">
        <f t="shared" ca="1" si="7"/>
        <v>0.75356040767860732</v>
      </c>
      <c r="J15" s="18">
        <f t="shared" ca="1" si="8"/>
        <v>0.7370721028286098</v>
      </c>
    </row>
    <row r="16" spans="2:10" x14ac:dyDescent="0.25">
      <c r="B16" s="8" t="s">
        <v>30</v>
      </c>
      <c r="C16" s="18">
        <f t="shared" ca="1" si="0"/>
        <v>0.11997297540973617</v>
      </c>
      <c r="D16" s="18"/>
      <c r="E16" s="18">
        <f t="shared" ca="1" si="5"/>
        <v>5.6770122303030635E-2</v>
      </c>
      <c r="H16" s="18">
        <f t="shared" ca="1" si="6"/>
        <v>0.16605779978505214</v>
      </c>
      <c r="I16" s="18">
        <f t="shared" ca="1" si="7"/>
        <v>1.2877711949581698</v>
      </c>
      <c r="J16" s="18">
        <f t="shared" ca="1" si="8"/>
        <v>0.72592776120121039</v>
      </c>
    </row>
    <row r="17" spans="2:27" x14ac:dyDescent="0.25">
      <c r="B17" s="8" t="s">
        <v>30</v>
      </c>
      <c r="C17" s="18">
        <f t="shared" ca="1" si="0"/>
        <v>0.7238416523413097</v>
      </c>
      <c r="D17" s="18"/>
      <c r="E17" s="18">
        <f t="shared" ca="1" si="5"/>
        <v>2.7792002284930183E-2</v>
      </c>
      <c r="H17" s="18">
        <f t="shared" ca="1" si="6"/>
        <v>0.59630550555353401</v>
      </c>
      <c r="I17" s="18">
        <f t="shared" ca="1" si="7"/>
        <v>0.71528027783179315</v>
      </c>
      <c r="J17" s="18">
        <f t="shared" ca="1" si="8"/>
        <v>0.85449216106463854</v>
      </c>
    </row>
    <row r="18" spans="2:27" x14ac:dyDescent="0.25">
      <c r="B18" s="8" t="s">
        <v>30</v>
      </c>
      <c r="C18" s="18">
        <f t="shared" ca="1" si="0"/>
        <v>0.34585383257100966</v>
      </c>
      <c r="D18" s="18"/>
      <c r="E18" s="18">
        <f t="shared" ca="1" si="5"/>
        <v>0.27076909240379859</v>
      </c>
      <c r="H18" s="18">
        <f t="shared" ca="1" si="6"/>
        <v>0.10449544085983078</v>
      </c>
      <c r="I18" s="18">
        <f t="shared" ca="1" si="7"/>
        <v>0.67843927446429553</v>
      </c>
      <c r="J18" s="18">
        <f t="shared" ca="1" si="8"/>
        <v>0.3659110160884792</v>
      </c>
    </row>
    <row r="19" spans="2:27" x14ac:dyDescent="0.25">
      <c r="B19" s="8" t="s">
        <v>30</v>
      </c>
      <c r="C19" s="18">
        <f t="shared" ca="1" si="0"/>
        <v>0.21513452181131609</v>
      </c>
      <c r="D19" s="18"/>
      <c r="E19" s="18">
        <f t="shared" ca="1" si="5"/>
        <v>9.0960347607468073E-2</v>
      </c>
      <c r="H19" s="18">
        <f t="shared" ca="1" si="6"/>
        <v>0.15501034472295605</v>
      </c>
      <c r="I19" s="18">
        <f t="shared" ca="1" si="7"/>
        <v>1.0889382255953712</v>
      </c>
      <c r="J19" s="18">
        <f t="shared" ca="1" si="8"/>
        <v>0.63534472031964584</v>
      </c>
    </row>
    <row r="20" spans="2:27" x14ac:dyDescent="0.25">
      <c r="B20" s="8" t="s">
        <v>30</v>
      </c>
      <c r="C20" s="18">
        <f t="shared" ca="1" si="0"/>
        <v>0.1609885945178211</v>
      </c>
      <c r="D20" s="18"/>
      <c r="E20" s="18">
        <f t="shared" ca="1" si="5"/>
        <v>0.15605410381608736</v>
      </c>
      <c r="H20" s="18">
        <f t="shared" ca="1" si="6"/>
        <v>9.9764289181521276E-2</v>
      </c>
      <c r="I20" s="18">
        <f t="shared" ca="1" si="7"/>
        <v>1.075602694317471</v>
      </c>
      <c r="J20" s="18">
        <f t="shared" ca="1" si="8"/>
        <v>0.55555810043745535</v>
      </c>
    </row>
    <row r="21" spans="2:27" x14ac:dyDescent="0.25">
      <c r="B21" s="8" t="s">
        <v>30</v>
      </c>
      <c r="C21" s="18">
        <f t="shared" ca="1" si="0"/>
        <v>0.56228066810113297</v>
      </c>
      <c r="D21" s="18"/>
      <c r="E21" s="18">
        <f t="shared" ca="1" si="5"/>
        <v>8.2237038967348741E-2</v>
      </c>
      <c r="H21" s="18">
        <f t="shared" ca="1" si="6"/>
        <v>0.37184888208690176</v>
      </c>
      <c r="I21" s="18">
        <f t="shared" ca="1" si="7"/>
        <v>0.72323733682941971</v>
      </c>
      <c r="J21" s="18">
        <f t="shared" ca="1" si="8"/>
        <v>0.67220373137558964</v>
      </c>
    </row>
    <row r="22" spans="2:27" x14ac:dyDescent="0.25">
      <c r="B22" s="8" t="s">
        <v>30</v>
      </c>
      <c r="C22" s="18">
        <f t="shared" ca="1" si="0"/>
        <v>0.9359517188900407</v>
      </c>
      <c r="D22" s="18"/>
      <c r="E22" s="18">
        <f t="shared" ca="1" si="5"/>
        <v>0.45232531512212526</v>
      </c>
      <c r="H22" s="18">
        <f t="shared" ca="1" si="6"/>
        <v>0.72279010502504659</v>
      </c>
      <c r="I22" s="18">
        <f t="shared" ca="1" si="7"/>
        <v>0.1556670513838426</v>
      </c>
      <c r="J22" s="18">
        <f t="shared" ca="1" si="8"/>
        <v>0.51614796102295901</v>
      </c>
    </row>
    <row r="23" spans="2:27" x14ac:dyDescent="0.25">
      <c r="C23" s="18"/>
      <c r="D23" s="18"/>
      <c r="E23" s="18"/>
      <c r="H23" s="18"/>
      <c r="I23" s="18"/>
      <c r="J23" s="18"/>
    </row>
    <row r="24" spans="2:27" x14ac:dyDescent="0.25">
      <c r="B24" s="8" t="s">
        <v>38</v>
      </c>
      <c r="C24" s="18">
        <f ca="1">RAND()</f>
        <v>8.5846116175603004E-2</v>
      </c>
      <c r="F24" s="18">
        <f ca="1">RAND()</f>
        <v>0.46284050692109879</v>
      </c>
      <c r="G24" s="20" t="s">
        <v>42</v>
      </c>
      <c r="H24" s="17" t="str">
        <f t="shared" ref="H24:AA24" ca="1" si="9">OFFSET($B$2,MATCH(SMALL($H$3:$H$22,H$27),$H$3:$H$22,0),0)</f>
        <v>Blue</v>
      </c>
      <c r="I24" s="17" t="str">
        <f t="shared" ca="1" si="9"/>
        <v>Blue</v>
      </c>
      <c r="J24" s="17" t="str">
        <f t="shared" ca="1" si="9"/>
        <v>Blue</v>
      </c>
      <c r="K24" s="17" t="str">
        <f t="shared" ca="1" si="9"/>
        <v>Blue</v>
      </c>
      <c r="L24" s="17" t="str">
        <f t="shared" ca="1" si="9"/>
        <v>Orange</v>
      </c>
      <c r="M24" s="17" t="str">
        <f t="shared" ca="1" si="9"/>
        <v>Orange</v>
      </c>
      <c r="N24" s="17" t="str">
        <f t="shared" ca="1" si="9"/>
        <v>Orange</v>
      </c>
      <c r="O24" s="17" t="str">
        <f t="shared" ca="1" si="9"/>
        <v>Orange</v>
      </c>
      <c r="P24" s="17" t="str">
        <f t="shared" ca="1" si="9"/>
        <v>Blue</v>
      </c>
      <c r="Q24" s="17" t="str">
        <f t="shared" ca="1" si="9"/>
        <v>Orange</v>
      </c>
      <c r="R24" s="17" t="str">
        <f t="shared" ca="1" si="9"/>
        <v>Orange</v>
      </c>
      <c r="S24" s="17" t="str">
        <f t="shared" ca="1" si="9"/>
        <v>Orange</v>
      </c>
      <c r="T24" s="17" t="str">
        <f t="shared" ca="1" si="9"/>
        <v>Orange</v>
      </c>
      <c r="U24" s="17" t="str">
        <f t="shared" ca="1" si="9"/>
        <v>Blue</v>
      </c>
      <c r="V24" s="17" t="str">
        <f t="shared" ca="1" si="9"/>
        <v>Orange</v>
      </c>
      <c r="W24" s="17" t="str">
        <f t="shared" ca="1" si="9"/>
        <v>Blue</v>
      </c>
      <c r="X24" s="17" t="str">
        <f t="shared" ca="1" si="9"/>
        <v>Orange</v>
      </c>
      <c r="Y24" s="17" t="str">
        <f t="shared" ca="1" si="9"/>
        <v>Blue</v>
      </c>
      <c r="Z24" s="17" t="str">
        <f t="shared" ca="1" si="9"/>
        <v>Blue</v>
      </c>
      <c r="AA24" s="17" t="str">
        <f t="shared" ca="1" si="9"/>
        <v>Blue</v>
      </c>
    </row>
    <row r="25" spans="2:27" x14ac:dyDescent="0.25">
      <c r="B25" s="8" t="s">
        <v>37</v>
      </c>
      <c r="C25" s="18">
        <f ca="1">RAND()</f>
        <v>0.93453684466626485</v>
      </c>
      <c r="F25" s="18">
        <f ca="1">RAND()</f>
        <v>0.84686941850573116</v>
      </c>
      <c r="G25" s="19" t="s">
        <v>41</v>
      </c>
      <c r="H25" s="17" t="str">
        <f t="shared" ref="H25:Q25" ca="1" si="10">OFFSET($B$2,MATCH(SMALL($I$3:$I$22,H$27),$I$3:$I$22,0),0)</f>
        <v>Blue</v>
      </c>
      <c r="I25" s="17" t="str">
        <f t="shared" ca="1" si="10"/>
        <v>Blue</v>
      </c>
      <c r="J25" s="17" t="str">
        <f t="shared" ca="1" si="10"/>
        <v>Blue</v>
      </c>
      <c r="K25" s="17" t="str">
        <f t="shared" ca="1" si="10"/>
        <v>Blue</v>
      </c>
      <c r="L25" s="17" t="str">
        <f t="shared" ca="1" si="10"/>
        <v>Blue</v>
      </c>
      <c r="M25" s="17" t="str">
        <f t="shared" ca="1" si="10"/>
        <v>Orange</v>
      </c>
      <c r="N25" s="17" t="str">
        <f t="shared" ca="1" si="10"/>
        <v>Orange</v>
      </c>
      <c r="O25" s="17" t="str">
        <f t="shared" ca="1" si="10"/>
        <v>Blue</v>
      </c>
      <c r="P25" s="17" t="str">
        <f t="shared" ca="1" si="10"/>
        <v>Blue</v>
      </c>
      <c r="Q25" s="17" t="str">
        <f t="shared" ca="1" si="10"/>
        <v>Blue</v>
      </c>
      <c r="R25" s="17" t="str">
        <f t="shared" ref="R25:AA25" ca="1" si="11">OFFSET($B$2,MATCH(SMALL($I$3:$I$22,R$27),$I$3:$I$22,0),0)</f>
        <v>Orange</v>
      </c>
      <c r="S25" s="17" t="str">
        <f t="shared" ca="1" si="11"/>
        <v>Orange</v>
      </c>
      <c r="T25" s="17" t="str">
        <f t="shared" ca="1" si="11"/>
        <v>Orange</v>
      </c>
      <c r="U25" s="17" t="str">
        <f t="shared" ca="1" si="11"/>
        <v>Orange</v>
      </c>
      <c r="V25" s="17" t="str">
        <f t="shared" ca="1" si="11"/>
        <v>Blue</v>
      </c>
      <c r="W25" s="17" t="str">
        <f t="shared" ca="1" si="11"/>
        <v>Blue</v>
      </c>
      <c r="X25" s="17" t="str">
        <f t="shared" ca="1" si="11"/>
        <v>Orange</v>
      </c>
      <c r="Y25" s="17" t="str">
        <f t="shared" ca="1" si="11"/>
        <v>Orange</v>
      </c>
      <c r="Z25" s="17" t="str">
        <f t="shared" ca="1" si="11"/>
        <v>Orange</v>
      </c>
      <c r="AA25" s="17" t="str">
        <f t="shared" ca="1" si="11"/>
        <v>Orange</v>
      </c>
    </row>
    <row r="26" spans="2:27" x14ac:dyDescent="0.25">
      <c r="B26" s="8" t="s">
        <v>36</v>
      </c>
      <c r="C26" s="18">
        <f ca="1">RAND()</f>
        <v>0.35544548357505057</v>
      </c>
      <c r="F26" s="18">
        <f ca="1">RAND()</f>
        <v>0.87559883400013905</v>
      </c>
      <c r="G26" s="16" t="s">
        <v>40</v>
      </c>
      <c r="H26" s="17" t="str">
        <f ca="1">OFFSET($B$2,MATCH(SMALL($J$3:$J$22,H$27),$J$3:$J$22,0),0)</f>
        <v>Blue</v>
      </c>
      <c r="I26" s="17" t="str">
        <f t="shared" ref="I26:AA26" ca="1" si="12">OFFSET($B$2,MATCH(SMALL($J$3:$J$22,I$27),$J$3:$J$22,0),0)</f>
        <v>Blue</v>
      </c>
      <c r="J26" s="17" t="str">
        <f t="shared" ca="1" si="12"/>
        <v>Blue</v>
      </c>
      <c r="K26" s="17" t="str">
        <f t="shared" ca="1" si="12"/>
        <v>Blue</v>
      </c>
      <c r="L26" s="17" t="str">
        <f t="shared" ca="1" si="12"/>
        <v>Blue</v>
      </c>
      <c r="M26" s="17" t="str">
        <f t="shared" ca="1" si="12"/>
        <v>Blue</v>
      </c>
      <c r="N26" s="17" t="str">
        <f t="shared" ca="1" si="12"/>
        <v>Blue</v>
      </c>
      <c r="O26" s="17" t="str">
        <f t="shared" ca="1" si="12"/>
        <v>Blue</v>
      </c>
      <c r="P26" s="17" t="str">
        <f t="shared" ca="1" si="12"/>
        <v>Blue</v>
      </c>
      <c r="Q26" s="17" t="str">
        <f t="shared" ca="1" si="12"/>
        <v>Orange</v>
      </c>
      <c r="R26" s="17" t="str">
        <f t="shared" ca="1" si="12"/>
        <v>Blue</v>
      </c>
      <c r="S26" s="17" t="str">
        <f t="shared" ca="1" si="12"/>
        <v>Orange</v>
      </c>
      <c r="T26" s="17" t="str">
        <f t="shared" ca="1" si="12"/>
        <v>Orange</v>
      </c>
      <c r="U26" s="17" t="str">
        <f t="shared" ca="1" si="12"/>
        <v>Orange</v>
      </c>
      <c r="V26" s="17" t="str">
        <f t="shared" ca="1" si="12"/>
        <v>Orange</v>
      </c>
      <c r="W26" s="17" t="str">
        <f t="shared" ca="1" si="12"/>
        <v>Orange</v>
      </c>
      <c r="X26" s="17" t="str">
        <f t="shared" ca="1" si="12"/>
        <v>Orange</v>
      </c>
      <c r="Y26" s="17" t="str">
        <f t="shared" ca="1" si="12"/>
        <v>Orange</v>
      </c>
      <c r="Z26" s="17" t="str">
        <f t="shared" ca="1" si="12"/>
        <v>Orange</v>
      </c>
      <c r="AA26" s="17" t="str">
        <f t="shared" ca="1" si="12"/>
        <v>Orange</v>
      </c>
    </row>
    <row r="27" spans="2:27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800ED-9130-C64B-8857-811D56594C63}">
  <sheetPr codeName="Sheet34">
    <tabColor rgb="FFFF0000"/>
  </sheetPr>
  <dimension ref="B2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2" t="s">
        <v>35</v>
      </c>
      <c r="C2" s="21" t="s">
        <v>34</v>
      </c>
      <c r="D2" s="21" t="s">
        <v>33</v>
      </c>
      <c r="E2" s="21" t="s">
        <v>32</v>
      </c>
      <c r="F2" s="8" t="s">
        <v>39</v>
      </c>
      <c r="H2" s="16" t="s">
        <v>42</v>
      </c>
      <c r="I2" s="16" t="s">
        <v>41</v>
      </c>
      <c r="J2" s="15" t="s">
        <v>40</v>
      </c>
    </row>
    <row r="3" spans="2:28" x14ac:dyDescent="0.25">
      <c r="B3" s="8" t="s">
        <v>31</v>
      </c>
      <c r="C3" s="18">
        <f t="shared" ref="C3:C22" ca="1" si="0">RAND()</f>
        <v>0.50107153254105941</v>
      </c>
      <c r="D3" s="18">
        <f t="shared" ref="D3:D12" ca="1" si="1">C3+RAND()*(1-C3)</f>
        <v>0.71433129207360646</v>
      </c>
      <c r="E3" s="18"/>
      <c r="H3" s="18">
        <f t="shared" ref="H3:H12" ca="1" si="2">SUMSQ($C3-$C$24,$D3-$F$24)</f>
        <v>0.16426445243052595</v>
      </c>
      <c r="I3" s="18">
        <f t="shared" ref="I3:I12" ca="1" si="3">SUMSQ($C3-$C$25,$D3-$F$25)</f>
        <v>0.18365004130169371</v>
      </c>
      <c r="J3" s="18">
        <f t="shared" ref="J3:J12" ca="1" si="4">SUMSQ($C3-$C$26,$D3-$F$26)</f>
        <v>0.14714292701396373</v>
      </c>
      <c r="AB3" s="19" t="s">
        <v>43</v>
      </c>
    </row>
    <row r="4" spans="2:28" x14ac:dyDescent="0.25">
      <c r="B4" s="8" t="s">
        <v>31</v>
      </c>
      <c r="C4" s="18">
        <f t="shared" ca="1" si="0"/>
        <v>0.75631093684223449</v>
      </c>
      <c r="D4" s="18">
        <f t="shared" ca="1" si="1"/>
        <v>0.96775705447856719</v>
      </c>
      <c r="E4" s="18"/>
      <c r="H4" s="18">
        <f t="shared" ca="1" si="2"/>
        <v>0.4635200412379426</v>
      </c>
      <c r="I4" s="18">
        <f t="shared" ca="1" si="3"/>
        <v>7.0789334678348442E-2</v>
      </c>
      <c r="J4" s="18">
        <f t="shared" ca="1" si="4"/>
        <v>2.3128462129552732E-2</v>
      </c>
      <c r="AB4" s="23">
        <v>6</v>
      </c>
    </row>
    <row r="5" spans="2:28" x14ac:dyDescent="0.25">
      <c r="B5" s="8" t="s">
        <v>31</v>
      </c>
      <c r="C5" s="18">
        <f t="shared" ca="1" si="0"/>
        <v>0.6561091612173634</v>
      </c>
      <c r="D5" s="18">
        <f t="shared" ca="1" si="1"/>
        <v>0.84301628153743002</v>
      </c>
      <c r="E5" s="18"/>
      <c r="H5" s="18">
        <f t="shared" ca="1" si="2"/>
        <v>0.31145297684393802</v>
      </c>
      <c r="I5" s="18">
        <f t="shared" ca="1" si="3"/>
        <v>7.9591932544539432E-2</v>
      </c>
      <c r="J5" s="18">
        <f t="shared" ca="1" si="4"/>
        <v>4.0917326692019286E-2</v>
      </c>
    </row>
    <row r="6" spans="2:28" x14ac:dyDescent="0.25">
      <c r="B6" s="8" t="s">
        <v>31</v>
      </c>
      <c r="C6" s="18">
        <f t="shared" ca="1" si="0"/>
        <v>0.36356581526794451</v>
      </c>
      <c r="D6" s="18">
        <f t="shared" ca="1" si="1"/>
        <v>0.43465149996559449</v>
      </c>
      <c r="E6" s="18"/>
      <c r="H6" s="18">
        <f t="shared" ca="1" si="2"/>
        <v>0.18915259809869256</v>
      </c>
      <c r="I6" s="18">
        <f t="shared" ca="1" si="3"/>
        <v>0.4253498978823852</v>
      </c>
      <c r="J6" s="18">
        <f t="shared" ca="1" si="4"/>
        <v>0.42097234823326474</v>
      </c>
    </row>
    <row r="7" spans="2:28" x14ac:dyDescent="0.25">
      <c r="B7" s="8" t="s">
        <v>31</v>
      </c>
      <c r="C7" s="18">
        <f t="shared" ca="1" si="0"/>
        <v>0.24434338524610999</v>
      </c>
      <c r="D7" s="18">
        <f t="shared" ca="1" si="1"/>
        <v>0.9816689284254041</v>
      </c>
      <c r="E7" s="18"/>
      <c r="H7" s="18">
        <f t="shared" ca="1" si="2"/>
        <v>6.0426274339824275E-2</v>
      </c>
      <c r="I7" s="18">
        <f t="shared" ca="1" si="3"/>
        <v>0.51333406143079841</v>
      </c>
      <c r="J7" s="18">
        <f t="shared" ca="1" si="4"/>
        <v>0.39275276161314548</v>
      </c>
    </row>
    <row r="8" spans="2:28" x14ac:dyDescent="0.25">
      <c r="B8" s="8" t="s">
        <v>31</v>
      </c>
      <c r="C8" s="18">
        <f t="shared" ca="1" si="0"/>
        <v>0.19233623184013937</v>
      </c>
      <c r="D8" s="18">
        <f t="shared" ca="1" si="1"/>
        <v>0.85307631687751706</v>
      </c>
      <c r="E8" s="18"/>
      <c r="H8" s="18">
        <f t="shared" ca="1" si="2"/>
        <v>1.3365238413773194E-2</v>
      </c>
      <c r="I8" s="18">
        <f t="shared" ca="1" si="3"/>
        <v>0.54744508770000078</v>
      </c>
      <c r="J8" s="18">
        <f t="shared" ca="1" si="4"/>
        <v>0.4431783768331099</v>
      </c>
    </row>
    <row r="9" spans="2:28" x14ac:dyDescent="0.25">
      <c r="B9" s="8" t="s">
        <v>31</v>
      </c>
      <c r="C9" s="18">
        <f t="shared" ca="1" si="0"/>
        <v>0.16655903076525991</v>
      </c>
      <c r="D9" s="18">
        <f t="shared" ca="1" si="1"/>
        <v>0.7852194992007393</v>
      </c>
      <c r="E9" s="18"/>
      <c r="H9" s="18">
        <f t="shared" ca="1" si="2"/>
        <v>4.2568698681792255E-3</v>
      </c>
      <c r="I9" s="18">
        <f t="shared" ca="1" si="3"/>
        <v>0.57841950804548437</v>
      </c>
      <c r="J9" s="18">
        <f t="shared" ca="1" si="4"/>
        <v>0.48299089605087175</v>
      </c>
    </row>
    <row r="10" spans="2:28" x14ac:dyDescent="0.25">
      <c r="B10" s="8" t="s">
        <v>31</v>
      </c>
      <c r="C10" s="18">
        <f t="shared" ca="1" si="0"/>
        <v>0.72529444578121749</v>
      </c>
      <c r="D10" s="18">
        <f t="shared" ca="1" si="1"/>
        <v>0.85765872736556636</v>
      </c>
      <c r="E10" s="18"/>
      <c r="H10" s="18">
        <f t="shared" ca="1" si="2"/>
        <v>0.39500423811914548</v>
      </c>
      <c r="I10" s="18">
        <f t="shared" ca="1" si="3"/>
        <v>4.9468109441425101E-2</v>
      </c>
      <c r="J10" s="18">
        <f t="shared" ca="1" si="4"/>
        <v>1.7632847032424438E-2</v>
      </c>
    </row>
    <row r="11" spans="2:28" x14ac:dyDescent="0.25">
      <c r="B11" s="8" t="s">
        <v>31</v>
      </c>
      <c r="C11" s="18">
        <f t="shared" ca="1" si="0"/>
        <v>0.99845182270937194</v>
      </c>
      <c r="D11" s="18">
        <f t="shared" ca="1" si="1"/>
        <v>0.9987017726416213</v>
      </c>
      <c r="E11" s="18"/>
      <c r="H11" s="18">
        <f t="shared" ca="1" si="2"/>
        <v>0.85178249372808723</v>
      </c>
      <c r="I11" s="18">
        <f t="shared" ca="1" si="3"/>
        <v>6.0462784194024101E-2</v>
      </c>
      <c r="J11" s="18">
        <f t="shared" ca="1" si="4"/>
        <v>4.0443393375877025E-2</v>
      </c>
    </row>
    <row r="12" spans="2:28" x14ac:dyDescent="0.25">
      <c r="B12" s="8" t="s">
        <v>31</v>
      </c>
      <c r="C12" s="18">
        <f t="shared" ca="1" si="0"/>
        <v>0.2281290262880179</v>
      </c>
      <c r="D12" s="18">
        <f t="shared" ca="1" si="1"/>
        <v>0.65895576114426424</v>
      </c>
      <c r="E12" s="18"/>
      <c r="H12" s="18">
        <f t="shared" ca="1" si="2"/>
        <v>3.1118258294876255E-2</v>
      </c>
      <c r="I12" s="18">
        <f t="shared" ca="1" si="3"/>
        <v>0.49904980426487594</v>
      </c>
      <c r="J12" s="18">
        <f t="shared" ca="1" si="4"/>
        <v>0.43512467451932585</v>
      </c>
    </row>
    <row r="13" spans="2:28" x14ac:dyDescent="0.25">
      <c r="B13" s="8" t="s">
        <v>30</v>
      </c>
      <c r="C13" s="18">
        <f t="shared" ca="1" si="0"/>
        <v>0.5002657876887292</v>
      </c>
      <c r="D13" s="18"/>
      <c r="E13" s="18">
        <f t="shared" ref="E13:E22" ca="1" si="5">RAND()*C13</f>
        <v>0.39576136374196846</v>
      </c>
      <c r="H13" s="18">
        <f t="shared" ref="H13:H22" ca="1" si="6">SUMSQ(C13-$C$24,E13-$F$24)</f>
        <v>0.30801695629117432</v>
      </c>
      <c r="I13" s="18">
        <f t="shared" ref="I13:I22" ca="1" si="7">SUMSQ($C13-$C$25,$E13-$F$25)</f>
        <v>0.31714123296096797</v>
      </c>
      <c r="J13" s="18">
        <f t="shared" ref="J13:J22" ca="1" si="8">SUMSQ($C13-$C$26,$E13-$F$26)</f>
        <v>0.33865255037995479</v>
      </c>
    </row>
    <row r="14" spans="2:28" x14ac:dyDescent="0.25">
      <c r="B14" s="8" t="s">
        <v>30</v>
      </c>
      <c r="C14" s="18">
        <f t="shared" ca="1" si="0"/>
        <v>0.91250939378249452</v>
      </c>
      <c r="D14" s="18"/>
      <c r="E14" s="18">
        <f t="shared" ca="1" si="5"/>
        <v>8.4956965891689446E-4</v>
      </c>
      <c r="H14" s="18">
        <f t="shared" ca="1" si="6"/>
        <v>1.2675739785970661</v>
      </c>
      <c r="I14" s="18">
        <f t="shared" ca="1" si="7"/>
        <v>0.58181646868464354</v>
      </c>
      <c r="J14" s="18">
        <f t="shared" ca="1" si="8"/>
        <v>0.73205957080339423</v>
      </c>
    </row>
    <row r="15" spans="2:28" x14ac:dyDescent="0.25">
      <c r="B15" s="8" t="s">
        <v>30</v>
      </c>
      <c r="C15" s="18">
        <f t="shared" ca="1" si="0"/>
        <v>0.30532804876264219</v>
      </c>
      <c r="D15" s="18"/>
      <c r="E15" s="18">
        <f t="shared" ca="1" si="5"/>
        <v>0.21500038356377307</v>
      </c>
      <c r="H15" s="18">
        <f t="shared" ca="1" si="6"/>
        <v>0.36270557436850442</v>
      </c>
      <c r="I15" s="18">
        <f t="shared" ca="1" si="7"/>
        <v>0.68704691370762094</v>
      </c>
      <c r="J15" s="18">
        <f t="shared" ca="1" si="8"/>
        <v>0.7147427818207972</v>
      </c>
    </row>
    <row r="16" spans="2:28" x14ac:dyDescent="0.25">
      <c r="B16" s="8" t="s">
        <v>30</v>
      </c>
      <c r="C16" s="18">
        <f t="shared" ca="1" si="0"/>
        <v>0.11991939060977541</v>
      </c>
      <c r="D16" s="18"/>
      <c r="E16" s="18">
        <f t="shared" ca="1" si="5"/>
        <v>6.9546625043237567E-2</v>
      </c>
      <c r="H16" s="18">
        <f t="shared" ca="1" si="6"/>
        <v>0.50747329973019617</v>
      </c>
      <c r="I16" s="18">
        <f t="shared" ca="1" si="7"/>
        <v>1.1325862158836162</v>
      </c>
      <c r="J16" s="18">
        <f t="shared" ca="1" si="8"/>
        <v>1.1613341496543321</v>
      </c>
    </row>
    <row r="17" spans="2:27" x14ac:dyDescent="0.25">
      <c r="B17" s="8" t="s">
        <v>30</v>
      </c>
      <c r="C17" s="18">
        <f t="shared" ca="1" si="0"/>
        <v>0.28893981554427717</v>
      </c>
      <c r="D17" s="18"/>
      <c r="E17" s="18">
        <f t="shared" ca="1" si="5"/>
        <v>9.1145413698814001E-2</v>
      </c>
      <c r="H17" s="18">
        <f t="shared" ca="1" si="6"/>
        <v>0.51200212008849433</v>
      </c>
      <c r="I17" s="18">
        <f t="shared" ca="1" si="7"/>
        <v>0.85888984196254281</v>
      </c>
      <c r="J17" s="18">
        <f t="shared" ca="1" si="8"/>
        <v>0.90693248070128618</v>
      </c>
    </row>
    <row r="18" spans="2:27" x14ac:dyDescent="0.25">
      <c r="B18" s="8" t="s">
        <v>30</v>
      </c>
      <c r="C18" s="18">
        <f t="shared" ca="1" si="0"/>
        <v>0.79580487532930211</v>
      </c>
      <c r="D18" s="18"/>
      <c r="E18" s="18">
        <f t="shared" ca="1" si="5"/>
        <v>0.66672150226534366</v>
      </c>
      <c r="H18" s="18">
        <f t="shared" ca="1" si="6"/>
        <v>0.49539842853735</v>
      </c>
      <c r="I18" s="18">
        <f t="shared" ca="1" si="7"/>
        <v>2.6519561785343676E-2</v>
      </c>
      <c r="J18" s="18">
        <f t="shared" ca="1" si="8"/>
        <v>3.9217773309227946E-2</v>
      </c>
    </row>
    <row r="19" spans="2:27" x14ac:dyDescent="0.25">
      <c r="B19" s="8" t="s">
        <v>30</v>
      </c>
      <c r="C19" s="18">
        <f t="shared" ca="1" si="0"/>
        <v>0.83164290970920451</v>
      </c>
      <c r="D19" s="18"/>
      <c r="E19" s="18">
        <f t="shared" ca="1" si="5"/>
        <v>6.0886610994139764E-2</v>
      </c>
      <c r="H19" s="18">
        <f t="shared" ca="1" si="6"/>
        <v>1.0527791621085929</v>
      </c>
      <c r="I19" s="18">
        <f t="shared" ca="1" si="7"/>
        <v>0.50269678663315032</v>
      </c>
      <c r="J19" s="18">
        <f t="shared" ca="1" si="8"/>
        <v>0.63086798432953117</v>
      </c>
    </row>
    <row r="20" spans="2:27" x14ac:dyDescent="0.25">
      <c r="B20" s="8" t="s">
        <v>30</v>
      </c>
      <c r="C20" s="18">
        <f t="shared" ca="1" si="0"/>
        <v>0.53794140138382596</v>
      </c>
      <c r="D20" s="18"/>
      <c r="E20" s="18">
        <f t="shared" ca="1" si="5"/>
        <v>0.25086386807217753</v>
      </c>
      <c r="H20" s="18">
        <f t="shared" ca="1" si="6"/>
        <v>0.47232255721095895</v>
      </c>
      <c r="I20" s="18">
        <f t="shared" ca="1" si="7"/>
        <v>0.41398147666309792</v>
      </c>
      <c r="J20" s="18">
        <f t="shared" ca="1" si="8"/>
        <v>0.46711152040529014</v>
      </c>
    </row>
    <row r="21" spans="2:27" x14ac:dyDescent="0.25">
      <c r="B21" s="8" t="s">
        <v>30</v>
      </c>
      <c r="C21" s="18">
        <f t="shared" ca="1" si="0"/>
        <v>0.92941375970110907</v>
      </c>
      <c r="D21" s="18"/>
      <c r="E21" s="18">
        <f t="shared" ca="1" si="5"/>
        <v>0.4723349212811811</v>
      </c>
      <c r="H21" s="18">
        <f t="shared" ca="1" si="6"/>
        <v>0.78128230949081678</v>
      </c>
      <c r="I21" s="18">
        <f t="shared" ca="1" si="7"/>
        <v>8.4775193284971476E-2</v>
      </c>
      <c r="J21" s="18">
        <f t="shared" ca="1" si="8"/>
        <v>0.15131064138223263</v>
      </c>
    </row>
    <row r="22" spans="2:27" x14ac:dyDescent="0.25">
      <c r="B22" s="8" t="s">
        <v>30</v>
      </c>
      <c r="C22" s="18">
        <f t="shared" ca="1" si="0"/>
        <v>0.79105072875444193</v>
      </c>
      <c r="D22" s="18"/>
      <c r="E22" s="18">
        <f t="shared" ca="1" si="5"/>
        <v>0.53680971296132562</v>
      </c>
      <c r="H22" s="18">
        <f t="shared" ca="1" si="6"/>
        <v>0.53556393912901734</v>
      </c>
      <c r="I22" s="18">
        <f t="shared" ca="1" si="7"/>
        <v>6.9806062243735229E-2</v>
      </c>
      <c r="J22" s="18">
        <f t="shared" ca="1" si="8"/>
        <v>0.10555560526824624</v>
      </c>
    </row>
    <row r="23" spans="2:27" x14ac:dyDescent="0.25">
      <c r="C23" s="18"/>
      <c r="D23" s="18"/>
      <c r="E23" s="18"/>
      <c r="H23" s="18"/>
      <c r="I23" s="18"/>
      <c r="J23" s="18"/>
    </row>
    <row r="24" spans="2:27" x14ac:dyDescent="0.25">
      <c r="B24" s="8" t="s">
        <v>38</v>
      </c>
      <c r="C24" s="18">
        <f ca="1">RAND()</f>
        <v>0.1014105404025667</v>
      </c>
      <c r="F24" s="18">
        <f ca="1">RAND()</f>
        <v>0.78167773810754071</v>
      </c>
      <c r="G24" s="20" t="s">
        <v>42</v>
      </c>
      <c r="H24" s="17" t="str">
        <f t="shared" ref="H24:AA24" ca="1" si="9">IF(H27&lt;=k,OFFSET($B$2,MATCH(SMALL($H$3:$H$22,H$27),$H$3:$H$22,0),0),"")</f>
        <v>Blue</v>
      </c>
      <c r="I24" s="17" t="str">
        <f t="shared" ca="1" si="9"/>
        <v>Blue</v>
      </c>
      <c r="J24" s="17" t="str">
        <f t="shared" ca="1" si="9"/>
        <v>Blue</v>
      </c>
      <c r="K24" s="17" t="str">
        <f t="shared" ca="1" si="9"/>
        <v>Blue</v>
      </c>
      <c r="L24" s="17" t="str">
        <f t="shared" ca="1" si="9"/>
        <v>Blue</v>
      </c>
      <c r="M24" s="17" t="str">
        <f t="shared" ca="1" si="9"/>
        <v>Blue</v>
      </c>
      <c r="N24" s="17" t="str">
        <f t="shared" ca="1" si="9"/>
        <v/>
      </c>
      <c r="O24" s="17" t="str">
        <f t="shared" ca="1" si="9"/>
        <v/>
      </c>
      <c r="P24" s="17" t="str">
        <f t="shared" ca="1" si="9"/>
        <v/>
      </c>
      <c r="Q24" s="17" t="str">
        <f t="shared" ca="1" si="9"/>
        <v/>
      </c>
      <c r="R24" s="17" t="str">
        <f t="shared" ca="1" si="9"/>
        <v/>
      </c>
      <c r="S24" s="17" t="str">
        <f t="shared" ca="1" si="9"/>
        <v/>
      </c>
      <c r="T24" s="17" t="str">
        <f t="shared" ca="1" si="9"/>
        <v/>
      </c>
      <c r="U24" s="17" t="str">
        <f t="shared" ca="1" si="9"/>
        <v/>
      </c>
      <c r="V24" s="17" t="str">
        <f t="shared" ca="1" si="9"/>
        <v/>
      </c>
      <c r="W24" s="17" t="str">
        <f t="shared" ca="1" si="9"/>
        <v/>
      </c>
      <c r="X24" s="17" t="str">
        <f t="shared" ca="1" si="9"/>
        <v/>
      </c>
      <c r="Y24" s="17" t="str">
        <f t="shared" ca="1" si="9"/>
        <v/>
      </c>
      <c r="Z24" s="17" t="str">
        <f t="shared" ca="1" si="9"/>
        <v/>
      </c>
      <c r="AA24" s="17" t="str">
        <f t="shared" ca="1" si="9"/>
        <v/>
      </c>
    </row>
    <row r="25" spans="2:27" x14ac:dyDescent="0.25">
      <c r="B25" s="8" t="s">
        <v>37</v>
      </c>
      <c r="C25" s="18">
        <f ca="1">RAND()</f>
        <v>0.92678736103108128</v>
      </c>
      <c r="F25" s="18">
        <f ca="1">RAND()</f>
        <v>0.76348487459561587</v>
      </c>
      <c r="G25" s="19" t="s">
        <v>41</v>
      </c>
      <c r="H25" s="17" t="str">
        <f t="shared" ref="H25:AA25" ca="1" si="10">IF(H27&lt;=k,OFFSET($B$2,MATCH(SMALL($I$3:$I$22,H$27),$I$3:$I$22,0),0),"")</f>
        <v>Orange</v>
      </c>
      <c r="I25" s="17" t="str">
        <f t="shared" ca="1" si="10"/>
        <v>Blue</v>
      </c>
      <c r="J25" s="17" t="str">
        <f t="shared" ca="1" si="10"/>
        <v>Blue</v>
      </c>
      <c r="K25" s="17" t="str">
        <f t="shared" ca="1" si="10"/>
        <v>Orange</v>
      </c>
      <c r="L25" s="17" t="str">
        <f t="shared" ca="1" si="10"/>
        <v>Blue</v>
      </c>
      <c r="M25" s="17" t="str">
        <f t="shared" ca="1" si="10"/>
        <v>Blue</v>
      </c>
      <c r="N25" s="17" t="str">
        <f t="shared" ca="1" si="10"/>
        <v/>
      </c>
      <c r="O25" s="17" t="str">
        <f t="shared" ca="1" si="10"/>
        <v/>
      </c>
      <c r="P25" s="17" t="str">
        <f t="shared" ca="1" si="10"/>
        <v/>
      </c>
      <c r="Q25" s="17" t="str">
        <f t="shared" ca="1" si="10"/>
        <v/>
      </c>
      <c r="R25" s="17" t="str">
        <f t="shared" ca="1" si="10"/>
        <v/>
      </c>
      <c r="S25" s="17" t="str">
        <f t="shared" ca="1" si="10"/>
        <v/>
      </c>
      <c r="T25" s="17" t="str">
        <f t="shared" ca="1" si="10"/>
        <v/>
      </c>
      <c r="U25" s="17" t="str">
        <f t="shared" ca="1" si="10"/>
        <v/>
      </c>
      <c r="V25" s="17" t="str">
        <f t="shared" ca="1" si="10"/>
        <v/>
      </c>
      <c r="W25" s="17" t="str">
        <f t="shared" ca="1" si="10"/>
        <v/>
      </c>
      <c r="X25" s="17" t="str">
        <f t="shared" ca="1" si="10"/>
        <v/>
      </c>
      <c r="Y25" s="17" t="str">
        <f t="shared" ca="1" si="10"/>
        <v/>
      </c>
      <c r="Z25" s="17" t="str">
        <f t="shared" ca="1" si="10"/>
        <v/>
      </c>
      <c r="AA25" s="17" t="str">
        <f t="shared" ca="1" si="10"/>
        <v/>
      </c>
    </row>
    <row r="26" spans="2:27" x14ac:dyDescent="0.25">
      <c r="B26" s="8" t="s">
        <v>36</v>
      </c>
      <c r="C26" s="18">
        <f ca="1">RAND()</f>
        <v>0.8580506427285578</v>
      </c>
      <c r="F26" s="18">
        <f ca="1">RAND()</f>
        <v>0.85471947499405609</v>
      </c>
      <c r="G26" s="16" t="s">
        <v>40</v>
      </c>
      <c r="H26" s="17" t="str">
        <f t="shared" ref="H26:AA26" ca="1" si="11">IF(H27&lt;=k,OFFSET($B$2,MATCH(SMALL($J$3:$J$22,H$27),$J$3:$J$22,0),0),"")</f>
        <v>Blue</v>
      </c>
      <c r="I26" s="17" t="str">
        <f t="shared" ca="1" si="11"/>
        <v>Blue</v>
      </c>
      <c r="J26" s="17" t="str">
        <f t="shared" ca="1" si="11"/>
        <v>Orange</v>
      </c>
      <c r="K26" s="17" t="str">
        <f t="shared" ca="1" si="11"/>
        <v>Blue</v>
      </c>
      <c r="L26" s="17" t="str">
        <f t="shared" ca="1" si="11"/>
        <v>Blue</v>
      </c>
      <c r="M26" s="17" t="str">
        <f t="shared" ca="1" si="11"/>
        <v>Orange</v>
      </c>
      <c r="N26" s="17" t="str">
        <f t="shared" ca="1" si="11"/>
        <v/>
      </c>
      <c r="O26" s="17" t="str">
        <f t="shared" ca="1" si="11"/>
        <v/>
      </c>
      <c r="P26" s="17" t="str">
        <f t="shared" ca="1" si="11"/>
        <v/>
      </c>
      <c r="Q26" s="17" t="str">
        <f t="shared" ca="1" si="11"/>
        <v/>
      </c>
      <c r="R26" s="17" t="str">
        <f t="shared" ca="1" si="11"/>
        <v/>
      </c>
      <c r="S26" s="17" t="str">
        <f t="shared" ca="1" si="11"/>
        <v/>
      </c>
      <c r="T26" s="17" t="str">
        <f t="shared" ca="1" si="11"/>
        <v/>
      </c>
      <c r="U26" s="17" t="str">
        <f t="shared" ca="1" si="11"/>
        <v/>
      </c>
      <c r="V26" s="17" t="str">
        <f t="shared" ca="1" si="11"/>
        <v/>
      </c>
      <c r="W26" s="17" t="str">
        <f t="shared" ca="1" si="11"/>
        <v/>
      </c>
      <c r="X26" s="17" t="str">
        <f t="shared" ca="1" si="11"/>
        <v/>
      </c>
      <c r="Y26" s="17" t="str">
        <f t="shared" ca="1" si="11"/>
        <v/>
      </c>
      <c r="Z26" s="17" t="str">
        <f t="shared" ca="1" si="11"/>
        <v/>
      </c>
      <c r="AA26" s="17" t="str">
        <f t="shared" ca="1" si="11"/>
        <v/>
      </c>
    </row>
    <row r="27" spans="2:27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EE398-44BB-3740-9DA4-EC6A0E04FB66}">
  <sheetPr codeName="Sheet35">
    <tabColor rgb="FFFF0000"/>
  </sheetPr>
  <dimension ref="B2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2" t="s">
        <v>35</v>
      </c>
      <c r="C2" s="21" t="s">
        <v>34</v>
      </c>
      <c r="D2" s="21" t="s">
        <v>33</v>
      </c>
      <c r="E2" s="21" t="s">
        <v>32</v>
      </c>
      <c r="F2" s="8" t="s">
        <v>39</v>
      </c>
      <c r="H2" s="16" t="s">
        <v>42</v>
      </c>
      <c r="I2" s="16" t="s">
        <v>41</v>
      </c>
      <c r="J2" s="15" t="s">
        <v>40</v>
      </c>
    </row>
    <row r="3" spans="2:28" x14ac:dyDescent="0.25">
      <c r="B3" s="8" t="s">
        <v>31</v>
      </c>
      <c r="C3" s="18">
        <f t="shared" ref="C3:C22" ca="1" si="0">RAND()</f>
        <v>0.7832045164894772</v>
      </c>
      <c r="D3" s="18">
        <f t="shared" ref="D3:D12" ca="1" si="1">C3+RAND()*(1-C3)</f>
        <v>0.99676897533985254</v>
      </c>
      <c r="E3" s="18"/>
      <c r="H3" s="18">
        <f t="shared" ref="H3:H12" ca="1" si="2">SUMSQ($C3-$C$24,$D3-$F$24)</f>
        <v>0.87974892231701718</v>
      </c>
      <c r="I3" s="18">
        <f t="shared" ref="I3:I12" ca="1" si="3">SUMSQ($C3-$C$25,$D3-$F$25)</f>
        <v>0.44349131635060257</v>
      </c>
      <c r="J3" s="18">
        <f t="shared" ref="J3:J12" ca="1" si="4">SUMSQ($C3-$C$26,$D3-$F$26)</f>
        <v>0.42113962436859137</v>
      </c>
      <c r="AB3" s="19" t="s">
        <v>43</v>
      </c>
    </row>
    <row r="4" spans="2:28" x14ac:dyDescent="0.25">
      <c r="B4" s="8" t="s">
        <v>31</v>
      </c>
      <c r="C4" s="18">
        <f t="shared" ca="1" si="0"/>
        <v>5.6735824864996842E-2</v>
      </c>
      <c r="D4" s="18">
        <f t="shared" ca="1" si="1"/>
        <v>0.19121068988965137</v>
      </c>
      <c r="E4" s="18"/>
      <c r="H4" s="18">
        <f t="shared" ca="1" si="2"/>
        <v>6.1104260838381851E-2</v>
      </c>
      <c r="I4" s="18">
        <f t="shared" ca="1" si="3"/>
        <v>0.19908635264216604</v>
      </c>
      <c r="J4" s="18">
        <f t="shared" ca="1" si="4"/>
        <v>0.58592846295813872</v>
      </c>
      <c r="AB4" s="23">
        <v>4</v>
      </c>
    </row>
    <row r="5" spans="2:28" x14ac:dyDescent="0.25">
      <c r="B5" s="8" t="s">
        <v>31</v>
      </c>
      <c r="C5" s="18">
        <f t="shared" ca="1" si="0"/>
        <v>0.5432960660143098</v>
      </c>
      <c r="D5" s="18">
        <f t="shared" ca="1" si="1"/>
        <v>0.70437637949466447</v>
      </c>
      <c r="E5" s="18"/>
      <c r="H5" s="18">
        <f t="shared" ca="1" si="2"/>
        <v>0.33434720393361334</v>
      </c>
      <c r="I5" s="18">
        <f t="shared" ca="1" si="3"/>
        <v>9.5833751966196742E-2</v>
      </c>
      <c r="J5" s="18">
        <f t="shared" ca="1" si="4"/>
        <v>0.22769255773286434</v>
      </c>
    </row>
    <row r="6" spans="2:28" x14ac:dyDescent="0.25">
      <c r="B6" s="8" t="s">
        <v>31</v>
      </c>
      <c r="C6" s="18">
        <f t="shared" ca="1" si="0"/>
        <v>0.87317442311842042</v>
      </c>
      <c r="D6" s="18">
        <f t="shared" ca="1" si="1"/>
        <v>0.93963050524885794</v>
      </c>
      <c r="E6" s="18"/>
      <c r="H6" s="18">
        <f t="shared" ca="1" si="2"/>
        <v>0.9625666411167344</v>
      </c>
      <c r="I6" s="18">
        <f t="shared" ca="1" si="3"/>
        <v>0.50344123288110565</v>
      </c>
      <c r="J6" s="18">
        <f t="shared" ca="1" si="4"/>
        <v>0.54395069401264384</v>
      </c>
    </row>
    <row r="7" spans="2:28" x14ac:dyDescent="0.25">
      <c r="B7" s="8" t="s">
        <v>31</v>
      </c>
      <c r="C7" s="18">
        <f t="shared" ca="1" si="0"/>
        <v>0.82423440308882956</v>
      </c>
      <c r="D7" s="18">
        <f t="shared" ca="1" si="1"/>
        <v>0.95792177688859259</v>
      </c>
      <c r="E7" s="18"/>
      <c r="H7" s="18">
        <f t="shared" ca="1" si="2"/>
        <v>0.90121115165594756</v>
      </c>
      <c r="I7" s="18">
        <f t="shared" ca="1" si="3"/>
        <v>0.45845788250397473</v>
      </c>
      <c r="J7" s="18">
        <f t="shared" ca="1" si="4"/>
        <v>0.47402829734746726</v>
      </c>
    </row>
    <row r="8" spans="2:28" x14ac:dyDescent="0.25">
      <c r="B8" s="8" t="s">
        <v>31</v>
      </c>
      <c r="C8" s="18">
        <f t="shared" ca="1" si="0"/>
        <v>0.77041076745619153</v>
      </c>
      <c r="D8" s="18">
        <f t="shared" ca="1" si="1"/>
        <v>0.98628206068919466</v>
      </c>
      <c r="E8" s="18"/>
      <c r="H8" s="18">
        <f t="shared" ca="1" si="2"/>
        <v>0.84902494613203117</v>
      </c>
      <c r="I8" s="18">
        <f t="shared" ca="1" si="3"/>
        <v>0.42174251995997653</v>
      </c>
      <c r="J8" s="18">
        <f t="shared" ca="1" si="4"/>
        <v>0.4039199411600975</v>
      </c>
    </row>
    <row r="9" spans="2:28" x14ac:dyDescent="0.25">
      <c r="B9" s="8" t="s">
        <v>31</v>
      </c>
      <c r="C9" s="18">
        <f t="shared" ca="1" si="0"/>
        <v>0.85569626619179651</v>
      </c>
      <c r="D9" s="18">
        <f t="shared" ca="1" si="1"/>
        <v>0.88598689906477845</v>
      </c>
      <c r="E9" s="18"/>
      <c r="H9" s="18">
        <f t="shared" ca="1" si="2"/>
        <v>0.88237215907254307</v>
      </c>
      <c r="I9" s="18">
        <f t="shared" ca="1" si="3"/>
        <v>0.44759849896908399</v>
      </c>
      <c r="J9" s="18">
        <f t="shared" ca="1" si="4"/>
        <v>0.52274582315845075</v>
      </c>
    </row>
    <row r="10" spans="2:28" x14ac:dyDescent="0.25">
      <c r="B10" s="8" t="s">
        <v>31</v>
      </c>
      <c r="C10" s="18">
        <f t="shared" ca="1" si="0"/>
        <v>0.17508333806997722</v>
      </c>
      <c r="D10" s="18">
        <f t="shared" ca="1" si="1"/>
        <v>0.3058207920091468</v>
      </c>
      <c r="E10" s="18"/>
      <c r="H10" s="18">
        <f t="shared" ca="1" si="2"/>
        <v>3.8090377534025249E-2</v>
      </c>
      <c r="I10" s="18">
        <f t="shared" ca="1" si="3"/>
        <v>8.7635605340277783E-2</v>
      </c>
      <c r="J10" s="18">
        <f t="shared" ca="1" si="4"/>
        <v>0.4198445790937419</v>
      </c>
    </row>
    <row r="11" spans="2:28" x14ac:dyDescent="0.25">
      <c r="B11" s="8" t="s">
        <v>31</v>
      </c>
      <c r="C11" s="18">
        <f t="shared" ca="1" si="0"/>
        <v>8.7537870570812193E-2</v>
      </c>
      <c r="D11" s="18">
        <f t="shared" ca="1" si="1"/>
        <v>0.85392568749340814</v>
      </c>
      <c r="E11" s="18"/>
      <c r="H11" s="18">
        <f t="shared" ca="1" si="2"/>
        <v>0.17705578957237691</v>
      </c>
      <c r="I11" s="18">
        <f t="shared" ca="1" si="3"/>
        <v>9.7402350364101498E-2</v>
      </c>
      <c r="J11" s="18">
        <f t="shared" ca="1" si="4"/>
        <v>1.2057948592940217E-2</v>
      </c>
    </row>
    <row r="12" spans="2:28" x14ac:dyDescent="0.25">
      <c r="B12" s="8" t="s">
        <v>31</v>
      </c>
      <c r="C12" s="18">
        <f t="shared" ca="1" si="0"/>
        <v>0.21128985850980464</v>
      </c>
      <c r="D12" s="18">
        <f t="shared" ca="1" si="1"/>
        <v>0.41917106715041913</v>
      </c>
      <c r="E12" s="18"/>
      <c r="H12" s="18">
        <f t="shared" ca="1" si="2"/>
        <v>3.2970435213726508E-2</v>
      </c>
      <c r="I12" s="18">
        <f t="shared" ca="1" si="3"/>
        <v>3.1385792882655944E-2</v>
      </c>
      <c r="J12" s="18">
        <f t="shared" ca="1" si="4"/>
        <v>0.29023066637800382</v>
      </c>
    </row>
    <row r="13" spans="2:28" x14ac:dyDescent="0.25">
      <c r="B13" s="8" t="s">
        <v>30</v>
      </c>
      <c r="C13" s="18">
        <f t="shared" ca="1" si="0"/>
        <v>0.14304824265327121</v>
      </c>
      <c r="D13" s="18"/>
      <c r="E13" s="18">
        <f t="shared" ref="E13:E22" ca="1" si="5">RAND()*C13</f>
        <v>0.10249854504021837</v>
      </c>
      <c r="H13" s="18">
        <f t="shared" ref="H13:H22" ca="1" si="6">SUMSQ(C13-$C$24,E13-$F$24)</f>
        <v>0.1245491326850066</v>
      </c>
      <c r="I13" s="18">
        <f t="shared" ref="I13:I22" ca="1" si="7">SUMSQ($C13-$C$25,$E13-$F$25)</f>
        <v>0.25101653937776935</v>
      </c>
      <c r="J13" s="18">
        <f t="shared" ref="J13:J22" ca="1" si="8">SUMSQ($C13-$C$26,$E13-$F$26)</f>
        <v>0.72269244688990586</v>
      </c>
    </row>
    <row r="14" spans="2:28" x14ac:dyDescent="0.25">
      <c r="B14" s="8" t="s">
        <v>30</v>
      </c>
      <c r="C14" s="18">
        <f t="shared" ca="1" si="0"/>
        <v>0.99796843100227173</v>
      </c>
      <c r="D14" s="18"/>
      <c r="E14" s="18">
        <f t="shared" ca="1" si="5"/>
        <v>0.15829403500224315</v>
      </c>
      <c r="H14" s="18">
        <f t="shared" ca="1" si="6"/>
        <v>1.013504933181306</v>
      </c>
      <c r="I14" s="18">
        <f t="shared" ca="1" si="7"/>
        <v>0.73855712859744993</v>
      </c>
      <c r="J14" s="18">
        <f t="shared" ca="1" si="8"/>
        <v>1.3742977997412382</v>
      </c>
    </row>
    <row r="15" spans="2:28" x14ac:dyDescent="0.25">
      <c r="B15" s="8" t="s">
        <v>30</v>
      </c>
      <c r="C15" s="18">
        <f t="shared" ca="1" si="0"/>
        <v>0.50715750823380945</v>
      </c>
      <c r="D15" s="18"/>
      <c r="E15" s="18">
        <f t="shared" ca="1" si="5"/>
        <v>0.40909478895490164</v>
      </c>
      <c r="H15" s="18">
        <f t="shared" ca="1" si="6"/>
        <v>0.22789497253044649</v>
      </c>
      <c r="I15" s="18">
        <f t="shared" ca="1" si="7"/>
        <v>9.6426424310091158E-2</v>
      </c>
      <c r="J15" s="18">
        <f t="shared" ca="1" si="8"/>
        <v>0.43331429856208975</v>
      </c>
    </row>
    <row r="16" spans="2:28" x14ac:dyDescent="0.25">
      <c r="B16" s="8" t="s">
        <v>30</v>
      </c>
      <c r="C16" s="18">
        <f t="shared" ca="1" si="0"/>
        <v>0.75075100447833409</v>
      </c>
      <c r="D16" s="18"/>
      <c r="E16" s="18">
        <f t="shared" ca="1" si="5"/>
        <v>1.0255289251573728E-2</v>
      </c>
      <c r="H16" s="18">
        <f t="shared" ca="1" si="6"/>
        <v>0.70075549013618466</v>
      </c>
      <c r="I16" s="18">
        <f t="shared" ca="1" si="7"/>
        <v>0.58244681735180581</v>
      </c>
      <c r="J16" s="18">
        <f t="shared" ca="1" si="8"/>
        <v>1.2661931732035092</v>
      </c>
    </row>
    <row r="17" spans="2:28" x14ac:dyDescent="0.25">
      <c r="B17" s="8" t="s">
        <v>30</v>
      </c>
      <c r="C17" s="18">
        <f t="shared" ca="1" si="0"/>
        <v>0.43535338859629502</v>
      </c>
      <c r="D17" s="18"/>
      <c r="E17" s="18">
        <f t="shared" ca="1" si="5"/>
        <v>7.8787099103974523E-2</v>
      </c>
      <c r="H17" s="18">
        <f t="shared" ca="1" si="6"/>
        <v>0.29216096457995411</v>
      </c>
      <c r="I17" s="18">
        <f t="shared" ca="1" si="7"/>
        <v>0.29453863135433955</v>
      </c>
      <c r="J17" s="18">
        <f t="shared" ca="1" si="8"/>
        <v>0.85327227693111896</v>
      </c>
    </row>
    <row r="18" spans="2:28" x14ac:dyDescent="0.25">
      <c r="B18" s="8" t="s">
        <v>30</v>
      </c>
      <c r="C18" s="18">
        <f t="shared" ca="1" si="0"/>
        <v>0.55985098392005916</v>
      </c>
      <c r="D18" s="18"/>
      <c r="E18" s="18">
        <f t="shared" ca="1" si="5"/>
        <v>0.50091200332885744</v>
      </c>
      <c r="H18" s="18">
        <f t="shared" ca="1" si="6"/>
        <v>0.2841983593615659</v>
      </c>
      <c r="I18" s="18">
        <f t="shared" ca="1" si="7"/>
        <v>0.10081123232646276</v>
      </c>
      <c r="J18" s="18">
        <f t="shared" ca="1" si="8"/>
        <v>0.38385927976846357</v>
      </c>
    </row>
    <row r="19" spans="2:28" x14ac:dyDescent="0.25">
      <c r="B19" s="8" t="s">
        <v>30</v>
      </c>
      <c r="C19" s="18">
        <f t="shared" ca="1" si="0"/>
        <v>0.31158597989113135</v>
      </c>
      <c r="D19" s="18"/>
      <c r="E19" s="18">
        <f t="shared" ca="1" si="5"/>
        <v>0.27699609498994748</v>
      </c>
      <c r="H19" s="18">
        <f t="shared" ca="1" si="6"/>
        <v>0.10456467422148549</v>
      </c>
      <c r="I19" s="18">
        <f t="shared" ca="1" si="7"/>
        <v>0.10162046641618584</v>
      </c>
      <c r="J19" s="18">
        <f t="shared" ca="1" si="8"/>
        <v>0.48732974479595281</v>
      </c>
    </row>
    <row r="20" spans="2:28" x14ac:dyDescent="0.25">
      <c r="B20" s="8" t="s">
        <v>30</v>
      </c>
      <c r="C20" s="18">
        <f t="shared" ca="1" si="0"/>
        <v>9.6196983032004191E-3</v>
      </c>
      <c r="D20" s="18"/>
      <c r="E20" s="18">
        <f t="shared" ca="1" si="5"/>
        <v>3.6456467429078132E-3</v>
      </c>
      <c r="H20" s="18">
        <f t="shared" ca="1" si="6"/>
        <v>0.18825051087644409</v>
      </c>
      <c r="I20" s="18">
        <f t="shared" ca="1" si="7"/>
        <v>0.40508770514472914</v>
      </c>
      <c r="J20" s="18">
        <f t="shared" ca="1" si="8"/>
        <v>0.91638819038233976</v>
      </c>
    </row>
    <row r="21" spans="2:28" x14ac:dyDescent="0.25">
      <c r="B21" s="8" t="s">
        <v>30</v>
      </c>
      <c r="C21" s="18">
        <f t="shared" ca="1" si="0"/>
        <v>0.23385738184710281</v>
      </c>
      <c r="D21" s="18"/>
      <c r="E21" s="18">
        <f t="shared" ca="1" si="5"/>
        <v>0.16612025104554867</v>
      </c>
      <c r="H21" s="18">
        <f t="shared" ca="1" si="6"/>
        <v>0.11470211976504462</v>
      </c>
      <c r="I21" s="18">
        <f t="shared" ca="1" si="7"/>
        <v>0.18078963442649398</v>
      </c>
      <c r="J21" s="18">
        <f t="shared" ca="1" si="8"/>
        <v>0.62814318468754693</v>
      </c>
    </row>
    <row r="22" spans="2:28" x14ac:dyDescent="0.25">
      <c r="B22" s="8" t="s">
        <v>30</v>
      </c>
      <c r="C22" s="18">
        <f t="shared" ca="1" si="0"/>
        <v>0.65878773155274928</v>
      </c>
      <c r="D22" s="18"/>
      <c r="E22" s="18">
        <f t="shared" ca="1" si="5"/>
        <v>0.16044315061803974</v>
      </c>
      <c r="H22" s="18">
        <f t="shared" ca="1" si="6"/>
        <v>0.47112379805163795</v>
      </c>
      <c r="I22" s="18">
        <f t="shared" ca="1" si="7"/>
        <v>0.34796532014155929</v>
      </c>
      <c r="J22" s="18">
        <f t="shared" ca="1" si="8"/>
        <v>0.90104165930971747</v>
      </c>
    </row>
    <row r="23" spans="2:28" x14ac:dyDescent="0.25">
      <c r="C23" s="18"/>
      <c r="D23" s="18"/>
      <c r="E23" s="18"/>
      <c r="H23" s="18"/>
      <c r="I23" s="18"/>
      <c r="J23" s="18"/>
    </row>
    <row r="24" spans="2:28" x14ac:dyDescent="0.25">
      <c r="B24" s="8" t="s">
        <v>38</v>
      </c>
      <c r="C24" s="18">
        <f ca="1">RAND()</f>
        <v>3.0591327649458488E-2</v>
      </c>
      <c r="F24" s="18">
        <f ca="1">RAND()</f>
        <v>0.43701696748184093</v>
      </c>
      <c r="G24" s="20" t="s">
        <v>42</v>
      </c>
      <c r="H24" s="17" t="str">
        <f ca="1">IF(H27&lt;=k,OFFSET($B$2,MATCH(SMALL($H$3:$H$22,H$27),$H$3:$H$22,0),0),"")</f>
        <v>Blue</v>
      </c>
      <c r="I24" s="17" t="str">
        <f t="shared" ref="I24:AA24" ca="1" si="9">IF(I27&lt;=k,OFFSET($B$2,MATCH(SMALL($H$3:$H$22,I$27),$H$3:$H$22,0),0),"")</f>
        <v>Blue</v>
      </c>
      <c r="J24" s="17" t="str">
        <f t="shared" ca="1" si="9"/>
        <v>Blue</v>
      </c>
      <c r="K24" s="17" t="str">
        <f t="shared" ca="1" si="9"/>
        <v>Orange</v>
      </c>
      <c r="L24" s="17" t="str">
        <f t="shared" ca="1" si="9"/>
        <v/>
      </c>
      <c r="M24" s="17" t="str">
        <f t="shared" ca="1" si="9"/>
        <v/>
      </c>
      <c r="N24" s="17" t="str">
        <f t="shared" ca="1" si="9"/>
        <v/>
      </c>
      <c r="O24" s="17" t="str">
        <f t="shared" ca="1" si="9"/>
        <v/>
      </c>
      <c r="P24" s="17" t="str">
        <f t="shared" ca="1" si="9"/>
        <v/>
      </c>
      <c r="Q24" s="17" t="str">
        <f t="shared" ca="1" si="9"/>
        <v/>
      </c>
      <c r="R24" s="17" t="str">
        <f t="shared" ca="1" si="9"/>
        <v/>
      </c>
      <c r="S24" s="17" t="str">
        <f t="shared" ca="1" si="9"/>
        <v/>
      </c>
      <c r="T24" s="17" t="str">
        <f t="shared" ca="1" si="9"/>
        <v/>
      </c>
      <c r="U24" s="17" t="str">
        <f t="shared" ca="1" si="9"/>
        <v/>
      </c>
      <c r="V24" s="17" t="str">
        <f t="shared" ca="1" si="9"/>
        <v/>
      </c>
      <c r="W24" s="17" t="str">
        <f t="shared" ca="1" si="9"/>
        <v/>
      </c>
      <c r="X24" s="17" t="str">
        <f t="shared" ca="1" si="9"/>
        <v/>
      </c>
      <c r="Y24" s="17" t="str">
        <f t="shared" ca="1" si="9"/>
        <v/>
      </c>
      <c r="Z24" s="17" t="str">
        <f t="shared" ca="1" si="9"/>
        <v/>
      </c>
      <c r="AA24" s="17" t="str">
        <f t="shared" ca="1" si="9"/>
        <v/>
      </c>
      <c r="AB24" s="8" t="str">
        <f ca="1">IF(COUNTIFS(H24:AA24,"Blue")&gt;COUNTIFS(H24:AA24,"Orange"),"Blue",IF(COUNTIFS(H24:AA24,"Orange")&gt;COUNTIFS(H24:AA24,"Blue"),"Orange","Equal"))</f>
        <v>Blue</v>
      </c>
    </row>
    <row r="25" spans="2:28" x14ac:dyDescent="0.25">
      <c r="B25" s="8" t="s">
        <v>37</v>
      </c>
      <c r="C25" s="18">
        <f ca="1">RAND()</f>
        <v>0.25532433879509342</v>
      </c>
      <c r="F25" s="18">
        <f ca="1">RAND()</f>
        <v>0.59077164240778957</v>
      </c>
      <c r="G25" s="19" t="s">
        <v>41</v>
      </c>
      <c r="H25" s="17" t="str">
        <f t="shared" ref="H25:AA25" ca="1" si="10">IF(H27&lt;=k,OFFSET($B$2,MATCH(SMALL($I$3:$I$22,H$27),$I$3:$I$22,0),0),"")</f>
        <v>Blue</v>
      </c>
      <c r="I25" s="17" t="str">
        <f t="shared" ca="1" si="10"/>
        <v>Blue</v>
      </c>
      <c r="J25" s="17" t="str">
        <f t="shared" ca="1" si="10"/>
        <v>Blue</v>
      </c>
      <c r="K25" s="17" t="str">
        <f t="shared" ca="1" si="10"/>
        <v>Orange</v>
      </c>
      <c r="L25" s="17" t="str">
        <f t="shared" ca="1" si="10"/>
        <v/>
      </c>
      <c r="M25" s="17" t="str">
        <f t="shared" ca="1" si="10"/>
        <v/>
      </c>
      <c r="N25" s="17" t="str">
        <f t="shared" ca="1" si="10"/>
        <v/>
      </c>
      <c r="O25" s="17" t="str">
        <f t="shared" ca="1" si="10"/>
        <v/>
      </c>
      <c r="P25" s="17" t="str">
        <f t="shared" ca="1" si="10"/>
        <v/>
      </c>
      <c r="Q25" s="17" t="str">
        <f t="shared" ca="1" si="10"/>
        <v/>
      </c>
      <c r="R25" s="17" t="str">
        <f t="shared" ca="1" si="10"/>
        <v/>
      </c>
      <c r="S25" s="17" t="str">
        <f t="shared" ca="1" si="10"/>
        <v/>
      </c>
      <c r="T25" s="17" t="str">
        <f t="shared" ca="1" si="10"/>
        <v/>
      </c>
      <c r="U25" s="17" t="str">
        <f t="shared" ca="1" si="10"/>
        <v/>
      </c>
      <c r="V25" s="17" t="str">
        <f t="shared" ca="1" si="10"/>
        <v/>
      </c>
      <c r="W25" s="17" t="str">
        <f t="shared" ca="1" si="10"/>
        <v/>
      </c>
      <c r="X25" s="17" t="str">
        <f t="shared" ca="1" si="10"/>
        <v/>
      </c>
      <c r="Y25" s="17" t="str">
        <f t="shared" ca="1" si="10"/>
        <v/>
      </c>
      <c r="Z25" s="17" t="str">
        <f t="shared" ca="1" si="10"/>
        <v/>
      </c>
      <c r="AA25" s="17" t="str">
        <f t="shared" ca="1" si="10"/>
        <v/>
      </c>
      <c r="AB25" s="8" t="str">
        <f ca="1">IF(COUNTIFS(H25:AA25,"Blue")&gt;COUNTIFS(H25:AA25,"Orange"),"Blue",IF(COUNTIFS(H25:AA25,"Orange")&gt;COUNTIFS(H25:AA25,"Blue"),"Orange","Equal"))</f>
        <v>Blue</v>
      </c>
    </row>
    <row r="26" spans="2:28" x14ac:dyDescent="0.25">
      <c r="B26" s="8" t="s">
        <v>36</v>
      </c>
      <c r="C26" s="18">
        <f ca="1">RAND()</f>
        <v>0.13575799251701359</v>
      </c>
      <c r="F26" s="18">
        <f ca="1">RAND()</f>
        <v>0.95258048176329491</v>
      </c>
      <c r="G26" s="16" t="s">
        <v>40</v>
      </c>
      <c r="H26" s="17" t="str">
        <f t="shared" ref="H26:AA26" ca="1" si="11">IF(H27&lt;=k,OFFSET($B$2,MATCH(SMALL($J$3:$J$22,H$27),$J$3:$J$22,0),0),"")</f>
        <v>Blue</v>
      </c>
      <c r="I26" s="17" t="str">
        <f t="shared" ca="1" si="11"/>
        <v>Blue</v>
      </c>
      <c r="J26" s="17" t="str">
        <f t="shared" ca="1" si="11"/>
        <v>Blue</v>
      </c>
      <c r="K26" s="17" t="str">
        <f t="shared" ca="1" si="11"/>
        <v>Orange</v>
      </c>
      <c r="L26" s="17" t="str">
        <f t="shared" ca="1" si="11"/>
        <v/>
      </c>
      <c r="M26" s="17" t="str">
        <f t="shared" ca="1" si="11"/>
        <v/>
      </c>
      <c r="N26" s="17" t="str">
        <f t="shared" ca="1" si="11"/>
        <v/>
      </c>
      <c r="O26" s="17" t="str">
        <f t="shared" ca="1" si="11"/>
        <v/>
      </c>
      <c r="P26" s="17" t="str">
        <f t="shared" ca="1" si="11"/>
        <v/>
      </c>
      <c r="Q26" s="17" t="str">
        <f t="shared" ca="1" si="11"/>
        <v/>
      </c>
      <c r="R26" s="17" t="str">
        <f t="shared" ca="1" si="11"/>
        <v/>
      </c>
      <c r="S26" s="17" t="str">
        <f t="shared" ca="1" si="11"/>
        <v/>
      </c>
      <c r="T26" s="17" t="str">
        <f t="shared" ca="1" si="11"/>
        <v/>
      </c>
      <c r="U26" s="17" t="str">
        <f t="shared" ca="1" si="11"/>
        <v/>
      </c>
      <c r="V26" s="17" t="str">
        <f t="shared" ca="1" si="11"/>
        <v/>
      </c>
      <c r="W26" s="17" t="str">
        <f t="shared" ca="1" si="11"/>
        <v/>
      </c>
      <c r="X26" s="17" t="str">
        <f t="shared" ca="1" si="11"/>
        <v/>
      </c>
      <c r="Y26" s="17" t="str">
        <f t="shared" ca="1" si="11"/>
        <v/>
      </c>
      <c r="Z26" s="17" t="str">
        <f t="shared" ca="1" si="11"/>
        <v/>
      </c>
      <c r="AA26" s="17" t="str">
        <f t="shared" ca="1" si="11"/>
        <v/>
      </c>
      <c r="AB26" s="8" t="str">
        <f ca="1">IF(COUNTIFS(H26:AA26,"Blue")&gt;COUNTIFS(H26:AA26,"Orange"),"Blue",IF(COUNTIFS(H26:AA26,"Orange")&gt;COUNTIFS(H26:AA26,"Blue"),"Orange","Equal"))</f>
        <v>Blue</v>
      </c>
    </row>
    <row r="27" spans="2:28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D0C91-1CF4-7943-8189-D6EFD00636E9}">
  <sheetPr codeName="Sheet4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BD928-53DB-7943-B2C0-7113F8180193}">
  <sheetPr codeName="Sheet74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504</v>
      </c>
    </row>
    <row r="2" spans="1:1" x14ac:dyDescent="0.3">
      <c r="A2" s="1" t="s">
        <v>505</v>
      </c>
    </row>
  </sheetData>
  <phoneticPr fontId="6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D6420-2E03-1041-983F-26DBA506FC52}">
  <sheetPr codeName="Sheet68">
    <tabColor rgb="FF0070C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480</v>
      </c>
    </row>
    <row r="2" spans="1:1" x14ac:dyDescent="0.3">
      <c r="A2" s="1" t="s">
        <v>481</v>
      </c>
    </row>
    <row r="3" spans="1:1" x14ac:dyDescent="0.3">
      <c r="A3" s="1" t="s">
        <v>498</v>
      </c>
    </row>
  </sheetData>
  <phoneticPr fontId="6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37152-EC07-314E-AF54-DFAC1910E06B}">
  <sheetPr codeName="Sheet67">
    <tabColor rgb="FF002060"/>
  </sheetPr>
  <dimension ref="A1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1" spans="1:5" x14ac:dyDescent="0.25">
      <c r="A1" s="9" t="s">
        <v>419</v>
      </c>
    </row>
    <row r="2" spans="1:5" x14ac:dyDescent="0.25">
      <c r="B2" s="8" t="s">
        <v>419</v>
      </c>
    </row>
    <row r="3" spans="1:5" x14ac:dyDescent="0.25">
      <c r="B3" s="9" t="s">
        <v>477</v>
      </c>
      <c r="C3" s="9"/>
    </row>
    <row r="4" spans="1:5" x14ac:dyDescent="0.25">
      <c r="B4" s="8" t="s">
        <v>478</v>
      </c>
    </row>
    <row r="5" spans="1:5" x14ac:dyDescent="0.25">
      <c r="B5" s="8" t="s">
        <v>479</v>
      </c>
    </row>
    <row r="7" spans="1:5" x14ac:dyDescent="0.25">
      <c r="B7" s="10" t="s">
        <v>11</v>
      </c>
      <c r="C7" s="10" t="s">
        <v>12</v>
      </c>
      <c r="E7" s="10" t="s">
        <v>419</v>
      </c>
    </row>
    <row r="8" spans="1:5" x14ac:dyDescent="0.25">
      <c r="B8" s="8" t="s">
        <v>13</v>
      </c>
      <c r="C8" s="8" t="s">
        <v>13</v>
      </c>
      <c r="E8" s="8" cm="1">
        <f t="array" ref="E8">SUM((B8:B27=C8:C27)*(C8:C27="Sick"))/SUM((C8:C27="Sick")*1)</f>
        <v>0.66666666666666663</v>
      </c>
    </row>
    <row r="9" spans="1:5" x14ac:dyDescent="0.25">
      <c r="B9" s="8" t="s">
        <v>14</v>
      </c>
      <c r="C9" s="8" t="s">
        <v>13</v>
      </c>
    </row>
    <row r="10" spans="1:5" x14ac:dyDescent="0.25">
      <c r="B10" s="8" t="s">
        <v>14</v>
      </c>
      <c r="C10" s="8" t="s">
        <v>13</v>
      </c>
    </row>
    <row r="11" spans="1:5" x14ac:dyDescent="0.25">
      <c r="B11" s="8" t="s">
        <v>14</v>
      </c>
      <c r="C11" s="8" t="s">
        <v>14</v>
      </c>
    </row>
    <row r="12" spans="1:5" x14ac:dyDescent="0.25">
      <c r="B12" s="8" t="s">
        <v>13</v>
      </c>
      <c r="C12" s="8" t="s">
        <v>14</v>
      </c>
    </row>
    <row r="13" spans="1:5" x14ac:dyDescent="0.25">
      <c r="B13" s="8" t="s">
        <v>14</v>
      </c>
      <c r="C13" s="8" t="s">
        <v>14</v>
      </c>
    </row>
    <row r="14" spans="1:5" x14ac:dyDescent="0.25">
      <c r="B14" s="8" t="s">
        <v>13</v>
      </c>
      <c r="C14" s="8" t="s">
        <v>13</v>
      </c>
    </row>
    <row r="15" spans="1:5" x14ac:dyDescent="0.25">
      <c r="B15" s="8" t="s">
        <v>14</v>
      </c>
      <c r="C15" s="8" t="s">
        <v>14</v>
      </c>
    </row>
    <row r="16" spans="1:5" x14ac:dyDescent="0.25">
      <c r="B16" s="8" t="s">
        <v>13</v>
      </c>
      <c r="C16" s="8" t="s">
        <v>13</v>
      </c>
    </row>
    <row r="17" spans="2:3" x14ac:dyDescent="0.25">
      <c r="B17" s="8" t="s">
        <v>14</v>
      </c>
      <c r="C17" s="8" t="s">
        <v>13</v>
      </c>
    </row>
    <row r="18" spans="2:3" x14ac:dyDescent="0.25">
      <c r="B18" s="8" t="s">
        <v>13</v>
      </c>
      <c r="C18" s="8" t="s">
        <v>13</v>
      </c>
    </row>
    <row r="19" spans="2:3" x14ac:dyDescent="0.25">
      <c r="B19" s="8" t="s">
        <v>13</v>
      </c>
      <c r="C19" s="8" t="s">
        <v>13</v>
      </c>
    </row>
    <row r="20" spans="2:3" x14ac:dyDescent="0.25">
      <c r="B20" s="8" t="s">
        <v>13</v>
      </c>
      <c r="C20" s="8" t="s">
        <v>14</v>
      </c>
    </row>
    <row r="21" spans="2:3" x14ac:dyDescent="0.25">
      <c r="B21" s="8" t="s">
        <v>14</v>
      </c>
      <c r="C21" s="8" t="s">
        <v>14</v>
      </c>
    </row>
    <row r="22" spans="2:3" x14ac:dyDescent="0.25">
      <c r="B22" s="8" t="s">
        <v>14</v>
      </c>
      <c r="C22" s="8" t="s">
        <v>13</v>
      </c>
    </row>
    <row r="23" spans="2:3" x14ac:dyDescent="0.25">
      <c r="B23" s="8" t="s">
        <v>13</v>
      </c>
      <c r="C23" s="8" t="s">
        <v>13</v>
      </c>
    </row>
    <row r="24" spans="2:3" x14ac:dyDescent="0.25">
      <c r="B24" s="8" t="s">
        <v>14</v>
      </c>
      <c r="C24" s="8" t="s">
        <v>14</v>
      </c>
    </row>
    <row r="25" spans="2:3" x14ac:dyDescent="0.25">
      <c r="B25" s="8" t="s">
        <v>14</v>
      </c>
      <c r="C25" s="8" t="s">
        <v>14</v>
      </c>
    </row>
    <row r="26" spans="2:3" x14ac:dyDescent="0.25">
      <c r="B26" s="8" t="s">
        <v>13</v>
      </c>
      <c r="C26" s="8" t="s">
        <v>13</v>
      </c>
    </row>
    <row r="27" spans="2:3" x14ac:dyDescent="0.25">
      <c r="B27" s="8" t="s">
        <v>13</v>
      </c>
      <c r="C27" s="8" t="s">
        <v>13</v>
      </c>
    </row>
  </sheetData>
  <hyperlinks>
    <hyperlink ref="B3" r:id="rId1" xr:uid="{041AF62C-8997-AA44-A2D2-96895C0775B6}"/>
    <hyperlink ref="A1" r:id="rId2" xr:uid="{2C784F91-2DF0-B04C-83D2-1E65F1EE45AD}"/>
  </hyperlinks>
  <pageMargins left="0.7" right="0.7" top="0.75" bottom="0.75" header="0.3" footer="0.3"/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9628B-841B-9344-AD42-FA824CA89B63}">
  <sheetPr codeName="Sheet23">
    <tabColor rgb="FF002060"/>
  </sheetPr>
  <dimension ref="B2:K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2" spans="2:11" x14ac:dyDescent="0.25">
      <c r="B2" s="8" t="s">
        <v>182</v>
      </c>
    </row>
    <row r="3" spans="2:11" x14ac:dyDescent="0.25">
      <c r="B3" s="9" t="s">
        <v>184</v>
      </c>
      <c r="C3" s="9"/>
    </row>
    <row r="4" spans="2:11" x14ac:dyDescent="0.25">
      <c r="B4" s="8" t="s">
        <v>185</v>
      </c>
    </row>
    <row r="5" spans="2:11" x14ac:dyDescent="0.25">
      <c r="B5" s="8" t="s">
        <v>186</v>
      </c>
    </row>
    <row r="7" spans="2:11" x14ac:dyDescent="0.25">
      <c r="B7" s="10" t="s">
        <v>11</v>
      </c>
      <c r="C7" s="10" t="s">
        <v>12</v>
      </c>
      <c r="E7" s="10" t="s">
        <v>182</v>
      </c>
    </row>
    <row r="8" spans="2:11" x14ac:dyDescent="0.25">
      <c r="B8" s="8" t="s">
        <v>13</v>
      </c>
      <c r="C8" s="8" t="s">
        <v>13</v>
      </c>
      <c r="E8" s="8" cm="1">
        <f t="array" ref="E8">SUM((B8:B27=C8:C27)*(C8:C27="Healthy"))/SUM((C8:C27="Healthy")*1)</f>
        <v>0.77777777777777779</v>
      </c>
    </row>
    <row r="9" spans="2:11" x14ac:dyDescent="0.25">
      <c r="B9" s="8" t="s">
        <v>14</v>
      </c>
      <c r="C9" s="8" t="s">
        <v>13</v>
      </c>
    </row>
    <row r="10" spans="2:11" x14ac:dyDescent="0.25">
      <c r="B10" s="8" t="s">
        <v>13</v>
      </c>
      <c r="C10" s="8" t="s">
        <v>13</v>
      </c>
    </row>
    <row r="11" spans="2:11" x14ac:dyDescent="0.25">
      <c r="B11" s="8" t="s">
        <v>14</v>
      </c>
      <c r="C11" s="8" t="s">
        <v>14</v>
      </c>
      <c r="K11" s="8" t="s">
        <v>190</v>
      </c>
    </row>
    <row r="12" spans="2:11" x14ac:dyDescent="0.25">
      <c r="B12" s="8" t="s">
        <v>13</v>
      </c>
      <c r="C12" s="8" t="s">
        <v>14</v>
      </c>
    </row>
    <row r="13" spans="2:11" x14ac:dyDescent="0.25">
      <c r="B13" s="8" t="s">
        <v>14</v>
      </c>
      <c r="C13" s="8" t="s">
        <v>14</v>
      </c>
    </row>
    <row r="14" spans="2:11" x14ac:dyDescent="0.25">
      <c r="B14" s="8" t="s">
        <v>13</v>
      </c>
      <c r="C14" s="8" t="s">
        <v>13</v>
      </c>
    </row>
    <row r="15" spans="2:11" x14ac:dyDescent="0.25">
      <c r="B15" s="8" t="s">
        <v>14</v>
      </c>
      <c r="C15" s="8" t="s">
        <v>14</v>
      </c>
    </row>
    <row r="16" spans="2:11" x14ac:dyDescent="0.25">
      <c r="B16" s="8" t="s">
        <v>13</v>
      </c>
      <c r="C16" s="8" t="s">
        <v>13</v>
      </c>
    </row>
    <row r="17" spans="2:3" x14ac:dyDescent="0.25">
      <c r="B17" s="8" t="s">
        <v>14</v>
      </c>
      <c r="C17" s="8" t="s">
        <v>13</v>
      </c>
    </row>
    <row r="18" spans="2:3" x14ac:dyDescent="0.25">
      <c r="B18" s="8" t="s">
        <v>13</v>
      </c>
      <c r="C18" s="8" t="s">
        <v>13</v>
      </c>
    </row>
    <row r="19" spans="2:3" x14ac:dyDescent="0.25">
      <c r="B19" s="8" t="s">
        <v>13</v>
      </c>
      <c r="C19" s="8" t="s">
        <v>13</v>
      </c>
    </row>
    <row r="20" spans="2:3" x14ac:dyDescent="0.25">
      <c r="B20" s="8" t="s">
        <v>13</v>
      </c>
      <c r="C20" s="8" t="s">
        <v>14</v>
      </c>
    </row>
    <row r="21" spans="2:3" x14ac:dyDescent="0.25">
      <c r="B21" s="8" t="s">
        <v>14</v>
      </c>
      <c r="C21" s="8" t="s">
        <v>14</v>
      </c>
    </row>
    <row r="22" spans="2:3" x14ac:dyDescent="0.25">
      <c r="B22" s="8" t="s">
        <v>14</v>
      </c>
      <c r="C22" s="8" t="s">
        <v>13</v>
      </c>
    </row>
    <row r="23" spans="2:3" x14ac:dyDescent="0.25">
      <c r="B23" s="8" t="s">
        <v>13</v>
      </c>
      <c r="C23" s="8" t="s">
        <v>13</v>
      </c>
    </row>
    <row r="24" spans="2:3" x14ac:dyDescent="0.25">
      <c r="B24" s="8" t="s">
        <v>14</v>
      </c>
      <c r="C24" s="8" t="s">
        <v>14</v>
      </c>
    </row>
    <row r="25" spans="2:3" x14ac:dyDescent="0.25">
      <c r="B25" s="8" t="s">
        <v>14</v>
      </c>
      <c r="C25" s="8" t="s">
        <v>14</v>
      </c>
    </row>
    <row r="26" spans="2:3" x14ac:dyDescent="0.25">
      <c r="B26" s="8" t="s">
        <v>13</v>
      </c>
      <c r="C26" s="8" t="s">
        <v>13</v>
      </c>
    </row>
    <row r="27" spans="2:3" x14ac:dyDescent="0.25">
      <c r="B27" s="8" t="s">
        <v>14</v>
      </c>
      <c r="C27" s="8" t="s">
        <v>14</v>
      </c>
    </row>
  </sheetData>
  <hyperlinks>
    <hyperlink ref="B3" r:id="rId1" xr:uid="{A2BA6023-C69D-4A47-BC5D-E9C058DABE47}"/>
  </hyperlinks>
  <pageMargins left="0.7" right="0.7" top="0.75" bottom="0.75" header="0.3" footer="0.3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38DF0-9BA7-E84B-B853-283C16B3B558}">
  <sheetPr codeName="Sheet51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494</v>
      </c>
    </row>
    <row r="2" spans="1:1" x14ac:dyDescent="0.3">
      <c r="A2" s="1" t="s">
        <v>495</v>
      </c>
    </row>
    <row r="3" spans="1:1" x14ac:dyDescent="0.3">
      <c r="A3" s="1" t="s">
        <v>496</v>
      </c>
    </row>
    <row r="4" spans="1:1" x14ac:dyDescent="0.3">
      <c r="A4" s="1" t="s">
        <v>497</v>
      </c>
    </row>
  </sheetData>
  <phoneticPr fontId="6" type="noConversion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599B0-46DC-FB4B-B5FC-658985D049CB}">
  <sheetPr codeName="Sheet69">
    <tabColor rgb="FFFF0000"/>
  </sheetPr>
  <dimension ref="A2:K1002"/>
  <sheetViews>
    <sheetView workbookViewId="0"/>
  </sheetViews>
  <sheetFormatPr baseColWidth="10" defaultRowHeight="16" x14ac:dyDescent="0.2"/>
  <cols>
    <col min="1" max="11" width="10.83203125" style="94"/>
    <col min="12" max="16384" width="10.83203125" style="2"/>
  </cols>
  <sheetData>
    <row r="2" spans="1:11" x14ac:dyDescent="0.2">
      <c r="B2" s="94" t="s">
        <v>487</v>
      </c>
      <c r="C2" s="94" t="s">
        <v>12</v>
      </c>
      <c r="J2" s="97" t="s">
        <v>484</v>
      </c>
      <c r="K2" s="97" t="s">
        <v>485</v>
      </c>
    </row>
    <row r="3" spans="1:11" x14ac:dyDescent="0.2">
      <c r="A3" s="94">
        <v>1</v>
      </c>
      <c r="B3" s="94">
        <f t="shared" ref="B3:B66" ca="1" si="0">IF(C3="Bomb",_xlfn.NORM.INV(RAND(),0.7,0.1),_xlfn.NORM.INV(RAND(),0.6,0.15))</f>
        <v>0.52252385677024948</v>
      </c>
      <c r="C3" s="94" t="str">
        <f ca="1">IF(RAND()&lt;0.5,"Bomb","Bird")</f>
        <v>Bomb</v>
      </c>
      <c r="E3" s="94" t="s">
        <v>486</v>
      </c>
      <c r="J3" s="95">
        <f ca="1">F7</f>
        <v>0</v>
      </c>
      <c r="K3" s="95">
        <f ca="1">E7</f>
        <v>1</v>
      </c>
    </row>
    <row r="4" spans="1:11" x14ac:dyDescent="0.2">
      <c r="A4" s="94">
        <v>2</v>
      </c>
      <c r="B4" s="94">
        <f t="shared" ca="1" si="0"/>
        <v>0.63887989897716768</v>
      </c>
      <c r="C4" s="94" t="s">
        <v>483</v>
      </c>
      <c r="E4" s="95">
        <v>0.03</v>
      </c>
      <c r="I4" s="95">
        <v>0.03</v>
      </c>
      <c r="J4" s="96">
        <f t="dataTable" ref="J4:K36" dt2D="0" dtr="0" r1="E4" ca="1"/>
        <v>0</v>
      </c>
      <c r="K4" s="96">
        <v>1</v>
      </c>
    </row>
    <row r="5" spans="1:11" x14ac:dyDescent="0.2">
      <c r="A5" s="94">
        <v>3</v>
      </c>
      <c r="B5" s="94">
        <f t="shared" ca="1" si="0"/>
        <v>0.65480962470991888</v>
      </c>
      <c r="C5" s="94" t="s">
        <v>482</v>
      </c>
      <c r="I5" s="95">
        <v>0.06</v>
      </c>
      <c r="J5" s="96">
        <v>0</v>
      </c>
      <c r="K5" s="96">
        <v>1</v>
      </c>
    </row>
    <row r="6" spans="1:11" x14ac:dyDescent="0.2">
      <c r="A6" s="94">
        <v>4</v>
      </c>
      <c r="B6" s="94">
        <f t="shared" ca="1" si="0"/>
        <v>0.67277516065878507</v>
      </c>
      <c r="C6" s="94" t="s">
        <v>483</v>
      </c>
      <c r="E6" s="97" t="s">
        <v>485</v>
      </c>
      <c r="F6" s="97" t="s">
        <v>484</v>
      </c>
      <c r="I6" s="95">
        <v>0.09</v>
      </c>
      <c r="J6" s="96">
        <v>0</v>
      </c>
      <c r="K6" s="96">
        <v>1</v>
      </c>
    </row>
    <row r="7" spans="1:11" x14ac:dyDescent="0.2">
      <c r="A7" s="94">
        <v>5</v>
      </c>
      <c r="B7" s="94">
        <f t="shared" ca="1" si="0"/>
        <v>0.71141405145237047</v>
      </c>
      <c r="C7" s="94" t="s">
        <v>483</v>
      </c>
      <c r="E7" s="96">
        <f ca="1">COUNTIFS(B:B,"&gt;" &amp;E4,C:C,"="&amp;"Bomb")/COUNTIFS(C:C,"="&amp;"Bomb")</f>
        <v>1</v>
      </c>
      <c r="F7" s="96">
        <f ca="1">COUNTIFS(B:B,"&lt;" &amp;E4,C:C,"="&amp;"Bird")/COUNTIFS(C:C,"="&amp;"Bird")</f>
        <v>0</v>
      </c>
      <c r="I7" s="95">
        <v>0.12</v>
      </c>
      <c r="J7" s="96">
        <v>1.9455252918287938E-3</v>
      </c>
      <c r="K7" s="96">
        <v>1</v>
      </c>
    </row>
    <row r="8" spans="1:11" x14ac:dyDescent="0.2">
      <c r="A8" s="94">
        <v>6</v>
      </c>
      <c r="B8" s="94">
        <f t="shared" ca="1" si="0"/>
        <v>0.7623447530334081</v>
      </c>
      <c r="C8" s="94" t="s">
        <v>483</v>
      </c>
      <c r="I8" s="95">
        <v>0.15</v>
      </c>
      <c r="J8" s="96">
        <v>3.8910505836575876E-3</v>
      </c>
      <c r="K8" s="96">
        <v>1</v>
      </c>
    </row>
    <row r="9" spans="1:11" x14ac:dyDescent="0.2">
      <c r="A9" s="94">
        <v>7</v>
      </c>
      <c r="B9" s="94">
        <f t="shared" ca="1" si="0"/>
        <v>0.60809504662086455</v>
      </c>
      <c r="C9" s="94" t="s">
        <v>483</v>
      </c>
      <c r="I9" s="95">
        <v>0.18</v>
      </c>
      <c r="J9" s="96">
        <v>1.9455252918287938E-3</v>
      </c>
      <c r="K9" s="96">
        <v>1</v>
      </c>
    </row>
    <row r="10" spans="1:11" x14ac:dyDescent="0.2">
      <c r="A10" s="94">
        <v>8</v>
      </c>
      <c r="B10" s="94">
        <f t="shared" ca="1" si="0"/>
        <v>0.80069581412802648</v>
      </c>
      <c r="C10" s="94" t="s">
        <v>482</v>
      </c>
      <c r="I10" s="95">
        <v>0.21</v>
      </c>
      <c r="J10" s="96">
        <v>1.9455252918287938E-3</v>
      </c>
      <c r="K10" s="96">
        <v>1</v>
      </c>
    </row>
    <row r="11" spans="1:11" x14ac:dyDescent="0.2">
      <c r="A11" s="94">
        <v>9</v>
      </c>
      <c r="B11" s="94">
        <f t="shared" ca="1" si="0"/>
        <v>0.94173000482202185</v>
      </c>
      <c r="C11" s="94" t="s">
        <v>482</v>
      </c>
      <c r="I11" s="95">
        <v>0.24</v>
      </c>
      <c r="J11" s="96">
        <v>1.9493177387914229E-3</v>
      </c>
      <c r="K11" s="96">
        <v>1</v>
      </c>
    </row>
    <row r="12" spans="1:11" x14ac:dyDescent="0.2">
      <c r="A12" s="94">
        <v>10</v>
      </c>
      <c r="B12" s="94">
        <f t="shared" ca="1" si="0"/>
        <v>0.31385848370125052</v>
      </c>
      <c r="C12" s="94" t="s">
        <v>482</v>
      </c>
      <c r="I12" s="95">
        <v>0.27</v>
      </c>
      <c r="J12" s="96">
        <v>1.7509727626459144E-2</v>
      </c>
      <c r="K12" s="96">
        <v>1</v>
      </c>
    </row>
    <row r="13" spans="1:11" x14ac:dyDescent="0.2">
      <c r="A13" s="94">
        <v>11</v>
      </c>
      <c r="B13" s="94">
        <f t="shared" ca="1" si="0"/>
        <v>0.61580289437087332</v>
      </c>
      <c r="C13" s="94" t="s">
        <v>482</v>
      </c>
      <c r="I13" s="95">
        <v>0.3</v>
      </c>
      <c r="J13" s="96">
        <v>2.5291828793774319E-2</v>
      </c>
      <c r="K13" s="96">
        <v>1</v>
      </c>
    </row>
    <row r="14" spans="1:11" x14ac:dyDescent="0.2">
      <c r="A14" s="94">
        <v>12</v>
      </c>
      <c r="B14" s="94">
        <f t="shared" ca="1" si="0"/>
        <v>0.81750279386855718</v>
      </c>
      <c r="C14" s="94" t="s">
        <v>482</v>
      </c>
      <c r="I14" s="95">
        <v>0.33</v>
      </c>
      <c r="J14" s="96">
        <v>3.1189083820662766E-2</v>
      </c>
      <c r="K14" s="96">
        <v>1</v>
      </c>
    </row>
    <row r="15" spans="1:11" x14ac:dyDescent="0.2">
      <c r="A15" s="94">
        <v>13</v>
      </c>
      <c r="B15" s="94">
        <f t="shared" ca="1" si="0"/>
        <v>0.59948003097012059</v>
      </c>
      <c r="C15" s="94" t="s">
        <v>483</v>
      </c>
      <c r="I15" s="95">
        <v>0.36</v>
      </c>
      <c r="J15" s="96">
        <v>5.0583657587548639E-2</v>
      </c>
      <c r="K15" s="96">
        <v>1</v>
      </c>
    </row>
    <row r="16" spans="1:11" x14ac:dyDescent="0.2">
      <c r="A16" s="94">
        <v>14</v>
      </c>
      <c r="B16" s="94">
        <f t="shared" ca="1" si="0"/>
        <v>0.91327099708581638</v>
      </c>
      <c r="C16" s="94" t="s">
        <v>483</v>
      </c>
      <c r="I16" s="95">
        <v>0.39</v>
      </c>
      <c r="J16" s="96">
        <v>9.9221789883268477E-2</v>
      </c>
      <c r="K16" s="96">
        <v>1</v>
      </c>
    </row>
    <row r="17" spans="1:11" x14ac:dyDescent="0.2">
      <c r="A17" s="94">
        <v>15</v>
      </c>
      <c r="B17" s="94">
        <f t="shared" ca="1" si="0"/>
        <v>0.77604212977892373</v>
      </c>
      <c r="C17" s="94" t="s">
        <v>483</v>
      </c>
      <c r="I17" s="95">
        <v>0.42</v>
      </c>
      <c r="J17" s="96">
        <v>0.11089494163424124</v>
      </c>
      <c r="K17" s="96">
        <v>1</v>
      </c>
    </row>
    <row r="18" spans="1:11" x14ac:dyDescent="0.2">
      <c r="A18" s="94">
        <v>16</v>
      </c>
      <c r="B18" s="94">
        <f t="shared" ca="1" si="0"/>
        <v>0.77852482469086259</v>
      </c>
      <c r="C18" s="94" t="s">
        <v>482</v>
      </c>
      <c r="I18" s="95">
        <v>0.45</v>
      </c>
      <c r="J18" s="96">
        <v>0.13450292397660818</v>
      </c>
      <c r="K18" s="96">
        <v>0.9958932238193019</v>
      </c>
    </row>
    <row r="19" spans="1:11" x14ac:dyDescent="0.2">
      <c r="A19" s="94">
        <v>17</v>
      </c>
      <c r="B19" s="94">
        <f t="shared" ca="1" si="0"/>
        <v>0.65587983195952937</v>
      </c>
      <c r="C19" s="94" t="s">
        <v>483</v>
      </c>
      <c r="I19" s="95">
        <v>0.48</v>
      </c>
      <c r="J19" s="96">
        <v>0.22762645914396887</v>
      </c>
      <c r="K19" s="96">
        <v>0.98353909465020573</v>
      </c>
    </row>
    <row r="20" spans="1:11" x14ac:dyDescent="0.2">
      <c r="A20" s="94">
        <v>18</v>
      </c>
      <c r="B20" s="94">
        <f t="shared" ca="1" si="0"/>
        <v>0.6136581410443781</v>
      </c>
      <c r="C20" s="94" t="s">
        <v>482</v>
      </c>
      <c r="I20" s="95">
        <v>0.51</v>
      </c>
      <c r="J20" s="96">
        <v>0.27290448343079921</v>
      </c>
      <c r="K20" s="96">
        <v>0.97535934291581106</v>
      </c>
    </row>
    <row r="21" spans="1:11" x14ac:dyDescent="0.2">
      <c r="A21" s="94">
        <v>19</v>
      </c>
      <c r="B21" s="94">
        <f t="shared" ca="1" si="0"/>
        <v>0.67977484538568544</v>
      </c>
      <c r="C21" s="94" t="s">
        <v>483</v>
      </c>
      <c r="I21" s="95">
        <v>0.54</v>
      </c>
      <c r="J21" s="96">
        <v>0.35672514619883039</v>
      </c>
      <c r="K21" s="96">
        <v>0.95071868583162222</v>
      </c>
    </row>
    <row r="22" spans="1:11" x14ac:dyDescent="0.2">
      <c r="A22" s="94">
        <v>20</v>
      </c>
      <c r="B22" s="94">
        <f t="shared" ca="1" si="0"/>
        <v>0.6637267355302946</v>
      </c>
      <c r="C22" s="94" t="s">
        <v>483</v>
      </c>
      <c r="I22" s="95">
        <v>0.56999999999999995</v>
      </c>
      <c r="J22" s="96">
        <v>0.43968871595330739</v>
      </c>
      <c r="K22" s="96">
        <v>0.8847736625514403</v>
      </c>
    </row>
    <row r="23" spans="1:11" x14ac:dyDescent="0.2">
      <c r="A23" s="94">
        <v>21</v>
      </c>
      <c r="B23" s="94">
        <f t="shared" ca="1" si="0"/>
        <v>0.7737514636149575</v>
      </c>
      <c r="C23" s="94" t="s">
        <v>483</v>
      </c>
      <c r="I23" s="95">
        <v>0.6</v>
      </c>
      <c r="J23" s="96">
        <v>0.51851851851851849</v>
      </c>
      <c r="K23" s="96">
        <v>0.85215605749486656</v>
      </c>
    </row>
    <row r="24" spans="1:11" x14ac:dyDescent="0.2">
      <c r="A24" s="94">
        <v>22</v>
      </c>
      <c r="B24" s="94">
        <f t="shared" ca="1" si="0"/>
        <v>0.81396573197802669</v>
      </c>
      <c r="C24" s="94" t="s">
        <v>482</v>
      </c>
      <c r="I24" s="95">
        <v>0.63</v>
      </c>
      <c r="J24" s="96">
        <v>0.58479532163742687</v>
      </c>
      <c r="K24" s="96">
        <v>0.74743326488706363</v>
      </c>
    </row>
    <row r="25" spans="1:11" x14ac:dyDescent="0.2">
      <c r="A25" s="94">
        <v>23</v>
      </c>
      <c r="B25" s="94">
        <f t="shared" ca="1" si="0"/>
        <v>0.49208531449498627</v>
      </c>
      <c r="C25" s="94" t="s">
        <v>483</v>
      </c>
      <c r="I25" s="95">
        <v>0.66</v>
      </c>
      <c r="J25" s="96">
        <v>0.66471734892787526</v>
      </c>
      <c r="K25" s="96">
        <v>0.60985626283367556</v>
      </c>
    </row>
    <row r="26" spans="1:11" x14ac:dyDescent="0.2">
      <c r="A26" s="94">
        <v>24</v>
      </c>
      <c r="B26" s="94">
        <f t="shared" ca="1" si="0"/>
        <v>0.65261301151603213</v>
      </c>
      <c r="C26" s="94" t="s">
        <v>483</v>
      </c>
      <c r="I26" s="95">
        <v>0.69</v>
      </c>
      <c r="J26" s="96">
        <v>0.66276803118908378</v>
      </c>
      <c r="K26" s="96">
        <v>0.52156057494866526</v>
      </c>
    </row>
    <row r="27" spans="1:11" x14ac:dyDescent="0.2">
      <c r="A27" s="94">
        <v>25</v>
      </c>
      <c r="B27" s="94">
        <f t="shared" ca="1" si="0"/>
        <v>0.72278879400925189</v>
      </c>
      <c r="C27" s="94" t="s">
        <v>483</v>
      </c>
      <c r="I27" s="95">
        <v>0.72</v>
      </c>
      <c r="J27" s="96">
        <v>0.80350194552529186</v>
      </c>
      <c r="K27" s="96">
        <v>0.43004115226337447</v>
      </c>
    </row>
    <row r="28" spans="1:11" x14ac:dyDescent="0.2">
      <c r="A28" s="94">
        <v>26</v>
      </c>
      <c r="B28" s="94">
        <f t="shared" ca="1" si="0"/>
        <v>0.74432501505202198</v>
      </c>
      <c r="C28" s="94" t="s">
        <v>483</v>
      </c>
      <c r="I28" s="95">
        <v>0.75</v>
      </c>
      <c r="J28" s="96">
        <v>0.82261208576998046</v>
      </c>
      <c r="K28" s="96">
        <v>0.27515400410677621</v>
      </c>
    </row>
    <row r="29" spans="1:11" x14ac:dyDescent="0.2">
      <c r="A29" s="94">
        <v>27</v>
      </c>
      <c r="B29" s="94">
        <f t="shared" ca="1" si="0"/>
        <v>0.9033966004489189</v>
      </c>
      <c r="C29" s="94" t="s">
        <v>482</v>
      </c>
      <c r="I29" s="95">
        <v>0.78</v>
      </c>
      <c r="J29" s="96">
        <v>0.85185185185185186</v>
      </c>
      <c r="K29" s="96">
        <v>0.19301848049281314</v>
      </c>
    </row>
    <row r="30" spans="1:11" x14ac:dyDescent="0.2">
      <c r="A30" s="94">
        <v>28</v>
      </c>
      <c r="B30" s="94">
        <f t="shared" ca="1" si="0"/>
        <v>0.70519415946176578</v>
      </c>
      <c r="C30" s="94" t="s">
        <v>483</v>
      </c>
      <c r="I30" s="95">
        <v>0.81</v>
      </c>
      <c r="J30" s="96">
        <v>0.93177387914230014</v>
      </c>
      <c r="K30" s="96">
        <v>0.12731006160164271</v>
      </c>
    </row>
    <row r="31" spans="1:11" x14ac:dyDescent="0.2">
      <c r="A31" s="94">
        <v>29</v>
      </c>
      <c r="B31" s="94">
        <f t="shared" ca="1" si="0"/>
        <v>0.66597530650136383</v>
      </c>
      <c r="C31" s="94" t="s">
        <v>482</v>
      </c>
      <c r="I31" s="95">
        <v>0.84</v>
      </c>
      <c r="J31" s="96">
        <v>0.96101364522417154</v>
      </c>
      <c r="K31" s="96">
        <v>7.5975359342915813E-2</v>
      </c>
    </row>
    <row r="32" spans="1:11" x14ac:dyDescent="0.2">
      <c r="A32" s="94">
        <v>30</v>
      </c>
      <c r="B32" s="94">
        <f t="shared" ca="1" si="0"/>
        <v>0.89730384508958627</v>
      </c>
      <c r="C32" s="94" t="s">
        <v>483</v>
      </c>
      <c r="I32" s="95">
        <v>0.87</v>
      </c>
      <c r="J32" s="96">
        <v>0.97081712062256809</v>
      </c>
      <c r="K32" s="96">
        <v>3.4979423868312758E-2</v>
      </c>
    </row>
    <row r="33" spans="1:11" x14ac:dyDescent="0.2">
      <c r="A33" s="94">
        <v>31</v>
      </c>
      <c r="B33" s="94">
        <f t="shared" ca="1" si="0"/>
        <v>0.73438948697083106</v>
      </c>
      <c r="C33" s="94" t="s">
        <v>483</v>
      </c>
      <c r="I33" s="95">
        <v>0.9</v>
      </c>
      <c r="J33" s="96">
        <v>0.98054474708171202</v>
      </c>
      <c r="K33" s="96">
        <v>2.6748971193415638E-2</v>
      </c>
    </row>
    <row r="34" spans="1:11" x14ac:dyDescent="0.2">
      <c r="A34" s="94">
        <v>32</v>
      </c>
      <c r="B34" s="94">
        <f t="shared" ca="1" si="0"/>
        <v>0.70192704240614123</v>
      </c>
      <c r="C34" s="94" t="s">
        <v>482</v>
      </c>
      <c r="I34" s="95">
        <v>0.93</v>
      </c>
      <c r="J34" s="96">
        <v>0.98830409356725146</v>
      </c>
      <c r="K34" s="96">
        <v>2.2587268993839837E-2</v>
      </c>
    </row>
    <row r="35" spans="1:11" x14ac:dyDescent="0.2">
      <c r="A35" s="94">
        <v>33</v>
      </c>
      <c r="B35" s="94">
        <f t="shared" ca="1" si="0"/>
        <v>0.71493785609213967</v>
      </c>
      <c r="C35" s="94" t="s">
        <v>482</v>
      </c>
      <c r="I35" s="95">
        <v>0.96</v>
      </c>
      <c r="J35" s="96">
        <v>0.99027237354085607</v>
      </c>
      <c r="K35" s="96">
        <v>6.1728395061728392E-3</v>
      </c>
    </row>
    <row r="36" spans="1:11" x14ac:dyDescent="0.2">
      <c r="A36" s="94">
        <v>34</v>
      </c>
      <c r="B36" s="94">
        <f t="shared" ca="1" si="0"/>
        <v>0.71060097767137642</v>
      </c>
      <c r="C36" s="94" t="s">
        <v>482</v>
      </c>
      <c r="I36" s="95">
        <v>0.99</v>
      </c>
      <c r="J36" s="96">
        <v>0.99221789883268485</v>
      </c>
      <c r="K36" s="96">
        <v>0</v>
      </c>
    </row>
    <row r="37" spans="1:11" x14ac:dyDescent="0.2">
      <c r="A37" s="94">
        <v>35</v>
      </c>
      <c r="B37" s="94">
        <f t="shared" ca="1" si="0"/>
        <v>0.7813688682969564</v>
      </c>
      <c r="C37" s="94" t="s">
        <v>483</v>
      </c>
      <c r="I37" s="95"/>
    </row>
    <row r="38" spans="1:11" x14ac:dyDescent="0.2">
      <c r="A38" s="94">
        <v>36</v>
      </c>
      <c r="B38" s="94">
        <f t="shared" ca="1" si="0"/>
        <v>0.71260825372145176</v>
      </c>
      <c r="C38" s="94" t="s">
        <v>482</v>
      </c>
    </row>
    <row r="39" spans="1:11" x14ac:dyDescent="0.2">
      <c r="A39" s="94">
        <v>37</v>
      </c>
      <c r="B39" s="94">
        <f t="shared" ca="1" si="0"/>
        <v>0.91626679801711675</v>
      </c>
      <c r="C39" s="94" t="s">
        <v>482</v>
      </c>
    </row>
    <row r="40" spans="1:11" x14ac:dyDescent="0.2">
      <c r="A40" s="94">
        <v>38</v>
      </c>
      <c r="B40" s="94">
        <f t="shared" ca="1" si="0"/>
        <v>0.78589855605598036</v>
      </c>
      <c r="C40" s="94" t="s">
        <v>483</v>
      </c>
    </row>
    <row r="41" spans="1:11" x14ac:dyDescent="0.2">
      <c r="A41" s="94">
        <v>39</v>
      </c>
      <c r="B41" s="94">
        <f t="shared" ca="1" si="0"/>
        <v>0.53441563592829855</v>
      </c>
      <c r="C41" s="94" t="s">
        <v>482</v>
      </c>
    </row>
    <row r="42" spans="1:11" x14ac:dyDescent="0.2">
      <c r="A42" s="94">
        <v>40</v>
      </c>
      <c r="B42" s="94">
        <f t="shared" ca="1" si="0"/>
        <v>0.88809987712093041</v>
      </c>
      <c r="C42" s="94" t="s">
        <v>483</v>
      </c>
    </row>
    <row r="43" spans="1:11" x14ac:dyDescent="0.2">
      <c r="A43" s="94">
        <v>41</v>
      </c>
      <c r="B43" s="94">
        <f t="shared" ca="1" si="0"/>
        <v>0.68180473282793441</v>
      </c>
      <c r="C43" s="94" t="s">
        <v>482</v>
      </c>
    </row>
    <row r="44" spans="1:11" x14ac:dyDescent="0.2">
      <c r="A44" s="94">
        <v>42</v>
      </c>
      <c r="B44" s="94">
        <f t="shared" ca="1" si="0"/>
        <v>0.78471102141091664</v>
      </c>
      <c r="C44" s="94" t="s">
        <v>482</v>
      </c>
    </row>
    <row r="45" spans="1:11" x14ac:dyDescent="0.2">
      <c r="A45" s="94">
        <v>43</v>
      </c>
      <c r="B45" s="94">
        <f t="shared" ca="1" si="0"/>
        <v>0.89571811959829384</v>
      </c>
      <c r="C45" s="94" t="s">
        <v>482</v>
      </c>
    </row>
    <row r="46" spans="1:11" x14ac:dyDescent="0.2">
      <c r="A46" s="94">
        <v>44</v>
      </c>
      <c r="B46" s="94">
        <f t="shared" ca="1" si="0"/>
        <v>0.7660686714383016</v>
      </c>
      <c r="C46" s="94" t="s">
        <v>482</v>
      </c>
    </row>
    <row r="47" spans="1:11" x14ac:dyDescent="0.2">
      <c r="A47" s="94">
        <v>45</v>
      </c>
      <c r="B47" s="94">
        <f t="shared" ca="1" si="0"/>
        <v>0.74058639737540077</v>
      </c>
      <c r="C47" s="94" t="s">
        <v>482</v>
      </c>
    </row>
    <row r="48" spans="1:11" x14ac:dyDescent="0.2">
      <c r="A48" s="94">
        <v>46</v>
      </c>
      <c r="B48" s="94">
        <f t="shared" ca="1" si="0"/>
        <v>0.80639434100896479</v>
      </c>
      <c r="C48" s="94" t="s">
        <v>483</v>
      </c>
    </row>
    <row r="49" spans="1:3" x14ac:dyDescent="0.2">
      <c r="A49" s="94">
        <v>47</v>
      </c>
      <c r="B49" s="94">
        <f t="shared" ca="1" si="0"/>
        <v>0.74497111319672082</v>
      </c>
      <c r="C49" s="94" t="s">
        <v>483</v>
      </c>
    </row>
    <row r="50" spans="1:3" x14ac:dyDescent="0.2">
      <c r="A50" s="94">
        <v>48</v>
      </c>
      <c r="B50" s="94">
        <f t="shared" ca="1" si="0"/>
        <v>0.20373800481438042</v>
      </c>
      <c r="C50" s="94" t="s">
        <v>482</v>
      </c>
    </row>
    <row r="51" spans="1:3" x14ac:dyDescent="0.2">
      <c r="A51" s="94">
        <v>49</v>
      </c>
      <c r="B51" s="94">
        <f t="shared" ca="1" si="0"/>
        <v>0.66722808901053665</v>
      </c>
      <c r="C51" s="94" t="s">
        <v>483</v>
      </c>
    </row>
    <row r="52" spans="1:3" x14ac:dyDescent="0.2">
      <c r="A52" s="94">
        <v>50</v>
      </c>
      <c r="B52" s="94">
        <f t="shared" ca="1" si="0"/>
        <v>0.55601164788525703</v>
      </c>
      <c r="C52" s="94" t="s">
        <v>483</v>
      </c>
    </row>
    <row r="53" spans="1:3" x14ac:dyDescent="0.2">
      <c r="A53" s="94">
        <v>51</v>
      </c>
      <c r="B53" s="94">
        <f t="shared" ca="1" si="0"/>
        <v>0.7341966456455008</v>
      </c>
      <c r="C53" s="94" t="s">
        <v>483</v>
      </c>
    </row>
    <row r="54" spans="1:3" x14ac:dyDescent="0.2">
      <c r="A54" s="94">
        <v>52</v>
      </c>
      <c r="B54" s="94">
        <f t="shared" ca="1" si="0"/>
        <v>0.40793712713898833</v>
      </c>
      <c r="C54" s="94" t="s">
        <v>482</v>
      </c>
    </row>
    <row r="55" spans="1:3" x14ac:dyDescent="0.2">
      <c r="A55" s="94">
        <v>53</v>
      </c>
      <c r="B55" s="94">
        <f t="shared" ca="1" si="0"/>
        <v>0.79368615347381855</v>
      </c>
      <c r="C55" s="94" t="s">
        <v>482</v>
      </c>
    </row>
    <row r="56" spans="1:3" x14ac:dyDescent="0.2">
      <c r="A56" s="94">
        <v>54</v>
      </c>
      <c r="B56" s="94">
        <f t="shared" ca="1" si="0"/>
        <v>0.7428745399522988</v>
      </c>
      <c r="C56" s="94" t="s">
        <v>483</v>
      </c>
    </row>
    <row r="57" spans="1:3" x14ac:dyDescent="0.2">
      <c r="A57" s="94">
        <v>55</v>
      </c>
      <c r="B57" s="94">
        <f t="shared" ca="1" si="0"/>
        <v>0.85452621334282142</v>
      </c>
      <c r="C57" s="94" t="s">
        <v>483</v>
      </c>
    </row>
    <row r="58" spans="1:3" x14ac:dyDescent="0.2">
      <c r="A58" s="94">
        <v>56</v>
      </c>
      <c r="B58" s="94">
        <f t="shared" ca="1" si="0"/>
        <v>0.68932181206602416</v>
      </c>
      <c r="C58" s="94" t="s">
        <v>483</v>
      </c>
    </row>
    <row r="59" spans="1:3" x14ac:dyDescent="0.2">
      <c r="A59" s="94">
        <v>57</v>
      </c>
      <c r="B59" s="94">
        <f t="shared" ca="1" si="0"/>
        <v>0.4725995488875821</v>
      </c>
      <c r="C59" s="94" t="s">
        <v>482</v>
      </c>
    </row>
    <row r="60" spans="1:3" x14ac:dyDescent="0.2">
      <c r="A60" s="94">
        <v>58</v>
      </c>
      <c r="B60" s="94">
        <f t="shared" ca="1" si="0"/>
        <v>0.6543664747530441</v>
      </c>
      <c r="C60" s="94" t="s">
        <v>483</v>
      </c>
    </row>
    <row r="61" spans="1:3" x14ac:dyDescent="0.2">
      <c r="A61" s="94">
        <v>59</v>
      </c>
      <c r="B61" s="94">
        <f t="shared" ca="1" si="0"/>
        <v>0.75983466664247523</v>
      </c>
      <c r="C61" s="94" t="s">
        <v>483</v>
      </c>
    </row>
    <row r="62" spans="1:3" x14ac:dyDescent="0.2">
      <c r="A62" s="94">
        <v>60</v>
      </c>
      <c r="B62" s="94">
        <f t="shared" ca="1" si="0"/>
        <v>0.64756823718072709</v>
      </c>
      <c r="C62" s="94" t="s">
        <v>482</v>
      </c>
    </row>
    <row r="63" spans="1:3" x14ac:dyDescent="0.2">
      <c r="A63" s="94">
        <v>61</v>
      </c>
      <c r="B63" s="94">
        <f t="shared" ca="1" si="0"/>
        <v>0.19817818749447907</v>
      </c>
      <c r="C63" s="94" t="s">
        <v>482</v>
      </c>
    </row>
    <row r="64" spans="1:3" x14ac:dyDescent="0.2">
      <c r="A64" s="94">
        <v>62</v>
      </c>
      <c r="B64" s="94">
        <f t="shared" ca="1" si="0"/>
        <v>0.61891376182709446</v>
      </c>
      <c r="C64" s="94" t="s">
        <v>482</v>
      </c>
    </row>
    <row r="65" spans="1:3" x14ac:dyDescent="0.2">
      <c r="A65" s="94">
        <v>63</v>
      </c>
      <c r="B65" s="94">
        <f t="shared" ca="1" si="0"/>
        <v>0.58008614310823015</v>
      </c>
      <c r="C65" s="94" t="s">
        <v>483</v>
      </c>
    </row>
    <row r="66" spans="1:3" x14ac:dyDescent="0.2">
      <c r="A66" s="94">
        <v>64</v>
      </c>
      <c r="B66" s="94">
        <f t="shared" ca="1" si="0"/>
        <v>0.74149526703902813</v>
      </c>
      <c r="C66" s="94" t="s">
        <v>483</v>
      </c>
    </row>
    <row r="67" spans="1:3" x14ac:dyDescent="0.2">
      <c r="A67" s="94">
        <v>65</v>
      </c>
      <c r="B67" s="94">
        <f t="shared" ref="B67:B130" ca="1" si="1">IF(C67="Bomb",_xlfn.NORM.INV(RAND(),0.7,0.1),_xlfn.NORM.INV(RAND(),0.6,0.15))</f>
        <v>0.671373092319419</v>
      </c>
      <c r="C67" s="94" t="s">
        <v>483</v>
      </c>
    </row>
    <row r="68" spans="1:3" x14ac:dyDescent="0.2">
      <c r="A68" s="94">
        <v>66</v>
      </c>
      <c r="B68" s="94">
        <f t="shared" ca="1" si="1"/>
        <v>0.75062494782657219</v>
      </c>
      <c r="C68" s="94" t="s">
        <v>483</v>
      </c>
    </row>
    <row r="69" spans="1:3" x14ac:dyDescent="0.2">
      <c r="A69" s="94">
        <v>67</v>
      </c>
      <c r="B69" s="94">
        <f t="shared" ca="1" si="1"/>
        <v>0.78264495578007087</v>
      </c>
      <c r="C69" s="94" t="s">
        <v>483</v>
      </c>
    </row>
    <row r="70" spans="1:3" x14ac:dyDescent="0.2">
      <c r="A70" s="94">
        <v>68</v>
      </c>
      <c r="B70" s="94">
        <f t="shared" ca="1" si="1"/>
        <v>0.57512123280338723</v>
      </c>
      <c r="C70" s="94" t="s">
        <v>482</v>
      </c>
    </row>
    <row r="71" spans="1:3" x14ac:dyDescent="0.2">
      <c r="A71" s="94">
        <v>69</v>
      </c>
      <c r="B71" s="94">
        <f t="shared" ca="1" si="1"/>
        <v>0.84671636246391391</v>
      </c>
      <c r="C71" s="94" t="s">
        <v>482</v>
      </c>
    </row>
    <row r="72" spans="1:3" x14ac:dyDescent="0.2">
      <c r="A72" s="94">
        <v>70</v>
      </c>
      <c r="B72" s="94">
        <f t="shared" ca="1" si="1"/>
        <v>0.6141952898208507</v>
      </c>
      <c r="C72" s="94" t="s">
        <v>482</v>
      </c>
    </row>
    <row r="73" spans="1:3" x14ac:dyDescent="0.2">
      <c r="A73" s="94">
        <v>71</v>
      </c>
      <c r="B73" s="94">
        <f t="shared" ca="1" si="1"/>
        <v>0.55035872941642294</v>
      </c>
      <c r="C73" s="94" t="s">
        <v>482</v>
      </c>
    </row>
    <row r="74" spans="1:3" x14ac:dyDescent="0.2">
      <c r="A74" s="94">
        <v>72</v>
      </c>
      <c r="B74" s="94">
        <f t="shared" ca="1" si="1"/>
        <v>0.46005818529825615</v>
      </c>
      <c r="C74" s="94" t="s">
        <v>482</v>
      </c>
    </row>
    <row r="75" spans="1:3" x14ac:dyDescent="0.2">
      <c r="A75" s="94">
        <v>73</v>
      </c>
      <c r="B75" s="94">
        <f t="shared" ca="1" si="1"/>
        <v>0.6424168457558882</v>
      </c>
      <c r="C75" s="94" t="s">
        <v>483</v>
      </c>
    </row>
    <row r="76" spans="1:3" x14ac:dyDescent="0.2">
      <c r="A76" s="94">
        <v>74</v>
      </c>
      <c r="B76" s="94">
        <f t="shared" ca="1" si="1"/>
        <v>0.81491747909817613</v>
      </c>
      <c r="C76" s="94" t="s">
        <v>483</v>
      </c>
    </row>
    <row r="77" spans="1:3" x14ac:dyDescent="0.2">
      <c r="A77" s="94">
        <v>75</v>
      </c>
      <c r="B77" s="94">
        <f t="shared" ca="1" si="1"/>
        <v>0.74646255992997212</v>
      </c>
      <c r="C77" s="94" t="s">
        <v>483</v>
      </c>
    </row>
    <row r="78" spans="1:3" x14ac:dyDescent="0.2">
      <c r="A78" s="94">
        <v>76</v>
      </c>
      <c r="B78" s="94">
        <f t="shared" ca="1" si="1"/>
        <v>0.77823069382497756</v>
      </c>
      <c r="C78" s="94" t="s">
        <v>483</v>
      </c>
    </row>
    <row r="79" spans="1:3" x14ac:dyDescent="0.2">
      <c r="A79" s="94">
        <v>77</v>
      </c>
      <c r="B79" s="94">
        <f t="shared" ca="1" si="1"/>
        <v>0.51995604034854526</v>
      </c>
      <c r="C79" s="94" t="s">
        <v>482</v>
      </c>
    </row>
    <row r="80" spans="1:3" x14ac:dyDescent="0.2">
      <c r="A80" s="94">
        <v>78</v>
      </c>
      <c r="B80" s="94">
        <f t="shared" ca="1" si="1"/>
        <v>0.81730161464280371</v>
      </c>
      <c r="C80" s="94" t="s">
        <v>483</v>
      </c>
    </row>
    <row r="81" spans="1:3" x14ac:dyDescent="0.2">
      <c r="A81" s="94">
        <v>79</v>
      </c>
      <c r="B81" s="94">
        <f t="shared" ca="1" si="1"/>
        <v>0.57281496496984785</v>
      </c>
      <c r="C81" s="94" t="s">
        <v>482</v>
      </c>
    </row>
    <row r="82" spans="1:3" x14ac:dyDescent="0.2">
      <c r="A82" s="94">
        <v>80</v>
      </c>
      <c r="B82" s="94">
        <f t="shared" ca="1" si="1"/>
        <v>0.73576598216805889</v>
      </c>
      <c r="C82" s="94" t="s">
        <v>483</v>
      </c>
    </row>
    <row r="83" spans="1:3" x14ac:dyDescent="0.2">
      <c r="A83" s="94">
        <v>81</v>
      </c>
      <c r="B83" s="94">
        <f t="shared" ca="1" si="1"/>
        <v>0.64567761885186004</v>
      </c>
      <c r="C83" s="94" t="s">
        <v>483</v>
      </c>
    </row>
    <row r="84" spans="1:3" x14ac:dyDescent="0.2">
      <c r="A84" s="94">
        <v>82</v>
      </c>
      <c r="B84" s="94">
        <f t="shared" ca="1" si="1"/>
        <v>0.75134472240771577</v>
      </c>
      <c r="C84" s="94" t="s">
        <v>482</v>
      </c>
    </row>
    <row r="85" spans="1:3" x14ac:dyDescent="0.2">
      <c r="A85" s="94">
        <v>83</v>
      </c>
      <c r="B85" s="94">
        <f t="shared" ca="1" si="1"/>
        <v>0.79227628914458004</v>
      </c>
      <c r="C85" s="94" t="s">
        <v>483</v>
      </c>
    </row>
    <row r="86" spans="1:3" x14ac:dyDescent="0.2">
      <c r="A86" s="94">
        <v>84</v>
      </c>
      <c r="B86" s="94">
        <f t="shared" ca="1" si="1"/>
        <v>0.79138236999104505</v>
      </c>
      <c r="C86" s="94" t="s">
        <v>483</v>
      </c>
    </row>
    <row r="87" spans="1:3" x14ac:dyDescent="0.2">
      <c r="A87" s="94">
        <v>85</v>
      </c>
      <c r="B87" s="94">
        <f t="shared" ca="1" si="1"/>
        <v>0.7289748632468307</v>
      </c>
      <c r="C87" s="94" t="s">
        <v>482</v>
      </c>
    </row>
    <row r="88" spans="1:3" x14ac:dyDescent="0.2">
      <c r="A88" s="94">
        <v>86</v>
      </c>
      <c r="B88" s="94">
        <f t="shared" ca="1" si="1"/>
        <v>0.265833101263172</v>
      </c>
      <c r="C88" s="94" t="s">
        <v>482</v>
      </c>
    </row>
    <row r="89" spans="1:3" x14ac:dyDescent="0.2">
      <c r="A89" s="94">
        <v>87</v>
      </c>
      <c r="B89" s="94">
        <f t="shared" ca="1" si="1"/>
        <v>0.63367007379004103</v>
      </c>
      <c r="C89" s="94" t="s">
        <v>482</v>
      </c>
    </row>
    <row r="90" spans="1:3" x14ac:dyDescent="0.2">
      <c r="A90" s="94">
        <v>88</v>
      </c>
      <c r="B90" s="94">
        <f t="shared" ca="1" si="1"/>
        <v>0.77460815618827439</v>
      </c>
      <c r="C90" s="94" t="s">
        <v>482</v>
      </c>
    </row>
    <row r="91" spans="1:3" x14ac:dyDescent="0.2">
      <c r="A91" s="94">
        <v>89</v>
      </c>
      <c r="B91" s="94">
        <f t="shared" ca="1" si="1"/>
        <v>0.47295504469438399</v>
      </c>
      <c r="C91" s="94" t="s">
        <v>482</v>
      </c>
    </row>
    <row r="92" spans="1:3" x14ac:dyDescent="0.2">
      <c r="A92" s="94">
        <v>90</v>
      </c>
      <c r="B92" s="94">
        <f t="shared" ca="1" si="1"/>
        <v>0.89377696212291213</v>
      </c>
      <c r="C92" s="94" t="s">
        <v>483</v>
      </c>
    </row>
    <row r="93" spans="1:3" x14ac:dyDescent="0.2">
      <c r="A93" s="94">
        <v>91</v>
      </c>
      <c r="B93" s="94">
        <f t="shared" ca="1" si="1"/>
        <v>0.70330786472724593</v>
      </c>
      <c r="C93" s="94" t="s">
        <v>483</v>
      </c>
    </row>
    <row r="94" spans="1:3" x14ac:dyDescent="0.2">
      <c r="A94" s="94">
        <v>92</v>
      </c>
      <c r="B94" s="94">
        <f t="shared" ca="1" si="1"/>
        <v>0.6788666396519828</v>
      </c>
      <c r="C94" s="94" t="s">
        <v>482</v>
      </c>
    </row>
    <row r="95" spans="1:3" x14ac:dyDescent="0.2">
      <c r="A95" s="94">
        <v>93</v>
      </c>
      <c r="B95" s="94">
        <f t="shared" ca="1" si="1"/>
        <v>0.76689627767112367</v>
      </c>
      <c r="C95" s="94" t="s">
        <v>483</v>
      </c>
    </row>
    <row r="96" spans="1:3" x14ac:dyDescent="0.2">
      <c r="A96" s="94">
        <v>94</v>
      </c>
      <c r="B96" s="94">
        <f t="shared" ca="1" si="1"/>
        <v>0.65584690170413107</v>
      </c>
      <c r="C96" s="94" t="s">
        <v>483</v>
      </c>
    </row>
    <row r="97" spans="1:3" x14ac:dyDescent="0.2">
      <c r="A97" s="94">
        <v>95</v>
      </c>
      <c r="B97" s="94">
        <f t="shared" ca="1" si="1"/>
        <v>0.6990205910980144</v>
      </c>
      <c r="C97" s="94" t="s">
        <v>482</v>
      </c>
    </row>
    <row r="98" spans="1:3" x14ac:dyDescent="0.2">
      <c r="A98" s="94">
        <v>96</v>
      </c>
      <c r="B98" s="94">
        <f t="shared" ca="1" si="1"/>
        <v>0.45804543990892632</v>
      </c>
      <c r="C98" s="94" t="s">
        <v>482</v>
      </c>
    </row>
    <row r="99" spans="1:3" x14ac:dyDescent="0.2">
      <c r="A99" s="94">
        <v>97</v>
      </c>
      <c r="B99" s="94">
        <f t="shared" ca="1" si="1"/>
        <v>0.79663144567439659</v>
      </c>
      <c r="C99" s="94" t="s">
        <v>483</v>
      </c>
    </row>
    <row r="100" spans="1:3" x14ac:dyDescent="0.2">
      <c r="A100" s="94">
        <v>98</v>
      </c>
      <c r="B100" s="94">
        <f t="shared" ca="1" si="1"/>
        <v>0.64339859714648096</v>
      </c>
      <c r="C100" s="94" t="s">
        <v>483</v>
      </c>
    </row>
    <row r="101" spans="1:3" x14ac:dyDescent="0.2">
      <c r="A101" s="94">
        <v>99</v>
      </c>
      <c r="B101" s="94">
        <f t="shared" ca="1" si="1"/>
        <v>0.81034355548169335</v>
      </c>
      <c r="C101" s="94" t="s">
        <v>483</v>
      </c>
    </row>
    <row r="102" spans="1:3" x14ac:dyDescent="0.2">
      <c r="A102" s="94">
        <v>100</v>
      </c>
      <c r="B102" s="94">
        <f t="shared" ca="1" si="1"/>
        <v>0.49918081382983387</v>
      </c>
      <c r="C102" s="94" t="s">
        <v>482</v>
      </c>
    </row>
    <row r="103" spans="1:3" x14ac:dyDescent="0.2">
      <c r="A103" s="94">
        <v>101</v>
      </c>
      <c r="B103" s="94">
        <f t="shared" ca="1" si="1"/>
        <v>0.67199600734215581</v>
      </c>
      <c r="C103" s="94" t="s">
        <v>483</v>
      </c>
    </row>
    <row r="104" spans="1:3" x14ac:dyDescent="0.2">
      <c r="A104" s="94">
        <v>102</v>
      </c>
      <c r="B104" s="94">
        <f t="shared" ca="1" si="1"/>
        <v>0.43430664030408805</v>
      </c>
      <c r="C104" s="94" t="s">
        <v>482</v>
      </c>
    </row>
    <row r="105" spans="1:3" x14ac:dyDescent="0.2">
      <c r="A105" s="94">
        <v>103</v>
      </c>
      <c r="B105" s="94">
        <f t="shared" ca="1" si="1"/>
        <v>0.73298636918792792</v>
      </c>
      <c r="C105" s="94" t="s">
        <v>482</v>
      </c>
    </row>
    <row r="106" spans="1:3" x14ac:dyDescent="0.2">
      <c r="A106" s="94">
        <v>104</v>
      </c>
      <c r="B106" s="94">
        <f t="shared" ca="1" si="1"/>
        <v>0.65488573830506847</v>
      </c>
      <c r="C106" s="94" t="s">
        <v>482</v>
      </c>
    </row>
    <row r="107" spans="1:3" x14ac:dyDescent="0.2">
      <c r="A107" s="94">
        <v>105</v>
      </c>
      <c r="B107" s="94">
        <f t="shared" ca="1" si="1"/>
        <v>0.61886500242013787</v>
      </c>
      <c r="C107" s="94" t="s">
        <v>483</v>
      </c>
    </row>
    <row r="108" spans="1:3" x14ac:dyDescent="0.2">
      <c r="A108" s="94">
        <v>106</v>
      </c>
      <c r="B108" s="94">
        <f t="shared" ca="1" si="1"/>
        <v>0.33977322952664835</v>
      </c>
      <c r="C108" s="94" t="s">
        <v>482</v>
      </c>
    </row>
    <row r="109" spans="1:3" x14ac:dyDescent="0.2">
      <c r="A109" s="94">
        <v>107</v>
      </c>
      <c r="B109" s="94">
        <f t="shared" ca="1" si="1"/>
        <v>0.7949766393456319</v>
      </c>
      <c r="C109" s="94" t="s">
        <v>482</v>
      </c>
    </row>
    <row r="110" spans="1:3" x14ac:dyDescent="0.2">
      <c r="A110" s="94">
        <v>108</v>
      </c>
      <c r="B110" s="94">
        <f t="shared" ca="1" si="1"/>
        <v>0.50688423459633114</v>
      </c>
      <c r="C110" s="94" t="s">
        <v>482</v>
      </c>
    </row>
    <row r="111" spans="1:3" x14ac:dyDescent="0.2">
      <c r="A111" s="94">
        <v>109</v>
      </c>
      <c r="B111" s="94">
        <f t="shared" ca="1" si="1"/>
        <v>0.82394009893447295</v>
      </c>
      <c r="C111" s="94" t="s">
        <v>482</v>
      </c>
    </row>
    <row r="112" spans="1:3" x14ac:dyDescent="0.2">
      <c r="A112" s="94">
        <v>110</v>
      </c>
      <c r="B112" s="94">
        <f t="shared" ca="1" si="1"/>
        <v>0.46121007760106003</v>
      </c>
      <c r="C112" s="94" t="s">
        <v>482</v>
      </c>
    </row>
    <row r="113" spans="1:3" x14ac:dyDescent="0.2">
      <c r="A113" s="94">
        <v>111</v>
      </c>
      <c r="B113" s="94">
        <f t="shared" ca="1" si="1"/>
        <v>0.68443271233430425</v>
      </c>
      <c r="C113" s="94" t="s">
        <v>483</v>
      </c>
    </row>
    <row r="114" spans="1:3" x14ac:dyDescent="0.2">
      <c r="A114" s="94">
        <v>112</v>
      </c>
      <c r="B114" s="94">
        <f t="shared" ca="1" si="1"/>
        <v>0.71233184970682972</v>
      </c>
      <c r="C114" s="94" t="s">
        <v>482</v>
      </c>
    </row>
    <row r="115" spans="1:3" x14ac:dyDescent="0.2">
      <c r="A115" s="94">
        <v>113</v>
      </c>
      <c r="B115" s="94">
        <f t="shared" ca="1" si="1"/>
        <v>0.32952969334776011</v>
      </c>
      <c r="C115" s="94" t="s">
        <v>482</v>
      </c>
    </row>
    <row r="116" spans="1:3" x14ac:dyDescent="0.2">
      <c r="A116" s="94">
        <v>114</v>
      </c>
      <c r="B116" s="94">
        <f t="shared" ca="1" si="1"/>
        <v>0.39820734776653244</v>
      </c>
      <c r="C116" s="94" t="s">
        <v>482</v>
      </c>
    </row>
    <row r="117" spans="1:3" x14ac:dyDescent="0.2">
      <c r="A117" s="94">
        <v>115</v>
      </c>
      <c r="B117" s="94">
        <f t="shared" ca="1" si="1"/>
        <v>0.89861264963468512</v>
      </c>
      <c r="C117" s="94" t="s">
        <v>482</v>
      </c>
    </row>
    <row r="118" spans="1:3" x14ac:dyDescent="0.2">
      <c r="A118" s="94">
        <v>116</v>
      </c>
      <c r="B118" s="94">
        <f t="shared" ca="1" si="1"/>
        <v>0.57377572019373813</v>
      </c>
      <c r="C118" s="94" t="s">
        <v>482</v>
      </c>
    </row>
    <row r="119" spans="1:3" x14ac:dyDescent="0.2">
      <c r="A119" s="94">
        <v>117</v>
      </c>
      <c r="B119" s="94">
        <f t="shared" ca="1" si="1"/>
        <v>0.71390389217521044</v>
      </c>
      <c r="C119" s="94" t="s">
        <v>482</v>
      </c>
    </row>
    <row r="120" spans="1:3" x14ac:dyDescent="0.2">
      <c r="A120" s="94">
        <v>118</v>
      </c>
      <c r="B120" s="94">
        <f t="shared" ca="1" si="1"/>
        <v>0.68624409739283321</v>
      </c>
      <c r="C120" s="94" t="s">
        <v>482</v>
      </c>
    </row>
    <row r="121" spans="1:3" x14ac:dyDescent="0.2">
      <c r="A121" s="94">
        <v>119</v>
      </c>
      <c r="B121" s="94">
        <f t="shared" ca="1" si="1"/>
        <v>1.0023941277082336</v>
      </c>
      <c r="C121" s="94" t="s">
        <v>482</v>
      </c>
    </row>
    <row r="122" spans="1:3" x14ac:dyDescent="0.2">
      <c r="A122" s="94">
        <v>120</v>
      </c>
      <c r="B122" s="94">
        <f t="shared" ca="1" si="1"/>
        <v>0.69232867814968624</v>
      </c>
      <c r="C122" s="94" t="s">
        <v>483</v>
      </c>
    </row>
    <row r="123" spans="1:3" x14ac:dyDescent="0.2">
      <c r="A123" s="94">
        <v>121</v>
      </c>
      <c r="B123" s="94">
        <f t="shared" ca="1" si="1"/>
        <v>0.78161410776359153</v>
      </c>
      <c r="C123" s="94" t="s">
        <v>483</v>
      </c>
    </row>
    <row r="124" spans="1:3" x14ac:dyDescent="0.2">
      <c r="A124" s="94">
        <v>122</v>
      </c>
      <c r="B124" s="94">
        <f t="shared" ca="1" si="1"/>
        <v>0.66186514989581069</v>
      </c>
      <c r="C124" s="94" t="s">
        <v>482</v>
      </c>
    </row>
    <row r="125" spans="1:3" x14ac:dyDescent="0.2">
      <c r="A125" s="94">
        <v>123</v>
      </c>
      <c r="B125" s="94">
        <f t="shared" ca="1" si="1"/>
        <v>0.81647860192229049</v>
      </c>
      <c r="C125" s="94" t="s">
        <v>483</v>
      </c>
    </row>
    <row r="126" spans="1:3" x14ac:dyDescent="0.2">
      <c r="A126" s="94">
        <v>124</v>
      </c>
      <c r="B126" s="94">
        <f t="shared" ca="1" si="1"/>
        <v>0.69481138344853188</v>
      </c>
      <c r="C126" s="94" t="s">
        <v>483</v>
      </c>
    </row>
    <row r="127" spans="1:3" x14ac:dyDescent="0.2">
      <c r="A127" s="94">
        <v>125</v>
      </c>
      <c r="B127" s="94">
        <f t="shared" ca="1" si="1"/>
        <v>0.57993841702574256</v>
      </c>
      <c r="C127" s="94" t="s">
        <v>482</v>
      </c>
    </row>
    <row r="128" spans="1:3" x14ac:dyDescent="0.2">
      <c r="A128" s="94">
        <v>126</v>
      </c>
      <c r="B128" s="94">
        <f t="shared" ca="1" si="1"/>
        <v>0.53664099357224515</v>
      </c>
      <c r="C128" s="94" t="s">
        <v>482</v>
      </c>
    </row>
    <row r="129" spans="1:3" x14ac:dyDescent="0.2">
      <c r="A129" s="94">
        <v>127</v>
      </c>
      <c r="B129" s="94">
        <f t="shared" ca="1" si="1"/>
        <v>0.530429155892992</v>
      </c>
      <c r="C129" s="94" t="s">
        <v>482</v>
      </c>
    </row>
    <row r="130" spans="1:3" x14ac:dyDescent="0.2">
      <c r="A130" s="94">
        <v>128</v>
      </c>
      <c r="B130" s="94">
        <f t="shared" ca="1" si="1"/>
        <v>0.82486070116604604</v>
      </c>
      <c r="C130" s="94" t="s">
        <v>482</v>
      </c>
    </row>
    <row r="131" spans="1:3" x14ac:dyDescent="0.2">
      <c r="A131" s="94">
        <v>129</v>
      </c>
      <c r="B131" s="94">
        <f t="shared" ref="B131:B194" ca="1" si="2">IF(C131="Bomb",_xlfn.NORM.INV(RAND(),0.7,0.1),_xlfn.NORM.INV(RAND(),0.6,0.15))</f>
        <v>0.59119392999394593</v>
      </c>
      <c r="C131" s="94" t="s">
        <v>482</v>
      </c>
    </row>
    <row r="132" spans="1:3" x14ac:dyDescent="0.2">
      <c r="A132" s="94">
        <v>130</v>
      </c>
      <c r="B132" s="94">
        <f t="shared" ca="1" si="2"/>
        <v>0.77230772694504446</v>
      </c>
      <c r="C132" s="94" t="s">
        <v>483</v>
      </c>
    </row>
    <row r="133" spans="1:3" x14ac:dyDescent="0.2">
      <c r="A133" s="94">
        <v>131</v>
      </c>
      <c r="B133" s="94">
        <f t="shared" ca="1" si="2"/>
        <v>0.66769536014810416</v>
      </c>
      <c r="C133" s="94" t="s">
        <v>483</v>
      </c>
    </row>
    <row r="134" spans="1:3" x14ac:dyDescent="0.2">
      <c r="A134" s="94">
        <v>132</v>
      </c>
      <c r="B134" s="94">
        <f t="shared" ca="1" si="2"/>
        <v>0.70604089746039889</v>
      </c>
      <c r="C134" s="94" t="s">
        <v>483</v>
      </c>
    </row>
    <row r="135" spans="1:3" x14ac:dyDescent="0.2">
      <c r="A135" s="94">
        <v>133</v>
      </c>
      <c r="B135" s="94">
        <f t="shared" ca="1" si="2"/>
        <v>0.69077255900245182</v>
      </c>
      <c r="C135" s="94" t="s">
        <v>483</v>
      </c>
    </row>
    <row r="136" spans="1:3" x14ac:dyDescent="0.2">
      <c r="A136" s="94">
        <v>134</v>
      </c>
      <c r="B136" s="94">
        <f t="shared" ca="1" si="2"/>
        <v>0.72966942029609561</v>
      </c>
      <c r="C136" s="94" t="s">
        <v>482</v>
      </c>
    </row>
    <row r="137" spans="1:3" x14ac:dyDescent="0.2">
      <c r="A137" s="94">
        <v>135</v>
      </c>
      <c r="B137" s="94">
        <f t="shared" ca="1" si="2"/>
        <v>0.76419561225200561</v>
      </c>
      <c r="C137" s="94" t="s">
        <v>483</v>
      </c>
    </row>
    <row r="138" spans="1:3" x14ac:dyDescent="0.2">
      <c r="A138" s="94">
        <v>136</v>
      </c>
      <c r="B138" s="94">
        <f t="shared" ca="1" si="2"/>
        <v>0.68433043549929662</v>
      </c>
      <c r="C138" s="94" t="s">
        <v>483</v>
      </c>
    </row>
    <row r="139" spans="1:3" x14ac:dyDescent="0.2">
      <c r="A139" s="94">
        <v>137</v>
      </c>
      <c r="B139" s="94">
        <f t="shared" ca="1" si="2"/>
        <v>0.66760093195385384</v>
      </c>
      <c r="C139" s="94" t="s">
        <v>482</v>
      </c>
    </row>
    <row r="140" spans="1:3" x14ac:dyDescent="0.2">
      <c r="A140" s="94">
        <v>138</v>
      </c>
      <c r="B140" s="94">
        <f t="shared" ca="1" si="2"/>
        <v>0.80229879769038881</v>
      </c>
      <c r="C140" s="94" t="s">
        <v>483</v>
      </c>
    </row>
    <row r="141" spans="1:3" x14ac:dyDescent="0.2">
      <c r="A141" s="94">
        <v>139</v>
      </c>
      <c r="B141" s="94">
        <f t="shared" ca="1" si="2"/>
        <v>0.54086192418559687</v>
      </c>
      <c r="C141" s="94" t="s">
        <v>482</v>
      </c>
    </row>
    <row r="142" spans="1:3" x14ac:dyDescent="0.2">
      <c r="A142" s="94">
        <v>140</v>
      </c>
      <c r="B142" s="94">
        <f t="shared" ca="1" si="2"/>
        <v>0.59574969937171951</v>
      </c>
      <c r="C142" s="94" t="s">
        <v>482</v>
      </c>
    </row>
    <row r="143" spans="1:3" x14ac:dyDescent="0.2">
      <c r="A143" s="94">
        <v>141</v>
      </c>
      <c r="B143" s="94">
        <f t="shared" ca="1" si="2"/>
        <v>0.56121965500344373</v>
      </c>
      <c r="C143" s="94" t="s">
        <v>482</v>
      </c>
    </row>
    <row r="144" spans="1:3" x14ac:dyDescent="0.2">
      <c r="A144" s="94">
        <v>142</v>
      </c>
      <c r="B144" s="94">
        <f t="shared" ca="1" si="2"/>
        <v>0.63919601804597126</v>
      </c>
      <c r="C144" s="94" t="s">
        <v>483</v>
      </c>
    </row>
    <row r="145" spans="1:3" x14ac:dyDescent="0.2">
      <c r="A145" s="94">
        <v>143</v>
      </c>
      <c r="B145" s="94">
        <f t="shared" ca="1" si="2"/>
        <v>0.6591931300736148</v>
      </c>
      <c r="C145" s="94" t="s">
        <v>482</v>
      </c>
    </row>
    <row r="146" spans="1:3" x14ac:dyDescent="0.2">
      <c r="A146" s="94">
        <v>144</v>
      </c>
      <c r="B146" s="94">
        <f t="shared" ca="1" si="2"/>
        <v>0.86674809811462061</v>
      </c>
      <c r="C146" s="94" t="s">
        <v>483</v>
      </c>
    </row>
    <row r="147" spans="1:3" x14ac:dyDescent="0.2">
      <c r="A147" s="94">
        <v>145</v>
      </c>
      <c r="B147" s="94">
        <f t="shared" ca="1" si="2"/>
        <v>0.31334929902369546</v>
      </c>
      <c r="C147" s="94" t="s">
        <v>482</v>
      </c>
    </row>
    <row r="148" spans="1:3" x14ac:dyDescent="0.2">
      <c r="A148" s="94">
        <v>146</v>
      </c>
      <c r="B148" s="94">
        <f t="shared" ca="1" si="2"/>
        <v>0.35438849339872847</v>
      </c>
      <c r="C148" s="94" t="s">
        <v>482</v>
      </c>
    </row>
    <row r="149" spans="1:3" x14ac:dyDescent="0.2">
      <c r="A149" s="94">
        <v>147</v>
      </c>
      <c r="B149" s="94">
        <f t="shared" ca="1" si="2"/>
        <v>0.77210785075411115</v>
      </c>
      <c r="C149" s="94" t="s">
        <v>483</v>
      </c>
    </row>
    <row r="150" spans="1:3" x14ac:dyDescent="0.2">
      <c r="A150" s="94">
        <v>148</v>
      </c>
      <c r="B150" s="94">
        <f t="shared" ca="1" si="2"/>
        <v>0.14026368423322788</v>
      </c>
      <c r="C150" s="94" t="s">
        <v>482</v>
      </c>
    </row>
    <row r="151" spans="1:3" x14ac:dyDescent="0.2">
      <c r="A151" s="94">
        <v>149</v>
      </c>
      <c r="B151" s="94">
        <f t="shared" ca="1" si="2"/>
        <v>0.67650468866904978</v>
      </c>
      <c r="C151" s="94" t="s">
        <v>482</v>
      </c>
    </row>
    <row r="152" spans="1:3" x14ac:dyDescent="0.2">
      <c r="A152" s="94">
        <v>150</v>
      </c>
      <c r="B152" s="94">
        <f t="shared" ca="1" si="2"/>
        <v>0.43188215989966183</v>
      </c>
      <c r="C152" s="94" t="s">
        <v>482</v>
      </c>
    </row>
    <row r="153" spans="1:3" x14ac:dyDescent="0.2">
      <c r="A153" s="94">
        <v>151</v>
      </c>
      <c r="B153" s="94">
        <f t="shared" ca="1" si="2"/>
        <v>0.62285859621721806</v>
      </c>
      <c r="C153" s="94" t="s">
        <v>483</v>
      </c>
    </row>
    <row r="154" spans="1:3" x14ac:dyDescent="0.2">
      <c r="A154" s="94">
        <v>152</v>
      </c>
      <c r="B154" s="94">
        <f t="shared" ca="1" si="2"/>
        <v>0.7551252281054861</v>
      </c>
      <c r="C154" s="94" t="s">
        <v>483</v>
      </c>
    </row>
    <row r="155" spans="1:3" x14ac:dyDescent="0.2">
      <c r="A155" s="94">
        <v>153</v>
      </c>
      <c r="B155" s="94">
        <f t="shared" ca="1" si="2"/>
        <v>0.664758000873789</v>
      </c>
      <c r="C155" s="94" t="s">
        <v>483</v>
      </c>
    </row>
    <row r="156" spans="1:3" x14ac:dyDescent="0.2">
      <c r="A156" s="94">
        <v>154</v>
      </c>
      <c r="B156" s="94">
        <f t="shared" ca="1" si="2"/>
        <v>0.65993850994089254</v>
      </c>
      <c r="C156" s="94" t="s">
        <v>482</v>
      </c>
    </row>
    <row r="157" spans="1:3" x14ac:dyDescent="0.2">
      <c r="A157" s="94">
        <v>155</v>
      </c>
      <c r="B157" s="94">
        <f t="shared" ca="1" si="2"/>
        <v>0.73356947049656529</v>
      </c>
      <c r="C157" s="94" t="s">
        <v>483</v>
      </c>
    </row>
    <row r="158" spans="1:3" x14ac:dyDescent="0.2">
      <c r="A158" s="94">
        <v>156</v>
      </c>
      <c r="B158" s="94">
        <f t="shared" ca="1" si="2"/>
        <v>0.69986806682182989</v>
      </c>
      <c r="C158" s="94" t="s">
        <v>483</v>
      </c>
    </row>
    <row r="159" spans="1:3" x14ac:dyDescent="0.2">
      <c r="A159" s="94">
        <v>157</v>
      </c>
      <c r="B159" s="94">
        <f t="shared" ca="1" si="2"/>
        <v>0.54849293910282482</v>
      </c>
      <c r="C159" s="94" t="s">
        <v>482</v>
      </c>
    </row>
    <row r="160" spans="1:3" x14ac:dyDescent="0.2">
      <c r="A160" s="94">
        <v>158</v>
      </c>
      <c r="B160" s="94">
        <f t="shared" ca="1" si="2"/>
        <v>0.79622897512012114</v>
      </c>
      <c r="C160" s="94" t="s">
        <v>482</v>
      </c>
    </row>
    <row r="161" spans="1:3" x14ac:dyDescent="0.2">
      <c r="A161" s="94">
        <v>159</v>
      </c>
      <c r="B161" s="94">
        <f t="shared" ca="1" si="2"/>
        <v>0.6951128936393256</v>
      </c>
      <c r="C161" s="94" t="s">
        <v>483</v>
      </c>
    </row>
    <row r="162" spans="1:3" x14ac:dyDescent="0.2">
      <c r="A162" s="94">
        <v>160</v>
      </c>
      <c r="B162" s="94">
        <f t="shared" ca="1" si="2"/>
        <v>0.68128957121812295</v>
      </c>
      <c r="C162" s="94" t="s">
        <v>483</v>
      </c>
    </row>
    <row r="163" spans="1:3" x14ac:dyDescent="0.2">
      <c r="A163" s="94">
        <v>161</v>
      </c>
      <c r="B163" s="94">
        <f t="shared" ca="1" si="2"/>
        <v>0.82759905242532217</v>
      </c>
      <c r="C163" s="94" t="s">
        <v>483</v>
      </c>
    </row>
    <row r="164" spans="1:3" x14ac:dyDescent="0.2">
      <c r="A164" s="94">
        <v>162</v>
      </c>
      <c r="B164" s="94">
        <f t="shared" ca="1" si="2"/>
        <v>0.51075980374917496</v>
      </c>
      <c r="C164" s="94" t="s">
        <v>482</v>
      </c>
    </row>
    <row r="165" spans="1:3" x14ac:dyDescent="0.2">
      <c r="A165" s="94">
        <v>163</v>
      </c>
      <c r="B165" s="94">
        <f t="shared" ca="1" si="2"/>
        <v>0.64108690419833791</v>
      </c>
      <c r="C165" s="94" t="s">
        <v>482</v>
      </c>
    </row>
    <row r="166" spans="1:3" x14ac:dyDescent="0.2">
      <c r="A166" s="94">
        <v>164</v>
      </c>
      <c r="B166" s="94">
        <f t="shared" ca="1" si="2"/>
        <v>0.75703211133170989</v>
      </c>
      <c r="C166" s="94" t="s">
        <v>482</v>
      </c>
    </row>
    <row r="167" spans="1:3" x14ac:dyDescent="0.2">
      <c r="A167" s="94">
        <v>165</v>
      </c>
      <c r="B167" s="94">
        <f t="shared" ca="1" si="2"/>
        <v>0.83006676157799575</v>
      </c>
      <c r="C167" s="94" t="s">
        <v>482</v>
      </c>
    </row>
    <row r="168" spans="1:3" x14ac:dyDescent="0.2">
      <c r="A168" s="94">
        <v>166</v>
      </c>
      <c r="B168" s="94">
        <f t="shared" ca="1" si="2"/>
        <v>0.64386433358607187</v>
      </c>
      <c r="C168" s="94" t="s">
        <v>483</v>
      </c>
    </row>
    <row r="169" spans="1:3" x14ac:dyDescent="0.2">
      <c r="A169" s="94">
        <v>167</v>
      </c>
      <c r="B169" s="94">
        <f t="shared" ca="1" si="2"/>
        <v>0.6446090258684134</v>
      </c>
      <c r="C169" s="94" t="s">
        <v>483</v>
      </c>
    </row>
    <row r="170" spans="1:3" x14ac:dyDescent="0.2">
      <c r="A170" s="94">
        <v>168</v>
      </c>
      <c r="B170" s="94">
        <f t="shared" ca="1" si="2"/>
        <v>0.75705028297912025</v>
      </c>
      <c r="C170" s="94" t="s">
        <v>483</v>
      </c>
    </row>
    <row r="171" spans="1:3" x14ac:dyDescent="0.2">
      <c r="A171" s="94">
        <v>169</v>
      </c>
      <c r="B171" s="94">
        <f t="shared" ca="1" si="2"/>
        <v>0.81994618173718381</v>
      </c>
      <c r="C171" s="94" t="s">
        <v>482</v>
      </c>
    </row>
    <row r="172" spans="1:3" x14ac:dyDescent="0.2">
      <c r="A172" s="94">
        <v>170</v>
      </c>
      <c r="B172" s="94">
        <f t="shared" ca="1" si="2"/>
        <v>0.57103830164456504</v>
      </c>
      <c r="C172" s="94" t="s">
        <v>482</v>
      </c>
    </row>
    <row r="173" spans="1:3" x14ac:dyDescent="0.2">
      <c r="A173" s="94">
        <v>171</v>
      </c>
      <c r="B173" s="94">
        <f t="shared" ca="1" si="2"/>
        <v>0.81867290693701078</v>
      </c>
      <c r="C173" s="94" t="s">
        <v>483</v>
      </c>
    </row>
    <row r="174" spans="1:3" x14ac:dyDescent="0.2">
      <c r="A174" s="94">
        <v>172</v>
      </c>
      <c r="B174" s="94">
        <f t="shared" ca="1" si="2"/>
        <v>0.80404752679313751</v>
      </c>
      <c r="C174" s="94" t="s">
        <v>483</v>
      </c>
    </row>
    <row r="175" spans="1:3" x14ac:dyDescent="0.2">
      <c r="A175" s="94">
        <v>173</v>
      </c>
      <c r="B175" s="94">
        <f t="shared" ca="1" si="2"/>
        <v>0.72209644731078848</v>
      </c>
      <c r="C175" s="94" t="s">
        <v>483</v>
      </c>
    </row>
    <row r="176" spans="1:3" x14ac:dyDescent="0.2">
      <c r="A176" s="94">
        <v>174</v>
      </c>
      <c r="B176" s="94">
        <f t="shared" ca="1" si="2"/>
        <v>0.49078498002282878</v>
      </c>
      <c r="C176" s="94" t="s">
        <v>482</v>
      </c>
    </row>
    <row r="177" spans="1:3" x14ac:dyDescent="0.2">
      <c r="A177" s="94">
        <v>175</v>
      </c>
      <c r="B177" s="94">
        <f t="shared" ca="1" si="2"/>
        <v>0.89435393307399935</v>
      </c>
      <c r="C177" s="94" t="s">
        <v>483</v>
      </c>
    </row>
    <row r="178" spans="1:3" x14ac:dyDescent="0.2">
      <c r="A178" s="94">
        <v>176</v>
      </c>
      <c r="B178" s="94">
        <f t="shared" ca="1" si="2"/>
        <v>0.48572372694416288</v>
      </c>
      <c r="C178" s="94" t="s">
        <v>483</v>
      </c>
    </row>
    <row r="179" spans="1:3" x14ac:dyDescent="0.2">
      <c r="A179" s="94">
        <v>177</v>
      </c>
      <c r="B179" s="94">
        <f t="shared" ca="1" si="2"/>
        <v>0.60976972827424214</v>
      </c>
      <c r="C179" s="94" t="s">
        <v>482</v>
      </c>
    </row>
    <row r="180" spans="1:3" x14ac:dyDescent="0.2">
      <c r="A180" s="94">
        <v>178</v>
      </c>
      <c r="B180" s="94">
        <f t="shared" ca="1" si="2"/>
        <v>0.82468665853583034</v>
      </c>
      <c r="C180" s="94" t="s">
        <v>482</v>
      </c>
    </row>
    <row r="181" spans="1:3" x14ac:dyDescent="0.2">
      <c r="A181" s="94">
        <v>179</v>
      </c>
      <c r="B181" s="94">
        <f t="shared" ca="1" si="2"/>
        <v>0.76928658132400696</v>
      </c>
      <c r="C181" s="94" t="s">
        <v>483</v>
      </c>
    </row>
    <row r="182" spans="1:3" x14ac:dyDescent="0.2">
      <c r="A182" s="94">
        <v>180</v>
      </c>
      <c r="B182" s="94">
        <f t="shared" ca="1" si="2"/>
        <v>0.73883716435636126</v>
      </c>
      <c r="C182" s="94" t="s">
        <v>483</v>
      </c>
    </row>
    <row r="183" spans="1:3" x14ac:dyDescent="0.2">
      <c r="A183" s="94">
        <v>181</v>
      </c>
      <c r="B183" s="94">
        <f t="shared" ca="1" si="2"/>
        <v>0.60287342324641535</v>
      </c>
      <c r="C183" s="94" t="s">
        <v>483</v>
      </c>
    </row>
    <row r="184" spans="1:3" x14ac:dyDescent="0.2">
      <c r="A184" s="94">
        <v>182</v>
      </c>
      <c r="B184" s="94">
        <f t="shared" ca="1" si="2"/>
        <v>0.87475615813851426</v>
      </c>
      <c r="C184" s="94" t="s">
        <v>483</v>
      </c>
    </row>
    <row r="185" spans="1:3" x14ac:dyDescent="0.2">
      <c r="A185" s="94">
        <v>183</v>
      </c>
      <c r="B185" s="94">
        <f t="shared" ca="1" si="2"/>
        <v>0.37480038212594641</v>
      </c>
      <c r="C185" s="94" t="s">
        <v>482</v>
      </c>
    </row>
    <row r="186" spans="1:3" x14ac:dyDescent="0.2">
      <c r="A186" s="94">
        <v>184</v>
      </c>
      <c r="B186" s="94">
        <f t="shared" ca="1" si="2"/>
        <v>0.8199307091438609</v>
      </c>
      <c r="C186" s="94" t="s">
        <v>483</v>
      </c>
    </row>
    <row r="187" spans="1:3" x14ac:dyDescent="0.2">
      <c r="A187" s="94">
        <v>185</v>
      </c>
      <c r="B187" s="94">
        <f t="shared" ca="1" si="2"/>
        <v>0.40228603089355797</v>
      </c>
      <c r="C187" s="94" t="s">
        <v>482</v>
      </c>
    </row>
    <row r="188" spans="1:3" x14ac:dyDescent="0.2">
      <c r="A188" s="94">
        <v>186</v>
      </c>
      <c r="B188" s="94">
        <f t="shared" ca="1" si="2"/>
        <v>0.6369399377319791</v>
      </c>
      <c r="C188" s="94" t="s">
        <v>483</v>
      </c>
    </row>
    <row r="189" spans="1:3" x14ac:dyDescent="0.2">
      <c r="A189" s="94">
        <v>187</v>
      </c>
      <c r="B189" s="94">
        <f t="shared" ca="1" si="2"/>
        <v>0.6361618099505767</v>
      </c>
      <c r="C189" s="94" t="s">
        <v>482</v>
      </c>
    </row>
    <row r="190" spans="1:3" x14ac:dyDescent="0.2">
      <c r="A190" s="94">
        <v>188</v>
      </c>
      <c r="B190" s="94">
        <f t="shared" ca="1" si="2"/>
        <v>0.74614184719261589</v>
      </c>
      <c r="C190" s="94" t="s">
        <v>483</v>
      </c>
    </row>
    <row r="191" spans="1:3" x14ac:dyDescent="0.2">
      <c r="A191" s="94">
        <v>189</v>
      </c>
      <c r="B191" s="94">
        <f t="shared" ca="1" si="2"/>
        <v>0.70855492646268636</v>
      </c>
      <c r="C191" s="94" t="s">
        <v>483</v>
      </c>
    </row>
    <row r="192" spans="1:3" x14ac:dyDescent="0.2">
      <c r="A192" s="94">
        <v>190</v>
      </c>
      <c r="B192" s="94">
        <f t="shared" ca="1" si="2"/>
        <v>1.0527071973701727</v>
      </c>
      <c r="C192" s="94" t="s">
        <v>482</v>
      </c>
    </row>
    <row r="193" spans="1:3" x14ac:dyDescent="0.2">
      <c r="A193" s="94">
        <v>191</v>
      </c>
      <c r="B193" s="94">
        <f t="shared" ca="1" si="2"/>
        <v>0.6140593833466107</v>
      </c>
      <c r="C193" s="94" t="s">
        <v>483</v>
      </c>
    </row>
    <row r="194" spans="1:3" x14ac:dyDescent="0.2">
      <c r="A194" s="94">
        <v>192</v>
      </c>
      <c r="B194" s="94">
        <f t="shared" ca="1" si="2"/>
        <v>0.82144339763690166</v>
      </c>
      <c r="C194" s="94" t="s">
        <v>482</v>
      </c>
    </row>
    <row r="195" spans="1:3" x14ac:dyDescent="0.2">
      <c r="A195" s="94">
        <v>193</v>
      </c>
      <c r="B195" s="94">
        <f t="shared" ref="B195:B258" ca="1" si="3">IF(C195="Bomb",_xlfn.NORM.INV(RAND(),0.7,0.1),_xlfn.NORM.INV(RAND(),0.6,0.15))</f>
        <v>0.46809519564519442</v>
      </c>
      <c r="C195" s="94" t="s">
        <v>483</v>
      </c>
    </row>
    <row r="196" spans="1:3" x14ac:dyDescent="0.2">
      <c r="A196" s="94">
        <v>194</v>
      </c>
      <c r="B196" s="94">
        <f t="shared" ca="1" si="3"/>
        <v>0.59160061969633271</v>
      </c>
      <c r="C196" s="94" t="s">
        <v>482</v>
      </c>
    </row>
    <row r="197" spans="1:3" x14ac:dyDescent="0.2">
      <c r="A197" s="94">
        <v>195</v>
      </c>
      <c r="B197" s="94">
        <f t="shared" ca="1" si="3"/>
        <v>0.50352323546151134</v>
      </c>
      <c r="C197" s="94" t="s">
        <v>482</v>
      </c>
    </row>
    <row r="198" spans="1:3" x14ac:dyDescent="0.2">
      <c r="A198" s="94">
        <v>196</v>
      </c>
      <c r="B198" s="94">
        <f t="shared" ca="1" si="3"/>
        <v>0.79410509715193323</v>
      </c>
      <c r="C198" s="94" t="s">
        <v>483</v>
      </c>
    </row>
    <row r="199" spans="1:3" x14ac:dyDescent="0.2">
      <c r="A199" s="94">
        <v>197</v>
      </c>
      <c r="B199" s="94">
        <f t="shared" ca="1" si="3"/>
        <v>0.58992834232816804</v>
      </c>
      <c r="C199" s="94" t="s">
        <v>482</v>
      </c>
    </row>
    <row r="200" spans="1:3" x14ac:dyDescent="0.2">
      <c r="A200" s="94">
        <v>198</v>
      </c>
      <c r="B200" s="94">
        <f t="shared" ca="1" si="3"/>
        <v>0.58011133191619113</v>
      </c>
      <c r="C200" s="94" t="s">
        <v>483</v>
      </c>
    </row>
    <row r="201" spans="1:3" x14ac:dyDescent="0.2">
      <c r="A201" s="94">
        <v>199</v>
      </c>
      <c r="B201" s="94">
        <f t="shared" ca="1" si="3"/>
        <v>0.57667865193805179</v>
      </c>
      <c r="C201" s="94" t="s">
        <v>482</v>
      </c>
    </row>
    <row r="202" spans="1:3" x14ac:dyDescent="0.2">
      <c r="A202" s="94">
        <v>200</v>
      </c>
      <c r="B202" s="94">
        <f t="shared" ca="1" si="3"/>
        <v>0.47831416782731995</v>
      </c>
      <c r="C202" s="94" t="s">
        <v>483</v>
      </c>
    </row>
    <row r="203" spans="1:3" x14ac:dyDescent="0.2">
      <c r="A203" s="94">
        <v>201</v>
      </c>
      <c r="B203" s="94">
        <f t="shared" ca="1" si="3"/>
        <v>0.60336261922042367</v>
      </c>
      <c r="C203" s="94" t="s">
        <v>482</v>
      </c>
    </row>
    <row r="204" spans="1:3" x14ac:dyDescent="0.2">
      <c r="A204" s="94">
        <v>202</v>
      </c>
      <c r="B204" s="94">
        <f t="shared" ca="1" si="3"/>
        <v>0.64760147369466226</v>
      </c>
      <c r="C204" s="94" t="s">
        <v>483</v>
      </c>
    </row>
    <row r="205" spans="1:3" x14ac:dyDescent="0.2">
      <c r="A205" s="94">
        <v>203</v>
      </c>
      <c r="B205" s="94">
        <f t="shared" ca="1" si="3"/>
        <v>0.509943374904404</v>
      </c>
      <c r="C205" s="94" t="s">
        <v>482</v>
      </c>
    </row>
    <row r="206" spans="1:3" x14ac:dyDescent="0.2">
      <c r="A206" s="94">
        <v>204</v>
      </c>
      <c r="B206" s="94">
        <f t="shared" ca="1" si="3"/>
        <v>0.78379344248312921</v>
      </c>
      <c r="C206" s="94" t="s">
        <v>482</v>
      </c>
    </row>
    <row r="207" spans="1:3" x14ac:dyDescent="0.2">
      <c r="A207" s="94">
        <v>205</v>
      </c>
      <c r="B207" s="94">
        <f t="shared" ca="1" si="3"/>
        <v>0.73226048710800973</v>
      </c>
      <c r="C207" s="94" t="s">
        <v>482</v>
      </c>
    </row>
    <row r="208" spans="1:3" x14ac:dyDescent="0.2">
      <c r="A208" s="94">
        <v>206</v>
      </c>
      <c r="B208" s="94">
        <f t="shared" ca="1" si="3"/>
        <v>0.90136101450591855</v>
      </c>
      <c r="C208" s="94" t="s">
        <v>483</v>
      </c>
    </row>
    <row r="209" spans="1:3" x14ac:dyDescent="0.2">
      <c r="A209" s="94">
        <v>207</v>
      </c>
      <c r="B209" s="94">
        <f t="shared" ca="1" si="3"/>
        <v>0.80660101338225532</v>
      </c>
      <c r="C209" s="94" t="s">
        <v>483</v>
      </c>
    </row>
    <row r="210" spans="1:3" x14ac:dyDescent="0.2">
      <c r="A210" s="94">
        <v>208</v>
      </c>
      <c r="B210" s="94">
        <f t="shared" ca="1" si="3"/>
        <v>0.67978852776328658</v>
      </c>
      <c r="C210" s="94" t="s">
        <v>483</v>
      </c>
    </row>
    <row r="211" spans="1:3" x14ac:dyDescent="0.2">
      <c r="A211" s="94">
        <v>209</v>
      </c>
      <c r="B211" s="94">
        <f t="shared" ca="1" si="3"/>
        <v>0.62058245866062667</v>
      </c>
      <c r="C211" s="94" t="s">
        <v>482</v>
      </c>
    </row>
    <row r="212" spans="1:3" x14ac:dyDescent="0.2">
      <c r="A212" s="94">
        <v>210</v>
      </c>
      <c r="B212" s="94">
        <f t="shared" ca="1" si="3"/>
        <v>0.73220801979075201</v>
      </c>
      <c r="C212" s="94" t="s">
        <v>482</v>
      </c>
    </row>
    <row r="213" spans="1:3" x14ac:dyDescent="0.2">
      <c r="A213" s="94">
        <v>211</v>
      </c>
      <c r="B213" s="94">
        <f t="shared" ca="1" si="3"/>
        <v>0.79928159398897747</v>
      </c>
      <c r="C213" s="94" t="s">
        <v>482</v>
      </c>
    </row>
    <row r="214" spans="1:3" x14ac:dyDescent="0.2">
      <c r="A214" s="94">
        <v>212</v>
      </c>
      <c r="B214" s="94">
        <f t="shared" ca="1" si="3"/>
        <v>0.43968156119543378</v>
      </c>
      <c r="C214" s="94" t="s">
        <v>482</v>
      </c>
    </row>
    <row r="215" spans="1:3" x14ac:dyDescent="0.2">
      <c r="A215" s="94">
        <v>213</v>
      </c>
      <c r="B215" s="94">
        <f t="shared" ca="1" si="3"/>
        <v>0.64556852303716994</v>
      </c>
      <c r="C215" s="94" t="s">
        <v>482</v>
      </c>
    </row>
    <row r="216" spans="1:3" x14ac:dyDescent="0.2">
      <c r="A216" s="94">
        <v>214</v>
      </c>
      <c r="B216" s="94">
        <f t="shared" ca="1" si="3"/>
        <v>0.72025206023099553</v>
      </c>
      <c r="C216" s="94" t="s">
        <v>482</v>
      </c>
    </row>
    <row r="217" spans="1:3" x14ac:dyDescent="0.2">
      <c r="A217" s="94">
        <v>215</v>
      </c>
      <c r="B217" s="94">
        <f t="shared" ca="1" si="3"/>
        <v>0.69309085449249375</v>
      </c>
      <c r="C217" s="94" t="s">
        <v>483</v>
      </c>
    </row>
    <row r="218" spans="1:3" x14ac:dyDescent="0.2">
      <c r="A218" s="94">
        <v>216</v>
      </c>
      <c r="B218" s="94">
        <f t="shared" ca="1" si="3"/>
        <v>0.71475538886867018</v>
      </c>
      <c r="C218" s="94" t="s">
        <v>483</v>
      </c>
    </row>
    <row r="219" spans="1:3" x14ac:dyDescent="0.2">
      <c r="A219" s="94">
        <v>217</v>
      </c>
      <c r="B219" s="94">
        <f t="shared" ca="1" si="3"/>
        <v>0.78199408031959527</v>
      </c>
      <c r="C219" s="94" t="s">
        <v>483</v>
      </c>
    </row>
    <row r="220" spans="1:3" x14ac:dyDescent="0.2">
      <c r="A220" s="94">
        <v>218</v>
      </c>
      <c r="B220" s="94">
        <f t="shared" ca="1" si="3"/>
        <v>0.60020333759809552</v>
      </c>
      <c r="C220" s="94" t="s">
        <v>482</v>
      </c>
    </row>
    <row r="221" spans="1:3" x14ac:dyDescent="0.2">
      <c r="A221" s="94">
        <v>219</v>
      </c>
      <c r="B221" s="94">
        <f t="shared" ca="1" si="3"/>
        <v>0.76422487178336396</v>
      </c>
      <c r="C221" s="94" t="s">
        <v>483</v>
      </c>
    </row>
    <row r="222" spans="1:3" x14ac:dyDescent="0.2">
      <c r="A222" s="94">
        <v>220</v>
      </c>
      <c r="B222" s="94">
        <f t="shared" ca="1" si="3"/>
        <v>0.8348165370592745</v>
      </c>
      <c r="C222" s="94" t="s">
        <v>482</v>
      </c>
    </row>
    <row r="223" spans="1:3" x14ac:dyDescent="0.2">
      <c r="A223" s="94">
        <v>221</v>
      </c>
      <c r="B223" s="94">
        <f t="shared" ca="1" si="3"/>
        <v>0.79571601351647425</v>
      </c>
      <c r="C223" s="94" t="s">
        <v>483</v>
      </c>
    </row>
    <row r="224" spans="1:3" x14ac:dyDescent="0.2">
      <c r="A224" s="94">
        <v>222</v>
      </c>
      <c r="B224" s="94">
        <f t="shared" ca="1" si="3"/>
        <v>0.59884049308580867</v>
      </c>
      <c r="C224" s="94" t="s">
        <v>483</v>
      </c>
    </row>
    <row r="225" spans="1:3" x14ac:dyDescent="0.2">
      <c r="A225" s="94">
        <v>223</v>
      </c>
      <c r="B225" s="94">
        <f t="shared" ca="1" si="3"/>
        <v>0.65508392773952429</v>
      </c>
      <c r="C225" s="94" t="s">
        <v>482</v>
      </c>
    </row>
    <row r="226" spans="1:3" x14ac:dyDescent="0.2">
      <c r="A226" s="94">
        <v>224</v>
      </c>
      <c r="B226" s="94">
        <f t="shared" ca="1" si="3"/>
        <v>0.50820840347556828</v>
      </c>
      <c r="C226" s="94" t="s">
        <v>482</v>
      </c>
    </row>
    <row r="227" spans="1:3" x14ac:dyDescent="0.2">
      <c r="A227" s="94">
        <v>225</v>
      </c>
      <c r="B227" s="94">
        <f t="shared" ca="1" si="3"/>
        <v>0.60525059812005211</v>
      </c>
      <c r="C227" s="94" t="s">
        <v>483</v>
      </c>
    </row>
    <row r="228" spans="1:3" x14ac:dyDescent="0.2">
      <c r="A228" s="94">
        <v>226</v>
      </c>
      <c r="B228" s="94">
        <f t="shared" ca="1" si="3"/>
        <v>0.48360579586380781</v>
      </c>
      <c r="C228" s="94" t="s">
        <v>482</v>
      </c>
    </row>
    <row r="229" spans="1:3" x14ac:dyDescent="0.2">
      <c r="A229" s="94">
        <v>227</v>
      </c>
      <c r="B229" s="94">
        <f t="shared" ca="1" si="3"/>
        <v>0.95499709455774073</v>
      </c>
      <c r="C229" s="94" t="s">
        <v>482</v>
      </c>
    </row>
    <row r="230" spans="1:3" x14ac:dyDescent="0.2">
      <c r="A230" s="94">
        <v>228</v>
      </c>
      <c r="B230" s="94">
        <f t="shared" ca="1" si="3"/>
        <v>0.55906418251386325</v>
      </c>
      <c r="C230" s="94" t="s">
        <v>482</v>
      </c>
    </row>
    <row r="231" spans="1:3" x14ac:dyDescent="0.2">
      <c r="A231" s="94">
        <v>229</v>
      </c>
      <c r="B231" s="94">
        <f t="shared" ca="1" si="3"/>
        <v>0.65399599943144027</v>
      </c>
      <c r="C231" s="94" t="s">
        <v>482</v>
      </c>
    </row>
    <row r="232" spans="1:3" x14ac:dyDescent="0.2">
      <c r="A232" s="94">
        <v>230</v>
      </c>
      <c r="B232" s="94">
        <f t="shared" ca="1" si="3"/>
        <v>0.62160342873830299</v>
      </c>
      <c r="C232" s="94" t="s">
        <v>483</v>
      </c>
    </row>
    <row r="233" spans="1:3" x14ac:dyDescent="0.2">
      <c r="A233" s="94">
        <v>231</v>
      </c>
      <c r="B233" s="94">
        <f t="shared" ca="1" si="3"/>
        <v>0.65807291517815347</v>
      </c>
      <c r="C233" s="94" t="s">
        <v>483</v>
      </c>
    </row>
    <row r="234" spans="1:3" x14ac:dyDescent="0.2">
      <c r="A234" s="94">
        <v>232</v>
      </c>
      <c r="B234" s="94">
        <f t="shared" ca="1" si="3"/>
        <v>0.63776949530278482</v>
      </c>
      <c r="C234" s="94" t="s">
        <v>482</v>
      </c>
    </row>
    <row r="235" spans="1:3" x14ac:dyDescent="0.2">
      <c r="A235" s="94">
        <v>233</v>
      </c>
      <c r="B235" s="94">
        <f t="shared" ca="1" si="3"/>
        <v>0.74492977363414559</v>
      </c>
      <c r="C235" s="94" t="s">
        <v>482</v>
      </c>
    </row>
    <row r="236" spans="1:3" x14ac:dyDescent="0.2">
      <c r="A236" s="94">
        <v>234</v>
      </c>
      <c r="B236" s="94">
        <f t="shared" ca="1" si="3"/>
        <v>0.69499466885276939</v>
      </c>
      <c r="C236" s="94" t="s">
        <v>483</v>
      </c>
    </row>
    <row r="237" spans="1:3" x14ac:dyDescent="0.2">
      <c r="A237" s="94">
        <v>235</v>
      </c>
      <c r="B237" s="94">
        <f t="shared" ca="1" si="3"/>
        <v>0.82078044260114025</v>
      </c>
      <c r="C237" s="94" t="s">
        <v>482</v>
      </c>
    </row>
    <row r="238" spans="1:3" x14ac:dyDescent="0.2">
      <c r="A238" s="94">
        <v>236</v>
      </c>
      <c r="B238" s="94">
        <f t="shared" ca="1" si="3"/>
        <v>0.54471051541478643</v>
      </c>
      <c r="C238" s="94" t="s">
        <v>483</v>
      </c>
    </row>
    <row r="239" spans="1:3" x14ac:dyDescent="0.2">
      <c r="A239" s="94">
        <v>237</v>
      </c>
      <c r="B239" s="94">
        <f t="shared" ca="1" si="3"/>
        <v>0.8270082325965552</v>
      </c>
      <c r="C239" s="94" t="s">
        <v>482</v>
      </c>
    </row>
    <row r="240" spans="1:3" x14ac:dyDescent="0.2">
      <c r="A240" s="94">
        <v>238</v>
      </c>
      <c r="B240" s="94">
        <f t="shared" ca="1" si="3"/>
        <v>0.81139240683552583</v>
      </c>
      <c r="C240" s="94" t="s">
        <v>483</v>
      </c>
    </row>
    <row r="241" spans="1:3" x14ac:dyDescent="0.2">
      <c r="A241" s="94">
        <v>239</v>
      </c>
      <c r="B241" s="94">
        <f t="shared" ca="1" si="3"/>
        <v>0.48349483308955876</v>
      </c>
      <c r="C241" s="94" t="s">
        <v>482</v>
      </c>
    </row>
    <row r="242" spans="1:3" x14ac:dyDescent="0.2">
      <c r="A242" s="94">
        <v>240</v>
      </c>
      <c r="B242" s="94">
        <f t="shared" ca="1" si="3"/>
        <v>0.66016666013815883</v>
      </c>
      <c r="C242" s="94" t="s">
        <v>482</v>
      </c>
    </row>
    <row r="243" spans="1:3" x14ac:dyDescent="0.2">
      <c r="A243" s="94">
        <v>241</v>
      </c>
      <c r="B243" s="94">
        <f t="shared" ca="1" si="3"/>
        <v>0.90240303407482569</v>
      </c>
      <c r="C243" s="94" t="s">
        <v>483</v>
      </c>
    </row>
    <row r="244" spans="1:3" x14ac:dyDescent="0.2">
      <c r="A244" s="94">
        <v>242</v>
      </c>
      <c r="B244" s="94">
        <f t="shared" ca="1" si="3"/>
        <v>0.91384875792474951</v>
      </c>
      <c r="C244" s="94" t="s">
        <v>483</v>
      </c>
    </row>
    <row r="245" spans="1:3" x14ac:dyDescent="0.2">
      <c r="A245" s="94">
        <v>243</v>
      </c>
      <c r="B245" s="94">
        <f t="shared" ca="1" si="3"/>
        <v>0.53170729193455024</v>
      </c>
      <c r="C245" s="94" t="s">
        <v>483</v>
      </c>
    </row>
    <row r="246" spans="1:3" x14ac:dyDescent="0.2">
      <c r="A246" s="94">
        <v>244</v>
      </c>
      <c r="B246" s="94">
        <f t="shared" ca="1" si="3"/>
        <v>0.447583250303696</v>
      </c>
      <c r="C246" s="94" t="s">
        <v>482</v>
      </c>
    </row>
    <row r="247" spans="1:3" x14ac:dyDescent="0.2">
      <c r="A247" s="94">
        <v>245</v>
      </c>
      <c r="B247" s="94">
        <f t="shared" ca="1" si="3"/>
        <v>0.81049764019881432</v>
      </c>
      <c r="C247" s="94" t="s">
        <v>483</v>
      </c>
    </row>
    <row r="248" spans="1:3" x14ac:dyDescent="0.2">
      <c r="A248" s="94">
        <v>246</v>
      </c>
      <c r="B248" s="94">
        <f t="shared" ca="1" si="3"/>
        <v>0.81166634525756498</v>
      </c>
      <c r="C248" s="94" t="s">
        <v>483</v>
      </c>
    </row>
    <row r="249" spans="1:3" x14ac:dyDescent="0.2">
      <c r="A249" s="94">
        <v>247</v>
      </c>
      <c r="B249" s="94">
        <f t="shared" ca="1" si="3"/>
        <v>0.84479228418158148</v>
      </c>
      <c r="C249" s="94" t="s">
        <v>482</v>
      </c>
    </row>
    <row r="250" spans="1:3" x14ac:dyDescent="0.2">
      <c r="A250" s="94">
        <v>248</v>
      </c>
      <c r="B250" s="94">
        <f t="shared" ca="1" si="3"/>
        <v>0.70511461929712316</v>
      </c>
      <c r="C250" s="94" t="s">
        <v>483</v>
      </c>
    </row>
    <row r="251" spans="1:3" x14ac:dyDescent="0.2">
      <c r="A251" s="94">
        <v>249</v>
      </c>
      <c r="B251" s="94">
        <f t="shared" ca="1" si="3"/>
        <v>0.58832889385889753</v>
      </c>
      <c r="C251" s="94" t="s">
        <v>482</v>
      </c>
    </row>
    <row r="252" spans="1:3" x14ac:dyDescent="0.2">
      <c r="A252" s="94">
        <v>250</v>
      </c>
      <c r="B252" s="94">
        <f t="shared" ca="1" si="3"/>
        <v>0.69846210655044239</v>
      </c>
      <c r="C252" s="94" t="s">
        <v>483</v>
      </c>
    </row>
    <row r="253" spans="1:3" x14ac:dyDescent="0.2">
      <c r="A253" s="94">
        <v>251</v>
      </c>
      <c r="B253" s="94">
        <f t="shared" ca="1" si="3"/>
        <v>0.63641618489941787</v>
      </c>
      <c r="C253" s="94" t="s">
        <v>482</v>
      </c>
    </row>
    <row r="254" spans="1:3" x14ac:dyDescent="0.2">
      <c r="A254" s="94">
        <v>252</v>
      </c>
      <c r="B254" s="94">
        <f t="shared" ca="1" si="3"/>
        <v>0.77001815489130232</v>
      </c>
      <c r="C254" s="94" t="s">
        <v>483</v>
      </c>
    </row>
    <row r="255" spans="1:3" x14ac:dyDescent="0.2">
      <c r="A255" s="94">
        <v>253</v>
      </c>
      <c r="B255" s="94">
        <f t="shared" ca="1" si="3"/>
        <v>0.69516863657913996</v>
      </c>
      <c r="C255" s="94" t="s">
        <v>483</v>
      </c>
    </row>
    <row r="256" spans="1:3" x14ac:dyDescent="0.2">
      <c r="A256" s="94">
        <v>254</v>
      </c>
      <c r="B256" s="94">
        <f t="shared" ca="1" si="3"/>
        <v>0.8713325469821076</v>
      </c>
      <c r="C256" s="94" t="s">
        <v>483</v>
      </c>
    </row>
    <row r="257" spans="1:3" x14ac:dyDescent="0.2">
      <c r="A257" s="94">
        <v>255</v>
      </c>
      <c r="B257" s="94">
        <f t="shared" ca="1" si="3"/>
        <v>0.53037559321741667</v>
      </c>
      <c r="C257" s="94" t="s">
        <v>482</v>
      </c>
    </row>
    <row r="258" spans="1:3" x14ac:dyDescent="0.2">
      <c r="A258" s="94">
        <v>256</v>
      </c>
      <c r="B258" s="94">
        <f t="shared" ca="1" si="3"/>
        <v>0.44845464975876836</v>
      </c>
      <c r="C258" s="94" t="s">
        <v>482</v>
      </c>
    </row>
    <row r="259" spans="1:3" x14ac:dyDescent="0.2">
      <c r="A259" s="94">
        <v>257</v>
      </c>
      <c r="B259" s="94">
        <f t="shared" ref="B259:B322" ca="1" si="4">IF(C259="Bomb",_xlfn.NORM.INV(RAND(),0.7,0.1),_xlfn.NORM.INV(RAND(),0.6,0.15))</f>
        <v>0.50561926795512802</v>
      </c>
      <c r="C259" s="94" t="s">
        <v>482</v>
      </c>
    </row>
    <row r="260" spans="1:3" x14ac:dyDescent="0.2">
      <c r="A260" s="94">
        <v>258</v>
      </c>
      <c r="B260" s="94">
        <f t="shared" ca="1" si="4"/>
        <v>0.73490705307727766</v>
      </c>
      <c r="C260" s="94" t="s">
        <v>482</v>
      </c>
    </row>
    <row r="261" spans="1:3" x14ac:dyDescent="0.2">
      <c r="A261" s="94">
        <v>259</v>
      </c>
      <c r="B261" s="94">
        <f t="shared" ca="1" si="4"/>
        <v>0.4500712761524876</v>
      </c>
      <c r="C261" s="94" t="s">
        <v>482</v>
      </c>
    </row>
    <row r="262" spans="1:3" x14ac:dyDescent="0.2">
      <c r="A262" s="94">
        <v>260</v>
      </c>
      <c r="B262" s="94">
        <f t="shared" ca="1" si="4"/>
        <v>0.72586151193774551</v>
      </c>
      <c r="C262" s="94" t="s">
        <v>483</v>
      </c>
    </row>
    <row r="263" spans="1:3" x14ac:dyDescent="0.2">
      <c r="A263" s="94">
        <v>261</v>
      </c>
      <c r="B263" s="94">
        <f t="shared" ca="1" si="4"/>
        <v>0.75768874958008836</v>
      </c>
      <c r="C263" s="94" t="s">
        <v>483</v>
      </c>
    </row>
    <row r="264" spans="1:3" x14ac:dyDescent="0.2">
      <c r="A264" s="94">
        <v>262</v>
      </c>
      <c r="B264" s="94">
        <f t="shared" ca="1" si="4"/>
        <v>0.588530260266524</v>
      </c>
      <c r="C264" s="94" t="s">
        <v>483</v>
      </c>
    </row>
    <row r="265" spans="1:3" x14ac:dyDescent="0.2">
      <c r="A265" s="94">
        <v>263</v>
      </c>
      <c r="B265" s="94">
        <f t="shared" ca="1" si="4"/>
        <v>0.80933251997686473</v>
      </c>
      <c r="C265" s="94" t="s">
        <v>483</v>
      </c>
    </row>
    <row r="266" spans="1:3" x14ac:dyDescent="0.2">
      <c r="A266" s="94">
        <v>264</v>
      </c>
      <c r="B266" s="94">
        <f t="shared" ca="1" si="4"/>
        <v>0.71086012837188017</v>
      </c>
      <c r="C266" s="94" t="s">
        <v>482</v>
      </c>
    </row>
    <row r="267" spans="1:3" x14ac:dyDescent="0.2">
      <c r="A267" s="94">
        <v>265</v>
      </c>
      <c r="B267" s="94">
        <f t="shared" ca="1" si="4"/>
        <v>0.72028526627122702</v>
      </c>
      <c r="C267" s="94" t="s">
        <v>483</v>
      </c>
    </row>
    <row r="268" spans="1:3" x14ac:dyDescent="0.2">
      <c r="A268" s="94">
        <v>266</v>
      </c>
      <c r="B268" s="94">
        <f t="shared" ca="1" si="4"/>
        <v>0.74456654828311464</v>
      </c>
      <c r="C268" s="94" t="s">
        <v>483</v>
      </c>
    </row>
    <row r="269" spans="1:3" x14ac:dyDescent="0.2">
      <c r="A269" s="94">
        <v>267</v>
      </c>
      <c r="B269" s="94">
        <f t="shared" ca="1" si="4"/>
        <v>0.41219636310283625</v>
      </c>
      <c r="C269" s="94" t="s">
        <v>482</v>
      </c>
    </row>
    <row r="270" spans="1:3" x14ac:dyDescent="0.2">
      <c r="A270" s="94">
        <v>268</v>
      </c>
      <c r="B270" s="94">
        <f t="shared" ca="1" si="4"/>
        <v>0.73448026181795023</v>
      </c>
      <c r="C270" s="94" t="s">
        <v>482</v>
      </c>
    </row>
    <row r="271" spans="1:3" x14ac:dyDescent="0.2">
      <c r="A271" s="94">
        <v>269</v>
      </c>
      <c r="B271" s="94">
        <f t="shared" ca="1" si="4"/>
        <v>0.72918897415805717</v>
      </c>
      <c r="C271" s="94" t="s">
        <v>483</v>
      </c>
    </row>
    <row r="272" spans="1:3" x14ac:dyDescent="0.2">
      <c r="A272" s="94">
        <v>270</v>
      </c>
      <c r="B272" s="94">
        <f t="shared" ca="1" si="4"/>
        <v>0.71428095398370806</v>
      </c>
      <c r="C272" s="94" t="s">
        <v>483</v>
      </c>
    </row>
    <row r="273" spans="1:3" x14ac:dyDescent="0.2">
      <c r="A273" s="94">
        <v>271</v>
      </c>
      <c r="B273" s="94">
        <f t="shared" ca="1" si="4"/>
        <v>0.54835279394584024</v>
      </c>
      <c r="C273" s="94" t="s">
        <v>482</v>
      </c>
    </row>
    <row r="274" spans="1:3" x14ac:dyDescent="0.2">
      <c r="A274" s="94">
        <v>272</v>
      </c>
      <c r="B274" s="94">
        <f t="shared" ca="1" si="4"/>
        <v>0.82907612304136147</v>
      </c>
      <c r="C274" s="94" t="s">
        <v>482</v>
      </c>
    </row>
    <row r="275" spans="1:3" x14ac:dyDescent="0.2">
      <c r="A275" s="94">
        <v>273</v>
      </c>
      <c r="B275" s="94">
        <f t="shared" ca="1" si="4"/>
        <v>0.60145540782874385</v>
      </c>
      <c r="C275" s="94" t="s">
        <v>483</v>
      </c>
    </row>
    <row r="276" spans="1:3" x14ac:dyDescent="0.2">
      <c r="A276" s="94">
        <v>274</v>
      </c>
      <c r="B276" s="94">
        <f t="shared" ca="1" si="4"/>
        <v>0.62393458375010158</v>
      </c>
      <c r="C276" s="94" t="s">
        <v>482</v>
      </c>
    </row>
    <row r="277" spans="1:3" x14ac:dyDescent="0.2">
      <c r="A277" s="94">
        <v>275</v>
      </c>
      <c r="B277" s="94">
        <f t="shared" ca="1" si="4"/>
        <v>0.83469783265175557</v>
      </c>
      <c r="C277" s="94" t="s">
        <v>482</v>
      </c>
    </row>
    <row r="278" spans="1:3" x14ac:dyDescent="0.2">
      <c r="A278" s="94">
        <v>276</v>
      </c>
      <c r="B278" s="94">
        <f t="shared" ca="1" si="4"/>
        <v>0.76994404856189225</v>
      </c>
      <c r="C278" s="94" t="s">
        <v>483</v>
      </c>
    </row>
    <row r="279" spans="1:3" x14ac:dyDescent="0.2">
      <c r="A279" s="94">
        <v>277</v>
      </c>
      <c r="B279" s="94">
        <f t="shared" ca="1" si="4"/>
        <v>0.68734245017357354</v>
      </c>
      <c r="C279" s="94" t="s">
        <v>483</v>
      </c>
    </row>
    <row r="280" spans="1:3" x14ac:dyDescent="0.2">
      <c r="A280" s="94">
        <v>278</v>
      </c>
      <c r="B280" s="94">
        <f t="shared" ca="1" si="4"/>
        <v>0.45147319246994327</v>
      </c>
      <c r="C280" s="94" t="s">
        <v>482</v>
      </c>
    </row>
    <row r="281" spans="1:3" x14ac:dyDescent="0.2">
      <c r="A281" s="94">
        <v>279</v>
      </c>
      <c r="B281" s="94">
        <f t="shared" ca="1" si="4"/>
        <v>0.61727005398883339</v>
      </c>
      <c r="C281" s="94" t="s">
        <v>482</v>
      </c>
    </row>
    <row r="282" spans="1:3" x14ac:dyDescent="0.2">
      <c r="A282" s="94">
        <v>280</v>
      </c>
      <c r="B282" s="94">
        <f t="shared" ca="1" si="4"/>
        <v>0.66069267610423554</v>
      </c>
      <c r="C282" s="94" t="s">
        <v>482</v>
      </c>
    </row>
    <row r="283" spans="1:3" x14ac:dyDescent="0.2">
      <c r="A283" s="94">
        <v>281</v>
      </c>
      <c r="B283" s="94">
        <f t="shared" ca="1" si="4"/>
        <v>0.72174864834842245</v>
      </c>
      <c r="C283" s="94" t="s">
        <v>482</v>
      </c>
    </row>
    <row r="284" spans="1:3" x14ac:dyDescent="0.2">
      <c r="A284" s="94">
        <v>282</v>
      </c>
      <c r="B284" s="94">
        <f t="shared" ca="1" si="4"/>
        <v>0.52217545200700399</v>
      </c>
      <c r="C284" s="94" t="s">
        <v>483</v>
      </c>
    </row>
    <row r="285" spans="1:3" x14ac:dyDescent="0.2">
      <c r="A285" s="94">
        <v>283</v>
      </c>
      <c r="B285" s="94">
        <f t="shared" ca="1" si="4"/>
        <v>0.73599339905874428</v>
      </c>
      <c r="C285" s="94" t="s">
        <v>483</v>
      </c>
    </row>
    <row r="286" spans="1:3" x14ac:dyDescent="0.2">
      <c r="A286" s="94">
        <v>284</v>
      </c>
      <c r="B286" s="94">
        <f t="shared" ca="1" si="4"/>
        <v>0.79737301485756584</v>
      </c>
      <c r="C286" s="94" t="s">
        <v>483</v>
      </c>
    </row>
    <row r="287" spans="1:3" x14ac:dyDescent="0.2">
      <c r="A287" s="94">
        <v>285</v>
      </c>
      <c r="B287" s="94">
        <f t="shared" ca="1" si="4"/>
        <v>0.61190963602706916</v>
      </c>
      <c r="C287" s="94" t="s">
        <v>482</v>
      </c>
    </row>
    <row r="288" spans="1:3" x14ac:dyDescent="0.2">
      <c r="A288" s="94">
        <v>286</v>
      </c>
      <c r="B288" s="94">
        <f t="shared" ca="1" si="4"/>
        <v>0.79472132926768069</v>
      </c>
      <c r="C288" s="94" t="s">
        <v>483</v>
      </c>
    </row>
    <row r="289" spans="1:3" x14ac:dyDescent="0.2">
      <c r="A289" s="94">
        <v>287</v>
      </c>
      <c r="B289" s="94">
        <f t="shared" ca="1" si="4"/>
        <v>0.75731608293723163</v>
      </c>
      <c r="C289" s="94" t="s">
        <v>483</v>
      </c>
    </row>
    <row r="290" spans="1:3" x14ac:dyDescent="0.2">
      <c r="A290" s="94">
        <v>288</v>
      </c>
      <c r="B290" s="94">
        <f t="shared" ca="1" si="4"/>
        <v>0.73735227373165246</v>
      </c>
      <c r="C290" s="94" t="s">
        <v>483</v>
      </c>
    </row>
    <row r="291" spans="1:3" x14ac:dyDescent="0.2">
      <c r="A291" s="94">
        <v>289</v>
      </c>
      <c r="B291" s="94">
        <f t="shared" ca="1" si="4"/>
        <v>0.66368492239812704</v>
      </c>
      <c r="C291" s="94" t="s">
        <v>483</v>
      </c>
    </row>
    <row r="292" spans="1:3" x14ac:dyDescent="0.2">
      <c r="A292" s="94">
        <v>290</v>
      </c>
      <c r="B292" s="94">
        <f t="shared" ca="1" si="4"/>
        <v>0.63855931891334727</v>
      </c>
      <c r="C292" s="94" t="s">
        <v>482</v>
      </c>
    </row>
    <row r="293" spans="1:3" x14ac:dyDescent="0.2">
      <c r="A293" s="94">
        <v>291</v>
      </c>
      <c r="B293" s="94">
        <f t="shared" ca="1" si="4"/>
        <v>0.71575639827392701</v>
      </c>
      <c r="C293" s="94" t="s">
        <v>483</v>
      </c>
    </row>
    <row r="294" spans="1:3" x14ac:dyDescent="0.2">
      <c r="A294" s="94">
        <v>292</v>
      </c>
      <c r="B294" s="94">
        <f t="shared" ca="1" si="4"/>
        <v>0.78159269200758463</v>
      </c>
      <c r="C294" s="94" t="s">
        <v>482</v>
      </c>
    </row>
    <row r="295" spans="1:3" x14ac:dyDescent="0.2">
      <c r="A295" s="94">
        <v>293</v>
      </c>
      <c r="B295" s="94">
        <f t="shared" ca="1" si="4"/>
        <v>0.56104046166207411</v>
      </c>
      <c r="C295" s="94" t="s">
        <v>483</v>
      </c>
    </row>
    <row r="296" spans="1:3" x14ac:dyDescent="0.2">
      <c r="A296" s="94">
        <v>294</v>
      </c>
      <c r="B296" s="94">
        <f t="shared" ca="1" si="4"/>
        <v>0.57408035363369392</v>
      </c>
      <c r="C296" s="94" t="s">
        <v>482</v>
      </c>
    </row>
    <row r="297" spans="1:3" x14ac:dyDescent="0.2">
      <c r="A297" s="94">
        <v>295</v>
      </c>
      <c r="B297" s="94">
        <f t="shared" ca="1" si="4"/>
        <v>0.58641068627316983</v>
      </c>
      <c r="C297" s="94" t="s">
        <v>482</v>
      </c>
    </row>
    <row r="298" spans="1:3" x14ac:dyDescent="0.2">
      <c r="A298" s="94">
        <v>296</v>
      </c>
      <c r="B298" s="94">
        <f t="shared" ca="1" si="4"/>
        <v>0.71297162309689277</v>
      </c>
      <c r="C298" s="94" t="s">
        <v>483</v>
      </c>
    </row>
    <row r="299" spans="1:3" x14ac:dyDescent="0.2">
      <c r="A299" s="94">
        <v>297</v>
      </c>
      <c r="B299" s="94">
        <f t="shared" ca="1" si="4"/>
        <v>0.91231283208813274</v>
      </c>
      <c r="C299" s="94" t="s">
        <v>483</v>
      </c>
    </row>
    <row r="300" spans="1:3" x14ac:dyDescent="0.2">
      <c r="A300" s="94">
        <v>298</v>
      </c>
      <c r="B300" s="94">
        <f t="shared" ca="1" si="4"/>
        <v>0.55790465972201975</v>
      </c>
      <c r="C300" s="94" t="s">
        <v>482</v>
      </c>
    </row>
    <row r="301" spans="1:3" x14ac:dyDescent="0.2">
      <c r="A301" s="94">
        <v>299</v>
      </c>
      <c r="B301" s="94">
        <f t="shared" ca="1" si="4"/>
        <v>0.75521366356960196</v>
      </c>
      <c r="C301" s="94" t="s">
        <v>483</v>
      </c>
    </row>
    <row r="302" spans="1:3" x14ac:dyDescent="0.2">
      <c r="A302" s="94">
        <v>300</v>
      </c>
      <c r="B302" s="94">
        <f t="shared" ca="1" si="4"/>
        <v>0.81117426131206027</v>
      </c>
      <c r="C302" s="94" t="s">
        <v>483</v>
      </c>
    </row>
    <row r="303" spans="1:3" x14ac:dyDescent="0.2">
      <c r="A303" s="94">
        <v>301</v>
      </c>
      <c r="B303" s="94">
        <f t="shared" ca="1" si="4"/>
        <v>0.69225741861485091</v>
      </c>
      <c r="C303" s="94" t="s">
        <v>483</v>
      </c>
    </row>
    <row r="304" spans="1:3" x14ac:dyDescent="0.2">
      <c r="A304" s="94">
        <v>302</v>
      </c>
      <c r="B304" s="94">
        <f t="shared" ca="1" si="4"/>
        <v>0.83931781227152547</v>
      </c>
      <c r="C304" s="94" t="s">
        <v>483</v>
      </c>
    </row>
    <row r="305" spans="1:3" x14ac:dyDescent="0.2">
      <c r="A305" s="94">
        <v>303</v>
      </c>
      <c r="B305" s="94">
        <f t="shared" ca="1" si="4"/>
        <v>0.68586757842888002</v>
      </c>
      <c r="C305" s="94" t="s">
        <v>483</v>
      </c>
    </row>
    <row r="306" spans="1:3" x14ac:dyDescent="0.2">
      <c r="A306" s="94">
        <v>304</v>
      </c>
      <c r="B306" s="94">
        <f t="shared" ca="1" si="4"/>
        <v>0.67714548542218955</v>
      </c>
      <c r="C306" s="94" t="s">
        <v>483</v>
      </c>
    </row>
    <row r="307" spans="1:3" x14ac:dyDescent="0.2">
      <c r="A307" s="94">
        <v>305</v>
      </c>
      <c r="B307" s="94">
        <f t="shared" ca="1" si="4"/>
        <v>0.44966575714333179</v>
      </c>
      <c r="C307" s="94" t="s">
        <v>482</v>
      </c>
    </row>
    <row r="308" spans="1:3" x14ac:dyDescent="0.2">
      <c r="A308" s="94">
        <v>306</v>
      </c>
      <c r="B308" s="94">
        <f t="shared" ca="1" si="4"/>
        <v>0.58161098324633309</v>
      </c>
      <c r="C308" s="94" t="s">
        <v>483</v>
      </c>
    </row>
    <row r="309" spans="1:3" x14ac:dyDescent="0.2">
      <c r="A309" s="94">
        <v>307</v>
      </c>
      <c r="B309" s="94">
        <f t="shared" ca="1" si="4"/>
        <v>0.53447307924650844</v>
      </c>
      <c r="C309" s="94" t="s">
        <v>482</v>
      </c>
    </row>
    <row r="310" spans="1:3" x14ac:dyDescent="0.2">
      <c r="A310" s="94">
        <v>308</v>
      </c>
      <c r="B310" s="94">
        <f t="shared" ca="1" si="4"/>
        <v>0.66242051868628504</v>
      </c>
      <c r="C310" s="94" t="s">
        <v>483</v>
      </c>
    </row>
    <row r="311" spans="1:3" x14ac:dyDescent="0.2">
      <c r="A311" s="94">
        <v>309</v>
      </c>
      <c r="B311" s="94">
        <f t="shared" ca="1" si="4"/>
        <v>0.83808618225050502</v>
      </c>
      <c r="C311" s="94" t="s">
        <v>483</v>
      </c>
    </row>
    <row r="312" spans="1:3" x14ac:dyDescent="0.2">
      <c r="A312" s="94">
        <v>310</v>
      </c>
      <c r="B312" s="94">
        <f t="shared" ca="1" si="4"/>
        <v>0.4269238402182991</v>
      </c>
      <c r="C312" s="94" t="s">
        <v>482</v>
      </c>
    </row>
    <row r="313" spans="1:3" x14ac:dyDescent="0.2">
      <c r="A313" s="94">
        <v>311</v>
      </c>
      <c r="B313" s="94">
        <f t="shared" ca="1" si="4"/>
        <v>0.7783043020163718</v>
      </c>
      <c r="C313" s="94" t="s">
        <v>483</v>
      </c>
    </row>
    <row r="314" spans="1:3" x14ac:dyDescent="0.2">
      <c r="A314" s="94">
        <v>312</v>
      </c>
      <c r="B314" s="94">
        <f t="shared" ca="1" si="4"/>
        <v>0.60686718899859904</v>
      </c>
      <c r="C314" s="94" t="s">
        <v>483</v>
      </c>
    </row>
    <row r="315" spans="1:3" x14ac:dyDescent="0.2">
      <c r="A315" s="94">
        <v>313</v>
      </c>
      <c r="B315" s="94">
        <f t="shared" ca="1" si="4"/>
        <v>0.75653174059680817</v>
      </c>
      <c r="C315" s="94" t="s">
        <v>482</v>
      </c>
    </row>
    <row r="316" spans="1:3" x14ac:dyDescent="0.2">
      <c r="A316" s="94">
        <v>314</v>
      </c>
      <c r="B316" s="94">
        <f t="shared" ca="1" si="4"/>
        <v>0.66737827770727787</v>
      </c>
      <c r="C316" s="94" t="s">
        <v>482</v>
      </c>
    </row>
    <row r="317" spans="1:3" x14ac:dyDescent="0.2">
      <c r="A317" s="94">
        <v>315</v>
      </c>
      <c r="B317" s="94">
        <f t="shared" ca="1" si="4"/>
        <v>0.59759920242074205</v>
      </c>
      <c r="C317" s="94" t="s">
        <v>483</v>
      </c>
    </row>
    <row r="318" spans="1:3" x14ac:dyDescent="0.2">
      <c r="A318" s="94">
        <v>316</v>
      </c>
      <c r="B318" s="94">
        <f t="shared" ca="1" si="4"/>
        <v>0.91756100323852774</v>
      </c>
      <c r="C318" s="94" t="s">
        <v>483</v>
      </c>
    </row>
    <row r="319" spans="1:3" x14ac:dyDescent="0.2">
      <c r="A319" s="94">
        <v>317</v>
      </c>
      <c r="B319" s="94">
        <f t="shared" ca="1" si="4"/>
        <v>0.44240861797839748</v>
      </c>
      <c r="C319" s="94" t="s">
        <v>482</v>
      </c>
    </row>
    <row r="320" spans="1:3" x14ac:dyDescent="0.2">
      <c r="A320" s="94">
        <v>318</v>
      </c>
      <c r="B320" s="94">
        <f t="shared" ca="1" si="4"/>
        <v>0.57923300317806714</v>
      </c>
      <c r="C320" s="94" t="s">
        <v>483</v>
      </c>
    </row>
    <row r="321" spans="1:3" x14ac:dyDescent="0.2">
      <c r="A321" s="94">
        <v>319</v>
      </c>
      <c r="B321" s="94">
        <f t="shared" ca="1" si="4"/>
        <v>0.55699795939338415</v>
      </c>
      <c r="C321" s="94" t="s">
        <v>482</v>
      </c>
    </row>
    <row r="322" spans="1:3" x14ac:dyDescent="0.2">
      <c r="A322" s="94">
        <v>320</v>
      </c>
      <c r="B322" s="94">
        <f t="shared" ca="1" si="4"/>
        <v>0.64591296518706887</v>
      </c>
      <c r="C322" s="94" t="s">
        <v>482</v>
      </c>
    </row>
    <row r="323" spans="1:3" x14ac:dyDescent="0.2">
      <c r="A323" s="94">
        <v>321</v>
      </c>
      <c r="B323" s="94">
        <f t="shared" ref="B323:B386" ca="1" si="5">IF(C323="Bomb",_xlfn.NORM.INV(RAND(),0.7,0.1),_xlfn.NORM.INV(RAND(),0.6,0.15))</f>
        <v>0.6950078213490819</v>
      </c>
      <c r="C323" s="94" t="s">
        <v>483</v>
      </c>
    </row>
    <row r="324" spans="1:3" x14ac:dyDescent="0.2">
      <c r="A324" s="94">
        <v>322</v>
      </c>
      <c r="B324" s="94">
        <f t="shared" ca="1" si="5"/>
        <v>0.56448436437194827</v>
      </c>
      <c r="C324" s="94" t="s">
        <v>483</v>
      </c>
    </row>
    <row r="325" spans="1:3" x14ac:dyDescent="0.2">
      <c r="A325" s="94">
        <v>323</v>
      </c>
      <c r="B325" s="94">
        <f t="shared" ca="1" si="5"/>
        <v>0.67206204587329155</v>
      </c>
      <c r="C325" s="94" t="s">
        <v>483</v>
      </c>
    </row>
    <row r="326" spans="1:3" x14ac:dyDescent="0.2">
      <c r="A326" s="94">
        <v>324</v>
      </c>
      <c r="B326" s="94">
        <f t="shared" ca="1" si="5"/>
        <v>0.59833608398982063</v>
      </c>
      <c r="C326" s="94" t="s">
        <v>482</v>
      </c>
    </row>
    <row r="327" spans="1:3" x14ac:dyDescent="0.2">
      <c r="A327" s="94">
        <v>325</v>
      </c>
      <c r="B327" s="94">
        <f t="shared" ca="1" si="5"/>
        <v>0.44744611776189941</v>
      </c>
      <c r="C327" s="94" t="s">
        <v>482</v>
      </c>
    </row>
    <row r="328" spans="1:3" x14ac:dyDescent="0.2">
      <c r="A328" s="94">
        <v>326</v>
      </c>
      <c r="B328" s="94">
        <f t="shared" ca="1" si="5"/>
        <v>0.68374505129305019</v>
      </c>
      <c r="C328" s="94" t="s">
        <v>483</v>
      </c>
    </row>
    <row r="329" spans="1:3" x14ac:dyDescent="0.2">
      <c r="A329" s="94">
        <v>327</v>
      </c>
      <c r="B329" s="94">
        <f t="shared" ca="1" si="5"/>
        <v>0.47350085211246673</v>
      </c>
      <c r="C329" s="94" t="s">
        <v>482</v>
      </c>
    </row>
    <row r="330" spans="1:3" x14ac:dyDescent="0.2">
      <c r="A330" s="94">
        <v>328</v>
      </c>
      <c r="B330" s="94">
        <f t="shared" ca="1" si="5"/>
        <v>0.37547406372151826</v>
      </c>
      <c r="C330" s="94" t="s">
        <v>482</v>
      </c>
    </row>
    <row r="331" spans="1:3" x14ac:dyDescent="0.2">
      <c r="A331" s="94">
        <v>329</v>
      </c>
      <c r="B331" s="94">
        <f t="shared" ca="1" si="5"/>
        <v>0.80289561578789448</v>
      </c>
      <c r="C331" s="94" t="s">
        <v>483</v>
      </c>
    </row>
    <row r="332" spans="1:3" x14ac:dyDescent="0.2">
      <c r="A332" s="94">
        <v>330</v>
      </c>
      <c r="B332" s="94">
        <f t="shared" ca="1" si="5"/>
        <v>0.60654483513278346</v>
      </c>
      <c r="C332" s="94" t="s">
        <v>482</v>
      </c>
    </row>
    <row r="333" spans="1:3" x14ac:dyDescent="0.2">
      <c r="A333" s="94">
        <v>331</v>
      </c>
      <c r="B333" s="94">
        <f t="shared" ca="1" si="5"/>
        <v>0.31000285320749355</v>
      </c>
      <c r="C333" s="94" t="s">
        <v>482</v>
      </c>
    </row>
    <row r="334" spans="1:3" x14ac:dyDescent="0.2">
      <c r="A334" s="94">
        <v>332</v>
      </c>
      <c r="B334" s="94">
        <f t="shared" ca="1" si="5"/>
        <v>0.66608898690868701</v>
      </c>
      <c r="C334" s="94" t="s">
        <v>483</v>
      </c>
    </row>
    <row r="335" spans="1:3" x14ac:dyDescent="0.2">
      <c r="A335" s="94">
        <v>333</v>
      </c>
      <c r="B335" s="94">
        <f t="shared" ca="1" si="5"/>
        <v>0.65387973955353984</v>
      </c>
      <c r="C335" s="94" t="s">
        <v>482</v>
      </c>
    </row>
    <row r="336" spans="1:3" x14ac:dyDescent="0.2">
      <c r="A336" s="94">
        <v>334</v>
      </c>
      <c r="B336" s="94">
        <f t="shared" ca="1" si="5"/>
        <v>0.93125456860946165</v>
      </c>
      <c r="C336" s="94" t="s">
        <v>482</v>
      </c>
    </row>
    <row r="337" spans="1:3" x14ac:dyDescent="0.2">
      <c r="A337" s="94">
        <v>335</v>
      </c>
      <c r="B337" s="94">
        <f t="shared" ca="1" si="5"/>
        <v>0.65009760954623441</v>
      </c>
      <c r="C337" s="94" t="s">
        <v>482</v>
      </c>
    </row>
    <row r="338" spans="1:3" x14ac:dyDescent="0.2">
      <c r="A338" s="94">
        <v>336</v>
      </c>
      <c r="B338" s="94">
        <f t="shared" ca="1" si="5"/>
        <v>0.56530503487052874</v>
      </c>
      <c r="C338" s="94" t="s">
        <v>483</v>
      </c>
    </row>
    <row r="339" spans="1:3" x14ac:dyDescent="0.2">
      <c r="A339" s="94">
        <v>337</v>
      </c>
      <c r="B339" s="94">
        <f t="shared" ca="1" si="5"/>
        <v>0.62206816647625429</v>
      </c>
      <c r="C339" s="94" t="s">
        <v>483</v>
      </c>
    </row>
    <row r="340" spans="1:3" x14ac:dyDescent="0.2">
      <c r="A340" s="94">
        <v>338</v>
      </c>
      <c r="B340" s="94">
        <f t="shared" ca="1" si="5"/>
        <v>0.67989826088934679</v>
      </c>
      <c r="C340" s="94" t="s">
        <v>483</v>
      </c>
    </row>
    <row r="341" spans="1:3" x14ac:dyDescent="0.2">
      <c r="A341" s="94">
        <v>339</v>
      </c>
      <c r="B341" s="94">
        <f t="shared" ca="1" si="5"/>
        <v>0.52264583428616629</v>
      </c>
      <c r="C341" s="94" t="s">
        <v>482</v>
      </c>
    </row>
    <row r="342" spans="1:3" x14ac:dyDescent="0.2">
      <c r="A342" s="94">
        <v>340</v>
      </c>
      <c r="B342" s="94">
        <f t="shared" ca="1" si="5"/>
        <v>0.86096024065390453</v>
      </c>
      <c r="C342" s="94" t="s">
        <v>482</v>
      </c>
    </row>
    <row r="343" spans="1:3" x14ac:dyDescent="0.2">
      <c r="A343" s="94">
        <v>341</v>
      </c>
      <c r="B343" s="94">
        <f t="shared" ca="1" si="5"/>
        <v>0.71989271079532458</v>
      </c>
      <c r="C343" s="94" t="s">
        <v>482</v>
      </c>
    </row>
    <row r="344" spans="1:3" x14ac:dyDescent="0.2">
      <c r="A344" s="94">
        <v>342</v>
      </c>
      <c r="B344" s="94">
        <f t="shared" ca="1" si="5"/>
        <v>0.48564056820601859</v>
      </c>
      <c r="C344" s="94" t="s">
        <v>482</v>
      </c>
    </row>
    <row r="345" spans="1:3" x14ac:dyDescent="0.2">
      <c r="A345" s="94">
        <v>343</v>
      </c>
      <c r="B345" s="94">
        <f t="shared" ca="1" si="5"/>
        <v>0.92748114930301806</v>
      </c>
      <c r="C345" s="94" t="s">
        <v>483</v>
      </c>
    </row>
    <row r="346" spans="1:3" x14ac:dyDescent="0.2">
      <c r="A346" s="94">
        <v>344</v>
      </c>
      <c r="B346" s="94">
        <f t="shared" ca="1" si="5"/>
        <v>0.66510687987000328</v>
      </c>
      <c r="C346" s="94" t="s">
        <v>483</v>
      </c>
    </row>
    <row r="347" spans="1:3" x14ac:dyDescent="0.2">
      <c r="A347" s="94">
        <v>345</v>
      </c>
      <c r="B347" s="94">
        <f t="shared" ca="1" si="5"/>
        <v>0.65595656010720649</v>
      </c>
      <c r="C347" s="94" t="s">
        <v>482</v>
      </c>
    </row>
    <row r="348" spans="1:3" x14ac:dyDescent="0.2">
      <c r="A348" s="94">
        <v>346</v>
      </c>
      <c r="B348" s="94">
        <f t="shared" ca="1" si="5"/>
        <v>0.54787212620425407</v>
      </c>
      <c r="C348" s="94" t="s">
        <v>483</v>
      </c>
    </row>
    <row r="349" spans="1:3" x14ac:dyDescent="0.2">
      <c r="A349" s="94">
        <v>347</v>
      </c>
      <c r="B349" s="94">
        <f t="shared" ca="1" si="5"/>
        <v>0.82111043719672727</v>
      </c>
      <c r="C349" s="94" t="s">
        <v>482</v>
      </c>
    </row>
    <row r="350" spans="1:3" x14ac:dyDescent="0.2">
      <c r="A350" s="94">
        <v>348</v>
      </c>
      <c r="B350" s="94">
        <f t="shared" ca="1" si="5"/>
        <v>0.65320839029841982</v>
      </c>
      <c r="C350" s="94" t="s">
        <v>483</v>
      </c>
    </row>
    <row r="351" spans="1:3" x14ac:dyDescent="0.2">
      <c r="A351" s="94">
        <v>349</v>
      </c>
      <c r="B351" s="94">
        <f t="shared" ca="1" si="5"/>
        <v>0.76900358330246921</v>
      </c>
      <c r="C351" s="94" t="s">
        <v>483</v>
      </c>
    </row>
    <row r="352" spans="1:3" x14ac:dyDescent="0.2">
      <c r="A352" s="94">
        <v>350</v>
      </c>
      <c r="B352" s="94">
        <f t="shared" ca="1" si="5"/>
        <v>0.78377147724224006</v>
      </c>
      <c r="C352" s="94" t="s">
        <v>482</v>
      </c>
    </row>
    <row r="353" spans="1:3" x14ac:dyDescent="0.2">
      <c r="A353" s="94">
        <v>351</v>
      </c>
      <c r="B353" s="94">
        <f t="shared" ca="1" si="5"/>
        <v>0.70502167666184057</v>
      </c>
      <c r="C353" s="94" t="s">
        <v>482</v>
      </c>
    </row>
    <row r="354" spans="1:3" x14ac:dyDescent="0.2">
      <c r="A354" s="94">
        <v>352</v>
      </c>
      <c r="B354" s="94">
        <f t="shared" ca="1" si="5"/>
        <v>0.48007806921898311</v>
      </c>
      <c r="C354" s="94" t="s">
        <v>482</v>
      </c>
    </row>
    <row r="355" spans="1:3" x14ac:dyDescent="0.2">
      <c r="A355" s="94">
        <v>353</v>
      </c>
      <c r="B355" s="94">
        <f t="shared" ca="1" si="5"/>
        <v>0.85684804189596198</v>
      </c>
      <c r="C355" s="94" t="s">
        <v>483</v>
      </c>
    </row>
    <row r="356" spans="1:3" x14ac:dyDescent="0.2">
      <c r="A356" s="94">
        <v>354</v>
      </c>
      <c r="B356" s="94">
        <f t="shared" ca="1" si="5"/>
        <v>0.67282290042876813</v>
      </c>
      <c r="C356" s="94" t="s">
        <v>483</v>
      </c>
    </row>
    <row r="357" spans="1:3" x14ac:dyDescent="0.2">
      <c r="A357" s="94">
        <v>355</v>
      </c>
      <c r="B357" s="94">
        <f t="shared" ca="1" si="5"/>
        <v>0.56287652715548775</v>
      </c>
      <c r="C357" s="94" t="s">
        <v>483</v>
      </c>
    </row>
    <row r="358" spans="1:3" x14ac:dyDescent="0.2">
      <c r="A358" s="94">
        <v>356</v>
      </c>
      <c r="B358" s="94">
        <f t="shared" ca="1" si="5"/>
        <v>0.87454529922737456</v>
      </c>
      <c r="C358" s="94" t="s">
        <v>483</v>
      </c>
    </row>
    <row r="359" spans="1:3" x14ac:dyDescent="0.2">
      <c r="A359" s="94">
        <v>357</v>
      </c>
      <c r="B359" s="94">
        <f t="shared" ca="1" si="5"/>
        <v>0.77282868077505551</v>
      </c>
      <c r="C359" s="94" t="s">
        <v>482</v>
      </c>
    </row>
    <row r="360" spans="1:3" x14ac:dyDescent="0.2">
      <c r="A360" s="94">
        <v>358</v>
      </c>
      <c r="B360" s="94">
        <f t="shared" ca="1" si="5"/>
        <v>0.6102093760446764</v>
      </c>
      <c r="C360" s="94" t="s">
        <v>483</v>
      </c>
    </row>
    <row r="361" spans="1:3" x14ac:dyDescent="0.2">
      <c r="A361" s="94">
        <v>359</v>
      </c>
      <c r="B361" s="94">
        <f t="shared" ca="1" si="5"/>
        <v>0.60793941200354229</v>
      </c>
      <c r="C361" s="94" t="s">
        <v>482</v>
      </c>
    </row>
    <row r="362" spans="1:3" x14ac:dyDescent="0.2">
      <c r="A362" s="94">
        <v>360</v>
      </c>
      <c r="B362" s="94">
        <f t="shared" ca="1" si="5"/>
        <v>0.53026883890539755</v>
      </c>
      <c r="C362" s="94" t="s">
        <v>482</v>
      </c>
    </row>
    <row r="363" spans="1:3" x14ac:dyDescent="0.2">
      <c r="A363" s="94">
        <v>361</v>
      </c>
      <c r="B363" s="94">
        <f t="shared" ca="1" si="5"/>
        <v>0.65796676451111535</v>
      </c>
      <c r="C363" s="94" t="s">
        <v>483</v>
      </c>
    </row>
    <row r="364" spans="1:3" x14ac:dyDescent="0.2">
      <c r="A364" s="94">
        <v>362</v>
      </c>
      <c r="B364" s="94">
        <f t="shared" ca="1" si="5"/>
        <v>0.80644889704950762</v>
      </c>
      <c r="C364" s="94" t="s">
        <v>483</v>
      </c>
    </row>
    <row r="365" spans="1:3" x14ac:dyDescent="0.2">
      <c r="A365" s="94">
        <v>363</v>
      </c>
      <c r="B365" s="94">
        <f t="shared" ca="1" si="5"/>
        <v>0.97601028420706704</v>
      </c>
      <c r="C365" s="94" t="s">
        <v>482</v>
      </c>
    </row>
    <row r="366" spans="1:3" x14ac:dyDescent="0.2">
      <c r="A366" s="94">
        <v>364</v>
      </c>
      <c r="B366" s="94">
        <f t="shared" ca="1" si="5"/>
        <v>0.65777287153781061</v>
      </c>
      <c r="C366" s="94" t="s">
        <v>483</v>
      </c>
    </row>
    <row r="367" spans="1:3" x14ac:dyDescent="0.2">
      <c r="A367" s="94">
        <v>365</v>
      </c>
      <c r="B367" s="94">
        <f t="shared" ca="1" si="5"/>
        <v>0.3758393022334614</v>
      </c>
      <c r="C367" s="94" t="s">
        <v>482</v>
      </c>
    </row>
    <row r="368" spans="1:3" x14ac:dyDescent="0.2">
      <c r="A368" s="94">
        <v>366</v>
      </c>
      <c r="B368" s="94">
        <f t="shared" ca="1" si="5"/>
        <v>0.54169132571402878</v>
      </c>
      <c r="C368" s="94" t="s">
        <v>482</v>
      </c>
    </row>
    <row r="369" spans="1:3" x14ac:dyDescent="0.2">
      <c r="A369" s="94">
        <v>367</v>
      </c>
      <c r="B369" s="94">
        <f t="shared" ca="1" si="5"/>
        <v>0.84467390232861006</v>
      </c>
      <c r="C369" s="94" t="s">
        <v>483</v>
      </c>
    </row>
    <row r="370" spans="1:3" x14ac:dyDescent="0.2">
      <c r="A370" s="94">
        <v>368</v>
      </c>
      <c r="B370" s="94">
        <f t="shared" ca="1" si="5"/>
        <v>0.82355092693336718</v>
      </c>
      <c r="C370" s="94" t="s">
        <v>483</v>
      </c>
    </row>
    <row r="371" spans="1:3" x14ac:dyDescent="0.2">
      <c r="A371" s="94">
        <v>369</v>
      </c>
      <c r="B371" s="94">
        <f t="shared" ca="1" si="5"/>
        <v>0.30497073596692292</v>
      </c>
      <c r="C371" s="94" t="s">
        <v>482</v>
      </c>
    </row>
    <row r="372" spans="1:3" x14ac:dyDescent="0.2">
      <c r="A372" s="94">
        <v>370</v>
      </c>
      <c r="B372" s="94">
        <f t="shared" ca="1" si="5"/>
        <v>0.63894547088521358</v>
      </c>
      <c r="C372" s="94" t="s">
        <v>483</v>
      </c>
    </row>
    <row r="373" spans="1:3" x14ac:dyDescent="0.2">
      <c r="A373" s="94">
        <v>371</v>
      </c>
      <c r="B373" s="94">
        <f t="shared" ca="1" si="5"/>
        <v>0.84360791972353444</v>
      </c>
      <c r="C373" s="94" t="s">
        <v>483</v>
      </c>
    </row>
    <row r="374" spans="1:3" x14ac:dyDescent="0.2">
      <c r="A374" s="94">
        <v>372</v>
      </c>
      <c r="B374" s="94">
        <f t="shared" ca="1" si="5"/>
        <v>0.46621308382537985</v>
      </c>
      <c r="C374" s="94" t="s">
        <v>482</v>
      </c>
    </row>
    <row r="375" spans="1:3" x14ac:dyDescent="0.2">
      <c r="A375" s="94">
        <v>373</v>
      </c>
      <c r="B375" s="94">
        <f t="shared" ca="1" si="5"/>
        <v>0.62261088862012426</v>
      </c>
      <c r="C375" s="94" t="s">
        <v>483</v>
      </c>
    </row>
    <row r="376" spans="1:3" x14ac:dyDescent="0.2">
      <c r="A376" s="94">
        <v>374</v>
      </c>
      <c r="B376" s="94">
        <f t="shared" ca="1" si="5"/>
        <v>0.71949358787044337</v>
      </c>
      <c r="C376" s="94" t="s">
        <v>483</v>
      </c>
    </row>
    <row r="377" spans="1:3" x14ac:dyDescent="0.2">
      <c r="A377" s="94">
        <v>375</v>
      </c>
      <c r="B377" s="94">
        <f t="shared" ca="1" si="5"/>
        <v>0.82244029437822663</v>
      </c>
      <c r="C377" s="94" t="s">
        <v>482</v>
      </c>
    </row>
    <row r="378" spans="1:3" x14ac:dyDescent="0.2">
      <c r="A378" s="94">
        <v>376</v>
      </c>
      <c r="B378" s="94">
        <f t="shared" ca="1" si="5"/>
        <v>0.76986629282119023</v>
      </c>
      <c r="C378" s="94" t="s">
        <v>483</v>
      </c>
    </row>
    <row r="379" spans="1:3" x14ac:dyDescent="0.2">
      <c r="A379" s="94">
        <v>377</v>
      </c>
      <c r="B379" s="94">
        <f t="shared" ca="1" si="5"/>
        <v>0.84547783547720179</v>
      </c>
      <c r="C379" s="94" t="s">
        <v>483</v>
      </c>
    </row>
    <row r="380" spans="1:3" x14ac:dyDescent="0.2">
      <c r="A380" s="94">
        <v>378</v>
      </c>
      <c r="B380" s="94">
        <f t="shared" ca="1" si="5"/>
        <v>0.63893086310747171</v>
      </c>
      <c r="C380" s="94" t="s">
        <v>483</v>
      </c>
    </row>
    <row r="381" spans="1:3" x14ac:dyDescent="0.2">
      <c r="A381" s="94">
        <v>379</v>
      </c>
      <c r="B381" s="94">
        <f t="shared" ca="1" si="5"/>
        <v>0.74282511560359399</v>
      </c>
      <c r="C381" s="94" t="s">
        <v>483</v>
      </c>
    </row>
    <row r="382" spans="1:3" x14ac:dyDescent="0.2">
      <c r="A382" s="94">
        <v>380</v>
      </c>
      <c r="B382" s="94">
        <f t="shared" ca="1" si="5"/>
        <v>0.79414838804387888</v>
      </c>
      <c r="C382" s="94" t="s">
        <v>483</v>
      </c>
    </row>
    <row r="383" spans="1:3" x14ac:dyDescent="0.2">
      <c r="A383" s="94">
        <v>381</v>
      </c>
      <c r="B383" s="94">
        <f t="shared" ca="1" si="5"/>
        <v>0.89066501713819646</v>
      </c>
      <c r="C383" s="94" t="s">
        <v>483</v>
      </c>
    </row>
    <row r="384" spans="1:3" x14ac:dyDescent="0.2">
      <c r="A384" s="94">
        <v>382</v>
      </c>
      <c r="B384" s="94">
        <f t="shared" ca="1" si="5"/>
        <v>0.57548691263899732</v>
      </c>
      <c r="C384" s="94" t="s">
        <v>483</v>
      </c>
    </row>
    <row r="385" spans="1:3" x14ac:dyDescent="0.2">
      <c r="A385" s="94">
        <v>383</v>
      </c>
      <c r="B385" s="94">
        <f t="shared" ca="1" si="5"/>
        <v>0.46370699661280701</v>
      </c>
      <c r="C385" s="94" t="s">
        <v>482</v>
      </c>
    </row>
    <row r="386" spans="1:3" x14ac:dyDescent="0.2">
      <c r="A386" s="94">
        <v>384</v>
      </c>
      <c r="B386" s="94">
        <f t="shared" ca="1" si="5"/>
        <v>0.84876825660654265</v>
      </c>
      <c r="C386" s="94" t="s">
        <v>483</v>
      </c>
    </row>
    <row r="387" spans="1:3" x14ac:dyDescent="0.2">
      <c r="A387" s="94">
        <v>385</v>
      </c>
      <c r="B387" s="94">
        <f t="shared" ref="B387:B450" ca="1" si="6">IF(C387="Bomb",_xlfn.NORM.INV(RAND(),0.7,0.1),_xlfn.NORM.INV(RAND(),0.6,0.15))</f>
        <v>0.35220680244713809</v>
      </c>
      <c r="C387" s="94" t="s">
        <v>482</v>
      </c>
    </row>
    <row r="388" spans="1:3" x14ac:dyDescent="0.2">
      <c r="A388" s="94">
        <v>386</v>
      </c>
      <c r="B388" s="94">
        <f t="shared" ca="1" si="6"/>
        <v>0.60549545740598754</v>
      </c>
      <c r="C388" s="94" t="s">
        <v>482</v>
      </c>
    </row>
    <row r="389" spans="1:3" x14ac:dyDescent="0.2">
      <c r="A389" s="94">
        <v>387</v>
      </c>
      <c r="B389" s="94">
        <f t="shared" ca="1" si="6"/>
        <v>0.40845652355147261</v>
      </c>
      <c r="C389" s="94" t="s">
        <v>482</v>
      </c>
    </row>
    <row r="390" spans="1:3" x14ac:dyDescent="0.2">
      <c r="A390" s="94">
        <v>388</v>
      </c>
      <c r="B390" s="94">
        <f t="shared" ca="1" si="6"/>
        <v>0.65444589028927536</v>
      </c>
      <c r="C390" s="94" t="s">
        <v>482</v>
      </c>
    </row>
    <row r="391" spans="1:3" x14ac:dyDescent="0.2">
      <c r="A391" s="94">
        <v>389</v>
      </c>
      <c r="B391" s="94">
        <f t="shared" ca="1" si="6"/>
        <v>0.45998326081757585</v>
      </c>
      <c r="C391" s="94" t="s">
        <v>482</v>
      </c>
    </row>
    <row r="392" spans="1:3" x14ac:dyDescent="0.2">
      <c r="A392" s="94">
        <v>390</v>
      </c>
      <c r="B392" s="94">
        <f t="shared" ca="1" si="6"/>
        <v>0.80155552779993722</v>
      </c>
      <c r="C392" s="94" t="s">
        <v>483</v>
      </c>
    </row>
    <row r="393" spans="1:3" x14ac:dyDescent="0.2">
      <c r="A393" s="94">
        <v>391</v>
      </c>
      <c r="B393" s="94">
        <f t="shared" ca="1" si="6"/>
        <v>0.872184764754246</v>
      </c>
      <c r="C393" s="94" t="s">
        <v>483</v>
      </c>
    </row>
    <row r="394" spans="1:3" x14ac:dyDescent="0.2">
      <c r="A394" s="94">
        <v>392</v>
      </c>
      <c r="B394" s="94">
        <f t="shared" ca="1" si="6"/>
        <v>0.34290057090209869</v>
      </c>
      <c r="C394" s="94" t="s">
        <v>482</v>
      </c>
    </row>
    <row r="395" spans="1:3" x14ac:dyDescent="0.2">
      <c r="A395" s="94">
        <v>393</v>
      </c>
      <c r="B395" s="94">
        <f t="shared" ca="1" si="6"/>
        <v>0.43873260254373381</v>
      </c>
      <c r="C395" s="94" t="s">
        <v>482</v>
      </c>
    </row>
    <row r="396" spans="1:3" x14ac:dyDescent="0.2">
      <c r="A396" s="94">
        <v>394</v>
      </c>
      <c r="B396" s="94">
        <f t="shared" ca="1" si="6"/>
        <v>0.3986346812485706</v>
      </c>
      <c r="C396" s="94" t="s">
        <v>482</v>
      </c>
    </row>
    <row r="397" spans="1:3" x14ac:dyDescent="0.2">
      <c r="A397" s="94">
        <v>395</v>
      </c>
      <c r="B397" s="94">
        <f t="shared" ca="1" si="6"/>
        <v>0.65891120920874402</v>
      </c>
      <c r="C397" s="94" t="s">
        <v>483</v>
      </c>
    </row>
    <row r="398" spans="1:3" x14ac:dyDescent="0.2">
      <c r="A398" s="94">
        <v>396</v>
      </c>
      <c r="B398" s="94">
        <f t="shared" ca="1" si="6"/>
        <v>0.86970779578531376</v>
      </c>
      <c r="C398" s="94" t="s">
        <v>483</v>
      </c>
    </row>
    <row r="399" spans="1:3" x14ac:dyDescent="0.2">
      <c r="A399" s="94">
        <v>397</v>
      </c>
      <c r="B399" s="94">
        <f t="shared" ca="1" si="6"/>
        <v>0.67409238239531322</v>
      </c>
      <c r="C399" s="94" t="s">
        <v>482</v>
      </c>
    </row>
    <row r="400" spans="1:3" x14ac:dyDescent="0.2">
      <c r="A400" s="94">
        <v>398</v>
      </c>
      <c r="B400" s="94">
        <f t="shared" ca="1" si="6"/>
        <v>0.71816081548245125</v>
      </c>
      <c r="C400" s="94" t="s">
        <v>483</v>
      </c>
    </row>
    <row r="401" spans="1:3" x14ac:dyDescent="0.2">
      <c r="A401" s="94">
        <v>399</v>
      </c>
      <c r="B401" s="94">
        <f t="shared" ca="1" si="6"/>
        <v>0.67542514214282079</v>
      </c>
      <c r="C401" s="94" t="s">
        <v>482</v>
      </c>
    </row>
    <row r="402" spans="1:3" x14ac:dyDescent="0.2">
      <c r="A402" s="94">
        <v>400</v>
      </c>
      <c r="B402" s="94">
        <f t="shared" ca="1" si="6"/>
        <v>0.63321931151772781</v>
      </c>
      <c r="C402" s="94" t="s">
        <v>483</v>
      </c>
    </row>
    <row r="403" spans="1:3" x14ac:dyDescent="0.2">
      <c r="A403" s="94">
        <v>401</v>
      </c>
      <c r="B403" s="94">
        <f t="shared" ca="1" si="6"/>
        <v>0.59896365128080331</v>
      </c>
      <c r="C403" s="94" t="s">
        <v>482</v>
      </c>
    </row>
    <row r="404" spans="1:3" x14ac:dyDescent="0.2">
      <c r="A404" s="94">
        <v>402</v>
      </c>
      <c r="B404" s="94">
        <f t="shared" ca="1" si="6"/>
        <v>0.5544331225119542</v>
      </c>
      <c r="C404" s="94" t="s">
        <v>482</v>
      </c>
    </row>
    <row r="405" spans="1:3" x14ac:dyDescent="0.2">
      <c r="A405" s="94">
        <v>403</v>
      </c>
      <c r="B405" s="94">
        <f t="shared" ca="1" si="6"/>
        <v>0.68678548035721743</v>
      </c>
      <c r="C405" s="94" t="s">
        <v>482</v>
      </c>
    </row>
    <row r="406" spans="1:3" x14ac:dyDescent="0.2">
      <c r="A406" s="94">
        <v>404</v>
      </c>
      <c r="B406" s="94">
        <f t="shared" ca="1" si="6"/>
        <v>0.58448798898478416</v>
      </c>
      <c r="C406" s="94" t="s">
        <v>483</v>
      </c>
    </row>
    <row r="407" spans="1:3" x14ac:dyDescent="0.2">
      <c r="A407" s="94">
        <v>405</v>
      </c>
      <c r="B407" s="94">
        <f t="shared" ca="1" si="6"/>
        <v>0.67771483763698748</v>
      </c>
      <c r="C407" s="94" t="s">
        <v>483</v>
      </c>
    </row>
    <row r="408" spans="1:3" x14ac:dyDescent="0.2">
      <c r="A408" s="94">
        <v>406</v>
      </c>
      <c r="B408" s="94">
        <f t="shared" ca="1" si="6"/>
        <v>0.45522430383734191</v>
      </c>
      <c r="C408" s="94" t="s">
        <v>482</v>
      </c>
    </row>
    <row r="409" spans="1:3" x14ac:dyDescent="0.2">
      <c r="A409" s="94">
        <v>407</v>
      </c>
      <c r="B409" s="94">
        <f t="shared" ca="1" si="6"/>
        <v>0.56354408409762025</v>
      </c>
      <c r="C409" s="94" t="s">
        <v>482</v>
      </c>
    </row>
    <row r="410" spans="1:3" x14ac:dyDescent="0.2">
      <c r="A410" s="94">
        <v>408</v>
      </c>
      <c r="B410" s="94">
        <f t="shared" ca="1" si="6"/>
        <v>0.75162670333079207</v>
      </c>
      <c r="C410" s="94" t="s">
        <v>483</v>
      </c>
    </row>
    <row r="411" spans="1:3" x14ac:dyDescent="0.2">
      <c r="A411" s="94">
        <v>409</v>
      </c>
      <c r="B411" s="94">
        <f t="shared" ca="1" si="6"/>
        <v>0.67399094303885954</v>
      </c>
      <c r="C411" s="94" t="s">
        <v>483</v>
      </c>
    </row>
    <row r="412" spans="1:3" x14ac:dyDescent="0.2">
      <c r="A412" s="94">
        <v>410</v>
      </c>
      <c r="B412" s="94">
        <f t="shared" ca="1" si="6"/>
        <v>0.77857778966101809</v>
      </c>
      <c r="C412" s="94" t="s">
        <v>483</v>
      </c>
    </row>
    <row r="413" spans="1:3" x14ac:dyDescent="0.2">
      <c r="A413" s="94">
        <v>411</v>
      </c>
      <c r="B413" s="94">
        <f t="shared" ca="1" si="6"/>
        <v>0.68556389080891822</v>
      </c>
      <c r="C413" s="94" t="s">
        <v>482</v>
      </c>
    </row>
    <row r="414" spans="1:3" x14ac:dyDescent="0.2">
      <c r="A414" s="94">
        <v>412</v>
      </c>
      <c r="B414" s="94">
        <f t="shared" ca="1" si="6"/>
        <v>0.61598549206470676</v>
      </c>
      <c r="C414" s="94" t="s">
        <v>482</v>
      </c>
    </row>
    <row r="415" spans="1:3" x14ac:dyDescent="0.2">
      <c r="A415" s="94">
        <v>413</v>
      </c>
      <c r="B415" s="94">
        <f t="shared" ca="1" si="6"/>
        <v>0.60872681479506485</v>
      </c>
      <c r="C415" s="94" t="s">
        <v>483</v>
      </c>
    </row>
    <row r="416" spans="1:3" x14ac:dyDescent="0.2">
      <c r="A416" s="94">
        <v>414</v>
      </c>
      <c r="B416" s="94">
        <f t="shared" ca="1" si="6"/>
        <v>0.71433095873120656</v>
      </c>
      <c r="C416" s="94" t="s">
        <v>483</v>
      </c>
    </row>
    <row r="417" spans="1:3" x14ac:dyDescent="0.2">
      <c r="A417" s="94">
        <v>415</v>
      </c>
      <c r="B417" s="94">
        <f t="shared" ca="1" si="6"/>
        <v>0.93138927738060284</v>
      </c>
      <c r="C417" s="94" t="s">
        <v>482</v>
      </c>
    </row>
    <row r="418" spans="1:3" x14ac:dyDescent="0.2">
      <c r="A418" s="94">
        <v>416</v>
      </c>
      <c r="B418" s="94">
        <f t="shared" ca="1" si="6"/>
        <v>0.76285250641722735</v>
      </c>
      <c r="C418" s="94" t="s">
        <v>483</v>
      </c>
    </row>
    <row r="419" spans="1:3" x14ac:dyDescent="0.2">
      <c r="A419" s="94">
        <v>417</v>
      </c>
      <c r="B419" s="94">
        <f t="shared" ca="1" si="6"/>
        <v>0.58361464365338955</v>
      </c>
      <c r="C419" s="94" t="s">
        <v>483</v>
      </c>
    </row>
    <row r="420" spans="1:3" x14ac:dyDescent="0.2">
      <c r="A420" s="94">
        <v>418</v>
      </c>
      <c r="B420" s="94">
        <f t="shared" ca="1" si="6"/>
        <v>0.78316214015385099</v>
      </c>
      <c r="C420" s="94" t="s">
        <v>482</v>
      </c>
    </row>
    <row r="421" spans="1:3" x14ac:dyDescent="0.2">
      <c r="A421" s="94">
        <v>419</v>
      </c>
      <c r="B421" s="94">
        <f t="shared" ca="1" si="6"/>
        <v>0.74206184625702054</v>
      </c>
      <c r="C421" s="94" t="s">
        <v>482</v>
      </c>
    </row>
    <row r="422" spans="1:3" x14ac:dyDescent="0.2">
      <c r="A422" s="94">
        <v>420</v>
      </c>
      <c r="B422" s="94">
        <f t="shared" ca="1" si="6"/>
        <v>0.88367934986267005</v>
      </c>
      <c r="C422" s="94" t="s">
        <v>483</v>
      </c>
    </row>
    <row r="423" spans="1:3" x14ac:dyDescent="0.2">
      <c r="A423" s="94">
        <v>421</v>
      </c>
      <c r="B423" s="94">
        <f t="shared" ca="1" si="6"/>
        <v>0.70002555059094429</v>
      </c>
      <c r="C423" s="94" t="s">
        <v>483</v>
      </c>
    </row>
    <row r="424" spans="1:3" x14ac:dyDescent="0.2">
      <c r="A424" s="94">
        <v>422</v>
      </c>
      <c r="B424" s="94">
        <f t="shared" ca="1" si="6"/>
        <v>0.71733571297527421</v>
      </c>
      <c r="C424" s="94" t="s">
        <v>482</v>
      </c>
    </row>
    <row r="425" spans="1:3" x14ac:dyDescent="0.2">
      <c r="A425" s="94">
        <v>423</v>
      </c>
      <c r="B425" s="94">
        <f t="shared" ca="1" si="6"/>
        <v>0.48087544288528283</v>
      </c>
      <c r="C425" s="94" t="s">
        <v>482</v>
      </c>
    </row>
    <row r="426" spans="1:3" x14ac:dyDescent="0.2">
      <c r="A426" s="94">
        <v>424</v>
      </c>
      <c r="B426" s="94">
        <f t="shared" ca="1" si="6"/>
        <v>0.9400593250224788</v>
      </c>
      <c r="C426" s="94" t="s">
        <v>482</v>
      </c>
    </row>
    <row r="427" spans="1:3" x14ac:dyDescent="0.2">
      <c r="A427" s="94">
        <v>425</v>
      </c>
      <c r="B427" s="94">
        <f t="shared" ca="1" si="6"/>
        <v>0.84148650322154617</v>
      </c>
      <c r="C427" s="94" t="s">
        <v>483</v>
      </c>
    </row>
    <row r="428" spans="1:3" x14ac:dyDescent="0.2">
      <c r="A428" s="94">
        <v>426</v>
      </c>
      <c r="B428" s="94">
        <f t="shared" ca="1" si="6"/>
        <v>0.61024820566586779</v>
      </c>
      <c r="C428" s="94" t="s">
        <v>482</v>
      </c>
    </row>
    <row r="429" spans="1:3" x14ac:dyDescent="0.2">
      <c r="A429" s="94">
        <v>427</v>
      </c>
      <c r="B429" s="94">
        <f t="shared" ca="1" si="6"/>
        <v>0.62930347126223296</v>
      </c>
      <c r="C429" s="94" t="s">
        <v>483</v>
      </c>
    </row>
    <row r="430" spans="1:3" x14ac:dyDescent="0.2">
      <c r="A430" s="94">
        <v>428</v>
      </c>
      <c r="B430" s="94">
        <f t="shared" ca="1" si="6"/>
        <v>0.75630081480270028</v>
      </c>
      <c r="C430" s="94" t="s">
        <v>482</v>
      </c>
    </row>
    <row r="431" spans="1:3" x14ac:dyDescent="0.2">
      <c r="A431" s="94">
        <v>429</v>
      </c>
      <c r="B431" s="94">
        <f t="shared" ca="1" si="6"/>
        <v>0.61393738600903625</v>
      </c>
      <c r="C431" s="94" t="s">
        <v>482</v>
      </c>
    </row>
    <row r="432" spans="1:3" x14ac:dyDescent="0.2">
      <c r="A432" s="94">
        <v>430</v>
      </c>
      <c r="B432" s="94">
        <f t="shared" ca="1" si="6"/>
        <v>0.56862338311458638</v>
      </c>
      <c r="C432" s="94" t="s">
        <v>483</v>
      </c>
    </row>
    <row r="433" spans="1:3" x14ac:dyDescent="0.2">
      <c r="A433" s="94">
        <v>431</v>
      </c>
      <c r="B433" s="94">
        <f t="shared" ca="1" si="6"/>
        <v>0.65522435542011248</v>
      </c>
      <c r="C433" s="94" t="s">
        <v>483</v>
      </c>
    </row>
    <row r="434" spans="1:3" x14ac:dyDescent="0.2">
      <c r="A434" s="94">
        <v>432</v>
      </c>
      <c r="B434" s="94">
        <f t="shared" ca="1" si="6"/>
        <v>0.52608197139746116</v>
      </c>
      <c r="C434" s="94" t="s">
        <v>482</v>
      </c>
    </row>
    <row r="435" spans="1:3" x14ac:dyDescent="0.2">
      <c r="A435" s="94">
        <v>433</v>
      </c>
      <c r="B435" s="94">
        <f t="shared" ca="1" si="6"/>
        <v>0.7712996804818375</v>
      </c>
      <c r="C435" s="94" t="s">
        <v>483</v>
      </c>
    </row>
    <row r="436" spans="1:3" x14ac:dyDescent="0.2">
      <c r="A436" s="94">
        <v>434</v>
      </c>
      <c r="B436" s="94">
        <f t="shared" ca="1" si="6"/>
        <v>0.3997161800368349</v>
      </c>
      <c r="C436" s="94" t="s">
        <v>482</v>
      </c>
    </row>
    <row r="437" spans="1:3" x14ac:dyDescent="0.2">
      <c r="A437" s="94">
        <v>435</v>
      </c>
      <c r="B437" s="94">
        <f t="shared" ca="1" si="6"/>
        <v>0.85044210272005993</v>
      </c>
      <c r="C437" s="94" t="s">
        <v>483</v>
      </c>
    </row>
    <row r="438" spans="1:3" x14ac:dyDescent="0.2">
      <c r="A438" s="94">
        <v>436</v>
      </c>
      <c r="B438" s="94">
        <f t="shared" ca="1" si="6"/>
        <v>0.8365602123575514</v>
      </c>
      <c r="C438" s="94" t="s">
        <v>483</v>
      </c>
    </row>
    <row r="439" spans="1:3" x14ac:dyDescent="0.2">
      <c r="A439" s="94">
        <v>437</v>
      </c>
      <c r="B439" s="94">
        <f t="shared" ca="1" si="6"/>
        <v>0.61504504536260141</v>
      </c>
      <c r="C439" s="94" t="s">
        <v>482</v>
      </c>
    </row>
    <row r="440" spans="1:3" x14ac:dyDescent="0.2">
      <c r="A440" s="94">
        <v>438</v>
      </c>
      <c r="B440" s="94">
        <f t="shared" ca="1" si="6"/>
        <v>0.63119552772642251</v>
      </c>
      <c r="C440" s="94" t="s">
        <v>483</v>
      </c>
    </row>
    <row r="441" spans="1:3" x14ac:dyDescent="0.2">
      <c r="A441" s="94">
        <v>439</v>
      </c>
      <c r="B441" s="94">
        <f t="shared" ca="1" si="6"/>
        <v>0.72775533443668283</v>
      </c>
      <c r="C441" s="94" t="s">
        <v>483</v>
      </c>
    </row>
    <row r="442" spans="1:3" x14ac:dyDescent="0.2">
      <c r="A442" s="94">
        <v>440</v>
      </c>
      <c r="B442" s="94">
        <f t="shared" ca="1" si="6"/>
        <v>0.82998994132392978</v>
      </c>
      <c r="C442" s="94" t="s">
        <v>483</v>
      </c>
    </row>
    <row r="443" spans="1:3" x14ac:dyDescent="0.2">
      <c r="A443" s="94">
        <v>441</v>
      </c>
      <c r="B443" s="94">
        <f t="shared" ca="1" si="6"/>
        <v>0.58105776257859687</v>
      </c>
      <c r="C443" s="94" t="s">
        <v>483</v>
      </c>
    </row>
    <row r="444" spans="1:3" x14ac:dyDescent="0.2">
      <c r="A444" s="94">
        <v>442</v>
      </c>
      <c r="B444" s="94">
        <f t="shared" ca="1" si="6"/>
        <v>0.70136448294096354</v>
      </c>
      <c r="C444" s="94" t="s">
        <v>483</v>
      </c>
    </row>
    <row r="445" spans="1:3" x14ac:dyDescent="0.2">
      <c r="A445" s="94">
        <v>443</v>
      </c>
      <c r="B445" s="94">
        <f t="shared" ca="1" si="6"/>
        <v>0.67713486894000763</v>
      </c>
      <c r="C445" s="94" t="s">
        <v>483</v>
      </c>
    </row>
    <row r="446" spans="1:3" x14ac:dyDescent="0.2">
      <c r="A446" s="94">
        <v>444</v>
      </c>
      <c r="B446" s="94">
        <f t="shared" ca="1" si="6"/>
        <v>0.41634865208627503</v>
      </c>
      <c r="C446" s="94" t="s">
        <v>482</v>
      </c>
    </row>
    <row r="447" spans="1:3" x14ac:dyDescent="0.2">
      <c r="A447" s="94">
        <v>445</v>
      </c>
      <c r="B447" s="94">
        <f t="shared" ca="1" si="6"/>
        <v>0.88368553872992606</v>
      </c>
      <c r="C447" s="94" t="s">
        <v>482</v>
      </c>
    </row>
    <row r="448" spans="1:3" x14ac:dyDescent="0.2">
      <c r="A448" s="94">
        <v>446</v>
      </c>
      <c r="B448" s="94">
        <f t="shared" ca="1" si="6"/>
        <v>0.69922914333247888</v>
      </c>
      <c r="C448" s="94" t="s">
        <v>483</v>
      </c>
    </row>
    <row r="449" spans="1:3" x14ac:dyDescent="0.2">
      <c r="A449" s="94">
        <v>447</v>
      </c>
      <c r="B449" s="94">
        <f t="shared" ca="1" si="6"/>
        <v>1.0724324090652244</v>
      </c>
      <c r="C449" s="94" t="s">
        <v>482</v>
      </c>
    </row>
    <row r="450" spans="1:3" x14ac:dyDescent="0.2">
      <c r="A450" s="94">
        <v>448</v>
      </c>
      <c r="B450" s="94">
        <f t="shared" ca="1" si="6"/>
        <v>0.82454749114767878</v>
      </c>
      <c r="C450" s="94" t="s">
        <v>483</v>
      </c>
    </row>
    <row r="451" spans="1:3" x14ac:dyDescent="0.2">
      <c r="A451" s="94">
        <v>449</v>
      </c>
      <c r="B451" s="94">
        <f t="shared" ref="B451:B514" ca="1" si="7">IF(C451="Bomb",_xlfn.NORM.INV(RAND(),0.7,0.1),_xlfn.NORM.INV(RAND(),0.6,0.15))</f>
        <v>0.86911951777552088</v>
      </c>
      <c r="C451" s="94" t="s">
        <v>483</v>
      </c>
    </row>
    <row r="452" spans="1:3" x14ac:dyDescent="0.2">
      <c r="A452" s="94">
        <v>450</v>
      </c>
      <c r="B452" s="94">
        <f t="shared" ca="1" si="7"/>
        <v>0.52647358433811287</v>
      </c>
      <c r="C452" s="94" t="s">
        <v>482</v>
      </c>
    </row>
    <row r="453" spans="1:3" x14ac:dyDescent="0.2">
      <c r="A453" s="94">
        <v>451</v>
      </c>
      <c r="B453" s="94">
        <f t="shared" ca="1" si="7"/>
        <v>0.63643483407528822</v>
      </c>
      <c r="C453" s="94" t="s">
        <v>483</v>
      </c>
    </row>
    <row r="454" spans="1:3" x14ac:dyDescent="0.2">
      <c r="A454" s="94">
        <v>452</v>
      </c>
      <c r="B454" s="94">
        <f t="shared" ca="1" si="7"/>
        <v>0.83776976328517982</v>
      </c>
      <c r="C454" s="94" t="s">
        <v>483</v>
      </c>
    </row>
    <row r="455" spans="1:3" x14ac:dyDescent="0.2">
      <c r="A455" s="94">
        <v>453</v>
      </c>
      <c r="B455" s="94">
        <f t="shared" ca="1" si="7"/>
        <v>0.56776615113303819</v>
      </c>
      <c r="C455" s="94" t="s">
        <v>482</v>
      </c>
    </row>
    <row r="456" spans="1:3" x14ac:dyDescent="0.2">
      <c r="A456" s="94">
        <v>454</v>
      </c>
      <c r="B456" s="94">
        <f t="shared" ca="1" si="7"/>
        <v>0.75415535826244251</v>
      </c>
      <c r="C456" s="94" t="s">
        <v>483</v>
      </c>
    </row>
    <row r="457" spans="1:3" x14ac:dyDescent="0.2">
      <c r="A457" s="94">
        <v>455</v>
      </c>
      <c r="B457" s="94">
        <f t="shared" ca="1" si="7"/>
        <v>0.37471800016675955</v>
      </c>
      <c r="C457" s="94" t="s">
        <v>482</v>
      </c>
    </row>
    <row r="458" spans="1:3" x14ac:dyDescent="0.2">
      <c r="A458" s="94">
        <v>456</v>
      </c>
      <c r="B458" s="94">
        <f t="shared" ca="1" si="7"/>
        <v>0.32707464592916408</v>
      </c>
      <c r="C458" s="94" t="s">
        <v>482</v>
      </c>
    </row>
    <row r="459" spans="1:3" x14ac:dyDescent="0.2">
      <c r="A459" s="94">
        <v>457</v>
      </c>
      <c r="B459" s="94">
        <f t="shared" ca="1" si="7"/>
        <v>0.49714017199433924</v>
      </c>
      <c r="C459" s="94" t="s">
        <v>482</v>
      </c>
    </row>
    <row r="460" spans="1:3" x14ac:dyDescent="0.2">
      <c r="A460" s="94">
        <v>458</v>
      </c>
      <c r="B460" s="94">
        <f t="shared" ca="1" si="7"/>
        <v>0.35813034891608075</v>
      </c>
      <c r="C460" s="94" t="s">
        <v>482</v>
      </c>
    </row>
    <row r="461" spans="1:3" x14ac:dyDescent="0.2">
      <c r="A461" s="94">
        <v>459</v>
      </c>
      <c r="B461" s="94">
        <f t="shared" ca="1" si="7"/>
        <v>0.65740134086022595</v>
      </c>
      <c r="C461" s="94" t="s">
        <v>483</v>
      </c>
    </row>
    <row r="462" spans="1:3" x14ac:dyDescent="0.2">
      <c r="A462" s="94">
        <v>460</v>
      </c>
      <c r="B462" s="94">
        <f t="shared" ca="1" si="7"/>
        <v>0.76399162679214205</v>
      </c>
      <c r="C462" s="94" t="s">
        <v>483</v>
      </c>
    </row>
    <row r="463" spans="1:3" x14ac:dyDescent="0.2">
      <c r="A463" s="94">
        <v>461</v>
      </c>
      <c r="B463" s="94">
        <f t="shared" ca="1" si="7"/>
        <v>0.63280171479307534</v>
      </c>
      <c r="C463" s="94" t="s">
        <v>482</v>
      </c>
    </row>
    <row r="464" spans="1:3" x14ac:dyDescent="0.2">
      <c r="A464" s="94">
        <v>462</v>
      </c>
      <c r="B464" s="94">
        <f t="shared" ca="1" si="7"/>
        <v>0.67852020700069282</v>
      </c>
      <c r="C464" s="94" t="s">
        <v>483</v>
      </c>
    </row>
    <row r="465" spans="1:3" x14ac:dyDescent="0.2">
      <c r="A465" s="94">
        <v>463</v>
      </c>
      <c r="B465" s="94">
        <f t="shared" ca="1" si="7"/>
        <v>0.76149732095077771</v>
      </c>
      <c r="C465" s="94" t="s">
        <v>483</v>
      </c>
    </row>
    <row r="466" spans="1:3" x14ac:dyDescent="0.2">
      <c r="A466" s="94">
        <v>464</v>
      </c>
      <c r="B466" s="94">
        <f t="shared" ca="1" si="7"/>
        <v>0.72407087351146715</v>
      </c>
      <c r="C466" s="94" t="s">
        <v>483</v>
      </c>
    </row>
    <row r="467" spans="1:3" x14ac:dyDescent="0.2">
      <c r="A467" s="94">
        <v>465</v>
      </c>
      <c r="B467" s="94">
        <f t="shared" ca="1" si="7"/>
        <v>0.81597803670537916</v>
      </c>
      <c r="C467" s="94" t="s">
        <v>483</v>
      </c>
    </row>
    <row r="468" spans="1:3" x14ac:dyDescent="0.2">
      <c r="A468" s="94">
        <v>466</v>
      </c>
      <c r="B468" s="94">
        <f t="shared" ca="1" si="7"/>
        <v>0.48736036756253898</v>
      </c>
      <c r="C468" s="94" t="s">
        <v>482</v>
      </c>
    </row>
    <row r="469" spans="1:3" x14ac:dyDescent="0.2">
      <c r="A469" s="94">
        <v>467</v>
      </c>
      <c r="B469" s="94">
        <f t="shared" ca="1" si="7"/>
        <v>0.5939035831662155</v>
      </c>
      <c r="C469" s="94" t="s">
        <v>482</v>
      </c>
    </row>
    <row r="470" spans="1:3" x14ac:dyDescent="0.2">
      <c r="A470" s="94">
        <v>468</v>
      </c>
      <c r="B470" s="94">
        <f t="shared" ca="1" si="7"/>
        <v>0.73263071339380326</v>
      </c>
      <c r="C470" s="94" t="s">
        <v>482</v>
      </c>
    </row>
    <row r="471" spans="1:3" x14ac:dyDescent="0.2">
      <c r="A471" s="94">
        <v>469</v>
      </c>
      <c r="B471" s="94">
        <f t="shared" ca="1" si="7"/>
        <v>0.66724558729881001</v>
      </c>
      <c r="C471" s="94" t="s">
        <v>483</v>
      </c>
    </row>
    <row r="472" spans="1:3" x14ac:dyDescent="0.2">
      <c r="A472" s="94">
        <v>470</v>
      </c>
      <c r="B472" s="94">
        <f t="shared" ca="1" si="7"/>
        <v>0.72644784774338822</v>
      </c>
      <c r="C472" s="94" t="s">
        <v>482</v>
      </c>
    </row>
    <row r="473" spans="1:3" x14ac:dyDescent="0.2">
      <c r="A473" s="94">
        <v>471</v>
      </c>
      <c r="B473" s="94">
        <f t="shared" ca="1" si="7"/>
        <v>0.64091578542117622</v>
      </c>
      <c r="C473" s="94" t="s">
        <v>483</v>
      </c>
    </row>
    <row r="474" spans="1:3" x14ac:dyDescent="0.2">
      <c r="A474" s="94">
        <v>472</v>
      </c>
      <c r="B474" s="94">
        <f t="shared" ca="1" si="7"/>
        <v>0.70130511465494971</v>
      </c>
      <c r="C474" s="94" t="s">
        <v>483</v>
      </c>
    </row>
    <row r="475" spans="1:3" x14ac:dyDescent="0.2">
      <c r="A475" s="94">
        <v>473</v>
      </c>
      <c r="B475" s="94">
        <f t="shared" ca="1" si="7"/>
        <v>0.6828639904871957</v>
      </c>
      <c r="C475" s="94" t="s">
        <v>483</v>
      </c>
    </row>
    <row r="476" spans="1:3" x14ac:dyDescent="0.2">
      <c r="A476" s="94">
        <v>474</v>
      </c>
      <c r="B476" s="94">
        <f t="shared" ca="1" si="7"/>
        <v>0.5989647443800945</v>
      </c>
      <c r="C476" s="94" t="s">
        <v>482</v>
      </c>
    </row>
    <row r="477" spans="1:3" x14ac:dyDescent="0.2">
      <c r="A477" s="94">
        <v>475</v>
      </c>
      <c r="B477" s="94">
        <f t="shared" ca="1" si="7"/>
        <v>0.61673853033180137</v>
      </c>
      <c r="C477" s="94" t="s">
        <v>483</v>
      </c>
    </row>
    <row r="478" spans="1:3" x14ac:dyDescent="0.2">
      <c r="A478" s="94">
        <v>476</v>
      </c>
      <c r="B478" s="94">
        <f t="shared" ca="1" si="7"/>
        <v>0.61803330003023205</v>
      </c>
      <c r="C478" s="94" t="s">
        <v>483</v>
      </c>
    </row>
    <row r="479" spans="1:3" x14ac:dyDescent="0.2">
      <c r="A479" s="94">
        <v>477</v>
      </c>
      <c r="B479" s="94">
        <f t="shared" ca="1" si="7"/>
        <v>0.65186591413842965</v>
      </c>
      <c r="C479" s="94" t="s">
        <v>482</v>
      </c>
    </row>
    <row r="480" spans="1:3" x14ac:dyDescent="0.2">
      <c r="A480" s="94">
        <v>478</v>
      </c>
      <c r="B480" s="94">
        <f t="shared" ca="1" si="7"/>
        <v>0.58151898636720079</v>
      </c>
      <c r="C480" s="94" t="s">
        <v>482</v>
      </c>
    </row>
    <row r="481" spans="1:3" x14ac:dyDescent="0.2">
      <c r="A481" s="94">
        <v>479</v>
      </c>
      <c r="B481" s="94">
        <f t="shared" ca="1" si="7"/>
        <v>0.54230675936188044</v>
      </c>
      <c r="C481" s="94" t="s">
        <v>483</v>
      </c>
    </row>
    <row r="482" spans="1:3" x14ac:dyDescent="0.2">
      <c r="A482" s="94">
        <v>480</v>
      </c>
      <c r="B482" s="94">
        <f t="shared" ca="1" si="7"/>
        <v>0.69292857801152896</v>
      </c>
      <c r="C482" s="94" t="s">
        <v>483</v>
      </c>
    </row>
    <row r="483" spans="1:3" x14ac:dyDescent="0.2">
      <c r="A483" s="94">
        <v>481</v>
      </c>
      <c r="B483" s="94">
        <f t="shared" ca="1" si="7"/>
        <v>0.5105093540329172</v>
      </c>
      <c r="C483" s="94" t="s">
        <v>482</v>
      </c>
    </row>
    <row r="484" spans="1:3" x14ac:dyDescent="0.2">
      <c r="A484" s="94">
        <v>482</v>
      </c>
      <c r="B484" s="94">
        <f t="shared" ca="1" si="7"/>
        <v>0.52644898729745726</v>
      </c>
      <c r="C484" s="94" t="s">
        <v>482</v>
      </c>
    </row>
    <row r="485" spans="1:3" x14ac:dyDescent="0.2">
      <c r="A485" s="94">
        <v>483</v>
      </c>
      <c r="B485" s="94">
        <f t="shared" ca="1" si="7"/>
        <v>0.70320414300352818</v>
      </c>
      <c r="C485" s="94" t="s">
        <v>483</v>
      </c>
    </row>
    <row r="486" spans="1:3" x14ac:dyDescent="0.2">
      <c r="A486" s="94">
        <v>484</v>
      </c>
      <c r="B486" s="94">
        <f t="shared" ca="1" si="7"/>
        <v>0.7138500878399765</v>
      </c>
      <c r="C486" s="94" t="s">
        <v>483</v>
      </c>
    </row>
    <row r="487" spans="1:3" x14ac:dyDescent="0.2">
      <c r="A487" s="94">
        <v>485</v>
      </c>
      <c r="B487" s="94">
        <f t="shared" ca="1" si="7"/>
        <v>0.73262519534682824</v>
      </c>
      <c r="C487" s="94" t="s">
        <v>483</v>
      </c>
    </row>
    <row r="488" spans="1:3" x14ac:dyDescent="0.2">
      <c r="A488" s="94">
        <v>486</v>
      </c>
      <c r="B488" s="94">
        <f t="shared" ca="1" si="7"/>
        <v>0.25194073478559598</v>
      </c>
      <c r="C488" s="94" t="s">
        <v>482</v>
      </c>
    </row>
    <row r="489" spans="1:3" x14ac:dyDescent="0.2">
      <c r="A489" s="94">
        <v>487</v>
      </c>
      <c r="B489" s="94">
        <f t="shared" ca="1" si="7"/>
        <v>0.59218047986878386</v>
      </c>
      <c r="C489" s="94" t="s">
        <v>483</v>
      </c>
    </row>
    <row r="490" spans="1:3" x14ac:dyDescent="0.2">
      <c r="A490" s="94">
        <v>488</v>
      </c>
      <c r="B490" s="94">
        <f t="shared" ca="1" si="7"/>
        <v>0.49481088383757516</v>
      </c>
      <c r="C490" s="94" t="s">
        <v>482</v>
      </c>
    </row>
    <row r="491" spans="1:3" x14ac:dyDescent="0.2">
      <c r="A491" s="94">
        <v>489</v>
      </c>
      <c r="B491" s="94">
        <f t="shared" ca="1" si="7"/>
        <v>0.72106946261336591</v>
      </c>
      <c r="C491" s="94" t="s">
        <v>482</v>
      </c>
    </row>
    <row r="492" spans="1:3" x14ac:dyDescent="0.2">
      <c r="A492" s="94">
        <v>490</v>
      </c>
      <c r="B492" s="94">
        <f t="shared" ca="1" si="7"/>
        <v>0.7245723462166378</v>
      </c>
      <c r="C492" s="94" t="s">
        <v>483</v>
      </c>
    </row>
    <row r="493" spans="1:3" x14ac:dyDescent="0.2">
      <c r="A493" s="94">
        <v>491</v>
      </c>
      <c r="B493" s="94">
        <f t="shared" ca="1" si="7"/>
        <v>0.51584279163246027</v>
      </c>
      <c r="C493" s="94" t="s">
        <v>482</v>
      </c>
    </row>
    <row r="494" spans="1:3" x14ac:dyDescent="0.2">
      <c r="A494" s="94">
        <v>492</v>
      </c>
      <c r="B494" s="94">
        <f t="shared" ca="1" si="7"/>
        <v>0.8197327049890466</v>
      </c>
      <c r="C494" s="94" t="s">
        <v>483</v>
      </c>
    </row>
    <row r="495" spans="1:3" x14ac:dyDescent="0.2">
      <c r="A495" s="94">
        <v>493</v>
      </c>
      <c r="B495" s="94">
        <f t="shared" ca="1" si="7"/>
        <v>0.52729572585197326</v>
      </c>
      <c r="C495" s="94" t="s">
        <v>482</v>
      </c>
    </row>
    <row r="496" spans="1:3" x14ac:dyDescent="0.2">
      <c r="A496" s="94">
        <v>494</v>
      </c>
      <c r="B496" s="94">
        <f t="shared" ca="1" si="7"/>
        <v>0.67177557453093462</v>
      </c>
      <c r="C496" s="94" t="s">
        <v>482</v>
      </c>
    </row>
    <row r="497" spans="1:3" x14ac:dyDescent="0.2">
      <c r="A497" s="94">
        <v>495</v>
      </c>
      <c r="B497" s="94">
        <f t="shared" ca="1" si="7"/>
        <v>0.71376986389448049</v>
      </c>
      <c r="C497" s="94" t="s">
        <v>483</v>
      </c>
    </row>
    <row r="498" spans="1:3" x14ac:dyDescent="0.2">
      <c r="A498" s="94">
        <v>496</v>
      </c>
      <c r="B498" s="94">
        <f t="shared" ca="1" si="7"/>
        <v>0.73021478786820115</v>
      </c>
      <c r="C498" s="94" t="s">
        <v>483</v>
      </c>
    </row>
    <row r="499" spans="1:3" x14ac:dyDescent="0.2">
      <c r="A499" s="94">
        <v>497</v>
      </c>
      <c r="B499" s="94">
        <f t="shared" ca="1" si="7"/>
        <v>0.53416647512209581</v>
      </c>
      <c r="C499" s="94" t="s">
        <v>483</v>
      </c>
    </row>
    <row r="500" spans="1:3" x14ac:dyDescent="0.2">
      <c r="A500" s="94">
        <v>498</v>
      </c>
      <c r="B500" s="94">
        <f t="shared" ca="1" si="7"/>
        <v>0.48120887512706678</v>
      </c>
      <c r="C500" s="94" t="s">
        <v>482</v>
      </c>
    </row>
    <row r="501" spans="1:3" x14ac:dyDescent="0.2">
      <c r="A501" s="94">
        <v>499</v>
      </c>
      <c r="B501" s="94">
        <f t="shared" ca="1" si="7"/>
        <v>0.48954099758999314</v>
      </c>
      <c r="C501" s="94" t="s">
        <v>483</v>
      </c>
    </row>
    <row r="502" spans="1:3" x14ac:dyDescent="0.2">
      <c r="A502" s="94">
        <v>500</v>
      </c>
      <c r="B502" s="94">
        <f t="shared" ca="1" si="7"/>
        <v>0.52845396068911898</v>
      </c>
      <c r="C502" s="94" t="s">
        <v>483</v>
      </c>
    </row>
    <row r="503" spans="1:3" x14ac:dyDescent="0.2">
      <c r="A503" s="94">
        <v>501</v>
      </c>
      <c r="B503" s="94">
        <f t="shared" ca="1" si="7"/>
        <v>0.52774473342849371</v>
      </c>
      <c r="C503" s="94" t="s">
        <v>482</v>
      </c>
    </row>
    <row r="504" spans="1:3" x14ac:dyDescent="0.2">
      <c r="A504" s="94">
        <v>502</v>
      </c>
      <c r="B504" s="94">
        <f t="shared" ca="1" si="7"/>
        <v>0.63093887184479147</v>
      </c>
      <c r="C504" s="94" t="s">
        <v>482</v>
      </c>
    </row>
    <row r="505" spans="1:3" x14ac:dyDescent="0.2">
      <c r="A505" s="94">
        <v>503</v>
      </c>
      <c r="B505" s="94">
        <f t="shared" ca="1" si="7"/>
        <v>0.81768846069515999</v>
      </c>
      <c r="C505" s="94" t="s">
        <v>482</v>
      </c>
    </row>
    <row r="506" spans="1:3" x14ac:dyDescent="0.2">
      <c r="A506" s="94">
        <v>504</v>
      </c>
      <c r="B506" s="94">
        <f t="shared" ca="1" si="7"/>
        <v>0.4451665637919977</v>
      </c>
      <c r="C506" s="94" t="s">
        <v>482</v>
      </c>
    </row>
    <row r="507" spans="1:3" x14ac:dyDescent="0.2">
      <c r="A507" s="94">
        <v>505</v>
      </c>
      <c r="B507" s="94">
        <f t="shared" ca="1" si="7"/>
        <v>0.78484635701519045</v>
      </c>
      <c r="C507" s="94" t="s">
        <v>483</v>
      </c>
    </row>
    <row r="508" spans="1:3" x14ac:dyDescent="0.2">
      <c r="A508" s="94">
        <v>506</v>
      </c>
      <c r="B508" s="94">
        <f t="shared" ca="1" si="7"/>
        <v>0.53948156465720198</v>
      </c>
      <c r="C508" s="94" t="s">
        <v>483</v>
      </c>
    </row>
    <row r="509" spans="1:3" x14ac:dyDescent="0.2">
      <c r="A509" s="94">
        <v>507</v>
      </c>
      <c r="B509" s="94">
        <f t="shared" ca="1" si="7"/>
        <v>0.97536132119017194</v>
      </c>
      <c r="C509" s="94" t="s">
        <v>483</v>
      </c>
    </row>
    <row r="510" spans="1:3" x14ac:dyDescent="0.2">
      <c r="A510" s="94">
        <v>508</v>
      </c>
      <c r="B510" s="94">
        <f t="shared" ca="1" si="7"/>
        <v>0.61817167341960721</v>
      </c>
      <c r="C510" s="94" t="s">
        <v>482</v>
      </c>
    </row>
    <row r="511" spans="1:3" x14ac:dyDescent="0.2">
      <c r="A511" s="94">
        <v>509</v>
      </c>
      <c r="B511" s="94">
        <f t="shared" ca="1" si="7"/>
        <v>0.7389644529964311</v>
      </c>
      <c r="C511" s="94" t="s">
        <v>483</v>
      </c>
    </row>
    <row r="512" spans="1:3" x14ac:dyDescent="0.2">
      <c r="A512" s="94">
        <v>510</v>
      </c>
      <c r="B512" s="94">
        <f t="shared" ca="1" si="7"/>
        <v>0.65790837573260963</v>
      </c>
      <c r="C512" s="94" t="s">
        <v>483</v>
      </c>
    </row>
    <row r="513" spans="1:3" x14ac:dyDescent="0.2">
      <c r="A513" s="94">
        <v>511</v>
      </c>
      <c r="B513" s="94">
        <f t="shared" ca="1" si="7"/>
        <v>0.87427774192078966</v>
      </c>
      <c r="C513" s="94" t="s">
        <v>483</v>
      </c>
    </row>
    <row r="514" spans="1:3" x14ac:dyDescent="0.2">
      <c r="A514" s="94">
        <v>512</v>
      </c>
      <c r="B514" s="94">
        <f t="shared" ca="1" si="7"/>
        <v>0.64000863753219861</v>
      </c>
      <c r="C514" s="94" t="s">
        <v>483</v>
      </c>
    </row>
    <row r="515" spans="1:3" x14ac:dyDescent="0.2">
      <c r="A515" s="94">
        <v>513</v>
      </c>
      <c r="B515" s="94">
        <f t="shared" ref="B515:B578" ca="1" si="8">IF(C515="Bomb",_xlfn.NORM.INV(RAND(),0.7,0.1),_xlfn.NORM.INV(RAND(),0.6,0.15))</f>
        <v>0.78108347024443392</v>
      </c>
      <c r="C515" s="94" t="s">
        <v>483</v>
      </c>
    </row>
    <row r="516" spans="1:3" x14ac:dyDescent="0.2">
      <c r="A516" s="94">
        <v>514</v>
      </c>
      <c r="B516" s="94">
        <f t="shared" ca="1" si="8"/>
        <v>0.51713198134319993</v>
      </c>
      <c r="C516" s="94" t="s">
        <v>482</v>
      </c>
    </row>
    <row r="517" spans="1:3" x14ac:dyDescent="0.2">
      <c r="A517" s="94">
        <v>515</v>
      </c>
      <c r="B517" s="94">
        <f t="shared" ca="1" si="8"/>
        <v>0.67867753168254097</v>
      </c>
      <c r="C517" s="94" t="s">
        <v>483</v>
      </c>
    </row>
    <row r="518" spans="1:3" x14ac:dyDescent="0.2">
      <c r="A518" s="94">
        <v>516</v>
      </c>
      <c r="B518" s="94">
        <f t="shared" ca="1" si="8"/>
        <v>0.61972986337896052</v>
      </c>
      <c r="C518" s="94" t="s">
        <v>483</v>
      </c>
    </row>
    <row r="519" spans="1:3" x14ac:dyDescent="0.2">
      <c r="A519" s="94">
        <v>517</v>
      </c>
      <c r="B519" s="94">
        <f t="shared" ca="1" si="8"/>
        <v>0.63038555179764455</v>
      </c>
      <c r="C519" s="94" t="s">
        <v>483</v>
      </c>
    </row>
    <row r="520" spans="1:3" x14ac:dyDescent="0.2">
      <c r="A520" s="94">
        <v>518</v>
      </c>
      <c r="B520" s="94">
        <f t="shared" ca="1" si="8"/>
        <v>0.8770353048035785</v>
      </c>
      <c r="C520" s="94" t="s">
        <v>482</v>
      </c>
    </row>
    <row r="521" spans="1:3" x14ac:dyDescent="0.2">
      <c r="A521" s="94">
        <v>519</v>
      </c>
      <c r="B521" s="94">
        <f t="shared" ca="1" si="8"/>
        <v>0.87252278649174875</v>
      </c>
      <c r="C521" s="94" t="s">
        <v>483</v>
      </c>
    </row>
    <row r="522" spans="1:3" x14ac:dyDescent="0.2">
      <c r="A522" s="94">
        <v>520</v>
      </c>
      <c r="B522" s="94">
        <f t="shared" ca="1" si="8"/>
        <v>0.46878866905886246</v>
      </c>
      <c r="C522" s="94" t="s">
        <v>482</v>
      </c>
    </row>
    <row r="523" spans="1:3" x14ac:dyDescent="0.2">
      <c r="A523" s="94">
        <v>521</v>
      </c>
      <c r="B523" s="94">
        <f t="shared" ca="1" si="8"/>
        <v>0.48158181049986265</v>
      </c>
      <c r="C523" s="94" t="s">
        <v>482</v>
      </c>
    </row>
    <row r="524" spans="1:3" x14ac:dyDescent="0.2">
      <c r="A524" s="94">
        <v>522</v>
      </c>
      <c r="B524" s="94">
        <f t="shared" ca="1" si="8"/>
        <v>0.6208984563251212</v>
      </c>
      <c r="C524" s="94" t="s">
        <v>483</v>
      </c>
    </row>
    <row r="525" spans="1:3" x14ac:dyDescent="0.2">
      <c r="A525" s="94">
        <v>523</v>
      </c>
      <c r="B525" s="94">
        <f t="shared" ca="1" si="8"/>
        <v>0.56062271681376641</v>
      </c>
      <c r="C525" s="94" t="s">
        <v>483</v>
      </c>
    </row>
    <row r="526" spans="1:3" x14ac:dyDescent="0.2">
      <c r="A526" s="94">
        <v>524</v>
      </c>
      <c r="B526" s="94">
        <f t="shared" ca="1" si="8"/>
        <v>0.47733717242254298</v>
      </c>
      <c r="C526" s="94" t="s">
        <v>482</v>
      </c>
    </row>
    <row r="527" spans="1:3" x14ac:dyDescent="0.2">
      <c r="A527" s="94">
        <v>525</v>
      </c>
      <c r="B527" s="94">
        <f t="shared" ca="1" si="8"/>
        <v>0.88456313269109221</v>
      </c>
      <c r="C527" s="94" t="s">
        <v>483</v>
      </c>
    </row>
    <row r="528" spans="1:3" x14ac:dyDescent="0.2">
      <c r="A528" s="94">
        <v>526</v>
      </c>
      <c r="B528" s="94">
        <f t="shared" ca="1" si="8"/>
        <v>0.85278055234808259</v>
      </c>
      <c r="C528" s="94" t="s">
        <v>482</v>
      </c>
    </row>
    <row r="529" spans="1:3" x14ac:dyDescent="0.2">
      <c r="A529" s="94">
        <v>527</v>
      </c>
      <c r="B529" s="94">
        <f t="shared" ca="1" si="8"/>
        <v>0.70143831543715607</v>
      </c>
      <c r="C529" s="94" t="s">
        <v>482</v>
      </c>
    </row>
    <row r="530" spans="1:3" x14ac:dyDescent="0.2">
      <c r="A530" s="94">
        <v>528</v>
      </c>
      <c r="B530" s="94">
        <f t="shared" ca="1" si="8"/>
        <v>0.7034080888324713</v>
      </c>
      <c r="C530" s="94" t="s">
        <v>483</v>
      </c>
    </row>
    <row r="531" spans="1:3" x14ac:dyDescent="0.2">
      <c r="A531" s="94">
        <v>529</v>
      </c>
      <c r="B531" s="94">
        <f t="shared" ca="1" si="8"/>
        <v>0.81735218667325549</v>
      </c>
      <c r="C531" s="94" t="s">
        <v>483</v>
      </c>
    </row>
    <row r="532" spans="1:3" x14ac:dyDescent="0.2">
      <c r="A532" s="94">
        <v>530</v>
      </c>
      <c r="B532" s="94">
        <f t="shared" ca="1" si="8"/>
        <v>0.57693330940344401</v>
      </c>
      <c r="C532" s="94" t="s">
        <v>482</v>
      </c>
    </row>
    <row r="533" spans="1:3" x14ac:dyDescent="0.2">
      <c r="A533" s="94">
        <v>531</v>
      </c>
      <c r="B533" s="94">
        <f t="shared" ca="1" si="8"/>
        <v>0.58584089547740337</v>
      </c>
      <c r="C533" s="94" t="s">
        <v>483</v>
      </c>
    </row>
    <row r="534" spans="1:3" x14ac:dyDescent="0.2">
      <c r="A534" s="94">
        <v>532</v>
      </c>
      <c r="B534" s="94">
        <f t="shared" ca="1" si="8"/>
        <v>0.44316359104638609</v>
      </c>
      <c r="C534" s="94" t="s">
        <v>482</v>
      </c>
    </row>
    <row r="535" spans="1:3" x14ac:dyDescent="0.2">
      <c r="A535" s="94">
        <v>533</v>
      </c>
      <c r="B535" s="94">
        <f t="shared" ca="1" si="8"/>
        <v>0.46328019211675209</v>
      </c>
      <c r="C535" s="94" t="s">
        <v>482</v>
      </c>
    </row>
    <row r="536" spans="1:3" x14ac:dyDescent="0.2">
      <c r="A536" s="94">
        <v>534</v>
      </c>
      <c r="B536" s="94">
        <f t="shared" ca="1" si="8"/>
        <v>0.63175577000092942</v>
      </c>
      <c r="C536" s="94" t="s">
        <v>483</v>
      </c>
    </row>
    <row r="537" spans="1:3" x14ac:dyDescent="0.2">
      <c r="A537" s="94">
        <v>535</v>
      </c>
      <c r="B537" s="94">
        <f t="shared" ca="1" si="8"/>
        <v>0.40955551445819594</v>
      </c>
      <c r="C537" s="94" t="s">
        <v>482</v>
      </c>
    </row>
    <row r="538" spans="1:3" x14ac:dyDescent="0.2">
      <c r="A538" s="94">
        <v>536</v>
      </c>
      <c r="B538" s="94">
        <f t="shared" ca="1" si="8"/>
        <v>0.47107374441128846</v>
      </c>
      <c r="C538" s="94" t="s">
        <v>482</v>
      </c>
    </row>
    <row r="539" spans="1:3" x14ac:dyDescent="0.2">
      <c r="A539" s="94">
        <v>537</v>
      </c>
      <c r="B539" s="94">
        <f t="shared" ca="1" si="8"/>
        <v>0.81270946252803089</v>
      </c>
      <c r="C539" s="94" t="s">
        <v>482</v>
      </c>
    </row>
    <row r="540" spans="1:3" x14ac:dyDescent="0.2">
      <c r="A540" s="94">
        <v>538</v>
      </c>
      <c r="B540" s="94">
        <f t="shared" ca="1" si="8"/>
        <v>0.64055108541919781</v>
      </c>
      <c r="C540" s="94" t="s">
        <v>483</v>
      </c>
    </row>
    <row r="541" spans="1:3" x14ac:dyDescent="0.2">
      <c r="A541" s="94">
        <v>539</v>
      </c>
      <c r="B541" s="94">
        <f t="shared" ca="1" si="8"/>
        <v>0.67785467160020196</v>
      </c>
      <c r="C541" s="94" t="s">
        <v>482</v>
      </c>
    </row>
    <row r="542" spans="1:3" x14ac:dyDescent="0.2">
      <c r="A542" s="94">
        <v>540</v>
      </c>
      <c r="B542" s="94">
        <f t="shared" ca="1" si="8"/>
        <v>0.30992984851718008</v>
      </c>
      <c r="C542" s="94" t="s">
        <v>482</v>
      </c>
    </row>
    <row r="543" spans="1:3" x14ac:dyDescent="0.2">
      <c r="A543" s="94">
        <v>541</v>
      </c>
      <c r="B543" s="94">
        <f t="shared" ca="1" si="8"/>
        <v>0.39719827703298605</v>
      </c>
      <c r="C543" s="94" t="s">
        <v>482</v>
      </c>
    </row>
    <row r="544" spans="1:3" x14ac:dyDescent="0.2">
      <c r="A544" s="94">
        <v>542</v>
      </c>
      <c r="B544" s="94">
        <f t="shared" ca="1" si="8"/>
        <v>0.63779281442351121</v>
      </c>
      <c r="C544" s="94" t="s">
        <v>483</v>
      </c>
    </row>
    <row r="545" spans="1:3" x14ac:dyDescent="0.2">
      <c r="A545" s="94">
        <v>543</v>
      </c>
      <c r="B545" s="94">
        <f t="shared" ca="1" si="8"/>
        <v>0.77119461689560953</v>
      </c>
      <c r="C545" s="94" t="s">
        <v>483</v>
      </c>
    </row>
    <row r="546" spans="1:3" x14ac:dyDescent="0.2">
      <c r="A546" s="94">
        <v>544</v>
      </c>
      <c r="B546" s="94">
        <f t="shared" ca="1" si="8"/>
        <v>0.72357919514339486</v>
      </c>
      <c r="C546" s="94" t="s">
        <v>483</v>
      </c>
    </row>
    <row r="547" spans="1:3" x14ac:dyDescent="0.2">
      <c r="A547" s="94">
        <v>545</v>
      </c>
      <c r="B547" s="94">
        <f t="shared" ca="1" si="8"/>
        <v>0.51020488418022802</v>
      </c>
      <c r="C547" s="94" t="s">
        <v>482</v>
      </c>
    </row>
    <row r="548" spans="1:3" x14ac:dyDescent="0.2">
      <c r="A548" s="94">
        <v>546</v>
      </c>
      <c r="B548" s="94">
        <f t="shared" ca="1" si="8"/>
        <v>0.45368802159338706</v>
      </c>
      <c r="C548" s="94" t="s">
        <v>482</v>
      </c>
    </row>
    <row r="549" spans="1:3" x14ac:dyDescent="0.2">
      <c r="A549" s="94">
        <v>547</v>
      </c>
      <c r="B549" s="94">
        <f t="shared" ca="1" si="8"/>
        <v>0.68605235992361346</v>
      </c>
      <c r="C549" s="94" t="s">
        <v>483</v>
      </c>
    </row>
    <row r="550" spans="1:3" x14ac:dyDescent="0.2">
      <c r="A550" s="94">
        <v>548</v>
      </c>
      <c r="B550" s="94">
        <f t="shared" ca="1" si="8"/>
        <v>0.7371568283087504</v>
      </c>
      <c r="C550" s="94" t="s">
        <v>483</v>
      </c>
    </row>
    <row r="551" spans="1:3" x14ac:dyDescent="0.2">
      <c r="A551" s="94">
        <v>549</v>
      </c>
      <c r="B551" s="94">
        <f t="shared" ca="1" si="8"/>
        <v>0.47455613941945801</v>
      </c>
      <c r="C551" s="94" t="s">
        <v>482</v>
      </c>
    </row>
    <row r="552" spans="1:3" x14ac:dyDescent="0.2">
      <c r="A552" s="94">
        <v>550</v>
      </c>
      <c r="B552" s="94">
        <f t="shared" ca="1" si="8"/>
        <v>0.71380958016982499</v>
      </c>
      <c r="C552" s="94" t="s">
        <v>483</v>
      </c>
    </row>
    <row r="553" spans="1:3" x14ac:dyDescent="0.2">
      <c r="A553" s="94">
        <v>551</v>
      </c>
      <c r="B553" s="94">
        <f t="shared" ca="1" si="8"/>
        <v>0.57749603513289649</v>
      </c>
      <c r="C553" s="94" t="s">
        <v>482</v>
      </c>
    </row>
    <row r="554" spans="1:3" x14ac:dyDescent="0.2">
      <c r="A554" s="94">
        <v>552</v>
      </c>
      <c r="B554" s="94">
        <f t="shared" ca="1" si="8"/>
        <v>0.62786532582207366</v>
      </c>
      <c r="C554" s="94" t="s">
        <v>482</v>
      </c>
    </row>
    <row r="555" spans="1:3" x14ac:dyDescent="0.2">
      <c r="A555" s="94">
        <v>553</v>
      </c>
      <c r="B555" s="94">
        <f t="shared" ca="1" si="8"/>
        <v>0.76663591153402078</v>
      </c>
      <c r="C555" s="94" t="s">
        <v>482</v>
      </c>
    </row>
    <row r="556" spans="1:3" x14ac:dyDescent="0.2">
      <c r="A556" s="94">
        <v>554</v>
      </c>
      <c r="B556" s="94">
        <f t="shared" ca="1" si="8"/>
        <v>0.72915741054341532</v>
      </c>
      <c r="C556" s="94" t="s">
        <v>483</v>
      </c>
    </row>
    <row r="557" spans="1:3" x14ac:dyDescent="0.2">
      <c r="A557" s="94">
        <v>555</v>
      </c>
      <c r="B557" s="94">
        <f t="shared" ca="1" si="8"/>
        <v>0.92031058626062423</v>
      </c>
      <c r="C557" s="94" t="s">
        <v>482</v>
      </c>
    </row>
    <row r="558" spans="1:3" x14ac:dyDescent="0.2">
      <c r="A558" s="94">
        <v>556</v>
      </c>
      <c r="B558" s="94">
        <f t="shared" ca="1" si="8"/>
        <v>0.64736670023665677</v>
      </c>
      <c r="C558" s="94" t="s">
        <v>483</v>
      </c>
    </row>
    <row r="559" spans="1:3" x14ac:dyDescent="0.2">
      <c r="A559" s="94">
        <v>557</v>
      </c>
      <c r="B559" s="94">
        <f t="shared" ca="1" si="8"/>
        <v>0.67377580298062145</v>
      </c>
      <c r="C559" s="94" t="s">
        <v>483</v>
      </c>
    </row>
    <row r="560" spans="1:3" x14ac:dyDescent="0.2">
      <c r="A560" s="94">
        <v>558</v>
      </c>
      <c r="B560" s="94">
        <f t="shared" ca="1" si="8"/>
        <v>0.64032207773437688</v>
      </c>
      <c r="C560" s="94" t="s">
        <v>482</v>
      </c>
    </row>
    <row r="561" spans="1:3" x14ac:dyDescent="0.2">
      <c r="A561" s="94">
        <v>559</v>
      </c>
      <c r="B561" s="94">
        <f t="shared" ca="1" si="8"/>
        <v>0.71966597764759266</v>
      </c>
      <c r="C561" s="94" t="s">
        <v>483</v>
      </c>
    </row>
    <row r="562" spans="1:3" x14ac:dyDescent="0.2">
      <c r="A562" s="94">
        <v>560</v>
      </c>
      <c r="B562" s="94">
        <f t="shared" ca="1" si="8"/>
        <v>0.81525037464716266</v>
      </c>
      <c r="C562" s="94" t="s">
        <v>482</v>
      </c>
    </row>
    <row r="563" spans="1:3" x14ac:dyDescent="0.2">
      <c r="A563" s="94">
        <v>561</v>
      </c>
      <c r="B563" s="94">
        <f t="shared" ca="1" si="8"/>
        <v>0.77413746450273158</v>
      </c>
      <c r="C563" s="94" t="s">
        <v>482</v>
      </c>
    </row>
    <row r="564" spans="1:3" x14ac:dyDescent="0.2">
      <c r="A564" s="94">
        <v>562</v>
      </c>
      <c r="B564" s="94">
        <f t="shared" ca="1" si="8"/>
        <v>0.56060115740681127</v>
      </c>
      <c r="C564" s="94" t="s">
        <v>482</v>
      </c>
    </row>
    <row r="565" spans="1:3" x14ac:dyDescent="0.2">
      <c r="A565" s="94">
        <v>563</v>
      </c>
      <c r="B565" s="94">
        <f t="shared" ca="1" si="8"/>
        <v>0.25706540809893735</v>
      </c>
      <c r="C565" s="94" t="s">
        <v>482</v>
      </c>
    </row>
    <row r="566" spans="1:3" x14ac:dyDescent="0.2">
      <c r="A566" s="94">
        <v>564</v>
      </c>
      <c r="B566" s="94">
        <f t="shared" ca="1" si="8"/>
        <v>0.61440623367270841</v>
      </c>
      <c r="C566" s="94" t="s">
        <v>482</v>
      </c>
    </row>
    <row r="567" spans="1:3" x14ac:dyDescent="0.2">
      <c r="A567" s="94">
        <v>565</v>
      </c>
      <c r="B567" s="94">
        <f t="shared" ca="1" si="8"/>
        <v>0.46006830739159349</v>
      </c>
      <c r="C567" s="94" t="s">
        <v>482</v>
      </c>
    </row>
    <row r="568" spans="1:3" x14ac:dyDescent="0.2">
      <c r="A568" s="94">
        <v>566</v>
      </c>
      <c r="B568" s="94">
        <f t="shared" ca="1" si="8"/>
        <v>0.65018013252868267</v>
      </c>
      <c r="C568" s="94" t="s">
        <v>483</v>
      </c>
    </row>
    <row r="569" spans="1:3" x14ac:dyDescent="0.2">
      <c r="A569" s="94">
        <v>567</v>
      </c>
      <c r="B569" s="94">
        <f t="shared" ca="1" si="8"/>
        <v>0.56914697820285309</v>
      </c>
      <c r="C569" s="94" t="s">
        <v>483</v>
      </c>
    </row>
    <row r="570" spans="1:3" x14ac:dyDescent="0.2">
      <c r="A570" s="94">
        <v>568</v>
      </c>
      <c r="B570" s="94">
        <f t="shared" ca="1" si="8"/>
        <v>0.53206076582453254</v>
      </c>
      <c r="C570" s="94" t="s">
        <v>483</v>
      </c>
    </row>
    <row r="571" spans="1:3" x14ac:dyDescent="0.2">
      <c r="A571" s="94">
        <v>569</v>
      </c>
      <c r="B571" s="94">
        <f t="shared" ca="1" si="8"/>
        <v>0.59728507808008391</v>
      </c>
      <c r="C571" s="94" t="s">
        <v>482</v>
      </c>
    </row>
    <row r="572" spans="1:3" x14ac:dyDescent="0.2">
      <c r="A572" s="94">
        <v>570</v>
      </c>
      <c r="B572" s="94">
        <f t="shared" ca="1" si="8"/>
        <v>0.65806247810337137</v>
      </c>
      <c r="C572" s="94" t="s">
        <v>483</v>
      </c>
    </row>
    <row r="573" spans="1:3" x14ac:dyDescent="0.2">
      <c r="A573" s="94">
        <v>571</v>
      </c>
      <c r="B573" s="94">
        <f t="shared" ca="1" si="8"/>
        <v>0.84114972511484432</v>
      </c>
      <c r="C573" s="94" t="s">
        <v>482</v>
      </c>
    </row>
    <row r="574" spans="1:3" x14ac:dyDescent="0.2">
      <c r="A574" s="94">
        <v>572</v>
      </c>
      <c r="B574" s="94">
        <f t="shared" ca="1" si="8"/>
        <v>0.70008479982453764</v>
      </c>
      <c r="C574" s="94" t="s">
        <v>483</v>
      </c>
    </row>
    <row r="575" spans="1:3" x14ac:dyDescent="0.2">
      <c r="A575" s="94">
        <v>573</v>
      </c>
      <c r="B575" s="94">
        <f t="shared" ca="1" si="8"/>
        <v>0.83878192820579667</v>
      </c>
      <c r="C575" s="94" t="s">
        <v>483</v>
      </c>
    </row>
    <row r="576" spans="1:3" x14ac:dyDescent="0.2">
      <c r="A576" s="94">
        <v>574</v>
      </c>
      <c r="B576" s="94">
        <f t="shared" ca="1" si="8"/>
        <v>0.69921187674545604</v>
      </c>
      <c r="C576" s="94" t="s">
        <v>483</v>
      </c>
    </row>
    <row r="577" spans="1:3" x14ac:dyDescent="0.2">
      <c r="A577" s="94">
        <v>575</v>
      </c>
      <c r="B577" s="94">
        <f t="shared" ca="1" si="8"/>
        <v>0.51561196936774767</v>
      </c>
      <c r="C577" s="94" t="s">
        <v>482</v>
      </c>
    </row>
    <row r="578" spans="1:3" x14ac:dyDescent="0.2">
      <c r="A578" s="94">
        <v>576</v>
      </c>
      <c r="B578" s="94">
        <f t="shared" ca="1" si="8"/>
        <v>0.50116588421270547</v>
      </c>
      <c r="C578" s="94" t="s">
        <v>482</v>
      </c>
    </row>
    <row r="579" spans="1:3" x14ac:dyDescent="0.2">
      <c r="A579" s="94">
        <v>577</v>
      </c>
      <c r="B579" s="94">
        <f t="shared" ref="B579:B642" ca="1" si="9">IF(C579="Bomb",_xlfn.NORM.INV(RAND(),0.7,0.1),_xlfn.NORM.INV(RAND(),0.6,0.15))</f>
        <v>0.41156419193632066</v>
      </c>
      <c r="C579" s="94" t="s">
        <v>482</v>
      </c>
    </row>
    <row r="580" spans="1:3" x14ac:dyDescent="0.2">
      <c r="A580" s="94">
        <v>578</v>
      </c>
      <c r="B580" s="94">
        <f t="shared" ca="1" si="9"/>
        <v>0.58586893658790928</v>
      </c>
      <c r="C580" s="94" t="s">
        <v>483</v>
      </c>
    </row>
    <row r="581" spans="1:3" x14ac:dyDescent="0.2">
      <c r="A581" s="94">
        <v>579</v>
      </c>
      <c r="B581" s="94">
        <f t="shared" ca="1" si="9"/>
        <v>0.69464508653128154</v>
      </c>
      <c r="C581" s="94" t="s">
        <v>483</v>
      </c>
    </row>
    <row r="582" spans="1:3" x14ac:dyDescent="0.2">
      <c r="A582" s="94">
        <v>580</v>
      </c>
      <c r="B582" s="94">
        <f t="shared" ca="1" si="9"/>
        <v>0.62289072719131089</v>
      </c>
      <c r="C582" s="94" t="s">
        <v>483</v>
      </c>
    </row>
    <row r="583" spans="1:3" x14ac:dyDescent="0.2">
      <c r="A583" s="94">
        <v>581</v>
      </c>
      <c r="B583" s="94">
        <f t="shared" ca="1" si="9"/>
        <v>0.32466990734421691</v>
      </c>
      <c r="C583" s="94" t="s">
        <v>482</v>
      </c>
    </row>
    <row r="584" spans="1:3" x14ac:dyDescent="0.2">
      <c r="A584" s="94">
        <v>582</v>
      </c>
      <c r="B584" s="94">
        <f t="shared" ca="1" si="9"/>
        <v>0.6160989214355157</v>
      </c>
      <c r="C584" s="94" t="s">
        <v>483</v>
      </c>
    </row>
    <row r="585" spans="1:3" x14ac:dyDescent="0.2">
      <c r="A585" s="94">
        <v>583</v>
      </c>
      <c r="B585" s="94">
        <f t="shared" ca="1" si="9"/>
        <v>0.58845626564613318</v>
      </c>
      <c r="C585" s="94" t="s">
        <v>482</v>
      </c>
    </row>
    <row r="586" spans="1:3" x14ac:dyDescent="0.2">
      <c r="A586" s="94">
        <v>584</v>
      </c>
      <c r="B586" s="94">
        <f t="shared" ca="1" si="9"/>
        <v>0.62301751916889281</v>
      </c>
      <c r="C586" s="94" t="s">
        <v>483</v>
      </c>
    </row>
    <row r="587" spans="1:3" x14ac:dyDescent="0.2">
      <c r="A587" s="94">
        <v>585</v>
      </c>
      <c r="B587" s="94">
        <f t="shared" ca="1" si="9"/>
        <v>0.38623288587224069</v>
      </c>
      <c r="C587" s="94" t="s">
        <v>482</v>
      </c>
    </row>
    <row r="588" spans="1:3" x14ac:dyDescent="0.2">
      <c r="A588" s="94">
        <v>586</v>
      </c>
      <c r="B588" s="94">
        <f t="shared" ca="1" si="9"/>
        <v>0.48740188536372286</v>
      </c>
      <c r="C588" s="94" t="s">
        <v>482</v>
      </c>
    </row>
    <row r="589" spans="1:3" x14ac:dyDescent="0.2">
      <c r="A589" s="94">
        <v>587</v>
      </c>
      <c r="B589" s="94">
        <f t="shared" ca="1" si="9"/>
        <v>0.64505152870040972</v>
      </c>
      <c r="C589" s="94" t="s">
        <v>483</v>
      </c>
    </row>
    <row r="590" spans="1:3" x14ac:dyDescent="0.2">
      <c r="A590" s="94">
        <v>588</v>
      </c>
      <c r="B590" s="94">
        <f t="shared" ca="1" si="9"/>
        <v>0.52182322250984525</v>
      </c>
      <c r="C590" s="94" t="s">
        <v>482</v>
      </c>
    </row>
    <row r="591" spans="1:3" x14ac:dyDescent="0.2">
      <c r="A591" s="94">
        <v>589</v>
      </c>
      <c r="B591" s="94">
        <f t="shared" ca="1" si="9"/>
        <v>0.69980611726542197</v>
      </c>
      <c r="C591" s="94" t="s">
        <v>482</v>
      </c>
    </row>
    <row r="592" spans="1:3" x14ac:dyDescent="0.2">
      <c r="A592" s="94">
        <v>590</v>
      </c>
      <c r="B592" s="94">
        <f t="shared" ca="1" si="9"/>
        <v>0.67182923600659894</v>
      </c>
      <c r="C592" s="94" t="s">
        <v>483</v>
      </c>
    </row>
    <row r="593" spans="1:3" x14ac:dyDescent="0.2">
      <c r="A593" s="94">
        <v>591</v>
      </c>
      <c r="B593" s="94">
        <f t="shared" ca="1" si="9"/>
        <v>0.75322897068198058</v>
      </c>
      <c r="C593" s="94" t="s">
        <v>482</v>
      </c>
    </row>
    <row r="594" spans="1:3" x14ac:dyDescent="0.2">
      <c r="A594" s="94">
        <v>592</v>
      </c>
      <c r="B594" s="94">
        <f t="shared" ca="1" si="9"/>
        <v>0.70489009083764553</v>
      </c>
      <c r="C594" s="94" t="s">
        <v>483</v>
      </c>
    </row>
    <row r="595" spans="1:3" x14ac:dyDescent="0.2">
      <c r="A595" s="94">
        <v>593</v>
      </c>
      <c r="B595" s="94">
        <f t="shared" ca="1" si="9"/>
        <v>0.7042412862703924</v>
      </c>
      <c r="C595" s="94" t="s">
        <v>482</v>
      </c>
    </row>
    <row r="596" spans="1:3" x14ac:dyDescent="0.2">
      <c r="A596" s="94">
        <v>594</v>
      </c>
      <c r="B596" s="94">
        <f t="shared" ca="1" si="9"/>
        <v>0.78623286536600423</v>
      </c>
      <c r="C596" s="94" t="s">
        <v>483</v>
      </c>
    </row>
    <row r="597" spans="1:3" x14ac:dyDescent="0.2">
      <c r="A597" s="94">
        <v>595</v>
      </c>
      <c r="B597" s="94">
        <f t="shared" ca="1" si="9"/>
        <v>0.49659506027578948</v>
      </c>
      <c r="C597" s="94" t="s">
        <v>483</v>
      </c>
    </row>
    <row r="598" spans="1:3" x14ac:dyDescent="0.2">
      <c r="A598" s="94">
        <v>596</v>
      </c>
      <c r="B598" s="94">
        <f t="shared" ca="1" si="9"/>
        <v>0.73290695990745991</v>
      </c>
      <c r="C598" s="94" t="s">
        <v>483</v>
      </c>
    </row>
    <row r="599" spans="1:3" x14ac:dyDescent="0.2">
      <c r="A599" s="94">
        <v>597</v>
      </c>
      <c r="B599" s="94">
        <f t="shared" ca="1" si="9"/>
        <v>0.69491180154392518</v>
      </c>
      <c r="C599" s="94" t="s">
        <v>483</v>
      </c>
    </row>
    <row r="600" spans="1:3" x14ac:dyDescent="0.2">
      <c r="A600" s="94">
        <v>598</v>
      </c>
      <c r="B600" s="94">
        <f t="shared" ca="1" si="9"/>
        <v>0.74131953422529606</v>
      </c>
      <c r="C600" s="94" t="s">
        <v>482</v>
      </c>
    </row>
    <row r="601" spans="1:3" x14ac:dyDescent="0.2">
      <c r="A601" s="94">
        <v>599</v>
      </c>
      <c r="B601" s="94">
        <f t="shared" ca="1" si="9"/>
        <v>0.91794673428561302</v>
      </c>
      <c r="C601" s="94" t="s">
        <v>483</v>
      </c>
    </row>
    <row r="602" spans="1:3" x14ac:dyDescent="0.2">
      <c r="A602" s="94">
        <v>600</v>
      </c>
      <c r="B602" s="94">
        <f t="shared" ca="1" si="9"/>
        <v>0.79621216574913922</v>
      </c>
      <c r="C602" s="94" t="s">
        <v>483</v>
      </c>
    </row>
    <row r="603" spans="1:3" x14ac:dyDescent="0.2">
      <c r="A603" s="94">
        <v>601</v>
      </c>
      <c r="B603" s="94">
        <f t="shared" ca="1" si="9"/>
        <v>0.5788942474303912</v>
      </c>
      <c r="C603" s="94" t="s">
        <v>482</v>
      </c>
    </row>
    <row r="604" spans="1:3" x14ac:dyDescent="0.2">
      <c r="A604" s="94">
        <v>602</v>
      </c>
      <c r="B604" s="94">
        <f t="shared" ca="1" si="9"/>
        <v>0.65754817160315226</v>
      </c>
      <c r="C604" s="94" t="s">
        <v>482</v>
      </c>
    </row>
    <row r="605" spans="1:3" x14ac:dyDescent="0.2">
      <c r="A605" s="94">
        <v>603</v>
      </c>
      <c r="B605" s="94">
        <f t="shared" ca="1" si="9"/>
        <v>0.5374620115028399</v>
      </c>
      <c r="C605" s="94" t="s">
        <v>482</v>
      </c>
    </row>
    <row r="606" spans="1:3" x14ac:dyDescent="0.2">
      <c r="A606" s="94">
        <v>604</v>
      </c>
      <c r="B606" s="94">
        <f t="shared" ca="1" si="9"/>
        <v>0.66861570923577096</v>
      </c>
      <c r="C606" s="94" t="s">
        <v>483</v>
      </c>
    </row>
    <row r="607" spans="1:3" x14ac:dyDescent="0.2">
      <c r="A607" s="94">
        <v>605</v>
      </c>
      <c r="B607" s="94">
        <f t="shared" ca="1" si="9"/>
        <v>0.55861945245861322</v>
      </c>
      <c r="C607" s="94" t="s">
        <v>482</v>
      </c>
    </row>
    <row r="608" spans="1:3" x14ac:dyDescent="0.2">
      <c r="A608" s="94">
        <v>606</v>
      </c>
      <c r="B608" s="94">
        <f t="shared" ca="1" si="9"/>
        <v>0.58751361474881147</v>
      </c>
      <c r="C608" s="94" t="s">
        <v>483</v>
      </c>
    </row>
    <row r="609" spans="1:3" x14ac:dyDescent="0.2">
      <c r="A609" s="94">
        <v>607</v>
      </c>
      <c r="B609" s="94">
        <f t="shared" ca="1" si="9"/>
        <v>0.79069421389755012</v>
      </c>
      <c r="C609" s="94" t="s">
        <v>482</v>
      </c>
    </row>
    <row r="610" spans="1:3" x14ac:dyDescent="0.2">
      <c r="A610" s="94">
        <v>608</v>
      </c>
      <c r="B610" s="94">
        <f t="shared" ca="1" si="9"/>
        <v>0.64661099276555467</v>
      </c>
      <c r="C610" s="94" t="s">
        <v>483</v>
      </c>
    </row>
    <row r="611" spans="1:3" x14ac:dyDescent="0.2">
      <c r="A611" s="94">
        <v>609</v>
      </c>
      <c r="B611" s="94">
        <f t="shared" ca="1" si="9"/>
        <v>0.73035486739984601</v>
      </c>
      <c r="C611" s="94" t="s">
        <v>482</v>
      </c>
    </row>
    <row r="612" spans="1:3" x14ac:dyDescent="0.2">
      <c r="A612" s="94">
        <v>610</v>
      </c>
      <c r="B612" s="94">
        <f t="shared" ca="1" si="9"/>
        <v>0.64635755134332451</v>
      </c>
      <c r="C612" s="94" t="s">
        <v>482</v>
      </c>
    </row>
    <row r="613" spans="1:3" x14ac:dyDescent="0.2">
      <c r="A613" s="94">
        <v>611</v>
      </c>
      <c r="B613" s="94">
        <f t="shared" ca="1" si="9"/>
        <v>0.66305104965582373</v>
      </c>
      <c r="C613" s="94" t="s">
        <v>483</v>
      </c>
    </row>
    <row r="614" spans="1:3" x14ac:dyDescent="0.2">
      <c r="A614" s="94">
        <v>612</v>
      </c>
      <c r="B614" s="94">
        <f t="shared" ca="1" si="9"/>
        <v>0.63964001563833106</v>
      </c>
      <c r="C614" s="94" t="s">
        <v>483</v>
      </c>
    </row>
    <row r="615" spans="1:3" x14ac:dyDescent="0.2">
      <c r="A615" s="94">
        <v>613</v>
      </c>
      <c r="B615" s="94">
        <f t="shared" ca="1" si="9"/>
        <v>0.57269020759600453</v>
      </c>
      <c r="C615" s="94" t="s">
        <v>482</v>
      </c>
    </row>
    <row r="616" spans="1:3" x14ac:dyDescent="0.2">
      <c r="A616" s="94">
        <v>614</v>
      </c>
      <c r="B616" s="94">
        <f t="shared" ca="1" si="9"/>
        <v>0.57103740516352364</v>
      </c>
      <c r="C616" s="94" t="s">
        <v>482</v>
      </c>
    </row>
    <row r="617" spans="1:3" x14ac:dyDescent="0.2">
      <c r="A617" s="94">
        <v>615</v>
      </c>
      <c r="B617" s="94">
        <f t="shared" ca="1" si="9"/>
        <v>0.62830714756455741</v>
      </c>
      <c r="C617" s="94" t="s">
        <v>482</v>
      </c>
    </row>
    <row r="618" spans="1:3" x14ac:dyDescent="0.2">
      <c r="A618" s="94">
        <v>616</v>
      </c>
      <c r="B618" s="94">
        <f t="shared" ca="1" si="9"/>
        <v>0.77607955527777983</v>
      </c>
      <c r="C618" s="94" t="s">
        <v>483</v>
      </c>
    </row>
    <row r="619" spans="1:3" x14ac:dyDescent="0.2">
      <c r="A619" s="94">
        <v>617</v>
      </c>
      <c r="B619" s="94">
        <f t="shared" ca="1" si="9"/>
        <v>0.66958436440689828</v>
      </c>
      <c r="C619" s="94" t="s">
        <v>483</v>
      </c>
    </row>
    <row r="620" spans="1:3" x14ac:dyDescent="0.2">
      <c r="A620" s="94">
        <v>618</v>
      </c>
      <c r="B620" s="94">
        <f t="shared" ca="1" si="9"/>
        <v>0.79430589907903482</v>
      </c>
      <c r="C620" s="94" t="s">
        <v>483</v>
      </c>
    </row>
    <row r="621" spans="1:3" x14ac:dyDescent="0.2">
      <c r="A621" s="94">
        <v>619</v>
      </c>
      <c r="B621" s="94">
        <f t="shared" ca="1" si="9"/>
        <v>0.51859752247851054</v>
      </c>
      <c r="C621" s="94" t="s">
        <v>482</v>
      </c>
    </row>
    <row r="622" spans="1:3" x14ac:dyDescent="0.2">
      <c r="A622" s="94">
        <v>620</v>
      </c>
      <c r="B622" s="94">
        <f t="shared" ca="1" si="9"/>
        <v>0.53664825512917369</v>
      </c>
      <c r="C622" s="94" t="s">
        <v>482</v>
      </c>
    </row>
    <row r="623" spans="1:3" x14ac:dyDescent="0.2">
      <c r="A623" s="94">
        <v>621</v>
      </c>
      <c r="B623" s="94">
        <f t="shared" ca="1" si="9"/>
        <v>0.68761794425992273</v>
      </c>
      <c r="C623" s="94" t="s">
        <v>483</v>
      </c>
    </row>
    <row r="624" spans="1:3" x14ac:dyDescent="0.2">
      <c r="A624" s="94">
        <v>622</v>
      </c>
      <c r="B624" s="94">
        <f t="shared" ca="1" si="9"/>
        <v>0.686011425929556</v>
      </c>
      <c r="C624" s="94" t="s">
        <v>483</v>
      </c>
    </row>
    <row r="625" spans="1:3" x14ac:dyDescent="0.2">
      <c r="A625" s="94">
        <v>623</v>
      </c>
      <c r="B625" s="94">
        <f t="shared" ca="1" si="9"/>
        <v>0.65601054238372569</v>
      </c>
      <c r="C625" s="94" t="s">
        <v>483</v>
      </c>
    </row>
    <row r="626" spans="1:3" x14ac:dyDescent="0.2">
      <c r="A626" s="94">
        <v>624</v>
      </c>
      <c r="B626" s="94">
        <f t="shared" ca="1" si="9"/>
        <v>0.56067863742443924</v>
      </c>
      <c r="C626" s="94" t="s">
        <v>482</v>
      </c>
    </row>
    <row r="627" spans="1:3" x14ac:dyDescent="0.2">
      <c r="A627" s="94">
        <v>625</v>
      </c>
      <c r="B627" s="94">
        <f t="shared" ca="1" si="9"/>
        <v>0.72437069862045955</v>
      </c>
      <c r="C627" s="94" t="s">
        <v>483</v>
      </c>
    </row>
    <row r="628" spans="1:3" x14ac:dyDescent="0.2">
      <c r="A628" s="94">
        <v>626</v>
      </c>
      <c r="B628" s="94">
        <f t="shared" ca="1" si="9"/>
        <v>0.78198931159715945</v>
      </c>
      <c r="C628" s="94" t="s">
        <v>482</v>
      </c>
    </row>
    <row r="629" spans="1:3" x14ac:dyDescent="0.2">
      <c r="A629" s="94">
        <v>627</v>
      </c>
      <c r="B629" s="94">
        <f t="shared" ca="1" si="9"/>
        <v>0.44648734249068067</v>
      </c>
      <c r="C629" s="94" t="s">
        <v>482</v>
      </c>
    </row>
    <row r="630" spans="1:3" x14ac:dyDescent="0.2">
      <c r="A630" s="94">
        <v>628</v>
      </c>
      <c r="B630" s="94">
        <f t="shared" ca="1" si="9"/>
        <v>0.62597241816864857</v>
      </c>
      <c r="C630" s="94" t="s">
        <v>482</v>
      </c>
    </row>
    <row r="631" spans="1:3" x14ac:dyDescent="0.2">
      <c r="A631" s="94">
        <v>629</v>
      </c>
      <c r="B631" s="94">
        <f t="shared" ca="1" si="9"/>
        <v>0.68934786511580459</v>
      </c>
      <c r="C631" s="94" t="s">
        <v>482</v>
      </c>
    </row>
    <row r="632" spans="1:3" x14ac:dyDescent="0.2">
      <c r="A632" s="94">
        <v>630</v>
      </c>
      <c r="B632" s="94">
        <f t="shared" ca="1" si="9"/>
        <v>0.85295933141665758</v>
      </c>
      <c r="C632" s="94" t="s">
        <v>483</v>
      </c>
    </row>
    <row r="633" spans="1:3" x14ac:dyDescent="0.2">
      <c r="A633" s="94">
        <v>631</v>
      </c>
      <c r="B633" s="94">
        <f t="shared" ca="1" si="9"/>
        <v>0.65573514151685575</v>
      </c>
      <c r="C633" s="94" t="s">
        <v>483</v>
      </c>
    </row>
    <row r="634" spans="1:3" x14ac:dyDescent="0.2">
      <c r="A634" s="94">
        <v>632</v>
      </c>
      <c r="B634" s="94">
        <f t="shared" ca="1" si="9"/>
        <v>0.48735753717861646</v>
      </c>
      <c r="C634" s="94" t="s">
        <v>482</v>
      </c>
    </row>
    <row r="635" spans="1:3" x14ac:dyDescent="0.2">
      <c r="A635" s="94">
        <v>633</v>
      </c>
      <c r="B635" s="94">
        <f t="shared" ca="1" si="9"/>
        <v>0.62321374018456288</v>
      </c>
      <c r="C635" s="94" t="s">
        <v>483</v>
      </c>
    </row>
    <row r="636" spans="1:3" x14ac:dyDescent="0.2">
      <c r="A636" s="94">
        <v>634</v>
      </c>
      <c r="B636" s="94">
        <f t="shared" ca="1" si="9"/>
        <v>0.63436229199673777</v>
      </c>
      <c r="C636" s="94" t="s">
        <v>483</v>
      </c>
    </row>
    <row r="637" spans="1:3" x14ac:dyDescent="0.2">
      <c r="A637" s="94">
        <v>635</v>
      </c>
      <c r="B637" s="94">
        <f t="shared" ca="1" si="9"/>
        <v>0.833501133254407</v>
      </c>
      <c r="C637" s="94" t="s">
        <v>483</v>
      </c>
    </row>
    <row r="638" spans="1:3" x14ac:dyDescent="0.2">
      <c r="A638" s="94">
        <v>636</v>
      </c>
      <c r="B638" s="94">
        <f t="shared" ca="1" si="9"/>
        <v>0.48466703211393736</v>
      </c>
      <c r="C638" s="94" t="s">
        <v>482</v>
      </c>
    </row>
    <row r="639" spans="1:3" x14ac:dyDescent="0.2">
      <c r="A639" s="94">
        <v>637</v>
      </c>
      <c r="B639" s="94">
        <f t="shared" ca="1" si="9"/>
        <v>0.44149743770417527</v>
      </c>
      <c r="C639" s="94" t="s">
        <v>482</v>
      </c>
    </row>
    <row r="640" spans="1:3" x14ac:dyDescent="0.2">
      <c r="A640" s="94">
        <v>638</v>
      </c>
      <c r="B640" s="94">
        <f t="shared" ca="1" si="9"/>
        <v>0.78421062755302318</v>
      </c>
      <c r="C640" s="94" t="s">
        <v>483</v>
      </c>
    </row>
    <row r="641" spans="1:3" x14ac:dyDescent="0.2">
      <c r="A641" s="94">
        <v>639</v>
      </c>
      <c r="B641" s="94">
        <f t="shared" ca="1" si="9"/>
        <v>0.48327303655951653</v>
      </c>
      <c r="C641" s="94" t="s">
        <v>482</v>
      </c>
    </row>
    <row r="642" spans="1:3" x14ac:dyDescent="0.2">
      <c r="A642" s="94">
        <v>640</v>
      </c>
      <c r="B642" s="94">
        <f t="shared" ca="1" si="9"/>
        <v>0.78828350754959531</v>
      </c>
      <c r="C642" s="94" t="s">
        <v>483</v>
      </c>
    </row>
    <row r="643" spans="1:3" x14ac:dyDescent="0.2">
      <c r="A643" s="94">
        <v>641</v>
      </c>
      <c r="B643" s="94">
        <f t="shared" ref="B643:B706" ca="1" si="10">IF(C643="Bomb",_xlfn.NORM.INV(RAND(),0.7,0.1),_xlfn.NORM.INV(RAND(),0.6,0.15))</f>
        <v>0.77332339272588668</v>
      </c>
      <c r="C643" s="94" t="s">
        <v>483</v>
      </c>
    </row>
    <row r="644" spans="1:3" x14ac:dyDescent="0.2">
      <c r="A644" s="94">
        <v>642</v>
      </c>
      <c r="B644" s="94">
        <f t="shared" ca="1" si="10"/>
        <v>0.62191485690379145</v>
      </c>
      <c r="C644" s="94" t="s">
        <v>482</v>
      </c>
    </row>
    <row r="645" spans="1:3" x14ac:dyDescent="0.2">
      <c r="A645" s="94">
        <v>643</v>
      </c>
      <c r="B645" s="94">
        <f t="shared" ca="1" si="10"/>
        <v>0.64985757911282827</v>
      </c>
      <c r="C645" s="94" t="s">
        <v>483</v>
      </c>
    </row>
    <row r="646" spans="1:3" x14ac:dyDescent="0.2">
      <c r="A646" s="94">
        <v>644</v>
      </c>
      <c r="B646" s="94">
        <f t="shared" ca="1" si="10"/>
        <v>0.44765231527044491</v>
      </c>
      <c r="C646" s="94" t="s">
        <v>482</v>
      </c>
    </row>
    <row r="647" spans="1:3" x14ac:dyDescent="0.2">
      <c r="A647" s="94">
        <v>645</v>
      </c>
      <c r="B647" s="94">
        <f t="shared" ca="1" si="10"/>
        <v>0.70344332090764528</v>
      </c>
      <c r="C647" s="94" t="s">
        <v>482</v>
      </c>
    </row>
    <row r="648" spans="1:3" x14ac:dyDescent="0.2">
      <c r="A648" s="94">
        <v>646</v>
      </c>
      <c r="B648" s="94">
        <f t="shared" ca="1" si="10"/>
        <v>0.58392898207168675</v>
      </c>
      <c r="C648" s="94" t="s">
        <v>482</v>
      </c>
    </row>
    <row r="649" spans="1:3" x14ac:dyDescent="0.2">
      <c r="A649" s="94">
        <v>647</v>
      </c>
      <c r="B649" s="94">
        <f t="shared" ca="1" si="10"/>
        <v>0.63034329224519459</v>
      </c>
      <c r="C649" s="94" t="s">
        <v>483</v>
      </c>
    </row>
    <row r="650" spans="1:3" x14ac:dyDescent="0.2">
      <c r="A650" s="94">
        <v>648</v>
      </c>
      <c r="B650" s="94">
        <f t="shared" ca="1" si="10"/>
        <v>0.95058365716719462</v>
      </c>
      <c r="C650" s="94" t="s">
        <v>483</v>
      </c>
    </row>
    <row r="651" spans="1:3" x14ac:dyDescent="0.2">
      <c r="A651" s="94">
        <v>649</v>
      </c>
      <c r="B651" s="94">
        <f t="shared" ca="1" si="10"/>
        <v>0.84175710971723205</v>
      </c>
      <c r="C651" s="94" t="s">
        <v>483</v>
      </c>
    </row>
    <row r="652" spans="1:3" x14ac:dyDescent="0.2">
      <c r="A652" s="94">
        <v>650</v>
      </c>
      <c r="B652" s="94">
        <f t="shared" ca="1" si="10"/>
        <v>0.66728935673813017</v>
      </c>
      <c r="C652" s="94" t="s">
        <v>483</v>
      </c>
    </row>
    <row r="653" spans="1:3" x14ac:dyDescent="0.2">
      <c r="A653" s="94">
        <v>651</v>
      </c>
      <c r="B653" s="94">
        <f t="shared" ca="1" si="10"/>
        <v>0.45332070903748345</v>
      </c>
      <c r="C653" s="94" t="s">
        <v>482</v>
      </c>
    </row>
    <row r="654" spans="1:3" x14ac:dyDescent="0.2">
      <c r="A654" s="94">
        <v>652</v>
      </c>
      <c r="B654" s="94">
        <f t="shared" ca="1" si="10"/>
        <v>0.38132642351004165</v>
      </c>
      <c r="C654" s="94" t="s">
        <v>482</v>
      </c>
    </row>
    <row r="655" spans="1:3" x14ac:dyDescent="0.2">
      <c r="A655" s="94">
        <v>653</v>
      </c>
      <c r="B655" s="94">
        <f t="shared" ca="1" si="10"/>
        <v>0.72119505771836434</v>
      </c>
      <c r="C655" s="94" t="s">
        <v>482</v>
      </c>
    </row>
    <row r="656" spans="1:3" x14ac:dyDescent="0.2">
      <c r="A656" s="94">
        <v>654</v>
      </c>
      <c r="B656" s="94">
        <f t="shared" ca="1" si="10"/>
        <v>0.70198632935532812</v>
      </c>
      <c r="C656" s="94" t="s">
        <v>482</v>
      </c>
    </row>
    <row r="657" spans="1:3" x14ac:dyDescent="0.2">
      <c r="A657" s="94">
        <v>655</v>
      </c>
      <c r="B657" s="94">
        <f t="shared" ca="1" si="10"/>
        <v>0.56560206319314166</v>
      </c>
      <c r="C657" s="94" t="s">
        <v>482</v>
      </c>
    </row>
    <row r="658" spans="1:3" x14ac:dyDescent="0.2">
      <c r="A658" s="94">
        <v>656</v>
      </c>
      <c r="B658" s="94">
        <f t="shared" ca="1" si="10"/>
        <v>0.47474730243912544</v>
      </c>
      <c r="C658" s="94" t="s">
        <v>482</v>
      </c>
    </row>
    <row r="659" spans="1:3" x14ac:dyDescent="0.2">
      <c r="A659" s="94">
        <v>657</v>
      </c>
      <c r="B659" s="94">
        <f t="shared" ca="1" si="10"/>
        <v>0.68445503380887374</v>
      </c>
      <c r="C659" s="94" t="s">
        <v>483</v>
      </c>
    </row>
    <row r="660" spans="1:3" x14ac:dyDescent="0.2">
      <c r="A660" s="94">
        <v>658</v>
      </c>
      <c r="B660" s="94">
        <f t="shared" ca="1" si="10"/>
        <v>0.6794934134258046</v>
      </c>
      <c r="C660" s="94" t="s">
        <v>482</v>
      </c>
    </row>
    <row r="661" spans="1:3" x14ac:dyDescent="0.2">
      <c r="A661" s="94">
        <v>659</v>
      </c>
      <c r="B661" s="94">
        <f t="shared" ca="1" si="10"/>
        <v>0.93444213955650957</v>
      </c>
      <c r="C661" s="94" t="s">
        <v>483</v>
      </c>
    </row>
    <row r="662" spans="1:3" x14ac:dyDescent="0.2">
      <c r="A662" s="94">
        <v>660</v>
      </c>
      <c r="B662" s="94">
        <f t="shared" ca="1" si="10"/>
        <v>0.58105304164285598</v>
      </c>
      <c r="C662" s="94" t="s">
        <v>482</v>
      </c>
    </row>
    <row r="663" spans="1:3" x14ac:dyDescent="0.2">
      <c r="A663" s="94">
        <v>661</v>
      </c>
      <c r="B663" s="94">
        <f t="shared" ca="1" si="10"/>
        <v>0.66783895176074826</v>
      </c>
      <c r="C663" s="94" t="s">
        <v>483</v>
      </c>
    </row>
    <row r="664" spans="1:3" x14ac:dyDescent="0.2">
      <c r="A664" s="94">
        <v>662</v>
      </c>
      <c r="B664" s="94">
        <f t="shared" ca="1" si="10"/>
        <v>0.65111734668370025</v>
      </c>
      <c r="C664" s="94" t="s">
        <v>482</v>
      </c>
    </row>
    <row r="665" spans="1:3" x14ac:dyDescent="0.2">
      <c r="A665" s="94">
        <v>663</v>
      </c>
      <c r="B665" s="94">
        <f t="shared" ca="1" si="10"/>
        <v>0.74576606034850856</v>
      </c>
      <c r="C665" s="94" t="s">
        <v>482</v>
      </c>
    </row>
    <row r="666" spans="1:3" x14ac:dyDescent="0.2">
      <c r="A666" s="94">
        <v>664</v>
      </c>
      <c r="B666" s="94">
        <f t="shared" ca="1" si="10"/>
        <v>0.7635899799255792</v>
      </c>
      <c r="C666" s="94" t="s">
        <v>483</v>
      </c>
    </row>
    <row r="667" spans="1:3" x14ac:dyDescent="0.2">
      <c r="A667" s="94">
        <v>665</v>
      </c>
      <c r="B667" s="94">
        <f t="shared" ca="1" si="10"/>
        <v>0.4784789945806146</v>
      </c>
      <c r="C667" s="94" t="s">
        <v>482</v>
      </c>
    </row>
    <row r="668" spans="1:3" x14ac:dyDescent="0.2">
      <c r="A668" s="94">
        <v>666</v>
      </c>
      <c r="B668" s="94">
        <f t="shared" ca="1" si="10"/>
        <v>0.81950726768151561</v>
      </c>
      <c r="C668" s="94" t="s">
        <v>482</v>
      </c>
    </row>
    <row r="669" spans="1:3" x14ac:dyDescent="0.2">
      <c r="A669" s="94">
        <v>667</v>
      </c>
      <c r="B669" s="94">
        <f t="shared" ca="1" si="10"/>
        <v>0.74144638714368472</v>
      </c>
      <c r="C669" s="94" t="s">
        <v>483</v>
      </c>
    </row>
    <row r="670" spans="1:3" x14ac:dyDescent="0.2">
      <c r="A670" s="94">
        <v>668</v>
      </c>
      <c r="B670" s="94">
        <f t="shared" ca="1" si="10"/>
        <v>0.57755840474156184</v>
      </c>
      <c r="C670" s="94" t="s">
        <v>482</v>
      </c>
    </row>
    <row r="671" spans="1:3" x14ac:dyDescent="0.2">
      <c r="A671" s="94">
        <v>669</v>
      </c>
      <c r="B671" s="94">
        <f t="shared" ca="1" si="10"/>
        <v>0.49137972545299952</v>
      </c>
      <c r="C671" s="94" t="s">
        <v>482</v>
      </c>
    </row>
    <row r="672" spans="1:3" x14ac:dyDescent="0.2">
      <c r="A672" s="94">
        <v>670</v>
      </c>
      <c r="B672" s="94">
        <f t="shared" ca="1" si="10"/>
        <v>0.65220214634380957</v>
      </c>
      <c r="C672" s="94" t="s">
        <v>482</v>
      </c>
    </row>
    <row r="673" spans="1:3" x14ac:dyDescent="0.2">
      <c r="A673" s="94">
        <v>671</v>
      </c>
      <c r="B673" s="94">
        <f t="shared" ca="1" si="10"/>
        <v>0.6912482248672448</v>
      </c>
      <c r="C673" s="94" t="s">
        <v>482</v>
      </c>
    </row>
    <row r="674" spans="1:3" x14ac:dyDescent="0.2">
      <c r="A674" s="94">
        <v>672</v>
      </c>
      <c r="B674" s="94">
        <f t="shared" ca="1" si="10"/>
        <v>0.50642618297467612</v>
      </c>
      <c r="C674" s="94" t="s">
        <v>482</v>
      </c>
    </row>
    <row r="675" spans="1:3" x14ac:dyDescent="0.2">
      <c r="A675" s="94">
        <v>673</v>
      </c>
      <c r="B675" s="94">
        <f t="shared" ca="1" si="10"/>
        <v>0.56725038701348707</v>
      </c>
      <c r="C675" s="94" t="s">
        <v>482</v>
      </c>
    </row>
    <row r="676" spans="1:3" x14ac:dyDescent="0.2">
      <c r="A676" s="94">
        <v>674</v>
      </c>
      <c r="B676" s="94">
        <f t="shared" ca="1" si="10"/>
        <v>0.62430139562697129</v>
      </c>
      <c r="C676" s="94" t="s">
        <v>483</v>
      </c>
    </row>
    <row r="677" spans="1:3" x14ac:dyDescent="0.2">
      <c r="A677" s="94">
        <v>675</v>
      </c>
      <c r="B677" s="94">
        <f t="shared" ca="1" si="10"/>
        <v>0.37442474968213091</v>
      </c>
      <c r="C677" s="94" t="s">
        <v>482</v>
      </c>
    </row>
    <row r="678" spans="1:3" x14ac:dyDescent="0.2">
      <c r="A678" s="94">
        <v>676</v>
      </c>
      <c r="B678" s="94">
        <f t="shared" ca="1" si="10"/>
        <v>0.69606865318064681</v>
      </c>
      <c r="C678" s="94" t="s">
        <v>483</v>
      </c>
    </row>
    <row r="679" spans="1:3" x14ac:dyDescent="0.2">
      <c r="A679" s="94">
        <v>677</v>
      </c>
      <c r="B679" s="94">
        <f t="shared" ca="1" si="10"/>
        <v>0.53620736196241348</v>
      </c>
      <c r="C679" s="94" t="s">
        <v>482</v>
      </c>
    </row>
    <row r="680" spans="1:3" x14ac:dyDescent="0.2">
      <c r="A680" s="94">
        <v>678</v>
      </c>
      <c r="B680" s="94">
        <f t="shared" ca="1" si="10"/>
        <v>0.38401158058164203</v>
      </c>
      <c r="C680" s="94" t="s">
        <v>483</v>
      </c>
    </row>
    <row r="681" spans="1:3" x14ac:dyDescent="0.2">
      <c r="A681" s="94">
        <v>679</v>
      </c>
      <c r="B681" s="94">
        <f t="shared" ca="1" si="10"/>
        <v>0.37244259572123672</v>
      </c>
      <c r="C681" s="94" t="s">
        <v>482</v>
      </c>
    </row>
    <row r="682" spans="1:3" x14ac:dyDescent="0.2">
      <c r="A682" s="94">
        <v>680</v>
      </c>
      <c r="B682" s="94">
        <f t="shared" ca="1" si="10"/>
        <v>0.69532636469127074</v>
      </c>
      <c r="C682" s="94" t="s">
        <v>482</v>
      </c>
    </row>
    <row r="683" spans="1:3" x14ac:dyDescent="0.2">
      <c r="A683" s="94">
        <v>681</v>
      </c>
      <c r="B683" s="94">
        <f t="shared" ca="1" si="10"/>
        <v>0.63158995247013128</v>
      </c>
      <c r="C683" s="94" t="s">
        <v>482</v>
      </c>
    </row>
    <row r="684" spans="1:3" x14ac:dyDescent="0.2">
      <c r="A684" s="94">
        <v>682</v>
      </c>
      <c r="B684" s="94">
        <f t="shared" ca="1" si="10"/>
        <v>0.65783959316532092</v>
      </c>
      <c r="C684" s="94" t="s">
        <v>482</v>
      </c>
    </row>
    <row r="685" spans="1:3" x14ac:dyDescent="0.2">
      <c r="A685" s="94">
        <v>683</v>
      </c>
      <c r="B685" s="94">
        <f t="shared" ca="1" si="10"/>
        <v>0.41784817222702653</v>
      </c>
      <c r="C685" s="94" t="s">
        <v>482</v>
      </c>
    </row>
    <row r="686" spans="1:3" x14ac:dyDescent="0.2">
      <c r="A686" s="94">
        <v>684</v>
      </c>
      <c r="B686" s="94">
        <f t="shared" ca="1" si="10"/>
        <v>0.75005602276685956</v>
      </c>
      <c r="C686" s="94" t="s">
        <v>482</v>
      </c>
    </row>
    <row r="687" spans="1:3" x14ac:dyDescent="0.2">
      <c r="A687" s="94">
        <v>685</v>
      </c>
      <c r="B687" s="94">
        <f t="shared" ca="1" si="10"/>
        <v>0.62523716371579963</v>
      </c>
      <c r="C687" s="94" t="s">
        <v>483</v>
      </c>
    </row>
    <row r="688" spans="1:3" x14ac:dyDescent="0.2">
      <c r="A688" s="94">
        <v>686</v>
      </c>
      <c r="B688" s="94">
        <f t="shared" ca="1" si="10"/>
        <v>0.57303116123712527</v>
      </c>
      <c r="C688" s="94" t="s">
        <v>482</v>
      </c>
    </row>
    <row r="689" spans="1:3" x14ac:dyDescent="0.2">
      <c r="A689" s="94">
        <v>687</v>
      </c>
      <c r="B689" s="94">
        <f t="shared" ca="1" si="10"/>
        <v>0.66183148437382033</v>
      </c>
      <c r="C689" s="94" t="s">
        <v>482</v>
      </c>
    </row>
    <row r="690" spans="1:3" x14ac:dyDescent="0.2">
      <c r="A690" s="94">
        <v>688</v>
      </c>
      <c r="B690" s="94">
        <f t="shared" ca="1" si="10"/>
        <v>0.53625007437818062</v>
      </c>
      <c r="C690" s="94" t="s">
        <v>482</v>
      </c>
    </row>
    <row r="691" spans="1:3" x14ac:dyDescent="0.2">
      <c r="A691" s="94">
        <v>689</v>
      </c>
      <c r="B691" s="94">
        <f t="shared" ca="1" si="10"/>
        <v>0.3770525715384172</v>
      </c>
      <c r="C691" s="94" t="s">
        <v>482</v>
      </c>
    </row>
    <row r="692" spans="1:3" x14ac:dyDescent="0.2">
      <c r="A692" s="94">
        <v>690</v>
      </c>
      <c r="B692" s="94">
        <f t="shared" ca="1" si="10"/>
        <v>0.67761359887055939</v>
      </c>
      <c r="C692" s="94" t="s">
        <v>483</v>
      </c>
    </row>
    <row r="693" spans="1:3" x14ac:dyDescent="0.2">
      <c r="A693" s="94">
        <v>691</v>
      </c>
      <c r="B693" s="94">
        <f t="shared" ca="1" si="10"/>
        <v>0.72369394281750676</v>
      </c>
      <c r="C693" s="94" t="s">
        <v>483</v>
      </c>
    </row>
    <row r="694" spans="1:3" x14ac:dyDescent="0.2">
      <c r="A694" s="94">
        <v>692</v>
      </c>
      <c r="B694" s="94">
        <f t="shared" ca="1" si="10"/>
        <v>0.97029526213061978</v>
      </c>
      <c r="C694" s="94" t="s">
        <v>483</v>
      </c>
    </row>
    <row r="695" spans="1:3" x14ac:dyDescent="0.2">
      <c r="A695" s="94">
        <v>693</v>
      </c>
      <c r="B695" s="94">
        <f t="shared" ca="1" si="10"/>
        <v>0.79941147981434313</v>
      </c>
      <c r="C695" s="94" t="s">
        <v>483</v>
      </c>
    </row>
    <row r="696" spans="1:3" x14ac:dyDescent="0.2">
      <c r="A696" s="94">
        <v>694</v>
      </c>
      <c r="B696" s="94">
        <f t="shared" ca="1" si="10"/>
        <v>0.65943634358393266</v>
      </c>
      <c r="C696" s="94" t="s">
        <v>482</v>
      </c>
    </row>
    <row r="697" spans="1:3" x14ac:dyDescent="0.2">
      <c r="A697" s="94">
        <v>695</v>
      </c>
      <c r="B697" s="94">
        <f t="shared" ca="1" si="10"/>
        <v>0.88604852342890272</v>
      </c>
      <c r="C697" s="94" t="s">
        <v>482</v>
      </c>
    </row>
    <row r="698" spans="1:3" x14ac:dyDescent="0.2">
      <c r="A698" s="94">
        <v>696</v>
      </c>
      <c r="B698" s="94">
        <f t="shared" ca="1" si="10"/>
        <v>0.28699372729566058</v>
      </c>
      <c r="C698" s="94" t="s">
        <v>482</v>
      </c>
    </row>
    <row r="699" spans="1:3" x14ac:dyDescent="0.2">
      <c r="A699" s="94">
        <v>697</v>
      </c>
      <c r="B699" s="94">
        <f t="shared" ca="1" si="10"/>
        <v>0.87518198015367277</v>
      </c>
      <c r="C699" s="94" t="s">
        <v>482</v>
      </c>
    </row>
    <row r="700" spans="1:3" x14ac:dyDescent="0.2">
      <c r="A700" s="94">
        <v>698</v>
      </c>
      <c r="B700" s="94">
        <f t="shared" ca="1" si="10"/>
        <v>0.79700996335499852</v>
      </c>
      <c r="C700" s="94" t="s">
        <v>483</v>
      </c>
    </row>
    <row r="701" spans="1:3" x14ac:dyDescent="0.2">
      <c r="A701" s="94">
        <v>699</v>
      </c>
      <c r="B701" s="94">
        <f t="shared" ca="1" si="10"/>
        <v>0.40018538745685506</v>
      </c>
      <c r="C701" s="94" t="s">
        <v>482</v>
      </c>
    </row>
    <row r="702" spans="1:3" x14ac:dyDescent="0.2">
      <c r="A702" s="94">
        <v>700</v>
      </c>
      <c r="B702" s="94">
        <f t="shared" ca="1" si="10"/>
        <v>0.54144045277707797</v>
      </c>
      <c r="C702" s="94" t="s">
        <v>482</v>
      </c>
    </row>
    <row r="703" spans="1:3" x14ac:dyDescent="0.2">
      <c r="A703" s="94">
        <v>701</v>
      </c>
      <c r="B703" s="94">
        <f t="shared" ca="1" si="10"/>
        <v>0.56630170828135551</v>
      </c>
      <c r="C703" s="94" t="s">
        <v>482</v>
      </c>
    </row>
    <row r="704" spans="1:3" x14ac:dyDescent="0.2">
      <c r="A704" s="94">
        <v>702</v>
      </c>
      <c r="B704" s="94">
        <f t="shared" ca="1" si="10"/>
        <v>0.59697034968349405</v>
      </c>
      <c r="C704" s="94" t="s">
        <v>482</v>
      </c>
    </row>
    <row r="705" spans="1:3" x14ac:dyDescent="0.2">
      <c r="A705" s="94">
        <v>703</v>
      </c>
      <c r="B705" s="94">
        <f t="shared" ca="1" si="10"/>
        <v>0.73724523418290078</v>
      </c>
      <c r="C705" s="94" t="s">
        <v>483</v>
      </c>
    </row>
    <row r="706" spans="1:3" x14ac:dyDescent="0.2">
      <c r="A706" s="94">
        <v>704</v>
      </c>
      <c r="B706" s="94">
        <f t="shared" ca="1" si="10"/>
        <v>0.87900550804867628</v>
      </c>
      <c r="C706" s="94" t="s">
        <v>483</v>
      </c>
    </row>
    <row r="707" spans="1:3" x14ac:dyDescent="0.2">
      <c r="A707" s="94">
        <v>705</v>
      </c>
      <c r="B707" s="94">
        <f t="shared" ref="B707:B770" ca="1" si="11">IF(C707="Bomb",_xlfn.NORM.INV(RAND(),0.7,0.1),_xlfn.NORM.INV(RAND(),0.6,0.15))</f>
        <v>0.81952983244569078</v>
      </c>
      <c r="C707" s="94" t="s">
        <v>482</v>
      </c>
    </row>
    <row r="708" spans="1:3" x14ac:dyDescent="0.2">
      <c r="A708" s="94">
        <v>706</v>
      </c>
      <c r="B708" s="94">
        <f t="shared" ca="1" si="11"/>
        <v>0.54100403456665314</v>
      </c>
      <c r="C708" s="94" t="s">
        <v>482</v>
      </c>
    </row>
    <row r="709" spans="1:3" x14ac:dyDescent="0.2">
      <c r="A709" s="94">
        <v>707</v>
      </c>
      <c r="B709" s="94">
        <f t="shared" ca="1" si="11"/>
        <v>0.69449262180452875</v>
      </c>
      <c r="C709" s="94" t="s">
        <v>482</v>
      </c>
    </row>
    <row r="710" spans="1:3" x14ac:dyDescent="0.2">
      <c r="A710" s="94">
        <v>708</v>
      </c>
      <c r="B710" s="94">
        <f t="shared" ca="1" si="11"/>
        <v>0.63402966718963716</v>
      </c>
      <c r="C710" s="94" t="s">
        <v>483</v>
      </c>
    </row>
    <row r="711" spans="1:3" x14ac:dyDescent="0.2">
      <c r="A711" s="94">
        <v>709</v>
      </c>
      <c r="B711" s="94">
        <f t="shared" ca="1" si="11"/>
        <v>0.69871440467312984</v>
      </c>
      <c r="C711" s="94" t="s">
        <v>483</v>
      </c>
    </row>
    <row r="712" spans="1:3" x14ac:dyDescent="0.2">
      <c r="A712" s="94">
        <v>710</v>
      </c>
      <c r="B712" s="94">
        <f t="shared" ca="1" si="11"/>
        <v>0.76559123508268856</v>
      </c>
      <c r="C712" s="94" t="s">
        <v>483</v>
      </c>
    </row>
    <row r="713" spans="1:3" x14ac:dyDescent="0.2">
      <c r="A713" s="94">
        <v>711</v>
      </c>
      <c r="B713" s="94">
        <f t="shared" ca="1" si="11"/>
        <v>0.48665166740481575</v>
      </c>
      <c r="C713" s="94" t="s">
        <v>482</v>
      </c>
    </row>
    <row r="714" spans="1:3" x14ac:dyDescent="0.2">
      <c r="A714" s="94">
        <v>712</v>
      </c>
      <c r="B714" s="94">
        <f t="shared" ca="1" si="11"/>
        <v>0.76075333720209248</v>
      </c>
      <c r="C714" s="94" t="s">
        <v>483</v>
      </c>
    </row>
    <row r="715" spans="1:3" x14ac:dyDescent="0.2">
      <c r="A715" s="94">
        <v>713</v>
      </c>
      <c r="B715" s="94">
        <f t="shared" ca="1" si="11"/>
        <v>0.94107136997326446</v>
      </c>
      <c r="C715" s="94" t="s">
        <v>482</v>
      </c>
    </row>
    <row r="716" spans="1:3" x14ac:dyDescent="0.2">
      <c r="A716" s="94">
        <v>714</v>
      </c>
      <c r="B716" s="94">
        <f t="shared" ca="1" si="11"/>
        <v>0.71584258960335578</v>
      </c>
      <c r="C716" s="94" t="s">
        <v>482</v>
      </c>
    </row>
    <row r="717" spans="1:3" x14ac:dyDescent="0.2">
      <c r="A717" s="94">
        <v>715</v>
      </c>
      <c r="B717" s="94">
        <f t="shared" ca="1" si="11"/>
        <v>0.88271331039183631</v>
      </c>
      <c r="C717" s="94" t="s">
        <v>482</v>
      </c>
    </row>
    <row r="718" spans="1:3" x14ac:dyDescent="0.2">
      <c r="A718" s="94">
        <v>716</v>
      </c>
      <c r="B718" s="94">
        <f t="shared" ca="1" si="11"/>
        <v>0.53601869823855575</v>
      </c>
      <c r="C718" s="94" t="s">
        <v>483</v>
      </c>
    </row>
    <row r="719" spans="1:3" x14ac:dyDescent="0.2">
      <c r="A719" s="94">
        <v>717</v>
      </c>
      <c r="B719" s="94">
        <f t="shared" ca="1" si="11"/>
        <v>0.91172947878481359</v>
      </c>
      <c r="C719" s="94" t="s">
        <v>482</v>
      </c>
    </row>
    <row r="720" spans="1:3" x14ac:dyDescent="0.2">
      <c r="A720" s="94">
        <v>718</v>
      </c>
      <c r="B720" s="94">
        <f t="shared" ca="1" si="11"/>
        <v>0.45269887418212884</v>
      </c>
      <c r="C720" s="94" t="s">
        <v>482</v>
      </c>
    </row>
    <row r="721" spans="1:3" x14ac:dyDescent="0.2">
      <c r="A721" s="94">
        <v>719</v>
      </c>
      <c r="B721" s="94">
        <f t="shared" ca="1" si="11"/>
        <v>0.67344637829701348</v>
      </c>
      <c r="C721" s="94" t="s">
        <v>482</v>
      </c>
    </row>
    <row r="722" spans="1:3" x14ac:dyDescent="0.2">
      <c r="A722" s="94">
        <v>720</v>
      </c>
      <c r="B722" s="94">
        <f t="shared" ca="1" si="11"/>
        <v>0.45944697258703293</v>
      </c>
      <c r="C722" s="94" t="s">
        <v>482</v>
      </c>
    </row>
    <row r="723" spans="1:3" x14ac:dyDescent="0.2">
      <c r="A723" s="94">
        <v>721</v>
      </c>
      <c r="B723" s="94">
        <f t="shared" ca="1" si="11"/>
        <v>0.62279308270838352</v>
      </c>
      <c r="C723" s="94" t="s">
        <v>483</v>
      </c>
    </row>
    <row r="724" spans="1:3" x14ac:dyDescent="0.2">
      <c r="A724" s="94">
        <v>722</v>
      </c>
      <c r="B724" s="94">
        <f t="shared" ca="1" si="11"/>
        <v>0.52812260329542604</v>
      </c>
      <c r="C724" s="94" t="s">
        <v>482</v>
      </c>
    </row>
    <row r="725" spans="1:3" x14ac:dyDescent="0.2">
      <c r="A725" s="94">
        <v>723</v>
      </c>
      <c r="B725" s="94">
        <f t="shared" ca="1" si="11"/>
        <v>0.83885083130010729</v>
      </c>
      <c r="C725" s="94" t="s">
        <v>483</v>
      </c>
    </row>
    <row r="726" spans="1:3" x14ac:dyDescent="0.2">
      <c r="A726" s="94">
        <v>724</v>
      </c>
      <c r="B726" s="94">
        <f t="shared" ca="1" si="11"/>
        <v>0.66396070914189109</v>
      </c>
      <c r="C726" s="94" t="s">
        <v>483</v>
      </c>
    </row>
    <row r="727" spans="1:3" x14ac:dyDescent="0.2">
      <c r="A727" s="94">
        <v>725</v>
      </c>
      <c r="B727" s="94">
        <f t="shared" ca="1" si="11"/>
        <v>0.58184713154993717</v>
      </c>
      <c r="C727" s="94" t="s">
        <v>482</v>
      </c>
    </row>
    <row r="728" spans="1:3" x14ac:dyDescent="0.2">
      <c r="A728" s="94">
        <v>726</v>
      </c>
      <c r="B728" s="94">
        <f t="shared" ca="1" si="11"/>
        <v>0.68464113849340236</v>
      </c>
      <c r="C728" s="94" t="s">
        <v>482</v>
      </c>
    </row>
    <row r="729" spans="1:3" x14ac:dyDescent="0.2">
      <c r="A729" s="94">
        <v>727</v>
      </c>
      <c r="B729" s="94">
        <f t="shared" ca="1" si="11"/>
        <v>0.54769446298971136</v>
      </c>
      <c r="C729" s="94" t="s">
        <v>483</v>
      </c>
    </row>
    <row r="730" spans="1:3" x14ac:dyDescent="0.2">
      <c r="A730" s="94">
        <v>728</v>
      </c>
      <c r="B730" s="94">
        <f t="shared" ca="1" si="11"/>
        <v>0.76420590493021157</v>
      </c>
      <c r="C730" s="94" t="s">
        <v>482</v>
      </c>
    </row>
    <row r="731" spans="1:3" x14ac:dyDescent="0.2">
      <c r="A731" s="94">
        <v>729</v>
      </c>
      <c r="B731" s="94">
        <f t="shared" ca="1" si="11"/>
        <v>0.79072738436466095</v>
      </c>
      <c r="C731" s="94" t="s">
        <v>483</v>
      </c>
    </row>
    <row r="732" spans="1:3" x14ac:dyDescent="0.2">
      <c r="A732" s="94">
        <v>730</v>
      </c>
      <c r="B732" s="94">
        <f t="shared" ca="1" si="11"/>
        <v>0.71088946669400332</v>
      </c>
      <c r="C732" s="94" t="s">
        <v>483</v>
      </c>
    </row>
    <row r="733" spans="1:3" x14ac:dyDescent="0.2">
      <c r="A733" s="94">
        <v>731</v>
      </c>
      <c r="B733" s="94">
        <f t="shared" ca="1" si="11"/>
        <v>0.70400713520135583</v>
      </c>
      <c r="C733" s="94" t="s">
        <v>483</v>
      </c>
    </row>
    <row r="734" spans="1:3" x14ac:dyDescent="0.2">
      <c r="A734" s="94">
        <v>732</v>
      </c>
      <c r="B734" s="94">
        <f t="shared" ca="1" si="11"/>
        <v>0.70768440537162491</v>
      </c>
      <c r="C734" s="94" t="s">
        <v>482</v>
      </c>
    </row>
    <row r="735" spans="1:3" x14ac:dyDescent="0.2">
      <c r="A735" s="94">
        <v>733</v>
      </c>
      <c r="B735" s="94">
        <f t="shared" ca="1" si="11"/>
        <v>0.63482452949101176</v>
      </c>
      <c r="C735" s="94" t="s">
        <v>482</v>
      </c>
    </row>
    <row r="736" spans="1:3" x14ac:dyDescent="0.2">
      <c r="A736" s="94">
        <v>734</v>
      </c>
      <c r="B736" s="94">
        <f t="shared" ca="1" si="11"/>
        <v>0.42090661562112813</v>
      </c>
      <c r="C736" s="94" t="s">
        <v>482</v>
      </c>
    </row>
    <row r="737" spans="1:3" x14ac:dyDescent="0.2">
      <c r="A737" s="94">
        <v>735</v>
      </c>
      <c r="B737" s="94">
        <f t="shared" ca="1" si="11"/>
        <v>0.81497187043038888</v>
      </c>
      <c r="C737" s="94" t="s">
        <v>483</v>
      </c>
    </row>
    <row r="738" spans="1:3" x14ac:dyDescent="0.2">
      <c r="A738" s="94">
        <v>736</v>
      </c>
      <c r="B738" s="94">
        <f t="shared" ca="1" si="11"/>
        <v>0.69045628762700051</v>
      </c>
      <c r="C738" s="94" t="s">
        <v>483</v>
      </c>
    </row>
    <row r="739" spans="1:3" x14ac:dyDescent="0.2">
      <c r="A739" s="94">
        <v>737</v>
      </c>
      <c r="B739" s="94">
        <f t="shared" ca="1" si="11"/>
        <v>0.49388921478338138</v>
      </c>
      <c r="C739" s="94" t="s">
        <v>482</v>
      </c>
    </row>
    <row r="740" spans="1:3" x14ac:dyDescent="0.2">
      <c r="A740" s="94">
        <v>738</v>
      </c>
      <c r="B740" s="94">
        <f t="shared" ca="1" si="11"/>
        <v>0.37106345876486319</v>
      </c>
      <c r="C740" s="94" t="s">
        <v>482</v>
      </c>
    </row>
    <row r="741" spans="1:3" x14ac:dyDescent="0.2">
      <c r="A741" s="94">
        <v>739</v>
      </c>
      <c r="B741" s="94">
        <f t="shared" ca="1" si="11"/>
        <v>0.67070057156086504</v>
      </c>
      <c r="C741" s="94" t="s">
        <v>483</v>
      </c>
    </row>
    <row r="742" spans="1:3" x14ac:dyDescent="0.2">
      <c r="A742" s="94">
        <v>740</v>
      </c>
      <c r="B742" s="94">
        <f t="shared" ca="1" si="11"/>
        <v>0.45089687476335438</v>
      </c>
      <c r="C742" s="94" t="s">
        <v>482</v>
      </c>
    </row>
    <row r="743" spans="1:3" x14ac:dyDescent="0.2">
      <c r="A743" s="94">
        <v>741</v>
      </c>
      <c r="B743" s="94">
        <f t="shared" ca="1" si="11"/>
        <v>0.70240057661723043</v>
      </c>
      <c r="C743" s="94" t="s">
        <v>482</v>
      </c>
    </row>
    <row r="744" spans="1:3" x14ac:dyDescent="0.2">
      <c r="A744" s="94">
        <v>742</v>
      </c>
      <c r="B744" s="94">
        <f t="shared" ca="1" si="11"/>
        <v>0.76863219080362954</v>
      </c>
      <c r="C744" s="94" t="s">
        <v>482</v>
      </c>
    </row>
    <row r="745" spans="1:3" x14ac:dyDescent="0.2">
      <c r="A745" s="94">
        <v>743</v>
      </c>
      <c r="B745" s="94">
        <f t="shared" ca="1" si="11"/>
        <v>0.47930804282592315</v>
      </c>
      <c r="C745" s="94" t="s">
        <v>482</v>
      </c>
    </row>
    <row r="746" spans="1:3" x14ac:dyDescent="0.2">
      <c r="A746" s="94">
        <v>744</v>
      </c>
      <c r="B746" s="94">
        <f t="shared" ca="1" si="11"/>
        <v>0.57702560068136999</v>
      </c>
      <c r="C746" s="94" t="s">
        <v>482</v>
      </c>
    </row>
    <row r="747" spans="1:3" x14ac:dyDescent="0.2">
      <c r="A747" s="94">
        <v>745</v>
      </c>
      <c r="B747" s="94">
        <f t="shared" ca="1" si="11"/>
        <v>0.48873272480031538</v>
      </c>
      <c r="C747" s="94" t="s">
        <v>482</v>
      </c>
    </row>
    <row r="748" spans="1:3" x14ac:dyDescent="0.2">
      <c r="A748" s="94">
        <v>746</v>
      </c>
      <c r="B748" s="94">
        <f t="shared" ca="1" si="11"/>
        <v>0.58935158432221235</v>
      </c>
      <c r="C748" s="94" t="s">
        <v>483</v>
      </c>
    </row>
    <row r="749" spans="1:3" x14ac:dyDescent="0.2">
      <c r="A749" s="94">
        <v>747</v>
      </c>
      <c r="B749" s="94">
        <f t="shared" ca="1" si="11"/>
        <v>0.55118586804819514</v>
      </c>
      <c r="C749" s="94" t="s">
        <v>483</v>
      </c>
    </row>
    <row r="750" spans="1:3" x14ac:dyDescent="0.2">
      <c r="A750" s="94">
        <v>748</v>
      </c>
      <c r="B750" s="94">
        <f t="shared" ca="1" si="11"/>
        <v>0.79681238765531592</v>
      </c>
      <c r="C750" s="94" t="s">
        <v>482</v>
      </c>
    </row>
    <row r="751" spans="1:3" x14ac:dyDescent="0.2">
      <c r="A751" s="94">
        <v>749</v>
      </c>
      <c r="B751" s="94">
        <f t="shared" ca="1" si="11"/>
        <v>0.72580654313050663</v>
      </c>
      <c r="C751" s="94" t="s">
        <v>483</v>
      </c>
    </row>
    <row r="752" spans="1:3" x14ac:dyDescent="0.2">
      <c r="A752" s="94">
        <v>750</v>
      </c>
      <c r="B752" s="94">
        <f t="shared" ca="1" si="11"/>
        <v>0.57294159590833327</v>
      </c>
      <c r="C752" s="94" t="s">
        <v>482</v>
      </c>
    </row>
    <row r="753" spans="1:3" x14ac:dyDescent="0.2">
      <c r="A753" s="94">
        <v>751</v>
      </c>
      <c r="B753" s="94">
        <f t="shared" ca="1" si="11"/>
        <v>0.69521828496465488</v>
      </c>
      <c r="C753" s="94" t="s">
        <v>483</v>
      </c>
    </row>
    <row r="754" spans="1:3" x14ac:dyDescent="0.2">
      <c r="A754" s="94">
        <v>752</v>
      </c>
      <c r="B754" s="94">
        <f t="shared" ca="1" si="11"/>
        <v>0.77419763787126605</v>
      </c>
      <c r="C754" s="94" t="s">
        <v>483</v>
      </c>
    </row>
    <row r="755" spans="1:3" x14ac:dyDescent="0.2">
      <c r="A755" s="94">
        <v>753</v>
      </c>
      <c r="B755" s="94">
        <f t="shared" ca="1" si="11"/>
        <v>0.74141245710905701</v>
      </c>
      <c r="C755" s="94" t="s">
        <v>483</v>
      </c>
    </row>
    <row r="756" spans="1:3" x14ac:dyDescent="0.2">
      <c r="A756" s="94">
        <v>754</v>
      </c>
      <c r="B756" s="94">
        <f t="shared" ca="1" si="11"/>
        <v>0.76688171867945198</v>
      </c>
      <c r="C756" s="94" t="s">
        <v>483</v>
      </c>
    </row>
    <row r="757" spans="1:3" x14ac:dyDescent="0.2">
      <c r="A757" s="94">
        <v>755</v>
      </c>
      <c r="B757" s="94">
        <f t="shared" ca="1" si="11"/>
        <v>0.73406252909051606</v>
      </c>
      <c r="C757" s="94" t="s">
        <v>482</v>
      </c>
    </row>
    <row r="758" spans="1:3" x14ac:dyDescent="0.2">
      <c r="A758" s="94">
        <v>756</v>
      </c>
      <c r="B758" s="94">
        <f t="shared" ca="1" si="11"/>
        <v>0.71098276339641453</v>
      </c>
      <c r="C758" s="94" t="s">
        <v>483</v>
      </c>
    </row>
    <row r="759" spans="1:3" x14ac:dyDescent="0.2">
      <c r="A759" s="94">
        <v>757</v>
      </c>
      <c r="B759" s="94">
        <f t="shared" ca="1" si="11"/>
        <v>0.75145949546195534</v>
      </c>
      <c r="C759" s="94" t="s">
        <v>483</v>
      </c>
    </row>
    <row r="760" spans="1:3" x14ac:dyDescent="0.2">
      <c r="A760" s="94">
        <v>758</v>
      </c>
      <c r="B760" s="94">
        <f t="shared" ca="1" si="11"/>
        <v>0.6864847780980452</v>
      </c>
      <c r="C760" s="94" t="s">
        <v>483</v>
      </c>
    </row>
    <row r="761" spans="1:3" x14ac:dyDescent="0.2">
      <c r="A761" s="94">
        <v>759</v>
      </c>
      <c r="B761" s="94">
        <f t="shared" ca="1" si="11"/>
        <v>0.5551206748026184</v>
      </c>
      <c r="C761" s="94" t="s">
        <v>482</v>
      </c>
    </row>
    <row r="762" spans="1:3" x14ac:dyDescent="0.2">
      <c r="A762" s="94">
        <v>760</v>
      </c>
      <c r="B762" s="94">
        <f t="shared" ca="1" si="11"/>
        <v>0.69847948263761073</v>
      </c>
      <c r="C762" s="94" t="s">
        <v>483</v>
      </c>
    </row>
    <row r="763" spans="1:3" x14ac:dyDescent="0.2">
      <c r="A763" s="94">
        <v>761</v>
      </c>
      <c r="B763" s="94">
        <f t="shared" ca="1" si="11"/>
        <v>0.48895656294817297</v>
      </c>
      <c r="C763" s="94" t="s">
        <v>482</v>
      </c>
    </row>
    <row r="764" spans="1:3" x14ac:dyDescent="0.2">
      <c r="A764" s="94">
        <v>762</v>
      </c>
      <c r="B764" s="94">
        <f t="shared" ca="1" si="11"/>
        <v>0.7390961390295292</v>
      </c>
      <c r="C764" s="94" t="s">
        <v>482</v>
      </c>
    </row>
    <row r="765" spans="1:3" x14ac:dyDescent="0.2">
      <c r="A765" s="94">
        <v>763</v>
      </c>
      <c r="B765" s="94">
        <f t="shared" ca="1" si="11"/>
        <v>0.28977347708511764</v>
      </c>
      <c r="C765" s="94" t="s">
        <v>482</v>
      </c>
    </row>
    <row r="766" spans="1:3" x14ac:dyDescent="0.2">
      <c r="A766" s="94">
        <v>764</v>
      </c>
      <c r="B766" s="94">
        <f t="shared" ca="1" si="11"/>
        <v>0.48481001379597571</v>
      </c>
      <c r="C766" s="94" t="s">
        <v>482</v>
      </c>
    </row>
    <row r="767" spans="1:3" x14ac:dyDescent="0.2">
      <c r="A767" s="94">
        <v>765</v>
      </c>
      <c r="B767" s="94">
        <f t="shared" ca="1" si="11"/>
        <v>0.10945566310787269</v>
      </c>
      <c r="C767" s="94" t="s">
        <v>482</v>
      </c>
    </row>
    <row r="768" spans="1:3" x14ac:dyDescent="0.2">
      <c r="A768" s="94">
        <v>766</v>
      </c>
      <c r="B768" s="94">
        <f t="shared" ca="1" si="11"/>
        <v>0.50968533131448246</v>
      </c>
      <c r="C768" s="94" t="s">
        <v>482</v>
      </c>
    </row>
    <row r="769" spans="1:3" x14ac:dyDescent="0.2">
      <c r="A769" s="94">
        <v>767</v>
      </c>
      <c r="B769" s="94">
        <f t="shared" ca="1" si="11"/>
        <v>0.80169754439514085</v>
      </c>
      <c r="C769" s="94" t="s">
        <v>483</v>
      </c>
    </row>
    <row r="770" spans="1:3" x14ac:dyDescent="0.2">
      <c r="A770" s="94">
        <v>768</v>
      </c>
      <c r="B770" s="94">
        <f t="shared" ca="1" si="11"/>
        <v>0.72736810248430883</v>
      </c>
      <c r="C770" s="94" t="s">
        <v>483</v>
      </c>
    </row>
    <row r="771" spans="1:3" x14ac:dyDescent="0.2">
      <c r="A771" s="94">
        <v>769</v>
      </c>
      <c r="B771" s="94">
        <f t="shared" ref="B771:B834" ca="1" si="12">IF(C771="Bomb",_xlfn.NORM.INV(RAND(),0.7,0.1),_xlfn.NORM.INV(RAND(),0.6,0.15))</f>
        <v>0.61124396172761342</v>
      </c>
      <c r="C771" s="94" t="s">
        <v>482</v>
      </c>
    </row>
    <row r="772" spans="1:3" x14ac:dyDescent="0.2">
      <c r="A772" s="94">
        <v>770</v>
      </c>
      <c r="B772" s="94">
        <f t="shared" ca="1" si="12"/>
        <v>0.63995224914042081</v>
      </c>
      <c r="C772" s="94" t="s">
        <v>483</v>
      </c>
    </row>
    <row r="773" spans="1:3" x14ac:dyDescent="0.2">
      <c r="A773" s="94">
        <v>771</v>
      </c>
      <c r="B773" s="94">
        <f t="shared" ca="1" si="12"/>
        <v>0.82833058721727348</v>
      </c>
      <c r="C773" s="94" t="s">
        <v>482</v>
      </c>
    </row>
    <row r="774" spans="1:3" x14ac:dyDescent="0.2">
      <c r="A774" s="94">
        <v>772</v>
      </c>
      <c r="B774" s="94">
        <f t="shared" ca="1" si="12"/>
        <v>0.64484073787023488</v>
      </c>
      <c r="C774" s="94" t="s">
        <v>482</v>
      </c>
    </row>
    <row r="775" spans="1:3" x14ac:dyDescent="0.2">
      <c r="A775" s="94">
        <v>773</v>
      </c>
      <c r="B775" s="94">
        <f t="shared" ca="1" si="12"/>
        <v>0.61623944203401393</v>
      </c>
      <c r="C775" s="94" t="s">
        <v>482</v>
      </c>
    </row>
    <row r="776" spans="1:3" x14ac:dyDescent="0.2">
      <c r="A776" s="94">
        <v>774</v>
      </c>
      <c r="B776" s="94">
        <f t="shared" ca="1" si="12"/>
        <v>0.41546544400609509</v>
      </c>
      <c r="C776" s="94" t="s">
        <v>482</v>
      </c>
    </row>
    <row r="777" spans="1:3" x14ac:dyDescent="0.2">
      <c r="A777" s="94">
        <v>775</v>
      </c>
      <c r="B777" s="94">
        <f t="shared" ca="1" si="12"/>
        <v>0.65528595753810071</v>
      </c>
      <c r="C777" s="94" t="s">
        <v>483</v>
      </c>
    </row>
    <row r="778" spans="1:3" x14ac:dyDescent="0.2">
      <c r="A778" s="94">
        <v>776</v>
      </c>
      <c r="B778" s="94">
        <f t="shared" ca="1" si="12"/>
        <v>0.62634658658035536</v>
      </c>
      <c r="C778" s="94" t="s">
        <v>482</v>
      </c>
    </row>
    <row r="779" spans="1:3" x14ac:dyDescent="0.2">
      <c r="A779" s="94">
        <v>777</v>
      </c>
      <c r="B779" s="94">
        <f t="shared" ca="1" si="12"/>
        <v>0.78979976310389199</v>
      </c>
      <c r="C779" s="94" t="s">
        <v>483</v>
      </c>
    </row>
    <row r="780" spans="1:3" x14ac:dyDescent="0.2">
      <c r="A780" s="94">
        <v>778</v>
      </c>
      <c r="B780" s="94">
        <f t="shared" ca="1" si="12"/>
        <v>0.70525342885538056</v>
      </c>
      <c r="C780" s="94" t="s">
        <v>483</v>
      </c>
    </row>
    <row r="781" spans="1:3" x14ac:dyDescent="0.2">
      <c r="A781" s="94">
        <v>779</v>
      </c>
      <c r="B781" s="94">
        <f t="shared" ca="1" si="12"/>
        <v>0.75213402858422085</v>
      </c>
      <c r="C781" s="94" t="s">
        <v>483</v>
      </c>
    </row>
    <row r="782" spans="1:3" x14ac:dyDescent="0.2">
      <c r="A782" s="94">
        <v>780</v>
      </c>
      <c r="B782" s="94">
        <f t="shared" ca="1" si="12"/>
        <v>0.77520258478113035</v>
      </c>
      <c r="C782" s="94" t="s">
        <v>483</v>
      </c>
    </row>
    <row r="783" spans="1:3" x14ac:dyDescent="0.2">
      <c r="A783" s="94">
        <v>781</v>
      </c>
      <c r="B783" s="94">
        <f t="shared" ca="1" si="12"/>
        <v>0.77078399457702917</v>
      </c>
      <c r="C783" s="94" t="s">
        <v>483</v>
      </c>
    </row>
    <row r="784" spans="1:3" x14ac:dyDescent="0.2">
      <c r="A784" s="94">
        <v>782</v>
      </c>
      <c r="B784" s="94">
        <f t="shared" ca="1" si="12"/>
        <v>0.6363091782192063</v>
      </c>
      <c r="C784" s="94" t="s">
        <v>483</v>
      </c>
    </row>
    <row r="785" spans="1:3" x14ac:dyDescent="0.2">
      <c r="A785" s="94">
        <v>783</v>
      </c>
      <c r="B785" s="94">
        <f t="shared" ca="1" si="12"/>
        <v>0.80009854363037547</v>
      </c>
      <c r="C785" s="94" t="s">
        <v>483</v>
      </c>
    </row>
    <row r="786" spans="1:3" x14ac:dyDescent="0.2">
      <c r="A786" s="94">
        <v>784</v>
      </c>
      <c r="B786" s="94">
        <f t="shared" ca="1" si="12"/>
        <v>0.54721156117109504</v>
      </c>
      <c r="C786" s="94" t="s">
        <v>482</v>
      </c>
    </row>
    <row r="787" spans="1:3" x14ac:dyDescent="0.2">
      <c r="A787" s="94">
        <v>785</v>
      </c>
      <c r="B787" s="94">
        <f t="shared" ca="1" si="12"/>
        <v>0.56012126171689447</v>
      </c>
      <c r="C787" s="94" t="s">
        <v>482</v>
      </c>
    </row>
    <row r="788" spans="1:3" x14ac:dyDescent="0.2">
      <c r="A788" s="94">
        <v>786</v>
      </c>
      <c r="B788" s="94">
        <f t="shared" ca="1" si="12"/>
        <v>0.85929563102244499</v>
      </c>
      <c r="C788" s="94" t="s">
        <v>482</v>
      </c>
    </row>
    <row r="789" spans="1:3" x14ac:dyDescent="0.2">
      <c r="A789" s="94">
        <v>787</v>
      </c>
      <c r="B789" s="94">
        <f t="shared" ca="1" si="12"/>
        <v>0.88875704652493048</v>
      </c>
      <c r="C789" s="94" t="s">
        <v>483</v>
      </c>
    </row>
    <row r="790" spans="1:3" x14ac:dyDescent="0.2">
      <c r="A790" s="94">
        <v>788</v>
      </c>
      <c r="B790" s="94">
        <f t="shared" ca="1" si="12"/>
        <v>0.64736401670161892</v>
      </c>
      <c r="C790" s="94" t="s">
        <v>482</v>
      </c>
    </row>
    <row r="791" spans="1:3" x14ac:dyDescent="0.2">
      <c r="A791" s="94">
        <v>789</v>
      </c>
      <c r="B791" s="94">
        <f t="shared" ca="1" si="12"/>
        <v>0.72698551107859932</v>
      </c>
      <c r="C791" s="94" t="s">
        <v>483</v>
      </c>
    </row>
    <row r="792" spans="1:3" x14ac:dyDescent="0.2">
      <c r="A792" s="94">
        <v>790</v>
      </c>
      <c r="B792" s="94">
        <f t="shared" ca="1" si="12"/>
        <v>0.75941569777413409</v>
      </c>
      <c r="C792" s="94" t="s">
        <v>483</v>
      </c>
    </row>
    <row r="793" spans="1:3" x14ac:dyDescent="0.2">
      <c r="A793" s="94">
        <v>791</v>
      </c>
      <c r="B793" s="94">
        <f t="shared" ca="1" si="12"/>
        <v>0.54308599589907802</v>
      </c>
      <c r="C793" s="94" t="s">
        <v>482</v>
      </c>
    </row>
    <row r="794" spans="1:3" x14ac:dyDescent="0.2">
      <c r="A794" s="94">
        <v>792</v>
      </c>
      <c r="B794" s="94">
        <f t="shared" ca="1" si="12"/>
        <v>0.92581082620273736</v>
      </c>
      <c r="C794" s="94" t="s">
        <v>482</v>
      </c>
    </row>
    <row r="795" spans="1:3" x14ac:dyDescent="0.2">
      <c r="A795" s="94">
        <v>793</v>
      </c>
      <c r="B795" s="94">
        <f t="shared" ca="1" si="12"/>
        <v>0.86679399027654136</v>
      </c>
      <c r="C795" s="94" t="s">
        <v>483</v>
      </c>
    </row>
    <row r="796" spans="1:3" x14ac:dyDescent="0.2">
      <c r="A796" s="94">
        <v>794</v>
      </c>
      <c r="B796" s="94">
        <f t="shared" ca="1" si="12"/>
        <v>0.59349298881159351</v>
      </c>
      <c r="C796" s="94" t="s">
        <v>482</v>
      </c>
    </row>
    <row r="797" spans="1:3" x14ac:dyDescent="0.2">
      <c r="A797" s="94">
        <v>795</v>
      </c>
      <c r="B797" s="94">
        <f t="shared" ca="1" si="12"/>
        <v>0.80363390021591063</v>
      </c>
      <c r="C797" s="94" t="s">
        <v>482</v>
      </c>
    </row>
    <row r="798" spans="1:3" x14ac:dyDescent="0.2">
      <c r="A798" s="94">
        <v>796</v>
      </c>
      <c r="B798" s="94">
        <f t="shared" ca="1" si="12"/>
        <v>0.63007707102709565</v>
      </c>
      <c r="C798" s="94" t="s">
        <v>482</v>
      </c>
    </row>
    <row r="799" spans="1:3" x14ac:dyDescent="0.2">
      <c r="A799" s="94">
        <v>797</v>
      </c>
      <c r="B799" s="94">
        <f t="shared" ca="1" si="12"/>
        <v>0.72852925512000921</v>
      </c>
      <c r="C799" s="94" t="s">
        <v>482</v>
      </c>
    </row>
    <row r="800" spans="1:3" x14ac:dyDescent="0.2">
      <c r="A800" s="94">
        <v>798</v>
      </c>
      <c r="B800" s="94">
        <f t="shared" ca="1" si="12"/>
        <v>0.86380724833645472</v>
      </c>
      <c r="C800" s="94" t="s">
        <v>483</v>
      </c>
    </row>
    <row r="801" spans="1:3" x14ac:dyDescent="0.2">
      <c r="A801" s="94">
        <v>799</v>
      </c>
      <c r="B801" s="94">
        <f t="shared" ca="1" si="12"/>
        <v>0.64879351876677815</v>
      </c>
      <c r="C801" s="94" t="s">
        <v>482</v>
      </c>
    </row>
    <row r="802" spans="1:3" x14ac:dyDescent="0.2">
      <c r="A802" s="94">
        <v>800</v>
      </c>
      <c r="B802" s="94">
        <f t="shared" ca="1" si="12"/>
        <v>0.70162930072166929</v>
      </c>
      <c r="C802" s="94" t="s">
        <v>482</v>
      </c>
    </row>
    <row r="803" spans="1:3" x14ac:dyDescent="0.2">
      <c r="A803" s="94">
        <v>801</v>
      </c>
      <c r="B803" s="94">
        <f t="shared" ca="1" si="12"/>
        <v>0.11322179488598283</v>
      </c>
      <c r="C803" s="94" t="s">
        <v>482</v>
      </c>
    </row>
    <row r="804" spans="1:3" x14ac:dyDescent="0.2">
      <c r="A804" s="94">
        <v>802</v>
      </c>
      <c r="B804" s="94">
        <f t="shared" ca="1" si="12"/>
        <v>0.67948856662208035</v>
      </c>
      <c r="C804" s="94" t="s">
        <v>482</v>
      </c>
    </row>
    <row r="805" spans="1:3" x14ac:dyDescent="0.2">
      <c r="A805" s="94">
        <v>803</v>
      </c>
      <c r="B805" s="94">
        <f t="shared" ca="1" si="12"/>
        <v>0.71640475043788798</v>
      </c>
      <c r="C805" s="94" t="s">
        <v>483</v>
      </c>
    </row>
    <row r="806" spans="1:3" x14ac:dyDescent="0.2">
      <c r="A806" s="94">
        <v>804</v>
      </c>
      <c r="B806" s="94">
        <f t="shared" ca="1" si="12"/>
        <v>0.83612879511001248</v>
      </c>
      <c r="C806" s="94" t="s">
        <v>482</v>
      </c>
    </row>
    <row r="807" spans="1:3" x14ac:dyDescent="0.2">
      <c r="A807" s="94">
        <v>805</v>
      </c>
      <c r="B807" s="94">
        <f t="shared" ca="1" si="12"/>
        <v>0.4953230230685437</v>
      </c>
      <c r="C807" s="94" t="s">
        <v>483</v>
      </c>
    </row>
    <row r="808" spans="1:3" x14ac:dyDescent="0.2">
      <c r="A808" s="94">
        <v>806</v>
      </c>
      <c r="B808" s="94">
        <f t="shared" ca="1" si="12"/>
        <v>0.94879713932789445</v>
      </c>
      <c r="C808" s="94" t="s">
        <v>482</v>
      </c>
    </row>
    <row r="809" spans="1:3" x14ac:dyDescent="0.2">
      <c r="A809" s="94">
        <v>807</v>
      </c>
      <c r="B809" s="94">
        <f t="shared" ca="1" si="12"/>
        <v>0.71383018139588927</v>
      </c>
      <c r="C809" s="94" t="s">
        <v>483</v>
      </c>
    </row>
    <row r="810" spans="1:3" x14ac:dyDescent="0.2">
      <c r="A810" s="94">
        <v>808</v>
      </c>
      <c r="B810" s="94">
        <f t="shared" ca="1" si="12"/>
        <v>0.62912337520336248</v>
      </c>
      <c r="C810" s="94" t="s">
        <v>483</v>
      </c>
    </row>
    <row r="811" spans="1:3" x14ac:dyDescent="0.2">
      <c r="A811" s="94">
        <v>809</v>
      </c>
      <c r="B811" s="94">
        <f t="shared" ca="1" si="12"/>
        <v>0.67820472567624435</v>
      </c>
      <c r="C811" s="94" t="s">
        <v>483</v>
      </c>
    </row>
    <row r="812" spans="1:3" x14ac:dyDescent="0.2">
      <c r="A812" s="94">
        <v>810</v>
      </c>
      <c r="B812" s="94">
        <f t="shared" ca="1" si="12"/>
        <v>0.71804794375783387</v>
      </c>
      <c r="C812" s="94" t="s">
        <v>483</v>
      </c>
    </row>
    <row r="813" spans="1:3" x14ac:dyDescent="0.2">
      <c r="A813" s="94">
        <v>811</v>
      </c>
      <c r="B813" s="94">
        <f t="shared" ca="1" si="12"/>
        <v>0.58858887241435331</v>
      </c>
      <c r="C813" s="94" t="s">
        <v>482</v>
      </c>
    </row>
    <row r="814" spans="1:3" x14ac:dyDescent="0.2">
      <c r="A814" s="94">
        <v>812</v>
      </c>
      <c r="B814" s="94">
        <f t="shared" ca="1" si="12"/>
        <v>0.65933719965381465</v>
      </c>
      <c r="C814" s="94" t="s">
        <v>483</v>
      </c>
    </row>
    <row r="815" spans="1:3" x14ac:dyDescent="0.2">
      <c r="A815" s="94">
        <v>813</v>
      </c>
      <c r="B815" s="94">
        <f t="shared" ca="1" si="12"/>
        <v>0.70745044063790274</v>
      </c>
      <c r="C815" s="94" t="s">
        <v>483</v>
      </c>
    </row>
    <row r="816" spans="1:3" x14ac:dyDescent="0.2">
      <c r="A816" s="94">
        <v>814</v>
      </c>
      <c r="B816" s="94">
        <f t="shared" ca="1" si="12"/>
        <v>0.70591700447808015</v>
      </c>
      <c r="C816" s="94" t="s">
        <v>482</v>
      </c>
    </row>
    <row r="817" spans="1:3" x14ac:dyDescent="0.2">
      <c r="A817" s="94">
        <v>815</v>
      </c>
      <c r="B817" s="94">
        <f t="shared" ca="1" si="12"/>
        <v>0.6351617735103875</v>
      </c>
      <c r="C817" s="94" t="s">
        <v>482</v>
      </c>
    </row>
    <row r="818" spans="1:3" x14ac:dyDescent="0.2">
      <c r="A818" s="94">
        <v>816</v>
      </c>
      <c r="B818" s="94">
        <f t="shared" ca="1" si="12"/>
        <v>0.92615045597655465</v>
      </c>
      <c r="C818" s="94" t="s">
        <v>482</v>
      </c>
    </row>
    <row r="819" spans="1:3" x14ac:dyDescent="0.2">
      <c r="A819" s="94">
        <v>817</v>
      </c>
      <c r="B819" s="94">
        <f t="shared" ca="1" si="12"/>
        <v>0.86437096486878051</v>
      </c>
      <c r="C819" s="94" t="s">
        <v>482</v>
      </c>
    </row>
    <row r="820" spans="1:3" x14ac:dyDescent="0.2">
      <c r="A820" s="94">
        <v>818</v>
      </c>
      <c r="B820" s="94">
        <f t="shared" ca="1" si="12"/>
        <v>0.55628807406033642</v>
      </c>
      <c r="C820" s="94" t="s">
        <v>482</v>
      </c>
    </row>
    <row r="821" spans="1:3" x14ac:dyDescent="0.2">
      <c r="A821" s="94">
        <v>819</v>
      </c>
      <c r="B821" s="94">
        <f t="shared" ca="1" si="12"/>
        <v>0.44871888541740468</v>
      </c>
      <c r="C821" s="94" t="s">
        <v>482</v>
      </c>
    </row>
    <row r="822" spans="1:3" x14ac:dyDescent="0.2">
      <c r="A822" s="94">
        <v>820</v>
      </c>
      <c r="B822" s="94">
        <f t="shared" ca="1" si="12"/>
        <v>0.54890623106849146</v>
      </c>
      <c r="C822" s="94" t="s">
        <v>482</v>
      </c>
    </row>
    <row r="823" spans="1:3" x14ac:dyDescent="0.2">
      <c r="A823" s="94">
        <v>821</v>
      </c>
      <c r="B823" s="94">
        <f t="shared" ca="1" si="12"/>
        <v>0.56459328368695783</v>
      </c>
      <c r="C823" s="94" t="s">
        <v>483</v>
      </c>
    </row>
    <row r="824" spans="1:3" x14ac:dyDescent="0.2">
      <c r="A824" s="94">
        <v>822</v>
      </c>
      <c r="B824" s="94">
        <f t="shared" ca="1" si="12"/>
        <v>0.81286079273068601</v>
      </c>
      <c r="C824" s="94" t="s">
        <v>482</v>
      </c>
    </row>
    <row r="825" spans="1:3" x14ac:dyDescent="0.2">
      <c r="A825" s="94">
        <v>823</v>
      </c>
      <c r="B825" s="94">
        <f t="shared" ca="1" si="12"/>
        <v>0.72639019696783891</v>
      </c>
      <c r="C825" s="94" t="s">
        <v>483</v>
      </c>
    </row>
    <row r="826" spans="1:3" x14ac:dyDescent="0.2">
      <c r="A826" s="94">
        <v>824</v>
      </c>
      <c r="B826" s="94">
        <f t="shared" ca="1" si="12"/>
        <v>0.67313177435022864</v>
      </c>
      <c r="C826" s="94" t="s">
        <v>483</v>
      </c>
    </row>
    <row r="827" spans="1:3" x14ac:dyDescent="0.2">
      <c r="A827" s="94">
        <v>825</v>
      </c>
      <c r="B827" s="94">
        <f t="shared" ca="1" si="12"/>
        <v>0.77405539272260881</v>
      </c>
      <c r="C827" s="94" t="s">
        <v>483</v>
      </c>
    </row>
    <row r="828" spans="1:3" x14ac:dyDescent="0.2">
      <c r="A828" s="94">
        <v>826</v>
      </c>
      <c r="B828" s="94">
        <f t="shared" ca="1" si="12"/>
        <v>0.72473229931332872</v>
      </c>
      <c r="C828" s="94" t="s">
        <v>482</v>
      </c>
    </row>
    <row r="829" spans="1:3" x14ac:dyDescent="0.2">
      <c r="A829" s="94">
        <v>827</v>
      </c>
      <c r="B829" s="94">
        <f t="shared" ca="1" si="12"/>
        <v>0.59465891758504097</v>
      </c>
      <c r="C829" s="94" t="s">
        <v>482</v>
      </c>
    </row>
    <row r="830" spans="1:3" x14ac:dyDescent="0.2">
      <c r="A830" s="94">
        <v>828</v>
      </c>
      <c r="B830" s="94">
        <f t="shared" ca="1" si="12"/>
        <v>0.58289106562879023</v>
      </c>
      <c r="C830" s="94" t="s">
        <v>482</v>
      </c>
    </row>
    <row r="831" spans="1:3" x14ac:dyDescent="0.2">
      <c r="A831" s="94">
        <v>829</v>
      </c>
      <c r="B831" s="94">
        <f t="shared" ca="1" si="12"/>
        <v>0.824898664210163</v>
      </c>
      <c r="C831" s="94" t="s">
        <v>483</v>
      </c>
    </row>
    <row r="832" spans="1:3" x14ac:dyDescent="0.2">
      <c r="A832" s="94">
        <v>830</v>
      </c>
      <c r="B832" s="94">
        <f t="shared" ca="1" si="12"/>
        <v>0.72598165189677422</v>
      </c>
      <c r="C832" s="94" t="s">
        <v>482</v>
      </c>
    </row>
    <row r="833" spans="1:3" x14ac:dyDescent="0.2">
      <c r="A833" s="94">
        <v>831</v>
      </c>
      <c r="B833" s="94">
        <f t="shared" ca="1" si="12"/>
        <v>0.47984909601608827</v>
      </c>
      <c r="C833" s="94" t="s">
        <v>482</v>
      </c>
    </row>
    <row r="834" spans="1:3" x14ac:dyDescent="0.2">
      <c r="A834" s="94">
        <v>832</v>
      </c>
      <c r="B834" s="94">
        <f t="shared" ca="1" si="12"/>
        <v>0.61970305649563151</v>
      </c>
      <c r="C834" s="94" t="s">
        <v>482</v>
      </c>
    </row>
    <row r="835" spans="1:3" x14ac:dyDescent="0.2">
      <c r="A835" s="94">
        <v>833</v>
      </c>
      <c r="B835" s="94">
        <f t="shared" ref="B835:B898" ca="1" si="13">IF(C835="Bomb",_xlfn.NORM.INV(RAND(),0.7,0.1),_xlfn.NORM.INV(RAND(),0.6,0.15))</f>
        <v>0.59854519947169027</v>
      </c>
      <c r="C835" s="94" t="s">
        <v>483</v>
      </c>
    </row>
    <row r="836" spans="1:3" x14ac:dyDescent="0.2">
      <c r="A836" s="94">
        <v>834</v>
      </c>
      <c r="B836" s="94">
        <f t="shared" ca="1" si="13"/>
        <v>0.86037579012422349</v>
      </c>
      <c r="C836" s="94" t="s">
        <v>482</v>
      </c>
    </row>
    <row r="837" spans="1:3" x14ac:dyDescent="0.2">
      <c r="A837" s="94">
        <v>835</v>
      </c>
      <c r="B837" s="94">
        <f t="shared" ca="1" si="13"/>
        <v>0.66223517933921483</v>
      </c>
      <c r="C837" s="94" t="s">
        <v>483</v>
      </c>
    </row>
    <row r="838" spans="1:3" x14ac:dyDescent="0.2">
      <c r="A838" s="94">
        <v>836</v>
      </c>
      <c r="B838" s="94">
        <f t="shared" ca="1" si="13"/>
        <v>0.70929830200606414</v>
      </c>
      <c r="C838" s="94" t="s">
        <v>482</v>
      </c>
    </row>
    <row r="839" spans="1:3" x14ac:dyDescent="0.2">
      <c r="A839" s="94">
        <v>837</v>
      </c>
      <c r="B839" s="94">
        <f t="shared" ca="1" si="13"/>
        <v>0.44968903398043653</v>
      </c>
      <c r="C839" s="94" t="s">
        <v>483</v>
      </c>
    </row>
    <row r="840" spans="1:3" x14ac:dyDescent="0.2">
      <c r="A840" s="94">
        <v>838</v>
      </c>
      <c r="B840" s="94">
        <f t="shared" ca="1" si="13"/>
        <v>0.59299211112937522</v>
      </c>
      <c r="C840" s="94" t="s">
        <v>482</v>
      </c>
    </row>
    <row r="841" spans="1:3" x14ac:dyDescent="0.2">
      <c r="A841" s="94">
        <v>839</v>
      </c>
      <c r="B841" s="94">
        <f t="shared" ca="1" si="13"/>
        <v>0.68720795412905933</v>
      </c>
      <c r="C841" s="94" t="s">
        <v>483</v>
      </c>
    </row>
    <row r="842" spans="1:3" x14ac:dyDescent="0.2">
      <c r="A842" s="94">
        <v>840</v>
      </c>
      <c r="B842" s="94">
        <f t="shared" ca="1" si="13"/>
        <v>0.63976348366897651</v>
      </c>
      <c r="C842" s="94" t="s">
        <v>483</v>
      </c>
    </row>
    <row r="843" spans="1:3" x14ac:dyDescent="0.2">
      <c r="A843" s="94">
        <v>841</v>
      </c>
      <c r="B843" s="94">
        <f t="shared" ca="1" si="13"/>
        <v>0.60110073286363797</v>
      </c>
      <c r="C843" s="94" t="s">
        <v>483</v>
      </c>
    </row>
    <row r="844" spans="1:3" x14ac:dyDescent="0.2">
      <c r="A844" s="94">
        <v>842</v>
      </c>
      <c r="B844" s="94">
        <f t="shared" ca="1" si="13"/>
        <v>0.74294659000140362</v>
      </c>
      <c r="C844" s="94" t="s">
        <v>482</v>
      </c>
    </row>
    <row r="845" spans="1:3" x14ac:dyDescent="0.2">
      <c r="A845" s="94">
        <v>843</v>
      </c>
      <c r="B845" s="94">
        <f t="shared" ca="1" si="13"/>
        <v>0.49966502577684924</v>
      </c>
      <c r="C845" s="94" t="s">
        <v>482</v>
      </c>
    </row>
    <row r="846" spans="1:3" x14ac:dyDescent="0.2">
      <c r="A846" s="94">
        <v>844</v>
      </c>
      <c r="B846" s="94">
        <f t="shared" ca="1" si="13"/>
        <v>0.74061080958490044</v>
      </c>
      <c r="C846" s="94" t="s">
        <v>482</v>
      </c>
    </row>
    <row r="847" spans="1:3" x14ac:dyDescent="0.2">
      <c r="A847" s="94">
        <v>845</v>
      </c>
      <c r="B847" s="94">
        <f t="shared" ca="1" si="13"/>
        <v>0.55736552665381645</v>
      </c>
      <c r="C847" s="94" t="s">
        <v>482</v>
      </c>
    </row>
    <row r="848" spans="1:3" x14ac:dyDescent="0.2">
      <c r="A848" s="94">
        <v>846</v>
      </c>
      <c r="B848" s="94">
        <f t="shared" ca="1" si="13"/>
        <v>0.77990135553163509</v>
      </c>
      <c r="C848" s="94" t="s">
        <v>482</v>
      </c>
    </row>
    <row r="849" spans="1:3" x14ac:dyDescent="0.2">
      <c r="A849" s="94">
        <v>847</v>
      </c>
      <c r="B849" s="94">
        <f t="shared" ca="1" si="13"/>
        <v>0.57607228780994213</v>
      </c>
      <c r="C849" s="94" t="s">
        <v>483</v>
      </c>
    </row>
    <row r="850" spans="1:3" x14ac:dyDescent="0.2">
      <c r="A850" s="94">
        <v>848</v>
      </c>
      <c r="B850" s="94">
        <f t="shared" ca="1" si="13"/>
        <v>0.57862359529276985</v>
      </c>
      <c r="C850" s="94" t="s">
        <v>482</v>
      </c>
    </row>
    <row r="851" spans="1:3" x14ac:dyDescent="0.2">
      <c r="A851" s="94">
        <v>849</v>
      </c>
      <c r="B851" s="94">
        <f t="shared" ca="1" si="13"/>
        <v>0.75429545449717395</v>
      </c>
      <c r="C851" s="94" t="s">
        <v>483</v>
      </c>
    </row>
    <row r="852" spans="1:3" x14ac:dyDescent="0.2">
      <c r="A852" s="94">
        <v>850</v>
      </c>
      <c r="B852" s="94">
        <f t="shared" ca="1" si="13"/>
        <v>0.27743760660308797</v>
      </c>
      <c r="C852" s="94" t="s">
        <v>482</v>
      </c>
    </row>
    <row r="853" spans="1:3" x14ac:dyDescent="0.2">
      <c r="A853" s="94">
        <v>851</v>
      </c>
      <c r="B853" s="94">
        <f t="shared" ca="1" si="13"/>
        <v>0.51707983630363907</v>
      </c>
      <c r="C853" s="94" t="s">
        <v>482</v>
      </c>
    </row>
    <row r="854" spans="1:3" x14ac:dyDescent="0.2">
      <c r="A854" s="94">
        <v>852</v>
      </c>
      <c r="B854" s="94">
        <f t="shared" ca="1" si="13"/>
        <v>0.75948436763155502</v>
      </c>
      <c r="C854" s="94" t="s">
        <v>482</v>
      </c>
    </row>
    <row r="855" spans="1:3" x14ac:dyDescent="0.2">
      <c r="A855" s="94">
        <v>853</v>
      </c>
      <c r="B855" s="94">
        <f t="shared" ca="1" si="13"/>
        <v>0.73402062049228589</v>
      </c>
      <c r="C855" s="94" t="s">
        <v>482</v>
      </c>
    </row>
    <row r="856" spans="1:3" x14ac:dyDescent="0.2">
      <c r="A856" s="94">
        <v>854</v>
      </c>
      <c r="B856" s="94">
        <f t="shared" ca="1" si="13"/>
        <v>0.36164877155341946</v>
      </c>
      <c r="C856" s="94" t="s">
        <v>482</v>
      </c>
    </row>
    <row r="857" spans="1:3" x14ac:dyDescent="0.2">
      <c r="A857" s="94">
        <v>855</v>
      </c>
      <c r="B857" s="94">
        <f t="shared" ca="1" si="13"/>
        <v>0.68103069221410439</v>
      </c>
      <c r="C857" s="94" t="s">
        <v>483</v>
      </c>
    </row>
    <row r="858" spans="1:3" x14ac:dyDescent="0.2">
      <c r="A858" s="94">
        <v>856</v>
      </c>
      <c r="B858" s="94">
        <f t="shared" ca="1" si="13"/>
        <v>0.85378692061857042</v>
      </c>
      <c r="C858" s="94" t="s">
        <v>483</v>
      </c>
    </row>
    <row r="859" spans="1:3" x14ac:dyDescent="0.2">
      <c r="A859" s="94">
        <v>857</v>
      </c>
      <c r="B859" s="94">
        <f t="shared" ca="1" si="13"/>
        <v>0.77388649574224311</v>
      </c>
      <c r="C859" s="94" t="s">
        <v>482</v>
      </c>
    </row>
    <row r="860" spans="1:3" x14ac:dyDescent="0.2">
      <c r="A860" s="94">
        <v>858</v>
      </c>
      <c r="B860" s="94">
        <f t="shared" ca="1" si="13"/>
        <v>0.38828416362382623</v>
      </c>
      <c r="C860" s="94" t="s">
        <v>482</v>
      </c>
    </row>
    <row r="861" spans="1:3" x14ac:dyDescent="0.2">
      <c r="A861" s="94">
        <v>859</v>
      </c>
      <c r="B861" s="94">
        <f t="shared" ca="1" si="13"/>
        <v>0.49776057452478417</v>
      </c>
      <c r="C861" s="94" t="s">
        <v>482</v>
      </c>
    </row>
    <row r="862" spans="1:3" x14ac:dyDescent="0.2">
      <c r="A862" s="94">
        <v>860</v>
      </c>
      <c r="B862" s="94">
        <f t="shared" ca="1" si="13"/>
        <v>0.64636512952038083</v>
      </c>
      <c r="C862" s="94" t="s">
        <v>482</v>
      </c>
    </row>
    <row r="863" spans="1:3" x14ac:dyDescent="0.2">
      <c r="A863" s="94">
        <v>861</v>
      </c>
      <c r="B863" s="94">
        <f t="shared" ca="1" si="13"/>
        <v>0.77625029562386394</v>
      </c>
      <c r="C863" s="94" t="s">
        <v>483</v>
      </c>
    </row>
    <row r="864" spans="1:3" x14ac:dyDescent="0.2">
      <c r="A864" s="94">
        <v>862</v>
      </c>
      <c r="B864" s="94">
        <f t="shared" ca="1" si="13"/>
        <v>0.59989492097167207</v>
      </c>
      <c r="C864" s="94" t="s">
        <v>482</v>
      </c>
    </row>
    <row r="865" spans="1:3" x14ac:dyDescent="0.2">
      <c r="A865" s="94">
        <v>863</v>
      </c>
      <c r="B865" s="94">
        <f t="shared" ca="1" si="13"/>
        <v>0.67030699093691259</v>
      </c>
      <c r="C865" s="94" t="s">
        <v>482</v>
      </c>
    </row>
    <row r="866" spans="1:3" x14ac:dyDescent="0.2">
      <c r="A866" s="94">
        <v>864</v>
      </c>
      <c r="B866" s="94">
        <f t="shared" ca="1" si="13"/>
        <v>0.64323474105978706</v>
      </c>
      <c r="C866" s="94" t="s">
        <v>482</v>
      </c>
    </row>
    <row r="867" spans="1:3" x14ac:dyDescent="0.2">
      <c r="A867" s="94">
        <v>865</v>
      </c>
      <c r="B867" s="94">
        <f t="shared" ca="1" si="13"/>
        <v>0.4590236494684391</v>
      </c>
      <c r="C867" s="94" t="s">
        <v>482</v>
      </c>
    </row>
    <row r="868" spans="1:3" x14ac:dyDescent="0.2">
      <c r="A868" s="94">
        <v>866</v>
      </c>
      <c r="B868" s="94">
        <f t="shared" ca="1" si="13"/>
        <v>0.78009953615609895</v>
      </c>
      <c r="C868" s="94" t="s">
        <v>482</v>
      </c>
    </row>
    <row r="869" spans="1:3" x14ac:dyDescent="0.2">
      <c r="A869" s="94">
        <v>867</v>
      </c>
      <c r="B869" s="94">
        <f t="shared" ca="1" si="13"/>
        <v>0.47792411647928762</v>
      </c>
      <c r="C869" s="94" t="s">
        <v>482</v>
      </c>
    </row>
    <row r="870" spans="1:3" x14ac:dyDescent="0.2">
      <c r="A870" s="94">
        <v>868</v>
      </c>
      <c r="B870" s="94">
        <f t="shared" ca="1" si="13"/>
        <v>0.40773284024298451</v>
      </c>
      <c r="C870" s="94" t="s">
        <v>482</v>
      </c>
    </row>
    <row r="871" spans="1:3" x14ac:dyDescent="0.2">
      <c r="A871" s="94">
        <v>869</v>
      </c>
      <c r="B871" s="94">
        <f t="shared" ca="1" si="13"/>
        <v>0.59057153358270809</v>
      </c>
      <c r="C871" s="94" t="s">
        <v>482</v>
      </c>
    </row>
    <row r="872" spans="1:3" x14ac:dyDescent="0.2">
      <c r="A872" s="94">
        <v>870</v>
      </c>
      <c r="B872" s="94">
        <f t="shared" ca="1" si="13"/>
        <v>0.43230482208673926</v>
      </c>
      <c r="C872" s="94" t="s">
        <v>482</v>
      </c>
    </row>
    <row r="873" spans="1:3" x14ac:dyDescent="0.2">
      <c r="A873" s="94">
        <v>871</v>
      </c>
      <c r="B873" s="94">
        <f t="shared" ca="1" si="13"/>
        <v>0.6854237287829742</v>
      </c>
      <c r="C873" s="94" t="s">
        <v>483</v>
      </c>
    </row>
    <row r="874" spans="1:3" x14ac:dyDescent="0.2">
      <c r="A874" s="94">
        <v>872</v>
      </c>
      <c r="B874" s="94">
        <f t="shared" ca="1" si="13"/>
        <v>0.63494272174566724</v>
      </c>
      <c r="C874" s="94" t="s">
        <v>483</v>
      </c>
    </row>
    <row r="875" spans="1:3" x14ac:dyDescent="0.2">
      <c r="A875" s="94">
        <v>873</v>
      </c>
      <c r="B875" s="94">
        <f t="shared" ca="1" si="13"/>
        <v>0.65649529620092184</v>
      </c>
      <c r="C875" s="94" t="s">
        <v>483</v>
      </c>
    </row>
    <row r="876" spans="1:3" x14ac:dyDescent="0.2">
      <c r="A876" s="94">
        <v>874</v>
      </c>
      <c r="B876" s="94">
        <f t="shared" ca="1" si="13"/>
        <v>0.38919696794880743</v>
      </c>
      <c r="C876" s="94" t="s">
        <v>482</v>
      </c>
    </row>
    <row r="877" spans="1:3" x14ac:dyDescent="0.2">
      <c r="A877" s="94">
        <v>875</v>
      </c>
      <c r="B877" s="94">
        <f t="shared" ca="1" si="13"/>
        <v>0.81814929803179903</v>
      </c>
      <c r="C877" s="94" t="s">
        <v>482</v>
      </c>
    </row>
    <row r="878" spans="1:3" x14ac:dyDescent="0.2">
      <c r="A878" s="94">
        <v>876</v>
      </c>
      <c r="B878" s="94">
        <f t="shared" ca="1" si="13"/>
        <v>0.61825701123263133</v>
      </c>
      <c r="C878" s="94" t="s">
        <v>483</v>
      </c>
    </row>
    <row r="879" spans="1:3" x14ac:dyDescent="0.2">
      <c r="A879" s="94">
        <v>877</v>
      </c>
      <c r="B879" s="94">
        <f t="shared" ca="1" si="13"/>
        <v>0.63722933254149472</v>
      </c>
      <c r="C879" s="94" t="s">
        <v>482</v>
      </c>
    </row>
    <row r="880" spans="1:3" x14ac:dyDescent="0.2">
      <c r="A880" s="94">
        <v>878</v>
      </c>
      <c r="B880" s="94">
        <f t="shared" ca="1" si="13"/>
        <v>0.74631651141381372</v>
      </c>
      <c r="C880" s="94" t="s">
        <v>482</v>
      </c>
    </row>
    <row r="881" spans="1:3" x14ac:dyDescent="0.2">
      <c r="A881" s="94">
        <v>879</v>
      </c>
      <c r="B881" s="94">
        <f t="shared" ca="1" si="13"/>
        <v>0.60757152642255208</v>
      </c>
      <c r="C881" s="94" t="s">
        <v>483</v>
      </c>
    </row>
    <row r="882" spans="1:3" x14ac:dyDescent="0.2">
      <c r="A882" s="94">
        <v>880</v>
      </c>
      <c r="B882" s="94">
        <f t="shared" ca="1" si="13"/>
        <v>0.79003269381212715</v>
      </c>
      <c r="C882" s="94" t="s">
        <v>483</v>
      </c>
    </row>
    <row r="883" spans="1:3" x14ac:dyDescent="0.2">
      <c r="A883" s="94">
        <v>881</v>
      </c>
      <c r="B883" s="94">
        <f t="shared" ca="1" si="13"/>
        <v>0.61947667120438643</v>
      </c>
      <c r="C883" s="94" t="s">
        <v>483</v>
      </c>
    </row>
    <row r="884" spans="1:3" x14ac:dyDescent="0.2">
      <c r="A884" s="94">
        <v>882</v>
      </c>
      <c r="B884" s="94">
        <f t="shared" ca="1" si="13"/>
        <v>0.67335574320713598</v>
      </c>
      <c r="C884" s="94" t="s">
        <v>483</v>
      </c>
    </row>
    <row r="885" spans="1:3" x14ac:dyDescent="0.2">
      <c r="A885" s="94">
        <v>883</v>
      </c>
      <c r="B885" s="94">
        <f t="shared" ca="1" si="13"/>
        <v>0.53574991795868621</v>
      </c>
      <c r="C885" s="94" t="s">
        <v>482</v>
      </c>
    </row>
    <row r="886" spans="1:3" x14ac:dyDescent="0.2">
      <c r="A886" s="94">
        <v>884</v>
      </c>
      <c r="B886" s="94">
        <f t="shared" ca="1" si="13"/>
        <v>0.50653202171545186</v>
      </c>
      <c r="C886" s="94" t="s">
        <v>482</v>
      </c>
    </row>
    <row r="887" spans="1:3" x14ac:dyDescent="0.2">
      <c r="A887" s="94">
        <v>885</v>
      </c>
      <c r="B887" s="94">
        <f t="shared" ca="1" si="13"/>
        <v>0.83057456638486848</v>
      </c>
      <c r="C887" s="94" t="s">
        <v>482</v>
      </c>
    </row>
    <row r="888" spans="1:3" x14ac:dyDescent="0.2">
      <c r="A888" s="94">
        <v>886</v>
      </c>
      <c r="B888" s="94">
        <f t="shared" ca="1" si="13"/>
        <v>0.63636396103829374</v>
      </c>
      <c r="C888" s="94" t="s">
        <v>483</v>
      </c>
    </row>
    <row r="889" spans="1:3" x14ac:dyDescent="0.2">
      <c r="A889" s="94">
        <v>887</v>
      </c>
      <c r="B889" s="94">
        <f t="shared" ca="1" si="13"/>
        <v>0.7973430059838249</v>
      </c>
      <c r="C889" s="94" t="s">
        <v>483</v>
      </c>
    </row>
    <row r="890" spans="1:3" x14ac:dyDescent="0.2">
      <c r="A890" s="94">
        <v>888</v>
      </c>
      <c r="B890" s="94">
        <f t="shared" ca="1" si="13"/>
        <v>0.55450052854351484</v>
      </c>
      <c r="C890" s="94" t="s">
        <v>483</v>
      </c>
    </row>
    <row r="891" spans="1:3" x14ac:dyDescent="0.2">
      <c r="A891" s="94">
        <v>889</v>
      </c>
      <c r="B891" s="94">
        <f t="shared" ca="1" si="13"/>
        <v>0.35542212761044539</v>
      </c>
      <c r="C891" s="94" t="s">
        <v>482</v>
      </c>
    </row>
    <row r="892" spans="1:3" x14ac:dyDescent="0.2">
      <c r="A892" s="94">
        <v>890</v>
      </c>
      <c r="B892" s="94">
        <f t="shared" ca="1" si="13"/>
        <v>0.42558103790146606</v>
      </c>
      <c r="C892" s="94" t="s">
        <v>482</v>
      </c>
    </row>
    <row r="893" spans="1:3" x14ac:dyDescent="0.2">
      <c r="A893" s="94">
        <v>891</v>
      </c>
      <c r="B893" s="94">
        <f t="shared" ca="1" si="13"/>
        <v>0.55780840045602453</v>
      </c>
      <c r="C893" s="94" t="s">
        <v>482</v>
      </c>
    </row>
    <row r="894" spans="1:3" x14ac:dyDescent="0.2">
      <c r="A894" s="94">
        <v>892</v>
      </c>
      <c r="B894" s="94">
        <f t="shared" ca="1" si="13"/>
        <v>0.84858861946284891</v>
      </c>
      <c r="C894" s="94" t="s">
        <v>483</v>
      </c>
    </row>
    <row r="895" spans="1:3" x14ac:dyDescent="0.2">
      <c r="A895" s="94">
        <v>893</v>
      </c>
      <c r="B895" s="94">
        <f t="shared" ca="1" si="13"/>
        <v>0.60316898352531889</v>
      </c>
      <c r="C895" s="94" t="s">
        <v>482</v>
      </c>
    </row>
    <row r="896" spans="1:3" x14ac:dyDescent="0.2">
      <c r="A896" s="94">
        <v>894</v>
      </c>
      <c r="B896" s="94">
        <f t="shared" ca="1" si="13"/>
        <v>0.55853289512264392</v>
      </c>
      <c r="C896" s="94" t="s">
        <v>483</v>
      </c>
    </row>
    <row r="897" spans="1:3" x14ac:dyDescent="0.2">
      <c r="A897" s="94">
        <v>895</v>
      </c>
      <c r="B897" s="94">
        <f t="shared" ca="1" si="13"/>
        <v>0.68846407359954676</v>
      </c>
      <c r="C897" s="94" t="s">
        <v>482</v>
      </c>
    </row>
    <row r="898" spans="1:3" x14ac:dyDescent="0.2">
      <c r="A898" s="94">
        <v>896</v>
      </c>
      <c r="B898" s="94">
        <f t="shared" ca="1" si="13"/>
        <v>0.76625294150555423</v>
      </c>
      <c r="C898" s="94" t="s">
        <v>483</v>
      </c>
    </row>
    <row r="899" spans="1:3" x14ac:dyDescent="0.2">
      <c r="A899" s="94">
        <v>897</v>
      </c>
      <c r="B899" s="94">
        <f t="shared" ref="B899:B962" ca="1" si="14">IF(C899="Bomb",_xlfn.NORM.INV(RAND(),0.7,0.1),_xlfn.NORM.INV(RAND(),0.6,0.15))</f>
        <v>0.64364012481646182</v>
      </c>
      <c r="C899" s="94" t="s">
        <v>483</v>
      </c>
    </row>
    <row r="900" spans="1:3" x14ac:dyDescent="0.2">
      <c r="A900" s="94">
        <v>898</v>
      </c>
      <c r="B900" s="94">
        <f t="shared" ca="1" si="14"/>
        <v>0.63105773978896107</v>
      </c>
      <c r="C900" s="94" t="s">
        <v>483</v>
      </c>
    </row>
    <row r="901" spans="1:3" x14ac:dyDescent="0.2">
      <c r="A901" s="94">
        <v>899</v>
      </c>
      <c r="B901" s="94">
        <f t="shared" ca="1" si="14"/>
        <v>0.88489441533016922</v>
      </c>
      <c r="C901" s="94" t="s">
        <v>482</v>
      </c>
    </row>
    <row r="902" spans="1:3" x14ac:dyDescent="0.2">
      <c r="A902" s="94">
        <v>900</v>
      </c>
      <c r="B902" s="94">
        <f t="shared" ca="1" si="14"/>
        <v>0.70466705772862526</v>
      </c>
      <c r="C902" s="94" t="s">
        <v>483</v>
      </c>
    </row>
    <row r="903" spans="1:3" x14ac:dyDescent="0.2">
      <c r="A903" s="94">
        <v>901</v>
      </c>
      <c r="B903" s="94">
        <f t="shared" ca="1" si="14"/>
        <v>0.71219791060188764</v>
      </c>
      <c r="C903" s="94" t="s">
        <v>483</v>
      </c>
    </row>
    <row r="904" spans="1:3" x14ac:dyDescent="0.2">
      <c r="A904" s="94">
        <v>902</v>
      </c>
      <c r="B904" s="94">
        <f t="shared" ca="1" si="14"/>
        <v>0.66105032540679798</v>
      </c>
      <c r="C904" s="94" t="s">
        <v>483</v>
      </c>
    </row>
    <row r="905" spans="1:3" x14ac:dyDescent="0.2">
      <c r="A905" s="94">
        <v>903</v>
      </c>
      <c r="B905" s="94">
        <f t="shared" ca="1" si="14"/>
        <v>0.74260199738158728</v>
      </c>
      <c r="C905" s="94" t="s">
        <v>483</v>
      </c>
    </row>
    <row r="906" spans="1:3" x14ac:dyDescent="0.2">
      <c r="A906" s="94">
        <v>904</v>
      </c>
      <c r="B906" s="94">
        <f t="shared" ca="1" si="14"/>
        <v>0.79609082083478744</v>
      </c>
      <c r="C906" s="94" t="s">
        <v>483</v>
      </c>
    </row>
    <row r="907" spans="1:3" x14ac:dyDescent="0.2">
      <c r="A907" s="94">
        <v>905</v>
      </c>
      <c r="B907" s="94">
        <f t="shared" ca="1" si="14"/>
        <v>0.46213962470860459</v>
      </c>
      <c r="C907" s="94" t="s">
        <v>482</v>
      </c>
    </row>
    <row r="908" spans="1:3" x14ac:dyDescent="0.2">
      <c r="A908" s="94">
        <v>906</v>
      </c>
      <c r="B908" s="94">
        <f t="shared" ca="1" si="14"/>
        <v>0.5607634288553317</v>
      </c>
      <c r="C908" s="94" t="s">
        <v>482</v>
      </c>
    </row>
    <row r="909" spans="1:3" x14ac:dyDescent="0.2">
      <c r="A909" s="94">
        <v>907</v>
      </c>
      <c r="B909" s="94">
        <f t="shared" ca="1" si="14"/>
        <v>0.6307488813720401</v>
      </c>
      <c r="C909" s="94" t="s">
        <v>482</v>
      </c>
    </row>
    <row r="910" spans="1:3" x14ac:dyDescent="0.2">
      <c r="A910" s="94">
        <v>908</v>
      </c>
      <c r="B910" s="94">
        <f t="shared" ca="1" si="14"/>
        <v>0.7356651729394218</v>
      </c>
      <c r="C910" s="94" t="s">
        <v>482</v>
      </c>
    </row>
    <row r="911" spans="1:3" x14ac:dyDescent="0.2">
      <c r="A911" s="94">
        <v>909</v>
      </c>
      <c r="B911" s="94">
        <f t="shared" ca="1" si="14"/>
        <v>0.6743628615824423</v>
      </c>
      <c r="C911" s="94" t="s">
        <v>482</v>
      </c>
    </row>
    <row r="912" spans="1:3" x14ac:dyDescent="0.2">
      <c r="A912" s="94">
        <v>910</v>
      </c>
      <c r="B912" s="94">
        <f t="shared" ca="1" si="14"/>
        <v>0.81940604838426467</v>
      </c>
      <c r="C912" s="94" t="s">
        <v>483</v>
      </c>
    </row>
    <row r="913" spans="1:3" x14ac:dyDescent="0.2">
      <c r="A913" s="94">
        <v>911</v>
      </c>
      <c r="B913" s="94">
        <f t="shared" ca="1" si="14"/>
        <v>0.64982624582040038</v>
      </c>
      <c r="C913" s="94" t="s">
        <v>482</v>
      </c>
    </row>
    <row r="914" spans="1:3" x14ac:dyDescent="0.2">
      <c r="A914" s="94">
        <v>912</v>
      </c>
      <c r="B914" s="94">
        <f t="shared" ca="1" si="14"/>
        <v>0.74860668630429095</v>
      </c>
      <c r="C914" s="94" t="s">
        <v>482</v>
      </c>
    </row>
    <row r="915" spans="1:3" x14ac:dyDescent="0.2">
      <c r="A915" s="94">
        <v>913</v>
      </c>
      <c r="B915" s="94">
        <f t="shared" ca="1" si="14"/>
        <v>0.20304196020048948</v>
      </c>
      <c r="C915" s="94" t="s">
        <v>482</v>
      </c>
    </row>
    <row r="916" spans="1:3" x14ac:dyDescent="0.2">
      <c r="A916" s="94">
        <v>914</v>
      </c>
      <c r="B916" s="94">
        <f t="shared" ca="1" si="14"/>
        <v>0.72351719863876429</v>
      </c>
      <c r="C916" s="94" t="s">
        <v>483</v>
      </c>
    </row>
    <row r="917" spans="1:3" x14ac:dyDescent="0.2">
      <c r="A917" s="94">
        <v>915</v>
      </c>
      <c r="B917" s="94">
        <f t="shared" ca="1" si="14"/>
        <v>0.85529889719212093</v>
      </c>
      <c r="C917" s="94" t="s">
        <v>482</v>
      </c>
    </row>
    <row r="918" spans="1:3" x14ac:dyDescent="0.2">
      <c r="A918" s="94">
        <v>916</v>
      </c>
      <c r="B918" s="94">
        <f t="shared" ca="1" si="14"/>
        <v>0.85822657080041553</v>
      </c>
      <c r="C918" s="94" t="s">
        <v>483</v>
      </c>
    </row>
    <row r="919" spans="1:3" x14ac:dyDescent="0.2">
      <c r="A919" s="94">
        <v>917</v>
      </c>
      <c r="B919" s="94">
        <f t="shared" ca="1" si="14"/>
        <v>0.77001336000079545</v>
      </c>
      <c r="C919" s="94" t="s">
        <v>482</v>
      </c>
    </row>
    <row r="920" spans="1:3" x14ac:dyDescent="0.2">
      <c r="A920" s="94">
        <v>918</v>
      </c>
      <c r="B920" s="94">
        <f t="shared" ca="1" si="14"/>
        <v>0.6379389995911422</v>
      </c>
      <c r="C920" s="94" t="s">
        <v>483</v>
      </c>
    </row>
    <row r="921" spans="1:3" x14ac:dyDescent="0.2">
      <c r="A921" s="94">
        <v>919</v>
      </c>
      <c r="B921" s="94">
        <f t="shared" ca="1" si="14"/>
        <v>0.60733941070765685</v>
      </c>
      <c r="C921" s="94" t="s">
        <v>482</v>
      </c>
    </row>
    <row r="922" spans="1:3" x14ac:dyDescent="0.2">
      <c r="A922" s="94">
        <v>920</v>
      </c>
      <c r="B922" s="94">
        <f t="shared" ca="1" si="14"/>
        <v>0.66687949269541147</v>
      </c>
      <c r="C922" s="94" t="s">
        <v>483</v>
      </c>
    </row>
    <row r="923" spans="1:3" x14ac:dyDescent="0.2">
      <c r="A923" s="94">
        <v>921</v>
      </c>
      <c r="B923" s="94">
        <f t="shared" ca="1" si="14"/>
        <v>0.68585999056531788</v>
      </c>
      <c r="C923" s="94" t="s">
        <v>483</v>
      </c>
    </row>
    <row r="924" spans="1:3" x14ac:dyDescent="0.2">
      <c r="A924" s="94">
        <v>922</v>
      </c>
      <c r="B924" s="94">
        <f t="shared" ca="1" si="14"/>
        <v>0.5336000819501252</v>
      </c>
      <c r="C924" s="94" t="s">
        <v>482</v>
      </c>
    </row>
    <row r="925" spans="1:3" x14ac:dyDescent="0.2">
      <c r="A925" s="94">
        <v>923</v>
      </c>
      <c r="B925" s="94">
        <f t="shared" ca="1" si="14"/>
        <v>0.77840971250215674</v>
      </c>
      <c r="C925" s="94" t="s">
        <v>482</v>
      </c>
    </row>
    <row r="926" spans="1:3" x14ac:dyDescent="0.2">
      <c r="A926" s="94">
        <v>924</v>
      </c>
      <c r="B926" s="94">
        <f t="shared" ca="1" si="14"/>
        <v>0.33340785358868652</v>
      </c>
      <c r="C926" s="94" t="s">
        <v>482</v>
      </c>
    </row>
    <row r="927" spans="1:3" x14ac:dyDescent="0.2">
      <c r="A927" s="94">
        <v>925</v>
      </c>
      <c r="B927" s="94">
        <f t="shared" ca="1" si="14"/>
        <v>0.70681475207564148</v>
      </c>
      <c r="C927" s="94" t="s">
        <v>483</v>
      </c>
    </row>
    <row r="928" spans="1:3" x14ac:dyDescent="0.2">
      <c r="A928" s="94">
        <v>926</v>
      </c>
      <c r="B928" s="94">
        <f t="shared" ca="1" si="14"/>
        <v>0.52666279806705152</v>
      </c>
      <c r="C928" s="94" t="s">
        <v>483</v>
      </c>
    </row>
    <row r="929" spans="1:3" x14ac:dyDescent="0.2">
      <c r="A929" s="94">
        <v>927</v>
      </c>
      <c r="B929" s="94">
        <f t="shared" ca="1" si="14"/>
        <v>0.60828087962097022</v>
      </c>
      <c r="C929" s="94" t="s">
        <v>483</v>
      </c>
    </row>
    <row r="930" spans="1:3" x14ac:dyDescent="0.2">
      <c r="A930" s="94">
        <v>928</v>
      </c>
      <c r="B930" s="94">
        <f t="shared" ca="1" si="14"/>
        <v>0.75152951462224127</v>
      </c>
      <c r="C930" s="94" t="s">
        <v>483</v>
      </c>
    </row>
    <row r="931" spans="1:3" x14ac:dyDescent="0.2">
      <c r="A931" s="94">
        <v>929</v>
      </c>
      <c r="B931" s="94">
        <f t="shared" ca="1" si="14"/>
        <v>0.75765568041198073</v>
      </c>
      <c r="C931" s="94" t="s">
        <v>483</v>
      </c>
    </row>
    <row r="932" spans="1:3" x14ac:dyDescent="0.2">
      <c r="A932" s="94">
        <v>930</v>
      </c>
      <c r="B932" s="94">
        <f t="shared" ca="1" si="14"/>
        <v>0.67963957335867842</v>
      </c>
      <c r="C932" s="94" t="s">
        <v>483</v>
      </c>
    </row>
    <row r="933" spans="1:3" x14ac:dyDescent="0.2">
      <c r="A933" s="94">
        <v>931</v>
      </c>
      <c r="B933" s="94">
        <f t="shared" ca="1" si="14"/>
        <v>0.54125458979950136</v>
      </c>
      <c r="C933" s="94" t="s">
        <v>482</v>
      </c>
    </row>
    <row r="934" spans="1:3" x14ac:dyDescent="0.2">
      <c r="A934" s="94">
        <v>932</v>
      </c>
      <c r="B934" s="94">
        <f t="shared" ca="1" si="14"/>
        <v>0.66465945726364617</v>
      </c>
      <c r="C934" s="94" t="s">
        <v>483</v>
      </c>
    </row>
    <row r="935" spans="1:3" x14ac:dyDescent="0.2">
      <c r="A935" s="94">
        <v>933</v>
      </c>
      <c r="B935" s="94">
        <f t="shared" ca="1" si="14"/>
        <v>0.47839390424110473</v>
      </c>
      <c r="C935" s="94" t="s">
        <v>482</v>
      </c>
    </row>
    <row r="936" spans="1:3" x14ac:dyDescent="0.2">
      <c r="A936" s="94">
        <v>934</v>
      </c>
      <c r="B936" s="94">
        <f t="shared" ca="1" si="14"/>
        <v>0.86643455157931637</v>
      </c>
      <c r="C936" s="94" t="s">
        <v>483</v>
      </c>
    </row>
    <row r="937" spans="1:3" x14ac:dyDescent="0.2">
      <c r="A937" s="94">
        <v>935</v>
      </c>
      <c r="B937" s="94">
        <f t="shared" ca="1" si="14"/>
        <v>0.68879332363974899</v>
      </c>
      <c r="C937" s="94" t="s">
        <v>483</v>
      </c>
    </row>
    <row r="938" spans="1:3" x14ac:dyDescent="0.2">
      <c r="A938" s="94">
        <v>936</v>
      </c>
      <c r="B938" s="94">
        <f t="shared" ca="1" si="14"/>
        <v>0.41528110727249679</v>
      </c>
      <c r="C938" s="94" t="s">
        <v>482</v>
      </c>
    </row>
    <row r="939" spans="1:3" x14ac:dyDescent="0.2">
      <c r="A939" s="94">
        <v>937</v>
      </c>
      <c r="B939" s="94">
        <f t="shared" ca="1" si="14"/>
        <v>0.37810830597249334</v>
      </c>
      <c r="C939" s="94" t="s">
        <v>482</v>
      </c>
    </row>
    <row r="940" spans="1:3" x14ac:dyDescent="0.2">
      <c r="A940" s="94">
        <v>938</v>
      </c>
      <c r="B940" s="94">
        <f t="shared" ca="1" si="14"/>
        <v>0.58919247325784119</v>
      </c>
      <c r="C940" s="94" t="s">
        <v>483</v>
      </c>
    </row>
    <row r="941" spans="1:3" x14ac:dyDescent="0.2">
      <c r="A941" s="94">
        <v>939</v>
      </c>
      <c r="B941" s="94">
        <f t="shared" ca="1" si="14"/>
        <v>0.69555931669186777</v>
      </c>
      <c r="C941" s="94" t="s">
        <v>483</v>
      </c>
    </row>
    <row r="942" spans="1:3" x14ac:dyDescent="0.2">
      <c r="A942" s="94">
        <v>940</v>
      </c>
      <c r="B942" s="94">
        <f t="shared" ca="1" si="14"/>
        <v>0.72090989300135055</v>
      </c>
      <c r="C942" s="94" t="s">
        <v>482</v>
      </c>
    </row>
    <row r="943" spans="1:3" x14ac:dyDescent="0.2">
      <c r="A943" s="94">
        <v>941</v>
      </c>
      <c r="B943" s="94">
        <f t="shared" ca="1" si="14"/>
        <v>0.43263020222453324</v>
      </c>
      <c r="C943" s="94" t="s">
        <v>482</v>
      </c>
    </row>
    <row r="944" spans="1:3" x14ac:dyDescent="0.2">
      <c r="A944" s="94">
        <v>942</v>
      </c>
      <c r="B944" s="94">
        <f t="shared" ca="1" si="14"/>
        <v>0.55995418020884069</v>
      </c>
      <c r="C944" s="94" t="s">
        <v>482</v>
      </c>
    </row>
    <row r="945" spans="1:3" x14ac:dyDescent="0.2">
      <c r="A945" s="94">
        <v>943</v>
      </c>
      <c r="B945" s="94">
        <f t="shared" ca="1" si="14"/>
        <v>0.57715062592617905</v>
      </c>
      <c r="C945" s="94" t="s">
        <v>482</v>
      </c>
    </row>
    <row r="946" spans="1:3" x14ac:dyDescent="0.2">
      <c r="A946" s="94">
        <v>944</v>
      </c>
      <c r="B946" s="94">
        <f t="shared" ca="1" si="14"/>
        <v>0.57387814463229814</v>
      </c>
      <c r="C946" s="94" t="s">
        <v>482</v>
      </c>
    </row>
    <row r="947" spans="1:3" x14ac:dyDescent="0.2">
      <c r="A947" s="94">
        <v>945</v>
      </c>
      <c r="B947" s="94">
        <f t="shared" ca="1" si="14"/>
        <v>0.83797539934812126</v>
      </c>
      <c r="C947" s="94" t="s">
        <v>483</v>
      </c>
    </row>
    <row r="948" spans="1:3" x14ac:dyDescent="0.2">
      <c r="A948" s="94">
        <v>946</v>
      </c>
      <c r="B948" s="94">
        <f t="shared" ca="1" si="14"/>
        <v>0.4279904511231144</v>
      </c>
      <c r="C948" s="94" t="s">
        <v>482</v>
      </c>
    </row>
    <row r="949" spans="1:3" x14ac:dyDescent="0.2">
      <c r="A949" s="94">
        <v>947</v>
      </c>
      <c r="B949" s="94">
        <f t="shared" ca="1" si="14"/>
        <v>0.76935767154713153</v>
      </c>
      <c r="C949" s="94" t="s">
        <v>483</v>
      </c>
    </row>
    <row r="950" spans="1:3" x14ac:dyDescent="0.2">
      <c r="A950" s="94">
        <v>948</v>
      </c>
      <c r="B950" s="94">
        <f t="shared" ca="1" si="14"/>
        <v>0.33911568584102636</v>
      </c>
      <c r="C950" s="94" t="s">
        <v>482</v>
      </c>
    </row>
    <row r="951" spans="1:3" x14ac:dyDescent="0.2">
      <c r="A951" s="94">
        <v>949</v>
      </c>
      <c r="B951" s="94">
        <f t="shared" ca="1" si="14"/>
        <v>0.7224802227541367</v>
      </c>
      <c r="C951" s="94" t="s">
        <v>483</v>
      </c>
    </row>
    <row r="952" spans="1:3" x14ac:dyDescent="0.2">
      <c r="A952" s="94">
        <v>950</v>
      </c>
      <c r="B952" s="94">
        <f t="shared" ca="1" si="14"/>
        <v>0.64388385980949925</v>
      </c>
      <c r="C952" s="94" t="s">
        <v>483</v>
      </c>
    </row>
    <row r="953" spans="1:3" x14ac:dyDescent="0.2">
      <c r="A953" s="94">
        <v>951</v>
      </c>
      <c r="B953" s="94">
        <f t="shared" ca="1" si="14"/>
        <v>0.60233686788441876</v>
      </c>
      <c r="C953" s="94" t="s">
        <v>482</v>
      </c>
    </row>
    <row r="954" spans="1:3" x14ac:dyDescent="0.2">
      <c r="A954" s="94">
        <v>952</v>
      </c>
      <c r="B954" s="94">
        <f t="shared" ca="1" si="14"/>
        <v>0.73056338760773998</v>
      </c>
      <c r="C954" s="94" t="s">
        <v>482</v>
      </c>
    </row>
    <row r="955" spans="1:3" x14ac:dyDescent="0.2">
      <c r="A955" s="94">
        <v>953</v>
      </c>
      <c r="B955" s="94">
        <f t="shared" ca="1" si="14"/>
        <v>0.73117954037650779</v>
      </c>
      <c r="C955" s="94" t="s">
        <v>483</v>
      </c>
    </row>
    <row r="956" spans="1:3" x14ac:dyDescent="0.2">
      <c r="A956" s="94">
        <v>954</v>
      </c>
      <c r="B956" s="94">
        <f t="shared" ca="1" si="14"/>
        <v>0.39484740908066762</v>
      </c>
      <c r="C956" s="94" t="s">
        <v>482</v>
      </c>
    </row>
    <row r="957" spans="1:3" x14ac:dyDescent="0.2">
      <c r="A957" s="94">
        <v>955</v>
      </c>
      <c r="B957" s="94">
        <f t="shared" ca="1" si="14"/>
        <v>0.6876874009868299</v>
      </c>
      <c r="C957" s="94" t="s">
        <v>483</v>
      </c>
    </row>
    <row r="958" spans="1:3" x14ac:dyDescent="0.2">
      <c r="A958" s="94">
        <v>956</v>
      </c>
      <c r="B958" s="94">
        <f t="shared" ca="1" si="14"/>
        <v>0.74684901566537865</v>
      </c>
      <c r="C958" s="94" t="s">
        <v>483</v>
      </c>
    </row>
    <row r="959" spans="1:3" x14ac:dyDescent="0.2">
      <c r="A959" s="94">
        <v>957</v>
      </c>
      <c r="B959" s="94">
        <f t="shared" ca="1" si="14"/>
        <v>0.49054324262500082</v>
      </c>
      <c r="C959" s="94" t="s">
        <v>482</v>
      </c>
    </row>
    <row r="960" spans="1:3" x14ac:dyDescent="0.2">
      <c r="A960" s="94">
        <v>958</v>
      </c>
      <c r="B960" s="94">
        <f t="shared" ca="1" si="14"/>
        <v>0.64235720250772887</v>
      </c>
      <c r="C960" s="94" t="s">
        <v>483</v>
      </c>
    </row>
    <row r="961" spans="1:3" x14ac:dyDescent="0.2">
      <c r="A961" s="94">
        <v>959</v>
      </c>
      <c r="B961" s="94">
        <f t="shared" ca="1" si="14"/>
        <v>0.46399482268719705</v>
      </c>
      <c r="C961" s="94" t="s">
        <v>482</v>
      </c>
    </row>
    <row r="962" spans="1:3" x14ac:dyDescent="0.2">
      <c r="A962" s="94">
        <v>960</v>
      </c>
      <c r="B962" s="94">
        <f t="shared" ca="1" si="14"/>
        <v>0.37910031540454925</v>
      </c>
      <c r="C962" s="94" t="s">
        <v>482</v>
      </c>
    </row>
    <row r="963" spans="1:3" x14ac:dyDescent="0.2">
      <c r="A963" s="94">
        <v>961</v>
      </c>
      <c r="B963" s="94">
        <f t="shared" ref="B963:B1002" ca="1" si="15">IF(C963="Bomb",_xlfn.NORM.INV(RAND(),0.7,0.1),_xlfn.NORM.INV(RAND(),0.6,0.15))</f>
        <v>0.7317213692952993</v>
      </c>
      <c r="C963" s="94" t="s">
        <v>483</v>
      </c>
    </row>
    <row r="964" spans="1:3" x14ac:dyDescent="0.2">
      <c r="A964" s="94">
        <v>962</v>
      </c>
      <c r="B964" s="94">
        <f t="shared" ca="1" si="15"/>
        <v>0.65572544542088229</v>
      </c>
      <c r="C964" s="94" t="s">
        <v>483</v>
      </c>
    </row>
    <row r="965" spans="1:3" x14ac:dyDescent="0.2">
      <c r="A965" s="94">
        <v>963</v>
      </c>
      <c r="B965" s="94">
        <f t="shared" ca="1" si="15"/>
        <v>0.93368654705201382</v>
      </c>
      <c r="C965" s="94" t="s">
        <v>483</v>
      </c>
    </row>
    <row r="966" spans="1:3" x14ac:dyDescent="0.2">
      <c r="A966" s="94">
        <v>964</v>
      </c>
      <c r="B966" s="94">
        <f t="shared" ca="1" si="15"/>
        <v>0.94696063126709151</v>
      </c>
      <c r="C966" s="94" t="s">
        <v>483</v>
      </c>
    </row>
    <row r="967" spans="1:3" x14ac:dyDescent="0.2">
      <c r="A967" s="94">
        <v>965</v>
      </c>
      <c r="B967" s="94">
        <f t="shared" ca="1" si="15"/>
        <v>0.66661589317498515</v>
      </c>
      <c r="C967" s="94" t="s">
        <v>483</v>
      </c>
    </row>
    <row r="968" spans="1:3" x14ac:dyDescent="0.2">
      <c r="A968" s="94">
        <v>966</v>
      </c>
      <c r="B968" s="94">
        <f t="shared" ca="1" si="15"/>
        <v>0.64348484788723281</v>
      </c>
      <c r="C968" s="94" t="s">
        <v>483</v>
      </c>
    </row>
    <row r="969" spans="1:3" x14ac:dyDescent="0.2">
      <c r="A969" s="94">
        <v>967</v>
      </c>
      <c r="B969" s="94">
        <f t="shared" ca="1" si="15"/>
        <v>0.63889094683214154</v>
      </c>
      <c r="C969" s="94" t="s">
        <v>483</v>
      </c>
    </row>
    <row r="970" spans="1:3" x14ac:dyDescent="0.2">
      <c r="A970" s="94">
        <v>968</v>
      </c>
      <c r="B970" s="94">
        <f t="shared" ca="1" si="15"/>
        <v>0.8800022400437405</v>
      </c>
      <c r="C970" s="94" t="s">
        <v>483</v>
      </c>
    </row>
    <row r="971" spans="1:3" x14ac:dyDescent="0.2">
      <c r="A971" s="94">
        <v>969</v>
      </c>
      <c r="B971" s="94">
        <f t="shared" ca="1" si="15"/>
        <v>0.53549312862138554</v>
      </c>
      <c r="C971" s="94" t="s">
        <v>482</v>
      </c>
    </row>
    <row r="972" spans="1:3" x14ac:dyDescent="0.2">
      <c r="A972" s="94">
        <v>970</v>
      </c>
      <c r="B972" s="94">
        <f t="shared" ca="1" si="15"/>
        <v>0.5638323403767419</v>
      </c>
      <c r="C972" s="94" t="s">
        <v>482</v>
      </c>
    </row>
    <row r="973" spans="1:3" x14ac:dyDescent="0.2">
      <c r="A973" s="94">
        <v>971</v>
      </c>
      <c r="B973" s="94">
        <f t="shared" ca="1" si="15"/>
        <v>0.62523385532069176</v>
      </c>
      <c r="C973" s="94" t="s">
        <v>483</v>
      </c>
    </row>
    <row r="974" spans="1:3" x14ac:dyDescent="0.2">
      <c r="A974" s="94">
        <v>972</v>
      </c>
      <c r="B974" s="94">
        <f t="shared" ca="1" si="15"/>
        <v>0.84710958105067857</v>
      </c>
      <c r="C974" s="94" t="s">
        <v>482</v>
      </c>
    </row>
    <row r="975" spans="1:3" x14ac:dyDescent="0.2">
      <c r="A975" s="94">
        <v>973</v>
      </c>
      <c r="B975" s="94">
        <f t="shared" ca="1" si="15"/>
        <v>0.62986990151406341</v>
      </c>
      <c r="C975" s="94" t="s">
        <v>483</v>
      </c>
    </row>
    <row r="976" spans="1:3" x14ac:dyDescent="0.2">
      <c r="A976" s="94">
        <v>974</v>
      </c>
      <c r="B976" s="94">
        <f t="shared" ca="1" si="15"/>
        <v>0.55423951713590514</v>
      </c>
      <c r="C976" s="94" t="s">
        <v>483</v>
      </c>
    </row>
    <row r="977" spans="1:3" x14ac:dyDescent="0.2">
      <c r="A977" s="94">
        <v>975</v>
      </c>
      <c r="B977" s="94">
        <f t="shared" ca="1" si="15"/>
        <v>0.65017150063575002</v>
      </c>
      <c r="C977" s="94" t="s">
        <v>483</v>
      </c>
    </row>
    <row r="978" spans="1:3" x14ac:dyDescent="0.2">
      <c r="A978" s="94">
        <v>976</v>
      </c>
      <c r="B978" s="94">
        <f t="shared" ca="1" si="15"/>
        <v>0.70523248831253771</v>
      </c>
      <c r="C978" s="94" t="s">
        <v>483</v>
      </c>
    </row>
    <row r="979" spans="1:3" x14ac:dyDescent="0.2">
      <c r="A979" s="94">
        <v>977</v>
      </c>
      <c r="B979" s="94">
        <f t="shared" ca="1" si="15"/>
        <v>0.67218545450557921</v>
      </c>
      <c r="C979" s="94" t="s">
        <v>483</v>
      </c>
    </row>
    <row r="980" spans="1:3" x14ac:dyDescent="0.2">
      <c r="A980" s="94">
        <v>978</v>
      </c>
      <c r="B980" s="94">
        <f t="shared" ca="1" si="15"/>
        <v>0.72450001551896726</v>
      </c>
      <c r="C980" s="94" t="s">
        <v>483</v>
      </c>
    </row>
    <row r="981" spans="1:3" x14ac:dyDescent="0.2">
      <c r="A981" s="94">
        <v>979</v>
      </c>
      <c r="B981" s="94">
        <f t="shared" ca="1" si="15"/>
        <v>0.72591678069641319</v>
      </c>
      <c r="C981" s="94" t="s">
        <v>483</v>
      </c>
    </row>
    <row r="982" spans="1:3" x14ac:dyDescent="0.2">
      <c r="A982" s="94">
        <v>980</v>
      </c>
      <c r="B982" s="94">
        <f t="shared" ca="1" si="15"/>
        <v>0.75556082074274422</v>
      </c>
      <c r="C982" s="94" t="s">
        <v>482</v>
      </c>
    </row>
    <row r="983" spans="1:3" x14ac:dyDescent="0.2">
      <c r="A983" s="94">
        <v>981</v>
      </c>
      <c r="B983" s="94">
        <f t="shared" ca="1" si="15"/>
        <v>0.56695272051106571</v>
      </c>
      <c r="C983" s="94" t="s">
        <v>482</v>
      </c>
    </row>
    <row r="984" spans="1:3" x14ac:dyDescent="0.2">
      <c r="A984" s="94">
        <v>982</v>
      </c>
      <c r="B984" s="94">
        <f t="shared" ca="1" si="15"/>
        <v>0.7118383388153644</v>
      </c>
      <c r="C984" s="94" t="s">
        <v>483</v>
      </c>
    </row>
    <row r="985" spans="1:3" x14ac:dyDescent="0.2">
      <c r="A985" s="94">
        <v>983</v>
      </c>
      <c r="B985" s="94">
        <f t="shared" ca="1" si="15"/>
        <v>0.63392355549473767</v>
      </c>
      <c r="C985" s="94" t="s">
        <v>483</v>
      </c>
    </row>
    <row r="986" spans="1:3" x14ac:dyDescent="0.2">
      <c r="A986" s="94">
        <v>984</v>
      </c>
      <c r="B986" s="94">
        <f t="shared" ca="1" si="15"/>
        <v>0.7570739603269141</v>
      </c>
      <c r="C986" s="94" t="s">
        <v>482</v>
      </c>
    </row>
    <row r="987" spans="1:3" x14ac:dyDescent="0.2">
      <c r="A987" s="94">
        <v>985</v>
      </c>
      <c r="B987" s="94">
        <f t="shared" ca="1" si="15"/>
        <v>0.6905417128896465</v>
      </c>
      <c r="C987" s="94" t="s">
        <v>482</v>
      </c>
    </row>
    <row r="988" spans="1:3" x14ac:dyDescent="0.2">
      <c r="A988" s="94">
        <v>986</v>
      </c>
      <c r="B988" s="94">
        <f t="shared" ca="1" si="15"/>
        <v>0.46516007524488923</v>
      </c>
      <c r="C988" s="94" t="s">
        <v>483</v>
      </c>
    </row>
    <row r="989" spans="1:3" x14ac:dyDescent="0.2">
      <c r="A989" s="94">
        <v>987</v>
      </c>
      <c r="B989" s="94">
        <f t="shared" ca="1" si="15"/>
        <v>0.480650170566297</v>
      </c>
      <c r="C989" s="94" t="s">
        <v>482</v>
      </c>
    </row>
    <row r="990" spans="1:3" x14ac:dyDescent="0.2">
      <c r="A990" s="94">
        <v>988</v>
      </c>
      <c r="B990" s="94">
        <f t="shared" ca="1" si="15"/>
        <v>0.63722051815781755</v>
      </c>
      <c r="C990" s="94" t="s">
        <v>482</v>
      </c>
    </row>
    <row r="991" spans="1:3" x14ac:dyDescent="0.2">
      <c r="A991" s="94">
        <v>989</v>
      </c>
      <c r="B991" s="94">
        <f t="shared" ca="1" si="15"/>
        <v>0.66869538658412864</v>
      </c>
      <c r="C991" s="94" t="s">
        <v>483</v>
      </c>
    </row>
    <row r="992" spans="1:3" x14ac:dyDescent="0.2">
      <c r="A992" s="94">
        <v>990</v>
      </c>
      <c r="B992" s="94">
        <f t="shared" ca="1" si="15"/>
        <v>0.45801531281981495</v>
      </c>
      <c r="C992" s="94" t="s">
        <v>482</v>
      </c>
    </row>
    <row r="993" spans="1:3" x14ac:dyDescent="0.2">
      <c r="A993" s="94">
        <v>991</v>
      </c>
      <c r="B993" s="94">
        <f t="shared" ca="1" si="15"/>
        <v>0.74952158054472795</v>
      </c>
      <c r="C993" s="94" t="s">
        <v>483</v>
      </c>
    </row>
    <row r="994" spans="1:3" x14ac:dyDescent="0.2">
      <c r="A994" s="94">
        <v>992</v>
      </c>
      <c r="B994" s="94">
        <f t="shared" ca="1" si="15"/>
        <v>0.75257096344617314</v>
      </c>
      <c r="C994" s="94" t="s">
        <v>482</v>
      </c>
    </row>
    <row r="995" spans="1:3" x14ac:dyDescent="0.2">
      <c r="A995" s="94">
        <v>993</v>
      </c>
      <c r="B995" s="94">
        <f t="shared" ca="1" si="15"/>
        <v>0.70413726421968947</v>
      </c>
      <c r="C995" s="94" t="s">
        <v>483</v>
      </c>
    </row>
    <row r="996" spans="1:3" x14ac:dyDescent="0.2">
      <c r="A996" s="94">
        <v>994</v>
      </c>
      <c r="B996" s="94">
        <f t="shared" ca="1" si="15"/>
        <v>0.79901467736036658</v>
      </c>
      <c r="C996" s="94" t="s">
        <v>483</v>
      </c>
    </row>
    <row r="997" spans="1:3" x14ac:dyDescent="0.2">
      <c r="A997" s="94">
        <v>995</v>
      </c>
      <c r="B997" s="94">
        <f t="shared" ca="1" si="15"/>
        <v>0.48428356788847748</v>
      </c>
      <c r="C997" s="94" t="s">
        <v>482</v>
      </c>
    </row>
    <row r="998" spans="1:3" x14ac:dyDescent="0.2">
      <c r="A998" s="94">
        <v>996</v>
      </c>
      <c r="B998" s="94">
        <f t="shared" ca="1" si="15"/>
        <v>0.83589241969355876</v>
      </c>
      <c r="C998" s="94" t="s">
        <v>483</v>
      </c>
    </row>
    <row r="999" spans="1:3" x14ac:dyDescent="0.2">
      <c r="A999" s="94">
        <v>997</v>
      </c>
      <c r="B999" s="94">
        <f t="shared" ca="1" si="15"/>
        <v>1.2191592632832267</v>
      </c>
      <c r="C999" s="94" t="s">
        <v>482</v>
      </c>
    </row>
    <row r="1000" spans="1:3" x14ac:dyDescent="0.2">
      <c r="A1000" s="94">
        <v>998</v>
      </c>
      <c r="B1000" s="94">
        <f t="shared" ca="1" si="15"/>
        <v>0.46640263920055192</v>
      </c>
      <c r="C1000" s="94" t="s">
        <v>482</v>
      </c>
    </row>
    <row r="1001" spans="1:3" x14ac:dyDescent="0.2">
      <c r="A1001" s="94">
        <v>999</v>
      </c>
      <c r="B1001" s="94">
        <f t="shared" ca="1" si="15"/>
        <v>0.58584338179873019</v>
      </c>
      <c r="C1001" s="94" t="s">
        <v>482</v>
      </c>
    </row>
    <row r="1002" spans="1:3" x14ac:dyDescent="0.2">
      <c r="A1002" s="94">
        <v>1000</v>
      </c>
      <c r="B1002" s="94">
        <f t="shared" ca="1" si="15"/>
        <v>0.66253636376491076</v>
      </c>
      <c r="C1002" s="94" t="s">
        <v>482</v>
      </c>
    </row>
  </sheetData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2B6C8-BB60-6249-9924-9CF944265A22}">
  <sheetPr codeName="Sheet70">
    <tabColor rgb="FFFF0000"/>
  </sheetPr>
  <dimension ref="A2:K1002"/>
  <sheetViews>
    <sheetView workbookViewId="0"/>
  </sheetViews>
  <sheetFormatPr baseColWidth="10" defaultRowHeight="16" x14ac:dyDescent="0.2"/>
  <cols>
    <col min="1" max="16384" width="10.83203125" style="2"/>
  </cols>
  <sheetData>
    <row r="2" spans="1:11" x14ac:dyDescent="0.2">
      <c r="B2" s="2" t="s">
        <v>487</v>
      </c>
      <c r="C2" s="2" t="s">
        <v>12</v>
      </c>
      <c r="J2" s="7" t="s">
        <v>484</v>
      </c>
      <c r="K2" s="7" t="s">
        <v>485</v>
      </c>
    </row>
    <row r="3" spans="1:11" x14ac:dyDescent="0.2">
      <c r="A3" s="2">
        <v>1</v>
      </c>
      <c r="B3" s="2">
        <f t="shared" ref="B3:B66" ca="1" si="0">IF(C3="Bomb",_xlfn.NORM.INV(RAND(),0.7,0.1),_xlfn.NORM.INV(RAND(),0.6,0.15))</f>
        <v>0.53198267194078164</v>
      </c>
      <c r="C3" s="2" t="str">
        <f ca="1">IF(RAND()&lt;0.5,"Bomb","Bird")</f>
        <v>Bomb</v>
      </c>
      <c r="E3" s="2" t="s">
        <v>486</v>
      </c>
      <c r="J3" s="98">
        <f ca="1">F7</f>
        <v>0</v>
      </c>
      <c r="K3" s="98">
        <f ca="1">E7</f>
        <v>1</v>
      </c>
    </row>
    <row r="4" spans="1:11" x14ac:dyDescent="0.2">
      <c r="A4" s="2">
        <v>2</v>
      </c>
      <c r="B4" s="2">
        <f t="shared" ca="1" si="0"/>
        <v>0.68976690831585641</v>
      </c>
      <c r="C4" s="2" t="s">
        <v>483</v>
      </c>
      <c r="E4" s="98">
        <v>0.03</v>
      </c>
      <c r="I4" s="98">
        <v>0.03</v>
      </c>
      <c r="J4" s="99">
        <f t="dataTable" ref="J4:K36" dt2D="0" dtr="0" r1="E4" ca="1"/>
        <v>0</v>
      </c>
      <c r="K4" s="99">
        <v>1</v>
      </c>
    </row>
    <row r="5" spans="1:11" x14ac:dyDescent="0.2">
      <c r="A5" s="2">
        <v>3</v>
      </c>
      <c r="B5" s="2">
        <f t="shared" ca="1" si="0"/>
        <v>0.49852530474763962</v>
      </c>
      <c r="C5" s="2" t="s">
        <v>482</v>
      </c>
      <c r="I5" s="98">
        <v>0.06</v>
      </c>
      <c r="J5" s="99">
        <v>0</v>
      </c>
      <c r="K5" s="99">
        <v>1</v>
      </c>
    </row>
    <row r="6" spans="1:11" x14ac:dyDescent="0.2">
      <c r="A6" s="2">
        <v>4</v>
      </c>
      <c r="B6" s="2">
        <f t="shared" ca="1" si="0"/>
        <v>0.78457853007710288</v>
      </c>
      <c r="C6" s="2" t="s">
        <v>483</v>
      </c>
      <c r="E6" s="7" t="s">
        <v>485</v>
      </c>
      <c r="F6" s="7" t="s">
        <v>484</v>
      </c>
      <c r="I6" s="98">
        <v>0.09</v>
      </c>
      <c r="J6" s="99">
        <v>0</v>
      </c>
      <c r="K6" s="99">
        <v>1</v>
      </c>
    </row>
    <row r="7" spans="1:11" x14ac:dyDescent="0.2">
      <c r="A7" s="2">
        <v>5</v>
      </c>
      <c r="B7" s="2">
        <f t="shared" ca="1" si="0"/>
        <v>0.63035650814743072</v>
      </c>
      <c r="C7" s="2" t="s">
        <v>483</v>
      </c>
      <c r="E7" s="99">
        <f ca="1">COUNTIFS(B:B,"&gt;" &amp;E4,C:C,"="&amp;"Bomb")/COUNTIFS(C:C,"="&amp;"Bomb")</f>
        <v>1</v>
      </c>
      <c r="F7" s="99">
        <f ca="1">COUNTIFS(B:B,"&lt;" &amp;E4,C:C,"="&amp;"Bird")/COUNTIFS(C:C,"="&amp;"Bird")</f>
        <v>0</v>
      </c>
      <c r="I7" s="98">
        <v>0.12</v>
      </c>
      <c r="J7" s="99">
        <v>0</v>
      </c>
      <c r="K7" s="99">
        <v>1</v>
      </c>
    </row>
    <row r="8" spans="1:11" x14ac:dyDescent="0.2">
      <c r="A8" s="2">
        <v>6</v>
      </c>
      <c r="B8" s="2">
        <f t="shared" ca="1" si="0"/>
        <v>0.7074281936382093</v>
      </c>
      <c r="C8" s="2" t="s">
        <v>483</v>
      </c>
      <c r="I8" s="98">
        <v>0.15</v>
      </c>
      <c r="J8" s="99">
        <v>1.9493177387914229E-3</v>
      </c>
      <c r="K8" s="99">
        <v>1</v>
      </c>
    </row>
    <row r="9" spans="1:11" x14ac:dyDescent="0.2">
      <c r="A9" s="2">
        <v>7</v>
      </c>
      <c r="B9" s="2">
        <f t="shared" ca="1" si="0"/>
        <v>0.7585159964968875</v>
      </c>
      <c r="C9" s="2" t="s">
        <v>483</v>
      </c>
      <c r="I9" s="98">
        <v>0.18</v>
      </c>
      <c r="J9" s="99">
        <v>9.7465886939571145E-3</v>
      </c>
      <c r="K9" s="99">
        <v>1</v>
      </c>
    </row>
    <row r="10" spans="1:11" x14ac:dyDescent="0.2">
      <c r="A10" s="2">
        <v>8</v>
      </c>
      <c r="B10" s="2">
        <f t="shared" ca="1" si="0"/>
        <v>0.90419329248161029</v>
      </c>
      <c r="C10" s="2" t="s">
        <v>482</v>
      </c>
      <c r="I10" s="98">
        <v>0.21</v>
      </c>
      <c r="J10" s="99">
        <v>3.8910505836575876E-3</v>
      </c>
      <c r="K10" s="99">
        <v>1</v>
      </c>
    </row>
    <row r="11" spans="1:11" x14ac:dyDescent="0.2">
      <c r="A11" s="2">
        <v>9</v>
      </c>
      <c r="B11" s="2">
        <f t="shared" ca="1" si="0"/>
        <v>0.82174329002273094</v>
      </c>
      <c r="C11" s="2" t="s">
        <v>482</v>
      </c>
      <c r="I11" s="98">
        <v>0.24</v>
      </c>
      <c r="J11" s="99">
        <v>1.9493177387914229E-3</v>
      </c>
      <c r="K11" s="99">
        <v>1</v>
      </c>
    </row>
    <row r="12" spans="1:11" x14ac:dyDescent="0.2">
      <c r="A12" s="2">
        <v>10</v>
      </c>
      <c r="B12" s="2">
        <f t="shared" ca="1" si="0"/>
        <v>0.32936305054386494</v>
      </c>
      <c r="C12" s="2" t="s">
        <v>482</v>
      </c>
      <c r="I12" s="98">
        <v>0.27</v>
      </c>
      <c r="J12" s="99">
        <v>1.3618677042801557E-2</v>
      </c>
      <c r="K12" s="99">
        <v>1</v>
      </c>
    </row>
    <row r="13" spans="1:11" x14ac:dyDescent="0.2">
      <c r="A13" s="2">
        <v>11</v>
      </c>
      <c r="B13" s="2">
        <f t="shared" ca="1" si="0"/>
        <v>0.57314498669867686</v>
      </c>
      <c r="C13" s="2" t="s">
        <v>482</v>
      </c>
      <c r="I13" s="98">
        <v>0.3</v>
      </c>
      <c r="J13" s="99">
        <v>2.7290448343079921E-2</v>
      </c>
      <c r="K13" s="99">
        <v>1</v>
      </c>
    </row>
    <row r="14" spans="1:11" x14ac:dyDescent="0.2">
      <c r="A14" s="2">
        <v>12</v>
      </c>
      <c r="B14" s="2">
        <f t="shared" ca="1" si="0"/>
        <v>0.43503561412085501</v>
      </c>
      <c r="C14" s="2" t="s">
        <v>482</v>
      </c>
      <c r="I14" s="98">
        <v>0.33</v>
      </c>
      <c r="J14" s="99">
        <v>2.9182879377431907E-2</v>
      </c>
      <c r="K14" s="99">
        <v>1</v>
      </c>
    </row>
    <row r="15" spans="1:11" x14ac:dyDescent="0.2">
      <c r="A15" s="2">
        <v>13</v>
      </c>
      <c r="B15" s="2">
        <f t="shared" ca="1" si="0"/>
        <v>0.85618107932468512</v>
      </c>
      <c r="C15" s="2" t="s">
        <v>483</v>
      </c>
      <c r="I15" s="98">
        <v>0.36</v>
      </c>
      <c r="J15" s="99">
        <v>6.2378167641325533E-2</v>
      </c>
      <c r="K15" s="99">
        <v>0.99794661190965095</v>
      </c>
    </row>
    <row r="16" spans="1:11" x14ac:dyDescent="0.2">
      <c r="A16" s="2">
        <v>14</v>
      </c>
      <c r="B16" s="2">
        <f t="shared" ca="1" si="0"/>
        <v>0.70286826535592584</v>
      </c>
      <c r="C16" s="2" t="s">
        <v>483</v>
      </c>
      <c r="I16" s="98">
        <v>0.39</v>
      </c>
      <c r="J16" s="99">
        <v>7.5875486381322951E-2</v>
      </c>
      <c r="K16" s="99">
        <v>0.99794238683127567</v>
      </c>
    </row>
    <row r="17" spans="1:11" x14ac:dyDescent="0.2">
      <c r="A17" s="2">
        <v>15</v>
      </c>
      <c r="B17" s="2">
        <f t="shared" ca="1" si="0"/>
        <v>0.79337269328245719</v>
      </c>
      <c r="C17" s="2" t="s">
        <v>483</v>
      </c>
      <c r="I17" s="98">
        <v>0.42</v>
      </c>
      <c r="J17" s="99">
        <v>0.122568093385214</v>
      </c>
      <c r="K17" s="99">
        <v>0.99382716049382713</v>
      </c>
    </row>
    <row r="18" spans="1:11" x14ac:dyDescent="0.2">
      <c r="A18" s="2">
        <v>16</v>
      </c>
      <c r="B18" s="2">
        <f t="shared" ca="1" si="0"/>
        <v>0.3145627766471103</v>
      </c>
      <c r="C18" s="2" t="s">
        <v>482</v>
      </c>
      <c r="I18" s="98">
        <v>0.45</v>
      </c>
      <c r="J18" s="99">
        <v>0.16926070038910507</v>
      </c>
      <c r="K18" s="99">
        <v>0.99588477366255146</v>
      </c>
    </row>
    <row r="19" spans="1:11" x14ac:dyDescent="0.2">
      <c r="A19" s="2">
        <v>17</v>
      </c>
      <c r="B19" s="2">
        <f t="shared" ca="1" si="0"/>
        <v>0.81169871075435329</v>
      </c>
      <c r="C19" s="2" t="s">
        <v>483</v>
      </c>
      <c r="I19" s="98">
        <v>0.48</v>
      </c>
      <c r="J19" s="99">
        <v>0.21442495126705652</v>
      </c>
      <c r="K19" s="99">
        <v>0.97741273100616022</v>
      </c>
    </row>
    <row r="20" spans="1:11" x14ac:dyDescent="0.2">
      <c r="A20" s="2">
        <v>18</v>
      </c>
      <c r="B20" s="2">
        <f t="shared" ca="1" si="0"/>
        <v>0.65947593735786147</v>
      </c>
      <c r="C20" s="2" t="s">
        <v>482</v>
      </c>
      <c r="I20" s="98">
        <v>0.51</v>
      </c>
      <c r="J20" s="99">
        <v>0.26900584795321636</v>
      </c>
      <c r="K20" s="99">
        <v>0.98151950718685832</v>
      </c>
    </row>
    <row r="21" spans="1:11" x14ac:dyDescent="0.2">
      <c r="A21" s="2">
        <v>19</v>
      </c>
      <c r="B21" s="2">
        <f t="shared" ca="1" si="0"/>
        <v>0.88574516569849537</v>
      </c>
      <c r="C21" s="2" t="s">
        <v>483</v>
      </c>
      <c r="I21" s="98">
        <v>0.54</v>
      </c>
      <c r="J21" s="99">
        <v>0.34307992202729043</v>
      </c>
      <c r="K21" s="99">
        <v>0.94661190965092401</v>
      </c>
    </row>
    <row r="22" spans="1:11" x14ac:dyDescent="0.2">
      <c r="A22" s="2">
        <v>20</v>
      </c>
      <c r="B22" s="2">
        <f t="shared" ca="1" si="0"/>
        <v>0.60873096780514557</v>
      </c>
      <c r="C22" s="2" t="s">
        <v>483</v>
      </c>
      <c r="I22" s="98">
        <v>0.56999999999999995</v>
      </c>
      <c r="J22" s="99">
        <v>0.43274853801169588</v>
      </c>
      <c r="K22" s="99">
        <v>0.88911704312114992</v>
      </c>
    </row>
    <row r="23" spans="1:11" x14ac:dyDescent="0.2">
      <c r="A23" s="2">
        <v>21</v>
      </c>
      <c r="B23" s="2">
        <f t="shared" ca="1" si="0"/>
        <v>0.76779782483325187</v>
      </c>
      <c r="C23" s="2" t="s">
        <v>483</v>
      </c>
      <c r="I23" s="98">
        <v>0.6</v>
      </c>
      <c r="J23" s="99">
        <v>0.52918287937743191</v>
      </c>
      <c r="K23" s="99">
        <v>0.81275720164609055</v>
      </c>
    </row>
    <row r="24" spans="1:11" x14ac:dyDescent="0.2">
      <c r="A24" s="2">
        <v>22</v>
      </c>
      <c r="B24" s="2">
        <f t="shared" ca="1" si="0"/>
        <v>0.45713396140322915</v>
      </c>
      <c r="C24" s="2" t="s">
        <v>482</v>
      </c>
      <c r="I24" s="98">
        <v>0.63</v>
      </c>
      <c r="J24" s="99">
        <v>0.62378167641325533</v>
      </c>
      <c r="K24" s="99">
        <v>0.78439425051334699</v>
      </c>
    </row>
    <row r="25" spans="1:11" x14ac:dyDescent="0.2">
      <c r="A25" s="2">
        <v>23</v>
      </c>
      <c r="B25" s="2">
        <f t="shared" ca="1" si="0"/>
        <v>0.5717123655959695</v>
      </c>
      <c r="C25" s="2" t="s">
        <v>483</v>
      </c>
      <c r="I25" s="98">
        <v>0.66</v>
      </c>
      <c r="J25" s="99">
        <v>0.65497076023391809</v>
      </c>
      <c r="K25" s="99">
        <v>0.66119096509240249</v>
      </c>
    </row>
    <row r="26" spans="1:11" x14ac:dyDescent="0.2">
      <c r="A26" s="2">
        <v>24</v>
      </c>
      <c r="B26" s="2">
        <f t="shared" ca="1" si="0"/>
        <v>0.67233824426519617</v>
      </c>
      <c r="C26" s="2" t="s">
        <v>483</v>
      </c>
      <c r="I26" s="98">
        <v>0.69</v>
      </c>
      <c r="J26" s="99">
        <v>0.7407407407407407</v>
      </c>
      <c r="K26" s="99">
        <v>0.55236139630390146</v>
      </c>
    </row>
    <row r="27" spans="1:11" x14ac:dyDescent="0.2">
      <c r="A27" s="2">
        <v>25</v>
      </c>
      <c r="B27" s="2">
        <f t="shared" ca="1" si="0"/>
        <v>0.82221901592734414</v>
      </c>
      <c r="C27" s="2" t="s">
        <v>483</v>
      </c>
      <c r="I27" s="98">
        <v>0.72</v>
      </c>
      <c r="J27" s="99">
        <v>0.7976653696498055</v>
      </c>
      <c r="K27" s="99">
        <v>0.45473251028806583</v>
      </c>
    </row>
    <row r="28" spans="1:11" x14ac:dyDescent="0.2">
      <c r="A28" s="2">
        <v>26</v>
      </c>
      <c r="B28" s="2">
        <f t="shared" ca="1" si="0"/>
        <v>0.71233990867753949</v>
      </c>
      <c r="C28" s="2" t="s">
        <v>483</v>
      </c>
      <c r="I28" s="98">
        <v>0.75</v>
      </c>
      <c r="J28" s="99">
        <v>0.80311890838206623</v>
      </c>
      <c r="K28" s="99">
        <v>0.31416837782340862</v>
      </c>
    </row>
    <row r="29" spans="1:11" x14ac:dyDescent="0.2">
      <c r="A29" s="2">
        <v>27</v>
      </c>
      <c r="B29" s="2">
        <f t="shared" ca="1" si="0"/>
        <v>0.72072070498370189</v>
      </c>
      <c r="C29" s="2" t="s">
        <v>482</v>
      </c>
      <c r="I29" s="98">
        <v>0.78</v>
      </c>
      <c r="J29" s="99">
        <v>0.8910505836575876</v>
      </c>
      <c r="K29" s="99">
        <v>0.21193415637860083</v>
      </c>
    </row>
    <row r="30" spans="1:11" x14ac:dyDescent="0.2">
      <c r="A30" s="2">
        <v>28</v>
      </c>
      <c r="B30" s="2">
        <f t="shared" ca="1" si="0"/>
        <v>0.76343536584265714</v>
      </c>
      <c r="C30" s="2" t="s">
        <v>483</v>
      </c>
      <c r="I30" s="98">
        <v>0.81</v>
      </c>
      <c r="J30" s="99">
        <v>0.92023346303501941</v>
      </c>
      <c r="K30" s="99">
        <v>0.13991769547325103</v>
      </c>
    </row>
    <row r="31" spans="1:11" x14ac:dyDescent="0.2">
      <c r="A31" s="2">
        <v>29</v>
      </c>
      <c r="B31" s="2">
        <f t="shared" ca="1" si="0"/>
        <v>0.66530406846926815</v>
      </c>
      <c r="C31" s="2" t="s">
        <v>482</v>
      </c>
      <c r="I31" s="98">
        <v>0.84</v>
      </c>
      <c r="J31" s="99">
        <v>0.94941634241245132</v>
      </c>
      <c r="K31" s="99">
        <v>7.2016460905349799E-2</v>
      </c>
    </row>
    <row r="32" spans="1:11" x14ac:dyDescent="0.2">
      <c r="A32" s="2">
        <v>30</v>
      </c>
      <c r="B32" s="2">
        <f t="shared" ca="1" si="0"/>
        <v>0.6885446840987971</v>
      </c>
      <c r="C32" s="2" t="s">
        <v>483</v>
      </c>
      <c r="I32" s="98">
        <v>0.87</v>
      </c>
      <c r="J32" s="99">
        <v>0.95136186770428011</v>
      </c>
      <c r="K32" s="99">
        <v>3.7037037037037035E-2</v>
      </c>
    </row>
    <row r="33" spans="1:11" x14ac:dyDescent="0.2">
      <c r="A33" s="2">
        <v>31</v>
      </c>
      <c r="B33" s="2">
        <f t="shared" ca="1" si="0"/>
        <v>0.9293756617284602</v>
      </c>
      <c r="C33" s="2" t="s">
        <v>483</v>
      </c>
      <c r="I33" s="98">
        <v>0.9</v>
      </c>
      <c r="J33" s="99">
        <v>0.97276264591439687</v>
      </c>
      <c r="K33" s="99">
        <v>2.8806584362139918E-2</v>
      </c>
    </row>
    <row r="34" spans="1:11" x14ac:dyDescent="0.2">
      <c r="A34" s="2">
        <v>32</v>
      </c>
      <c r="B34" s="2">
        <f t="shared" ca="1" si="0"/>
        <v>0.4358696971038849</v>
      </c>
      <c r="C34" s="2" t="s">
        <v>482</v>
      </c>
      <c r="I34" s="98">
        <v>0.93</v>
      </c>
      <c r="J34" s="99">
        <v>0.98054474708171202</v>
      </c>
      <c r="K34" s="99">
        <v>6.1728395061728392E-3</v>
      </c>
    </row>
    <row r="35" spans="1:11" x14ac:dyDescent="0.2">
      <c r="A35" s="2">
        <v>33</v>
      </c>
      <c r="B35" s="2">
        <f t="shared" ca="1" si="0"/>
        <v>0.6063391767178431</v>
      </c>
      <c r="C35" s="2" t="s">
        <v>482</v>
      </c>
      <c r="I35" s="98">
        <v>0.96</v>
      </c>
      <c r="J35" s="99">
        <v>0.99416342412451364</v>
      </c>
      <c r="K35" s="99">
        <v>2.05761316872428E-3</v>
      </c>
    </row>
    <row r="36" spans="1:11" x14ac:dyDescent="0.2">
      <c r="A36" s="2">
        <v>34</v>
      </c>
      <c r="B36" s="2">
        <f t="shared" ca="1" si="0"/>
        <v>0.56325959706909667</v>
      </c>
      <c r="C36" s="2" t="s">
        <v>482</v>
      </c>
      <c r="I36" s="98">
        <v>0.99</v>
      </c>
      <c r="J36" s="99">
        <v>0.99221789883268485</v>
      </c>
      <c r="K36" s="99">
        <v>4.11522633744856E-3</v>
      </c>
    </row>
    <row r="37" spans="1:11" x14ac:dyDescent="0.2">
      <c r="A37" s="2">
        <v>35</v>
      </c>
      <c r="B37" s="2">
        <f t="shared" ca="1" si="0"/>
        <v>0.59408928695335705</v>
      </c>
      <c r="C37" s="2" t="s">
        <v>483</v>
      </c>
      <c r="I37" s="98"/>
    </row>
    <row r="38" spans="1:11" x14ac:dyDescent="0.2">
      <c r="A38" s="2">
        <v>36</v>
      </c>
      <c r="B38" s="2">
        <f t="shared" ca="1" si="0"/>
        <v>0.94499710050298014</v>
      </c>
      <c r="C38" s="2" t="s">
        <v>482</v>
      </c>
    </row>
    <row r="39" spans="1:11" x14ac:dyDescent="0.2">
      <c r="A39" s="2">
        <v>37</v>
      </c>
      <c r="B39" s="2">
        <f t="shared" ca="1" si="0"/>
        <v>0.95940020338239562</v>
      </c>
      <c r="C39" s="2" t="s">
        <v>482</v>
      </c>
    </row>
    <row r="40" spans="1:11" x14ac:dyDescent="0.2">
      <c r="A40" s="2">
        <v>38</v>
      </c>
      <c r="B40" s="2">
        <f t="shared" ca="1" si="0"/>
        <v>0.81758236305692389</v>
      </c>
      <c r="C40" s="2" t="s">
        <v>483</v>
      </c>
    </row>
    <row r="41" spans="1:11" x14ac:dyDescent="0.2">
      <c r="A41" s="2">
        <v>39</v>
      </c>
      <c r="B41" s="2">
        <f t="shared" ca="1" si="0"/>
        <v>0.6437692023561471</v>
      </c>
      <c r="C41" s="2" t="s">
        <v>482</v>
      </c>
    </row>
    <row r="42" spans="1:11" x14ac:dyDescent="0.2">
      <c r="A42" s="2">
        <v>40</v>
      </c>
      <c r="B42" s="2">
        <f t="shared" ca="1" si="0"/>
        <v>0.79493923373041797</v>
      </c>
      <c r="C42" s="2" t="s">
        <v>483</v>
      </c>
    </row>
    <row r="43" spans="1:11" x14ac:dyDescent="0.2">
      <c r="A43" s="2">
        <v>41</v>
      </c>
      <c r="B43" s="2">
        <f t="shared" ca="1" si="0"/>
        <v>0.8236795798400578</v>
      </c>
      <c r="C43" s="2" t="s">
        <v>482</v>
      </c>
    </row>
    <row r="44" spans="1:11" x14ac:dyDescent="0.2">
      <c r="A44" s="2">
        <v>42</v>
      </c>
      <c r="B44" s="2">
        <f t="shared" ca="1" si="0"/>
        <v>0.47283022623684789</v>
      </c>
      <c r="C44" s="2" t="s">
        <v>482</v>
      </c>
    </row>
    <row r="45" spans="1:11" x14ac:dyDescent="0.2">
      <c r="A45" s="2">
        <v>43</v>
      </c>
      <c r="B45" s="2">
        <f t="shared" ca="1" si="0"/>
        <v>0.33928982408098496</v>
      </c>
      <c r="C45" s="2" t="s">
        <v>482</v>
      </c>
    </row>
    <row r="46" spans="1:11" x14ac:dyDescent="0.2">
      <c r="A46" s="2">
        <v>44</v>
      </c>
      <c r="B46" s="2">
        <f t="shared" ca="1" si="0"/>
        <v>0.63597594786661349</v>
      </c>
      <c r="C46" s="2" t="s">
        <v>482</v>
      </c>
    </row>
    <row r="47" spans="1:11" x14ac:dyDescent="0.2">
      <c r="A47" s="2">
        <v>45</v>
      </c>
      <c r="B47" s="2">
        <f t="shared" ca="1" si="0"/>
        <v>0.45983625695324015</v>
      </c>
      <c r="C47" s="2" t="s">
        <v>482</v>
      </c>
    </row>
    <row r="48" spans="1:11" x14ac:dyDescent="0.2">
      <c r="A48" s="2">
        <v>46</v>
      </c>
      <c r="B48" s="2">
        <f t="shared" ca="1" si="0"/>
        <v>0.65688955565280049</v>
      </c>
      <c r="C48" s="2" t="s">
        <v>483</v>
      </c>
    </row>
    <row r="49" spans="1:3" x14ac:dyDescent="0.2">
      <c r="A49" s="2">
        <v>47</v>
      </c>
      <c r="B49" s="2">
        <f t="shared" ca="1" si="0"/>
        <v>0.71347655848336533</v>
      </c>
      <c r="C49" s="2" t="s">
        <v>483</v>
      </c>
    </row>
    <row r="50" spans="1:3" x14ac:dyDescent="0.2">
      <c r="A50" s="2">
        <v>48</v>
      </c>
      <c r="B50" s="2">
        <f t="shared" ca="1" si="0"/>
        <v>0.48661696815358907</v>
      </c>
      <c r="C50" s="2" t="s">
        <v>482</v>
      </c>
    </row>
    <row r="51" spans="1:3" x14ac:dyDescent="0.2">
      <c r="A51" s="2">
        <v>49</v>
      </c>
      <c r="B51" s="2">
        <f t="shared" ca="1" si="0"/>
        <v>0.65317266402324592</v>
      </c>
      <c r="C51" s="2" t="s">
        <v>483</v>
      </c>
    </row>
    <row r="52" spans="1:3" x14ac:dyDescent="0.2">
      <c r="A52" s="2">
        <v>50</v>
      </c>
      <c r="B52" s="2">
        <f t="shared" ca="1" si="0"/>
        <v>0.76459027183700623</v>
      </c>
      <c r="C52" s="2" t="s">
        <v>483</v>
      </c>
    </row>
    <row r="53" spans="1:3" x14ac:dyDescent="0.2">
      <c r="A53" s="2">
        <v>51</v>
      </c>
      <c r="B53" s="2">
        <f t="shared" ca="1" si="0"/>
        <v>0.62780416925942173</v>
      </c>
      <c r="C53" s="2" t="s">
        <v>483</v>
      </c>
    </row>
    <row r="54" spans="1:3" x14ac:dyDescent="0.2">
      <c r="A54" s="2">
        <v>52</v>
      </c>
      <c r="B54" s="2">
        <f t="shared" ca="1" si="0"/>
        <v>0.62036100978894237</v>
      </c>
      <c r="C54" s="2" t="s">
        <v>482</v>
      </c>
    </row>
    <row r="55" spans="1:3" x14ac:dyDescent="0.2">
      <c r="A55" s="2">
        <v>53</v>
      </c>
      <c r="B55" s="2">
        <f t="shared" ca="1" si="0"/>
        <v>0.50362683709992551</v>
      </c>
      <c r="C55" s="2" t="s">
        <v>482</v>
      </c>
    </row>
    <row r="56" spans="1:3" x14ac:dyDescent="0.2">
      <c r="A56" s="2">
        <v>54</v>
      </c>
      <c r="B56" s="2">
        <f t="shared" ca="1" si="0"/>
        <v>0.72786801673970192</v>
      </c>
      <c r="C56" s="2" t="s">
        <v>483</v>
      </c>
    </row>
    <row r="57" spans="1:3" x14ac:dyDescent="0.2">
      <c r="A57" s="2">
        <v>55</v>
      </c>
      <c r="B57" s="2">
        <f t="shared" ca="1" si="0"/>
        <v>0.6144365130775663</v>
      </c>
      <c r="C57" s="2" t="s">
        <v>483</v>
      </c>
    </row>
    <row r="58" spans="1:3" x14ac:dyDescent="0.2">
      <c r="A58" s="2">
        <v>56</v>
      </c>
      <c r="B58" s="2">
        <f t="shared" ca="1" si="0"/>
        <v>0.77221782440796682</v>
      </c>
      <c r="C58" s="2" t="s">
        <v>483</v>
      </c>
    </row>
    <row r="59" spans="1:3" x14ac:dyDescent="0.2">
      <c r="A59" s="2">
        <v>57</v>
      </c>
      <c r="B59" s="2">
        <f t="shared" ca="1" si="0"/>
        <v>0.51190241423555249</v>
      </c>
      <c r="C59" s="2" t="s">
        <v>482</v>
      </c>
    </row>
    <row r="60" spans="1:3" x14ac:dyDescent="0.2">
      <c r="A60" s="2">
        <v>58</v>
      </c>
      <c r="B60" s="2">
        <f t="shared" ca="1" si="0"/>
        <v>0.81687828506783866</v>
      </c>
      <c r="C60" s="2" t="s">
        <v>483</v>
      </c>
    </row>
    <row r="61" spans="1:3" x14ac:dyDescent="0.2">
      <c r="A61" s="2">
        <v>59</v>
      </c>
      <c r="B61" s="2">
        <f t="shared" ca="1" si="0"/>
        <v>0.57066474587131344</v>
      </c>
      <c r="C61" s="2" t="s">
        <v>483</v>
      </c>
    </row>
    <row r="62" spans="1:3" x14ac:dyDescent="0.2">
      <c r="A62" s="2">
        <v>60</v>
      </c>
      <c r="B62" s="2">
        <f t="shared" ca="1" si="0"/>
        <v>0.54748687126052709</v>
      </c>
      <c r="C62" s="2" t="s">
        <v>482</v>
      </c>
    </row>
    <row r="63" spans="1:3" x14ac:dyDescent="0.2">
      <c r="A63" s="2">
        <v>61</v>
      </c>
      <c r="B63" s="2">
        <f t="shared" ca="1" si="0"/>
        <v>0.91908186201497033</v>
      </c>
      <c r="C63" s="2" t="s">
        <v>482</v>
      </c>
    </row>
    <row r="64" spans="1:3" x14ac:dyDescent="0.2">
      <c r="A64" s="2">
        <v>62</v>
      </c>
      <c r="B64" s="2">
        <f t="shared" ca="1" si="0"/>
        <v>0.78821950561270615</v>
      </c>
      <c r="C64" s="2" t="s">
        <v>482</v>
      </c>
    </row>
    <row r="65" spans="1:3" x14ac:dyDescent="0.2">
      <c r="A65" s="2">
        <v>63</v>
      </c>
      <c r="B65" s="2">
        <f t="shared" ca="1" si="0"/>
        <v>0.74359900086056807</v>
      </c>
      <c r="C65" s="2" t="s">
        <v>483</v>
      </c>
    </row>
    <row r="66" spans="1:3" x14ac:dyDescent="0.2">
      <c r="A66" s="2">
        <v>64</v>
      </c>
      <c r="B66" s="2">
        <f t="shared" ca="1" si="0"/>
        <v>0.73181636326721966</v>
      </c>
      <c r="C66" s="2" t="s">
        <v>483</v>
      </c>
    </row>
    <row r="67" spans="1:3" x14ac:dyDescent="0.2">
      <c r="A67" s="2">
        <v>65</v>
      </c>
      <c r="B67" s="2">
        <f t="shared" ref="B67:B130" ca="1" si="1">IF(C67="Bomb",_xlfn.NORM.INV(RAND(),0.7,0.1),_xlfn.NORM.INV(RAND(),0.6,0.15))</f>
        <v>0.76140809596725656</v>
      </c>
      <c r="C67" s="2" t="s">
        <v>483</v>
      </c>
    </row>
    <row r="68" spans="1:3" x14ac:dyDescent="0.2">
      <c r="A68" s="2">
        <v>66</v>
      </c>
      <c r="B68" s="2">
        <f t="shared" ca="1" si="1"/>
        <v>0.67738930043948808</v>
      </c>
      <c r="C68" s="2" t="s">
        <v>483</v>
      </c>
    </row>
    <row r="69" spans="1:3" x14ac:dyDescent="0.2">
      <c r="A69" s="2">
        <v>67</v>
      </c>
      <c r="B69" s="2">
        <f t="shared" ca="1" si="1"/>
        <v>0.73188020748702398</v>
      </c>
      <c r="C69" s="2" t="s">
        <v>483</v>
      </c>
    </row>
    <row r="70" spans="1:3" x14ac:dyDescent="0.2">
      <c r="A70" s="2">
        <v>68</v>
      </c>
      <c r="B70" s="2">
        <f t="shared" ca="1" si="1"/>
        <v>0.32138135866480244</v>
      </c>
      <c r="C70" s="2" t="s">
        <v>482</v>
      </c>
    </row>
    <row r="71" spans="1:3" x14ac:dyDescent="0.2">
      <c r="A71" s="2">
        <v>69</v>
      </c>
      <c r="B71" s="2">
        <f t="shared" ca="1" si="1"/>
        <v>0.49275024021804104</v>
      </c>
      <c r="C71" s="2" t="s">
        <v>482</v>
      </c>
    </row>
    <row r="72" spans="1:3" x14ac:dyDescent="0.2">
      <c r="A72" s="2">
        <v>70</v>
      </c>
      <c r="B72" s="2">
        <f t="shared" ca="1" si="1"/>
        <v>0.46795579785050334</v>
      </c>
      <c r="C72" s="2" t="s">
        <v>482</v>
      </c>
    </row>
    <row r="73" spans="1:3" x14ac:dyDescent="0.2">
      <c r="A73" s="2">
        <v>71</v>
      </c>
      <c r="B73" s="2">
        <f t="shared" ca="1" si="1"/>
        <v>0.71463940914962121</v>
      </c>
      <c r="C73" s="2" t="s">
        <v>482</v>
      </c>
    </row>
    <row r="74" spans="1:3" x14ac:dyDescent="0.2">
      <c r="A74" s="2">
        <v>72</v>
      </c>
      <c r="B74" s="2">
        <f t="shared" ca="1" si="1"/>
        <v>0.4209286095846082</v>
      </c>
      <c r="C74" s="2" t="s">
        <v>482</v>
      </c>
    </row>
    <row r="75" spans="1:3" x14ac:dyDescent="0.2">
      <c r="A75" s="2">
        <v>73</v>
      </c>
      <c r="B75" s="2">
        <f t="shared" ca="1" si="1"/>
        <v>0.68611484585285343</v>
      </c>
      <c r="C75" s="2" t="s">
        <v>483</v>
      </c>
    </row>
    <row r="76" spans="1:3" x14ac:dyDescent="0.2">
      <c r="A76" s="2">
        <v>74</v>
      </c>
      <c r="B76" s="2">
        <f t="shared" ca="1" si="1"/>
        <v>0.92917767785840433</v>
      </c>
      <c r="C76" s="2" t="s">
        <v>483</v>
      </c>
    </row>
    <row r="77" spans="1:3" x14ac:dyDescent="0.2">
      <c r="A77" s="2">
        <v>75</v>
      </c>
      <c r="B77" s="2">
        <f t="shared" ca="1" si="1"/>
        <v>0.56868829702024137</v>
      </c>
      <c r="C77" s="2" t="s">
        <v>483</v>
      </c>
    </row>
    <row r="78" spans="1:3" x14ac:dyDescent="0.2">
      <c r="A78" s="2">
        <v>76</v>
      </c>
      <c r="B78" s="2">
        <f t="shared" ca="1" si="1"/>
        <v>0.78269154946234942</v>
      </c>
      <c r="C78" s="2" t="s">
        <v>483</v>
      </c>
    </row>
    <row r="79" spans="1:3" x14ac:dyDescent="0.2">
      <c r="A79" s="2">
        <v>77</v>
      </c>
      <c r="B79" s="2">
        <f t="shared" ca="1" si="1"/>
        <v>0.44180817244932946</v>
      </c>
      <c r="C79" s="2" t="s">
        <v>482</v>
      </c>
    </row>
    <row r="80" spans="1:3" x14ac:dyDescent="0.2">
      <c r="A80" s="2">
        <v>78</v>
      </c>
      <c r="B80" s="2">
        <f t="shared" ca="1" si="1"/>
        <v>0.67308072996897317</v>
      </c>
      <c r="C80" s="2" t="s">
        <v>483</v>
      </c>
    </row>
    <row r="81" spans="1:3" x14ac:dyDescent="0.2">
      <c r="A81" s="2">
        <v>79</v>
      </c>
      <c r="B81" s="2">
        <f t="shared" ca="1" si="1"/>
        <v>0.83247359196947235</v>
      </c>
      <c r="C81" s="2" t="s">
        <v>482</v>
      </c>
    </row>
    <row r="82" spans="1:3" x14ac:dyDescent="0.2">
      <c r="A82" s="2">
        <v>80</v>
      </c>
      <c r="B82" s="2">
        <f t="shared" ca="1" si="1"/>
        <v>0.65446278728733198</v>
      </c>
      <c r="C82" s="2" t="s">
        <v>483</v>
      </c>
    </row>
    <row r="83" spans="1:3" x14ac:dyDescent="0.2">
      <c r="A83" s="2">
        <v>81</v>
      </c>
      <c r="B83" s="2">
        <f t="shared" ca="1" si="1"/>
        <v>0.75992550537525583</v>
      </c>
      <c r="C83" s="2" t="s">
        <v>483</v>
      </c>
    </row>
    <row r="84" spans="1:3" x14ac:dyDescent="0.2">
      <c r="A84" s="2">
        <v>82</v>
      </c>
      <c r="B84" s="2">
        <f t="shared" ca="1" si="1"/>
        <v>0.75377801751289453</v>
      </c>
      <c r="C84" s="2" t="s">
        <v>482</v>
      </c>
    </row>
    <row r="85" spans="1:3" x14ac:dyDescent="0.2">
      <c r="A85" s="2">
        <v>83</v>
      </c>
      <c r="B85" s="2">
        <f t="shared" ca="1" si="1"/>
        <v>0.66110211963667653</v>
      </c>
      <c r="C85" s="2" t="s">
        <v>483</v>
      </c>
    </row>
    <row r="86" spans="1:3" x14ac:dyDescent="0.2">
      <c r="A86" s="2">
        <v>84</v>
      </c>
      <c r="B86" s="2">
        <f t="shared" ca="1" si="1"/>
        <v>0.71144026735454424</v>
      </c>
      <c r="C86" s="2" t="s">
        <v>483</v>
      </c>
    </row>
    <row r="87" spans="1:3" x14ac:dyDescent="0.2">
      <c r="A87" s="2">
        <v>85</v>
      </c>
      <c r="B87" s="2">
        <f t="shared" ca="1" si="1"/>
        <v>0.39427814645189707</v>
      </c>
      <c r="C87" s="2" t="s">
        <v>482</v>
      </c>
    </row>
    <row r="88" spans="1:3" x14ac:dyDescent="0.2">
      <c r="A88" s="2">
        <v>86</v>
      </c>
      <c r="B88" s="2">
        <f t="shared" ca="1" si="1"/>
        <v>0.40716312932567167</v>
      </c>
      <c r="C88" s="2" t="s">
        <v>482</v>
      </c>
    </row>
    <row r="89" spans="1:3" x14ac:dyDescent="0.2">
      <c r="A89" s="2">
        <v>87</v>
      </c>
      <c r="B89" s="2">
        <f t="shared" ca="1" si="1"/>
        <v>0.61081724452114272</v>
      </c>
      <c r="C89" s="2" t="s">
        <v>482</v>
      </c>
    </row>
    <row r="90" spans="1:3" x14ac:dyDescent="0.2">
      <c r="A90" s="2">
        <v>88</v>
      </c>
      <c r="B90" s="2">
        <f t="shared" ca="1" si="1"/>
        <v>0.78405297426399168</v>
      </c>
      <c r="C90" s="2" t="s">
        <v>482</v>
      </c>
    </row>
    <row r="91" spans="1:3" x14ac:dyDescent="0.2">
      <c r="A91" s="2">
        <v>89</v>
      </c>
      <c r="B91" s="2">
        <f t="shared" ca="1" si="1"/>
        <v>0.48535663723566375</v>
      </c>
      <c r="C91" s="2" t="s">
        <v>482</v>
      </c>
    </row>
    <row r="92" spans="1:3" x14ac:dyDescent="0.2">
      <c r="A92" s="2">
        <v>90</v>
      </c>
      <c r="B92" s="2">
        <f t="shared" ca="1" si="1"/>
        <v>0.69028055937236033</v>
      </c>
      <c r="C92" s="2" t="s">
        <v>483</v>
      </c>
    </row>
    <row r="93" spans="1:3" x14ac:dyDescent="0.2">
      <c r="A93" s="2">
        <v>91</v>
      </c>
      <c r="B93" s="2">
        <f t="shared" ca="1" si="1"/>
        <v>0.80180939965762366</v>
      </c>
      <c r="C93" s="2" t="s">
        <v>483</v>
      </c>
    </row>
    <row r="94" spans="1:3" x14ac:dyDescent="0.2">
      <c r="A94" s="2">
        <v>92</v>
      </c>
      <c r="B94" s="2">
        <f t="shared" ca="1" si="1"/>
        <v>0.5561531805995481</v>
      </c>
      <c r="C94" s="2" t="s">
        <v>482</v>
      </c>
    </row>
    <row r="95" spans="1:3" x14ac:dyDescent="0.2">
      <c r="A95" s="2">
        <v>93</v>
      </c>
      <c r="B95" s="2">
        <f t="shared" ca="1" si="1"/>
        <v>0.56012909508671882</v>
      </c>
      <c r="C95" s="2" t="s">
        <v>483</v>
      </c>
    </row>
    <row r="96" spans="1:3" x14ac:dyDescent="0.2">
      <c r="A96" s="2">
        <v>94</v>
      </c>
      <c r="B96" s="2">
        <f t="shared" ca="1" si="1"/>
        <v>0.87081001350594578</v>
      </c>
      <c r="C96" s="2" t="s">
        <v>483</v>
      </c>
    </row>
    <row r="97" spans="1:3" x14ac:dyDescent="0.2">
      <c r="A97" s="2">
        <v>95</v>
      </c>
      <c r="B97" s="2">
        <f t="shared" ca="1" si="1"/>
        <v>0.61439313014748054</v>
      </c>
      <c r="C97" s="2" t="s">
        <v>482</v>
      </c>
    </row>
    <row r="98" spans="1:3" x14ac:dyDescent="0.2">
      <c r="A98" s="2">
        <v>96</v>
      </c>
      <c r="B98" s="2">
        <f t="shared" ca="1" si="1"/>
        <v>0.40903067309069768</v>
      </c>
      <c r="C98" s="2" t="s">
        <v>482</v>
      </c>
    </row>
    <row r="99" spans="1:3" x14ac:dyDescent="0.2">
      <c r="A99" s="2">
        <v>97</v>
      </c>
      <c r="B99" s="2">
        <f t="shared" ca="1" si="1"/>
        <v>0.65678105940897247</v>
      </c>
      <c r="C99" s="2" t="s">
        <v>483</v>
      </c>
    </row>
    <row r="100" spans="1:3" x14ac:dyDescent="0.2">
      <c r="A100" s="2">
        <v>98</v>
      </c>
      <c r="B100" s="2">
        <f t="shared" ca="1" si="1"/>
        <v>0.58186198295954195</v>
      </c>
      <c r="C100" s="2" t="s">
        <v>483</v>
      </c>
    </row>
    <row r="101" spans="1:3" x14ac:dyDescent="0.2">
      <c r="A101" s="2">
        <v>99</v>
      </c>
      <c r="B101" s="2">
        <f t="shared" ca="1" si="1"/>
        <v>0.52403862339965124</v>
      </c>
      <c r="C101" s="2" t="s">
        <v>483</v>
      </c>
    </row>
    <row r="102" spans="1:3" x14ac:dyDescent="0.2">
      <c r="A102" s="2">
        <v>100</v>
      </c>
      <c r="B102" s="2">
        <f t="shared" ca="1" si="1"/>
        <v>0.38701861900238954</v>
      </c>
      <c r="C102" s="2" t="s">
        <v>482</v>
      </c>
    </row>
    <row r="103" spans="1:3" x14ac:dyDescent="0.2">
      <c r="A103" s="2">
        <v>101</v>
      </c>
      <c r="B103" s="2">
        <f t="shared" ca="1" si="1"/>
        <v>0.86474342608626209</v>
      </c>
      <c r="C103" s="2" t="s">
        <v>483</v>
      </c>
    </row>
    <row r="104" spans="1:3" x14ac:dyDescent="0.2">
      <c r="A104" s="2">
        <v>102</v>
      </c>
      <c r="B104" s="2">
        <f t="shared" ca="1" si="1"/>
        <v>0.6426584565005522</v>
      </c>
      <c r="C104" s="2" t="s">
        <v>482</v>
      </c>
    </row>
    <row r="105" spans="1:3" x14ac:dyDescent="0.2">
      <c r="A105" s="2">
        <v>103</v>
      </c>
      <c r="B105" s="2">
        <f t="shared" ca="1" si="1"/>
        <v>0.37800888663448817</v>
      </c>
      <c r="C105" s="2" t="s">
        <v>482</v>
      </c>
    </row>
    <row r="106" spans="1:3" x14ac:dyDescent="0.2">
      <c r="A106" s="2">
        <v>104</v>
      </c>
      <c r="B106" s="2">
        <f t="shared" ca="1" si="1"/>
        <v>0.91141112299758775</v>
      </c>
      <c r="C106" s="2" t="s">
        <v>482</v>
      </c>
    </row>
    <row r="107" spans="1:3" x14ac:dyDescent="0.2">
      <c r="A107" s="2">
        <v>105</v>
      </c>
      <c r="B107" s="2">
        <f t="shared" ca="1" si="1"/>
        <v>0.75612419616789439</v>
      </c>
      <c r="C107" s="2" t="s">
        <v>483</v>
      </c>
    </row>
    <row r="108" spans="1:3" x14ac:dyDescent="0.2">
      <c r="A108" s="2">
        <v>106</v>
      </c>
      <c r="B108" s="2">
        <f t="shared" ca="1" si="1"/>
        <v>0.32453858347181935</v>
      </c>
      <c r="C108" s="2" t="s">
        <v>482</v>
      </c>
    </row>
    <row r="109" spans="1:3" x14ac:dyDescent="0.2">
      <c r="A109" s="2">
        <v>107</v>
      </c>
      <c r="B109" s="2">
        <f t="shared" ca="1" si="1"/>
        <v>0.73263645287280077</v>
      </c>
      <c r="C109" s="2" t="s">
        <v>482</v>
      </c>
    </row>
    <row r="110" spans="1:3" x14ac:dyDescent="0.2">
      <c r="A110" s="2">
        <v>108</v>
      </c>
      <c r="B110" s="2">
        <f t="shared" ca="1" si="1"/>
        <v>0.58907389748864358</v>
      </c>
      <c r="C110" s="2" t="s">
        <v>482</v>
      </c>
    </row>
    <row r="111" spans="1:3" x14ac:dyDescent="0.2">
      <c r="A111" s="2">
        <v>109</v>
      </c>
      <c r="B111" s="2">
        <f t="shared" ca="1" si="1"/>
        <v>0.72939326601526999</v>
      </c>
      <c r="C111" s="2" t="s">
        <v>482</v>
      </c>
    </row>
    <row r="112" spans="1:3" x14ac:dyDescent="0.2">
      <c r="A112" s="2">
        <v>110</v>
      </c>
      <c r="B112" s="2">
        <f t="shared" ca="1" si="1"/>
        <v>0.59502654639888419</v>
      </c>
      <c r="C112" s="2" t="s">
        <v>482</v>
      </c>
    </row>
    <row r="113" spans="1:3" x14ac:dyDescent="0.2">
      <c r="A113" s="2">
        <v>111</v>
      </c>
      <c r="B113" s="2">
        <f t="shared" ca="1" si="1"/>
        <v>0.64395852258754416</v>
      </c>
      <c r="C113" s="2" t="s">
        <v>483</v>
      </c>
    </row>
    <row r="114" spans="1:3" x14ac:dyDescent="0.2">
      <c r="A114" s="2">
        <v>112</v>
      </c>
      <c r="B114" s="2">
        <f t="shared" ca="1" si="1"/>
        <v>0.53843173745325634</v>
      </c>
      <c r="C114" s="2" t="s">
        <v>482</v>
      </c>
    </row>
    <row r="115" spans="1:3" x14ac:dyDescent="0.2">
      <c r="A115" s="2">
        <v>113</v>
      </c>
      <c r="B115" s="2">
        <f t="shared" ca="1" si="1"/>
        <v>0.68112362227119838</v>
      </c>
      <c r="C115" s="2" t="s">
        <v>482</v>
      </c>
    </row>
    <row r="116" spans="1:3" x14ac:dyDescent="0.2">
      <c r="A116" s="2">
        <v>114</v>
      </c>
      <c r="B116" s="2">
        <f t="shared" ca="1" si="1"/>
        <v>0.61131854139004627</v>
      </c>
      <c r="C116" s="2" t="s">
        <v>482</v>
      </c>
    </row>
    <row r="117" spans="1:3" x14ac:dyDescent="0.2">
      <c r="A117" s="2">
        <v>115</v>
      </c>
      <c r="B117" s="2">
        <f t="shared" ca="1" si="1"/>
        <v>0.64411020834653498</v>
      </c>
      <c r="C117" s="2" t="s">
        <v>482</v>
      </c>
    </row>
    <row r="118" spans="1:3" x14ac:dyDescent="0.2">
      <c r="A118" s="2">
        <v>116</v>
      </c>
      <c r="B118" s="2">
        <f t="shared" ca="1" si="1"/>
        <v>0.58078238501215185</v>
      </c>
      <c r="C118" s="2" t="s">
        <v>482</v>
      </c>
    </row>
    <row r="119" spans="1:3" x14ac:dyDescent="0.2">
      <c r="A119" s="2">
        <v>117</v>
      </c>
      <c r="B119" s="2">
        <f t="shared" ca="1" si="1"/>
        <v>0.3570621314584026</v>
      </c>
      <c r="C119" s="2" t="s">
        <v>482</v>
      </c>
    </row>
    <row r="120" spans="1:3" x14ac:dyDescent="0.2">
      <c r="A120" s="2">
        <v>118</v>
      </c>
      <c r="B120" s="2">
        <f t="shared" ca="1" si="1"/>
        <v>0.34030971282346562</v>
      </c>
      <c r="C120" s="2" t="s">
        <v>482</v>
      </c>
    </row>
    <row r="121" spans="1:3" x14ac:dyDescent="0.2">
      <c r="A121" s="2">
        <v>119</v>
      </c>
      <c r="B121" s="2">
        <f t="shared" ca="1" si="1"/>
        <v>0.46081326815872892</v>
      </c>
      <c r="C121" s="2" t="s">
        <v>482</v>
      </c>
    </row>
    <row r="122" spans="1:3" x14ac:dyDescent="0.2">
      <c r="A122" s="2">
        <v>120</v>
      </c>
      <c r="B122" s="2">
        <f t="shared" ca="1" si="1"/>
        <v>0.71592978549081199</v>
      </c>
      <c r="C122" s="2" t="s">
        <v>483</v>
      </c>
    </row>
    <row r="123" spans="1:3" x14ac:dyDescent="0.2">
      <c r="A123" s="2">
        <v>121</v>
      </c>
      <c r="B123" s="2">
        <f t="shared" ca="1" si="1"/>
        <v>0.71859778431090837</v>
      </c>
      <c r="C123" s="2" t="s">
        <v>483</v>
      </c>
    </row>
    <row r="124" spans="1:3" x14ac:dyDescent="0.2">
      <c r="A124" s="2">
        <v>122</v>
      </c>
      <c r="B124" s="2">
        <f t="shared" ca="1" si="1"/>
        <v>0.3989166186690718</v>
      </c>
      <c r="C124" s="2" t="s">
        <v>482</v>
      </c>
    </row>
    <row r="125" spans="1:3" x14ac:dyDescent="0.2">
      <c r="A125" s="2">
        <v>123</v>
      </c>
      <c r="B125" s="2">
        <f t="shared" ca="1" si="1"/>
        <v>0.71600624875432373</v>
      </c>
      <c r="C125" s="2" t="s">
        <v>483</v>
      </c>
    </row>
    <row r="126" spans="1:3" x14ac:dyDescent="0.2">
      <c r="A126" s="2">
        <v>124</v>
      </c>
      <c r="B126" s="2">
        <f t="shared" ca="1" si="1"/>
        <v>0.74613150512014725</v>
      </c>
      <c r="C126" s="2" t="s">
        <v>483</v>
      </c>
    </row>
    <row r="127" spans="1:3" x14ac:dyDescent="0.2">
      <c r="A127" s="2">
        <v>125</v>
      </c>
      <c r="B127" s="2">
        <f t="shared" ca="1" si="1"/>
        <v>0.42568570605933126</v>
      </c>
      <c r="C127" s="2" t="s">
        <v>482</v>
      </c>
    </row>
    <row r="128" spans="1:3" x14ac:dyDescent="0.2">
      <c r="A128" s="2">
        <v>126</v>
      </c>
      <c r="B128" s="2">
        <f t="shared" ca="1" si="1"/>
        <v>0.70595132327677435</v>
      </c>
      <c r="C128" s="2" t="s">
        <v>482</v>
      </c>
    </row>
    <row r="129" spans="1:3" x14ac:dyDescent="0.2">
      <c r="A129" s="2">
        <v>127</v>
      </c>
      <c r="B129" s="2">
        <f t="shared" ca="1" si="1"/>
        <v>0.19924238046542914</v>
      </c>
      <c r="C129" s="2" t="s">
        <v>482</v>
      </c>
    </row>
    <row r="130" spans="1:3" x14ac:dyDescent="0.2">
      <c r="A130" s="2">
        <v>128</v>
      </c>
      <c r="B130" s="2">
        <f t="shared" ca="1" si="1"/>
        <v>0.49430338908004967</v>
      </c>
      <c r="C130" s="2" t="s">
        <v>482</v>
      </c>
    </row>
    <row r="131" spans="1:3" x14ac:dyDescent="0.2">
      <c r="A131" s="2">
        <v>129</v>
      </c>
      <c r="B131" s="2">
        <f t="shared" ref="B131:B194" ca="1" si="2">IF(C131="Bomb",_xlfn.NORM.INV(RAND(),0.7,0.1),_xlfn.NORM.INV(RAND(),0.6,0.15))</f>
        <v>0.793804388970754</v>
      </c>
      <c r="C131" s="2" t="s">
        <v>482</v>
      </c>
    </row>
    <row r="132" spans="1:3" x14ac:dyDescent="0.2">
      <c r="A132" s="2">
        <v>130</v>
      </c>
      <c r="B132" s="2">
        <f t="shared" ca="1" si="2"/>
        <v>0.52910078091823709</v>
      </c>
      <c r="C132" s="2" t="s">
        <v>483</v>
      </c>
    </row>
    <row r="133" spans="1:3" x14ac:dyDescent="0.2">
      <c r="A133" s="2">
        <v>131</v>
      </c>
      <c r="B133" s="2">
        <f t="shared" ca="1" si="2"/>
        <v>0.53556744792719668</v>
      </c>
      <c r="C133" s="2" t="s">
        <v>483</v>
      </c>
    </row>
    <row r="134" spans="1:3" x14ac:dyDescent="0.2">
      <c r="A134" s="2">
        <v>132</v>
      </c>
      <c r="B134" s="2">
        <f t="shared" ca="1" si="2"/>
        <v>0.49221301091987846</v>
      </c>
      <c r="C134" s="2" t="s">
        <v>483</v>
      </c>
    </row>
    <row r="135" spans="1:3" x14ac:dyDescent="0.2">
      <c r="A135" s="2">
        <v>133</v>
      </c>
      <c r="B135" s="2">
        <f t="shared" ca="1" si="2"/>
        <v>0.74185626848212416</v>
      </c>
      <c r="C135" s="2" t="s">
        <v>483</v>
      </c>
    </row>
    <row r="136" spans="1:3" x14ac:dyDescent="0.2">
      <c r="A136" s="2">
        <v>134</v>
      </c>
      <c r="B136" s="2">
        <f t="shared" ca="1" si="2"/>
        <v>0.59476158204851504</v>
      </c>
      <c r="C136" s="2" t="s">
        <v>482</v>
      </c>
    </row>
    <row r="137" spans="1:3" x14ac:dyDescent="0.2">
      <c r="A137" s="2">
        <v>135</v>
      </c>
      <c r="B137" s="2">
        <f t="shared" ca="1" si="2"/>
        <v>0.64739044915905919</v>
      </c>
      <c r="C137" s="2" t="s">
        <v>483</v>
      </c>
    </row>
    <row r="138" spans="1:3" x14ac:dyDescent="0.2">
      <c r="A138" s="2">
        <v>136</v>
      </c>
      <c r="B138" s="2">
        <f t="shared" ca="1" si="2"/>
        <v>0.59162946703091079</v>
      </c>
      <c r="C138" s="2" t="s">
        <v>483</v>
      </c>
    </row>
    <row r="139" spans="1:3" x14ac:dyDescent="0.2">
      <c r="A139" s="2">
        <v>137</v>
      </c>
      <c r="B139" s="2">
        <f t="shared" ca="1" si="2"/>
        <v>0.65084989963186235</v>
      </c>
      <c r="C139" s="2" t="s">
        <v>482</v>
      </c>
    </row>
    <row r="140" spans="1:3" x14ac:dyDescent="0.2">
      <c r="A140" s="2">
        <v>138</v>
      </c>
      <c r="B140" s="2">
        <f t="shared" ca="1" si="2"/>
        <v>0.72097462795595191</v>
      </c>
      <c r="C140" s="2" t="s">
        <v>483</v>
      </c>
    </row>
    <row r="141" spans="1:3" x14ac:dyDescent="0.2">
      <c r="A141" s="2">
        <v>139</v>
      </c>
      <c r="B141" s="2">
        <f t="shared" ca="1" si="2"/>
        <v>0.7783346984128835</v>
      </c>
      <c r="C141" s="2" t="s">
        <v>482</v>
      </c>
    </row>
    <row r="142" spans="1:3" x14ac:dyDescent="0.2">
      <c r="A142" s="2">
        <v>140</v>
      </c>
      <c r="B142" s="2">
        <f t="shared" ca="1" si="2"/>
        <v>0.66238405783813192</v>
      </c>
      <c r="C142" s="2" t="s">
        <v>482</v>
      </c>
    </row>
    <row r="143" spans="1:3" x14ac:dyDescent="0.2">
      <c r="A143" s="2">
        <v>141</v>
      </c>
      <c r="B143" s="2">
        <f t="shared" ca="1" si="2"/>
        <v>0.62004368435689461</v>
      </c>
      <c r="C143" s="2" t="s">
        <v>482</v>
      </c>
    </row>
    <row r="144" spans="1:3" x14ac:dyDescent="0.2">
      <c r="A144" s="2">
        <v>142</v>
      </c>
      <c r="B144" s="2">
        <f t="shared" ca="1" si="2"/>
        <v>0.63771081261899321</v>
      </c>
      <c r="C144" s="2" t="s">
        <v>483</v>
      </c>
    </row>
    <row r="145" spans="1:3" x14ac:dyDescent="0.2">
      <c r="A145" s="2">
        <v>143</v>
      </c>
      <c r="B145" s="2">
        <f t="shared" ca="1" si="2"/>
        <v>0.6151538229839848</v>
      </c>
      <c r="C145" s="2" t="s">
        <v>482</v>
      </c>
    </row>
    <row r="146" spans="1:3" x14ac:dyDescent="0.2">
      <c r="A146" s="2">
        <v>144</v>
      </c>
      <c r="B146" s="2">
        <f t="shared" ca="1" si="2"/>
        <v>0.49754204947103248</v>
      </c>
      <c r="C146" s="2" t="s">
        <v>483</v>
      </c>
    </row>
    <row r="147" spans="1:3" x14ac:dyDescent="0.2">
      <c r="A147" s="2">
        <v>145</v>
      </c>
      <c r="B147" s="2">
        <f t="shared" ca="1" si="2"/>
        <v>0.67180581425831798</v>
      </c>
      <c r="C147" s="2" t="s">
        <v>482</v>
      </c>
    </row>
    <row r="148" spans="1:3" x14ac:dyDescent="0.2">
      <c r="A148" s="2">
        <v>146</v>
      </c>
      <c r="B148" s="2">
        <f t="shared" ca="1" si="2"/>
        <v>0.44992969481812839</v>
      </c>
      <c r="C148" s="2" t="s">
        <v>482</v>
      </c>
    </row>
    <row r="149" spans="1:3" x14ac:dyDescent="0.2">
      <c r="A149" s="2">
        <v>147</v>
      </c>
      <c r="B149" s="2">
        <f t="shared" ca="1" si="2"/>
        <v>0.67664048724983306</v>
      </c>
      <c r="C149" s="2" t="s">
        <v>483</v>
      </c>
    </row>
    <row r="150" spans="1:3" x14ac:dyDescent="0.2">
      <c r="A150" s="2">
        <v>148</v>
      </c>
      <c r="B150" s="2">
        <f t="shared" ca="1" si="2"/>
        <v>0.71410460322519442</v>
      </c>
      <c r="C150" s="2" t="s">
        <v>482</v>
      </c>
    </row>
    <row r="151" spans="1:3" x14ac:dyDescent="0.2">
      <c r="A151" s="2">
        <v>149</v>
      </c>
      <c r="B151" s="2">
        <f t="shared" ca="1" si="2"/>
        <v>0.53951605716303763</v>
      </c>
      <c r="C151" s="2" t="s">
        <v>482</v>
      </c>
    </row>
    <row r="152" spans="1:3" x14ac:dyDescent="0.2">
      <c r="A152" s="2">
        <v>150</v>
      </c>
      <c r="B152" s="2">
        <f t="shared" ca="1" si="2"/>
        <v>0.75409447125656537</v>
      </c>
      <c r="C152" s="2" t="s">
        <v>482</v>
      </c>
    </row>
    <row r="153" spans="1:3" x14ac:dyDescent="0.2">
      <c r="A153" s="2">
        <v>151</v>
      </c>
      <c r="B153" s="2">
        <f t="shared" ca="1" si="2"/>
        <v>0.67637223625557763</v>
      </c>
      <c r="C153" s="2" t="s">
        <v>483</v>
      </c>
    </row>
    <row r="154" spans="1:3" x14ac:dyDescent="0.2">
      <c r="A154" s="2">
        <v>152</v>
      </c>
      <c r="B154" s="2">
        <f t="shared" ca="1" si="2"/>
        <v>0.48063484147247082</v>
      </c>
      <c r="C154" s="2" t="s">
        <v>483</v>
      </c>
    </row>
    <row r="155" spans="1:3" x14ac:dyDescent="0.2">
      <c r="A155" s="2">
        <v>153</v>
      </c>
      <c r="B155" s="2">
        <f t="shared" ca="1" si="2"/>
        <v>0.639057663592137</v>
      </c>
      <c r="C155" s="2" t="s">
        <v>483</v>
      </c>
    </row>
    <row r="156" spans="1:3" x14ac:dyDescent="0.2">
      <c r="A156" s="2">
        <v>154</v>
      </c>
      <c r="B156" s="2">
        <f t="shared" ca="1" si="2"/>
        <v>0.6572731921915419</v>
      </c>
      <c r="C156" s="2" t="s">
        <v>482</v>
      </c>
    </row>
    <row r="157" spans="1:3" x14ac:dyDescent="0.2">
      <c r="A157" s="2">
        <v>155</v>
      </c>
      <c r="B157" s="2">
        <f t="shared" ca="1" si="2"/>
        <v>0.66411473316440028</v>
      </c>
      <c r="C157" s="2" t="s">
        <v>483</v>
      </c>
    </row>
    <row r="158" spans="1:3" x14ac:dyDescent="0.2">
      <c r="A158" s="2">
        <v>156</v>
      </c>
      <c r="B158" s="2">
        <f t="shared" ca="1" si="2"/>
        <v>0.58685756113440291</v>
      </c>
      <c r="C158" s="2" t="s">
        <v>483</v>
      </c>
    </row>
    <row r="159" spans="1:3" x14ac:dyDescent="0.2">
      <c r="A159" s="2">
        <v>157</v>
      </c>
      <c r="B159" s="2">
        <f t="shared" ca="1" si="2"/>
        <v>0.41382325212770854</v>
      </c>
      <c r="C159" s="2" t="s">
        <v>482</v>
      </c>
    </row>
    <row r="160" spans="1:3" x14ac:dyDescent="0.2">
      <c r="A160" s="2">
        <v>158</v>
      </c>
      <c r="B160" s="2">
        <f t="shared" ca="1" si="2"/>
        <v>0.57225056334180779</v>
      </c>
      <c r="C160" s="2" t="s">
        <v>482</v>
      </c>
    </row>
    <row r="161" spans="1:3" x14ac:dyDescent="0.2">
      <c r="A161" s="2">
        <v>159</v>
      </c>
      <c r="B161" s="2">
        <f t="shared" ca="1" si="2"/>
        <v>0.57236379734470166</v>
      </c>
      <c r="C161" s="2" t="s">
        <v>483</v>
      </c>
    </row>
    <row r="162" spans="1:3" x14ac:dyDescent="0.2">
      <c r="A162" s="2">
        <v>160</v>
      </c>
      <c r="B162" s="2">
        <f t="shared" ca="1" si="2"/>
        <v>0.74664087674088409</v>
      </c>
      <c r="C162" s="2" t="s">
        <v>483</v>
      </c>
    </row>
    <row r="163" spans="1:3" x14ac:dyDescent="0.2">
      <c r="A163" s="2">
        <v>161</v>
      </c>
      <c r="B163" s="2">
        <f t="shared" ca="1" si="2"/>
        <v>0.66125732606166876</v>
      </c>
      <c r="C163" s="2" t="s">
        <v>483</v>
      </c>
    </row>
    <row r="164" spans="1:3" x14ac:dyDescent="0.2">
      <c r="A164" s="2">
        <v>162</v>
      </c>
      <c r="B164" s="2">
        <f t="shared" ca="1" si="2"/>
        <v>0.67548906835292455</v>
      </c>
      <c r="C164" s="2" t="s">
        <v>482</v>
      </c>
    </row>
    <row r="165" spans="1:3" x14ac:dyDescent="0.2">
      <c r="A165" s="2">
        <v>163</v>
      </c>
      <c r="B165" s="2">
        <f t="shared" ca="1" si="2"/>
        <v>0.72434680531534901</v>
      </c>
      <c r="C165" s="2" t="s">
        <v>482</v>
      </c>
    </row>
    <row r="166" spans="1:3" x14ac:dyDescent="0.2">
      <c r="A166" s="2">
        <v>164</v>
      </c>
      <c r="B166" s="2">
        <f t="shared" ca="1" si="2"/>
        <v>0.72111915893899636</v>
      </c>
      <c r="C166" s="2" t="s">
        <v>482</v>
      </c>
    </row>
    <row r="167" spans="1:3" x14ac:dyDescent="0.2">
      <c r="A167" s="2">
        <v>165</v>
      </c>
      <c r="B167" s="2">
        <f t="shared" ca="1" si="2"/>
        <v>0.39836796089562521</v>
      </c>
      <c r="C167" s="2" t="s">
        <v>482</v>
      </c>
    </row>
    <row r="168" spans="1:3" x14ac:dyDescent="0.2">
      <c r="A168" s="2">
        <v>166</v>
      </c>
      <c r="B168" s="2">
        <f t="shared" ca="1" si="2"/>
        <v>0.70274872220221796</v>
      </c>
      <c r="C168" s="2" t="s">
        <v>483</v>
      </c>
    </row>
    <row r="169" spans="1:3" x14ac:dyDescent="0.2">
      <c r="A169" s="2">
        <v>167</v>
      </c>
      <c r="B169" s="2">
        <f t="shared" ca="1" si="2"/>
        <v>0.6827260935336581</v>
      </c>
      <c r="C169" s="2" t="s">
        <v>483</v>
      </c>
    </row>
    <row r="170" spans="1:3" x14ac:dyDescent="0.2">
      <c r="A170" s="2">
        <v>168</v>
      </c>
      <c r="B170" s="2">
        <f t="shared" ca="1" si="2"/>
        <v>0.58422538872647645</v>
      </c>
      <c r="C170" s="2" t="s">
        <v>483</v>
      </c>
    </row>
    <row r="171" spans="1:3" x14ac:dyDescent="0.2">
      <c r="A171" s="2">
        <v>169</v>
      </c>
      <c r="B171" s="2">
        <f t="shared" ca="1" si="2"/>
        <v>0.59784060818408225</v>
      </c>
      <c r="C171" s="2" t="s">
        <v>482</v>
      </c>
    </row>
    <row r="172" spans="1:3" x14ac:dyDescent="0.2">
      <c r="A172" s="2">
        <v>170</v>
      </c>
      <c r="B172" s="2">
        <f t="shared" ca="1" si="2"/>
        <v>0.92727032710942181</v>
      </c>
      <c r="C172" s="2" t="s">
        <v>482</v>
      </c>
    </row>
    <row r="173" spans="1:3" x14ac:dyDescent="0.2">
      <c r="A173" s="2">
        <v>171</v>
      </c>
      <c r="B173" s="2">
        <f t="shared" ca="1" si="2"/>
        <v>0.64209371588737862</v>
      </c>
      <c r="C173" s="2" t="s">
        <v>483</v>
      </c>
    </row>
    <row r="174" spans="1:3" x14ac:dyDescent="0.2">
      <c r="A174" s="2">
        <v>172</v>
      </c>
      <c r="B174" s="2">
        <f t="shared" ca="1" si="2"/>
        <v>0.52920482794156154</v>
      </c>
      <c r="C174" s="2" t="s">
        <v>483</v>
      </c>
    </row>
    <row r="175" spans="1:3" x14ac:dyDescent="0.2">
      <c r="A175" s="2">
        <v>173</v>
      </c>
      <c r="B175" s="2">
        <f t="shared" ca="1" si="2"/>
        <v>0.53447735937687313</v>
      </c>
      <c r="C175" s="2" t="s">
        <v>483</v>
      </c>
    </row>
    <row r="176" spans="1:3" x14ac:dyDescent="0.2">
      <c r="A176" s="2">
        <v>174</v>
      </c>
      <c r="B176" s="2">
        <f t="shared" ca="1" si="2"/>
        <v>0.6977110231572774</v>
      </c>
      <c r="C176" s="2" t="s">
        <v>482</v>
      </c>
    </row>
    <row r="177" spans="1:3" x14ac:dyDescent="0.2">
      <c r="A177" s="2">
        <v>175</v>
      </c>
      <c r="B177" s="2">
        <f t="shared" ca="1" si="2"/>
        <v>0.72790329379569862</v>
      </c>
      <c r="C177" s="2" t="s">
        <v>483</v>
      </c>
    </row>
    <row r="178" spans="1:3" x14ac:dyDescent="0.2">
      <c r="A178" s="2">
        <v>176</v>
      </c>
      <c r="B178" s="2">
        <f t="shared" ca="1" si="2"/>
        <v>0.68350097023040957</v>
      </c>
      <c r="C178" s="2" t="s">
        <v>483</v>
      </c>
    </row>
    <row r="179" spans="1:3" x14ac:dyDescent="0.2">
      <c r="A179" s="2">
        <v>177</v>
      </c>
      <c r="B179" s="2">
        <f t="shared" ca="1" si="2"/>
        <v>0.72663782588403414</v>
      </c>
      <c r="C179" s="2" t="s">
        <v>482</v>
      </c>
    </row>
    <row r="180" spans="1:3" x14ac:dyDescent="0.2">
      <c r="A180" s="2">
        <v>178</v>
      </c>
      <c r="B180" s="2">
        <f t="shared" ca="1" si="2"/>
        <v>0.57281754211624381</v>
      </c>
      <c r="C180" s="2" t="s">
        <v>482</v>
      </c>
    </row>
    <row r="181" spans="1:3" x14ac:dyDescent="0.2">
      <c r="A181" s="2">
        <v>179</v>
      </c>
      <c r="B181" s="2">
        <f t="shared" ca="1" si="2"/>
        <v>0.74225194635942393</v>
      </c>
      <c r="C181" s="2" t="s">
        <v>483</v>
      </c>
    </row>
    <row r="182" spans="1:3" x14ac:dyDescent="0.2">
      <c r="A182" s="2">
        <v>180</v>
      </c>
      <c r="B182" s="2">
        <f t="shared" ca="1" si="2"/>
        <v>0.70545030585966362</v>
      </c>
      <c r="C182" s="2" t="s">
        <v>483</v>
      </c>
    </row>
    <row r="183" spans="1:3" x14ac:dyDescent="0.2">
      <c r="A183" s="2">
        <v>181</v>
      </c>
      <c r="B183" s="2">
        <f t="shared" ca="1" si="2"/>
        <v>0.6949416793370321</v>
      </c>
      <c r="C183" s="2" t="s">
        <v>483</v>
      </c>
    </row>
    <row r="184" spans="1:3" x14ac:dyDescent="0.2">
      <c r="A184" s="2">
        <v>182</v>
      </c>
      <c r="B184" s="2">
        <f t="shared" ca="1" si="2"/>
        <v>0.6681003436372287</v>
      </c>
      <c r="C184" s="2" t="s">
        <v>483</v>
      </c>
    </row>
    <row r="185" spans="1:3" x14ac:dyDescent="0.2">
      <c r="A185" s="2">
        <v>183</v>
      </c>
      <c r="B185" s="2">
        <f t="shared" ca="1" si="2"/>
        <v>0.65663094998003335</v>
      </c>
      <c r="C185" s="2" t="s">
        <v>482</v>
      </c>
    </row>
    <row r="186" spans="1:3" x14ac:dyDescent="0.2">
      <c r="A186" s="2">
        <v>184</v>
      </c>
      <c r="B186" s="2">
        <f t="shared" ca="1" si="2"/>
        <v>0.48732631381578995</v>
      </c>
      <c r="C186" s="2" t="s">
        <v>483</v>
      </c>
    </row>
    <row r="187" spans="1:3" x14ac:dyDescent="0.2">
      <c r="A187" s="2">
        <v>185</v>
      </c>
      <c r="B187" s="2">
        <f t="shared" ca="1" si="2"/>
        <v>0.58937537573926113</v>
      </c>
      <c r="C187" s="2" t="s">
        <v>482</v>
      </c>
    </row>
    <row r="188" spans="1:3" x14ac:dyDescent="0.2">
      <c r="A188" s="2">
        <v>186</v>
      </c>
      <c r="B188" s="2">
        <f t="shared" ca="1" si="2"/>
        <v>0.82142768100535901</v>
      </c>
      <c r="C188" s="2" t="s">
        <v>483</v>
      </c>
    </row>
    <row r="189" spans="1:3" x14ac:dyDescent="0.2">
      <c r="A189" s="2">
        <v>187</v>
      </c>
      <c r="B189" s="2">
        <f t="shared" ca="1" si="2"/>
        <v>0.66109910920666726</v>
      </c>
      <c r="C189" s="2" t="s">
        <v>482</v>
      </c>
    </row>
    <row r="190" spans="1:3" x14ac:dyDescent="0.2">
      <c r="A190" s="2">
        <v>188</v>
      </c>
      <c r="B190" s="2">
        <f t="shared" ca="1" si="2"/>
        <v>0.75730564374605169</v>
      </c>
      <c r="C190" s="2" t="s">
        <v>483</v>
      </c>
    </row>
    <row r="191" spans="1:3" x14ac:dyDescent="0.2">
      <c r="A191" s="2">
        <v>189</v>
      </c>
      <c r="B191" s="2">
        <f t="shared" ca="1" si="2"/>
        <v>0.51004858832663813</v>
      </c>
      <c r="C191" s="2" t="s">
        <v>483</v>
      </c>
    </row>
    <row r="192" spans="1:3" x14ac:dyDescent="0.2">
      <c r="A192" s="2">
        <v>190</v>
      </c>
      <c r="B192" s="2">
        <f t="shared" ca="1" si="2"/>
        <v>0.80587915555226775</v>
      </c>
      <c r="C192" s="2" t="s">
        <v>482</v>
      </c>
    </row>
    <row r="193" spans="1:3" x14ac:dyDescent="0.2">
      <c r="A193" s="2">
        <v>191</v>
      </c>
      <c r="B193" s="2">
        <f t="shared" ca="1" si="2"/>
        <v>0.5824980769668926</v>
      </c>
      <c r="C193" s="2" t="s">
        <v>483</v>
      </c>
    </row>
    <row r="194" spans="1:3" x14ac:dyDescent="0.2">
      <c r="A194" s="2">
        <v>192</v>
      </c>
      <c r="B194" s="2">
        <f t="shared" ca="1" si="2"/>
        <v>0.728841828181787</v>
      </c>
      <c r="C194" s="2" t="s">
        <v>482</v>
      </c>
    </row>
    <row r="195" spans="1:3" x14ac:dyDescent="0.2">
      <c r="A195" s="2">
        <v>193</v>
      </c>
      <c r="B195" s="2">
        <f t="shared" ref="B195:B258" ca="1" si="3">IF(C195="Bomb",_xlfn.NORM.INV(RAND(),0.7,0.1),_xlfn.NORM.INV(RAND(),0.6,0.15))</f>
        <v>0.73805642643539215</v>
      </c>
      <c r="C195" s="2" t="s">
        <v>483</v>
      </c>
    </row>
    <row r="196" spans="1:3" x14ac:dyDescent="0.2">
      <c r="A196" s="2">
        <v>194</v>
      </c>
      <c r="B196" s="2">
        <f t="shared" ca="1" si="3"/>
        <v>0.72381136028424053</v>
      </c>
      <c r="C196" s="2" t="s">
        <v>482</v>
      </c>
    </row>
    <row r="197" spans="1:3" x14ac:dyDescent="0.2">
      <c r="A197" s="2">
        <v>195</v>
      </c>
      <c r="B197" s="2">
        <f t="shared" ca="1" si="3"/>
        <v>0.59280837123985675</v>
      </c>
      <c r="C197" s="2" t="s">
        <v>482</v>
      </c>
    </row>
    <row r="198" spans="1:3" x14ac:dyDescent="0.2">
      <c r="A198" s="2">
        <v>196</v>
      </c>
      <c r="B198" s="2">
        <f t="shared" ca="1" si="3"/>
        <v>0.77786508375069741</v>
      </c>
      <c r="C198" s="2" t="s">
        <v>483</v>
      </c>
    </row>
    <row r="199" spans="1:3" x14ac:dyDescent="0.2">
      <c r="A199" s="2">
        <v>197</v>
      </c>
      <c r="B199" s="2">
        <f t="shared" ca="1" si="3"/>
        <v>0.48131108364268349</v>
      </c>
      <c r="C199" s="2" t="s">
        <v>482</v>
      </c>
    </row>
    <row r="200" spans="1:3" x14ac:dyDescent="0.2">
      <c r="A200" s="2">
        <v>198</v>
      </c>
      <c r="B200" s="2">
        <f t="shared" ca="1" si="3"/>
        <v>0.54063020321348143</v>
      </c>
      <c r="C200" s="2" t="s">
        <v>483</v>
      </c>
    </row>
    <row r="201" spans="1:3" x14ac:dyDescent="0.2">
      <c r="A201" s="2">
        <v>199</v>
      </c>
      <c r="B201" s="2">
        <f t="shared" ca="1" si="3"/>
        <v>0.67420410296086675</v>
      </c>
      <c r="C201" s="2" t="s">
        <v>482</v>
      </c>
    </row>
    <row r="202" spans="1:3" x14ac:dyDescent="0.2">
      <c r="A202" s="2">
        <v>200</v>
      </c>
      <c r="B202" s="2">
        <f t="shared" ca="1" si="3"/>
        <v>0.82855140954216766</v>
      </c>
      <c r="C202" s="2" t="s">
        <v>483</v>
      </c>
    </row>
    <row r="203" spans="1:3" x14ac:dyDescent="0.2">
      <c r="A203" s="2">
        <v>201</v>
      </c>
      <c r="B203" s="2">
        <f t="shared" ca="1" si="3"/>
        <v>0.8765328938680812</v>
      </c>
      <c r="C203" s="2" t="s">
        <v>482</v>
      </c>
    </row>
    <row r="204" spans="1:3" x14ac:dyDescent="0.2">
      <c r="A204" s="2">
        <v>202</v>
      </c>
      <c r="B204" s="2">
        <f t="shared" ca="1" si="3"/>
        <v>0.68119580419516823</v>
      </c>
      <c r="C204" s="2" t="s">
        <v>483</v>
      </c>
    </row>
    <row r="205" spans="1:3" x14ac:dyDescent="0.2">
      <c r="A205" s="2">
        <v>203</v>
      </c>
      <c r="B205" s="2">
        <f t="shared" ca="1" si="3"/>
        <v>0.95197815802392616</v>
      </c>
      <c r="C205" s="2" t="s">
        <v>482</v>
      </c>
    </row>
    <row r="206" spans="1:3" x14ac:dyDescent="0.2">
      <c r="A206" s="2">
        <v>204</v>
      </c>
      <c r="B206" s="2">
        <f t="shared" ca="1" si="3"/>
        <v>0.4690354378404335</v>
      </c>
      <c r="C206" s="2" t="s">
        <v>482</v>
      </c>
    </row>
    <row r="207" spans="1:3" x14ac:dyDescent="0.2">
      <c r="A207" s="2">
        <v>205</v>
      </c>
      <c r="B207" s="2">
        <f t="shared" ca="1" si="3"/>
        <v>0.65898429427899974</v>
      </c>
      <c r="C207" s="2" t="s">
        <v>482</v>
      </c>
    </row>
    <row r="208" spans="1:3" x14ac:dyDescent="0.2">
      <c r="A208" s="2">
        <v>206</v>
      </c>
      <c r="B208" s="2">
        <f t="shared" ca="1" si="3"/>
        <v>0.68097798246668928</v>
      </c>
      <c r="C208" s="2" t="s">
        <v>483</v>
      </c>
    </row>
    <row r="209" spans="1:3" x14ac:dyDescent="0.2">
      <c r="A209" s="2">
        <v>207</v>
      </c>
      <c r="B209" s="2">
        <f t="shared" ca="1" si="3"/>
        <v>0.73660821820147337</v>
      </c>
      <c r="C209" s="2" t="s">
        <v>483</v>
      </c>
    </row>
    <row r="210" spans="1:3" x14ac:dyDescent="0.2">
      <c r="A210" s="2">
        <v>208</v>
      </c>
      <c r="B210" s="2">
        <f t="shared" ca="1" si="3"/>
        <v>0.77717977335309529</v>
      </c>
      <c r="C210" s="2" t="s">
        <v>483</v>
      </c>
    </row>
    <row r="211" spans="1:3" x14ac:dyDescent="0.2">
      <c r="A211" s="2">
        <v>209</v>
      </c>
      <c r="B211" s="2">
        <f t="shared" ca="1" si="3"/>
        <v>0.73016376999054411</v>
      </c>
      <c r="C211" s="2" t="s">
        <v>482</v>
      </c>
    </row>
    <row r="212" spans="1:3" x14ac:dyDescent="0.2">
      <c r="A212" s="2">
        <v>210</v>
      </c>
      <c r="B212" s="2">
        <f t="shared" ca="1" si="3"/>
        <v>0.4732191480308563</v>
      </c>
      <c r="C212" s="2" t="s">
        <v>482</v>
      </c>
    </row>
    <row r="213" spans="1:3" x14ac:dyDescent="0.2">
      <c r="A213" s="2">
        <v>211</v>
      </c>
      <c r="B213" s="2">
        <f t="shared" ca="1" si="3"/>
        <v>0.73732913055670035</v>
      </c>
      <c r="C213" s="2" t="s">
        <v>482</v>
      </c>
    </row>
    <row r="214" spans="1:3" x14ac:dyDescent="0.2">
      <c r="A214" s="2">
        <v>212</v>
      </c>
      <c r="B214" s="2">
        <f t="shared" ca="1" si="3"/>
        <v>0.41222055466910162</v>
      </c>
      <c r="C214" s="2" t="s">
        <v>482</v>
      </c>
    </row>
    <row r="215" spans="1:3" x14ac:dyDescent="0.2">
      <c r="A215" s="2">
        <v>213</v>
      </c>
      <c r="B215" s="2">
        <f t="shared" ca="1" si="3"/>
        <v>0.53056543887564478</v>
      </c>
      <c r="C215" s="2" t="s">
        <v>482</v>
      </c>
    </row>
    <row r="216" spans="1:3" x14ac:dyDescent="0.2">
      <c r="A216" s="2">
        <v>214</v>
      </c>
      <c r="B216" s="2">
        <f t="shared" ca="1" si="3"/>
        <v>0.65166571221856961</v>
      </c>
      <c r="C216" s="2" t="s">
        <v>482</v>
      </c>
    </row>
    <row r="217" spans="1:3" x14ac:dyDescent="0.2">
      <c r="A217" s="2">
        <v>215</v>
      </c>
      <c r="B217" s="2">
        <f t="shared" ca="1" si="3"/>
        <v>0.53538358814405862</v>
      </c>
      <c r="C217" s="2" t="s">
        <v>483</v>
      </c>
    </row>
    <row r="218" spans="1:3" x14ac:dyDescent="0.2">
      <c r="A218" s="2">
        <v>216</v>
      </c>
      <c r="B218" s="2">
        <f t="shared" ca="1" si="3"/>
        <v>0.65330675657233095</v>
      </c>
      <c r="C218" s="2" t="s">
        <v>483</v>
      </c>
    </row>
    <row r="219" spans="1:3" x14ac:dyDescent="0.2">
      <c r="A219" s="2">
        <v>217</v>
      </c>
      <c r="B219" s="2">
        <f t="shared" ca="1" si="3"/>
        <v>0.82725322437172133</v>
      </c>
      <c r="C219" s="2" t="s">
        <v>483</v>
      </c>
    </row>
    <row r="220" spans="1:3" x14ac:dyDescent="0.2">
      <c r="A220" s="2">
        <v>218</v>
      </c>
      <c r="B220" s="2">
        <f t="shared" ca="1" si="3"/>
        <v>0.66984070810371044</v>
      </c>
      <c r="C220" s="2" t="s">
        <v>482</v>
      </c>
    </row>
    <row r="221" spans="1:3" x14ac:dyDescent="0.2">
      <c r="A221" s="2">
        <v>219</v>
      </c>
      <c r="B221" s="2">
        <f t="shared" ca="1" si="3"/>
        <v>0.58707640098791192</v>
      </c>
      <c r="C221" s="2" t="s">
        <v>483</v>
      </c>
    </row>
    <row r="222" spans="1:3" x14ac:dyDescent="0.2">
      <c r="A222" s="2">
        <v>220</v>
      </c>
      <c r="B222" s="2">
        <f t="shared" ca="1" si="3"/>
        <v>0.76321090323271168</v>
      </c>
      <c r="C222" s="2" t="s">
        <v>482</v>
      </c>
    </row>
    <row r="223" spans="1:3" x14ac:dyDescent="0.2">
      <c r="A223" s="2">
        <v>221</v>
      </c>
      <c r="B223" s="2">
        <f t="shared" ca="1" si="3"/>
        <v>0.58676831975583288</v>
      </c>
      <c r="C223" s="2" t="s">
        <v>483</v>
      </c>
    </row>
    <row r="224" spans="1:3" x14ac:dyDescent="0.2">
      <c r="A224" s="2">
        <v>222</v>
      </c>
      <c r="B224" s="2">
        <f t="shared" ca="1" si="3"/>
        <v>0.67199886898934202</v>
      </c>
      <c r="C224" s="2" t="s">
        <v>483</v>
      </c>
    </row>
    <row r="225" spans="1:3" x14ac:dyDescent="0.2">
      <c r="A225" s="2">
        <v>223</v>
      </c>
      <c r="B225" s="2">
        <f t="shared" ca="1" si="3"/>
        <v>0.44091633613102821</v>
      </c>
      <c r="C225" s="2" t="s">
        <v>482</v>
      </c>
    </row>
    <row r="226" spans="1:3" x14ac:dyDescent="0.2">
      <c r="A226" s="2">
        <v>224</v>
      </c>
      <c r="B226" s="2">
        <f t="shared" ca="1" si="3"/>
        <v>0.57949607268972481</v>
      </c>
      <c r="C226" s="2" t="s">
        <v>482</v>
      </c>
    </row>
    <row r="227" spans="1:3" x14ac:dyDescent="0.2">
      <c r="A227" s="2">
        <v>225</v>
      </c>
      <c r="B227" s="2">
        <f t="shared" ca="1" si="3"/>
        <v>0.84823199734989296</v>
      </c>
      <c r="C227" s="2" t="s">
        <v>483</v>
      </c>
    </row>
    <row r="228" spans="1:3" x14ac:dyDescent="0.2">
      <c r="A228" s="2">
        <v>226</v>
      </c>
      <c r="B228" s="2">
        <f t="shared" ca="1" si="3"/>
        <v>0.56428335673704977</v>
      </c>
      <c r="C228" s="2" t="s">
        <v>482</v>
      </c>
    </row>
    <row r="229" spans="1:3" x14ac:dyDescent="0.2">
      <c r="A229" s="2">
        <v>227</v>
      </c>
      <c r="B229" s="2">
        <f t="shared" ca="1" si="3"/>
        <v>0.73698522773345188</v>
      </c>
      <c r="C229" s="2" t="s">
        <v>482</v>
      </c>
    </row>
    <row r="230" spans="1:3" x14ac:dyDescent="0.2">
      <c r="A230" s="2">
        <v>228</v>
      </c>
      <c r="B230" s="2">
        <f t="shared" ca="1" si="3"/>
        <v>0.59745681486619806</v>
      </c>
      <c r="C230" s="2" t="s">
        <v>482</v>
      </c>
    </row>
    <row r="231" spans="1:3" x14ac:dyDescent="0.2">
      <c r="A231" s="2">
        <v>229</v>
      </c>
      <c r="B231" s="2">
        <f t="shared" ca="1" si="3"/>
        <v>0.47809053433023307</v>
      </c>
      <c r="C231" s="2" t="s">
        <v>482</v>
      </c>
    </row>
    <row r="232" spans="1:3" x14ac:dyDescent="0.2">
      <c r="A232" s="2">
        <v>230</v>
      </c>
      <c r="B232" s="2">
        <f t="shared" ca="1" si="3"/>
        <v>0.75350544612135084</v>
      </c>
      <c r="C232" s="2" t="s">
        <v>483</v>
      </c>
    </row>
    <row r="233" spans="1:3" x14ac:dyDescent="0.2">
      <c r="A233" s="2">
        <v>231</v>
      </c>
      <c r="B233" s="2">
        <f t="shared" ca="1" si="3"/>
        <v>0.77976541913794284</v>
      </c>
      <c r="C233" s="2" t="s">
        <v>483</v>
      </c>
    </row>
    <row r="234" spans="1:3" x14ac:dyDescent="0.2">
      <c r="A234" s="2">
        <v>232</v>
      </c>
      <c r="B234" s="2">
        <f t="shared" ca="1" si="3"/>
        <v>0.5889401855629518</v>
      </c>
      <c r="C234" s="2" t="s">
        <v>482</v>
      </c>
    </row>
    <row r="235" spans="1:3" x14ac:dyDescent="0.2">
      <c r="A235" s="2">
        <v>233</v>
      </c>
      <c r="B235" s="2">
        <f t="shared" ca="1" si="3"/>
        <v>0.70935329006603598</v>
      </c>
      <c r="C235" s="2" t="s">
        <v>482</v>
      </c>
    </row>
    <row r="236" spans="1:3" x14ac:dyDescent="0.2">
      <c r="A236" s="2">
        <v>234</v>
      </c>
      <c r="B236" s="2">
        <f t="shared" ca="1" si="3"/>
        <v>0.64810708011228313</v>
      </c>
      <c r="C236" s="2" t="s">
        <v>483</v>
      </c>
    </row>
    <row r="237" spans="1:3" x14ac:dyDescent="0.2">
      <c r="A237" s="2">
        <v>235</v>
      </c>
      <c r="B237" s="2">
        <f t="shared" ca="1" si="3"/>
        <v>0.6219025203940215</v>
      </c>
      <c r="C237" s="2" t="s">
        <v>482</v>
      </c>
    </row>
    <row r="238" spans="1:3" x14ac:dyDescent="0.2">
      <c r="A238" s="2">
        <v>236</v>
      </c>
      <c r="B238" s="2">
        <f t="shared" ca="1" si="3"/>
        <v>0.74721036012022757</v>
      </c>
      <c r="C238" s="2" t="s">
        <v>483</v>
      </c>
    </row>
    <row r="239" spans="1:3" x14ac:dyDescent="0.2">
      <c r="A239" s="2">
        <v>237</v>
      </c>
      <c r="B239" s="2">
        <f t="shared" ca="1" si="3"/>
        <v>0.58603865272561873</v>
      </c>
      <c r="C239" s="2" t="s">
        <v>482</v>
      </c>
    </row>
    <row r="240" spans="1:3" x14ac:dyDescent="0.2">
      <c r="A240" s="2">
        <v>238</v>
      </c>
      <c r="B240" s="2">
        <f t="shared" ca="1" si="3"/>
        <v>0.67732045656791562</v>
      </c>
      <c r="C240" s="2" t="s">
        <v>483</v>
      </c>
    </row>
    <row r="241" spans="1:3" x14ac:dyDescent="0.2">
      <c r="A241" s="2">
        <v>239</v>
      </c>
      <c r="B241" s="2">
        <f t="shared" ca="1" si="3"/>
        <v>0.3179215623482794</v>
      </c>
      <c r="C241" s="2" t="s">
        <v>482</v>
      </c>
    </row>
    <row r="242" spans="1:3" x14ac:dyDescent="0.2">
      <c r="A242" s="2">
        <v>240</v>
      </c>
      <c r="B242" s="2">
        <f t="shared" ca="1" si="3"/>
        <v>0.58101660555709855</v>
      </c>
      <c r="C242" s="2" t="s">
        <v>482</v>
      </c>
    </row>
    <row r="243" spans="1:3" x14ac:dyDescent="0.2">
      <c r="A243" s="2">
        <v>241</v>
      </c>
      <c r="B243" s="2">
        <f t="shared" ca="1" si="3"/>
        <v>0.63645111567749968</v>
      </c>
      <c r="C243" s="2" t="s">
        <v>483</v>
      </c>
    </row>
    <row r="244" spans="1:3" x14ac:dyDescent="0.2">
      <c r="A244" s="2">
        <v>242</v>
      </c>
      <c r="B244" s="2">
        <f t="shared" ca="1" si="3"/>
        <v>0.7241403600929982</v>
      </c>
      <c r="C244" s="2" t="s">
        <v>483</v>
      </c>
    </row>
    <row r="245" spans="1:3" x14ac:dyDescent="0.2">
      <c r="A245" s="2">
        <v>243</v>
      </c>
      <c r="B245" s="2">
        <f t="shared" ca="1" si="3"/>
        <v>0.66619265308547648</v>
      </c>
      <c r="C245" s="2" t="s">
        <v>483</v>
      </c>
    </row>
    <row r="246" spans="1:3" x14ac:dyDescent="0.2">
      <c r="A246" s="2">
        <v>244</v>
      </c>
      <c r="B246" s="2">
        <f t="shared" ca="1" si="3"/>
        <v>0.70103975666869245</v>
      </c>
      <c r="C246" s="2" t="s">
        <v>482</v>
      </c>
    </row>
    <row r="247" spans="1:3" x14ac:dyDescent="0.2">
      <c r="A247" s="2">
        <v>245</v>
      </c>
      <c r="B247" s="2">
        <f t="shared" ca="1" si="3"/>
        <v>0.72897444437534809</v>
      </c>
      <c r="C247" s="2" t="s">
        <v>483</v>
      </c>
    </row>
    <row r="248" spans="1:3" x14ac:dyDescent="0.2">
      <c r="A248" s="2">
        <v>246</v>
      </c>
      <c r="B248" s="2">
        <f t="shared" ca="1" si="3"/>
        <v>0.88238281712200395</v>
      </c>
      <c r="C248" s="2" t="s">
        <v>483</v>
      </c>
    </row>
    <row r="249" spans="1:3" x14ac:dyDescent="0.2">
      <c r="A249" s="2">
        <v>247</v>
      </c>
      <c r="B249" s="2">
        <f t="shared" ca="1" si="3"/>
        <v>0.69422512700147998</v>
      </c>
      <c r="C249" s="2" t="s">
        <v>482</v>
      </c>
    </row>
    <row r="250" spans="1:3" x14ac:dyDescent="0.2">
      <c r="A250" s="2">
        <v>248</v>
      </c>
      <c r="B250" s="2">
        <f t="shared" ca="1" si="3"/>
        <v>0.68854887504790641</v>
      </c>
      <c r="C250" s="2" t="s">
        <v>483</v>
      </c>
    </row>
    <row r="251" spans="1:3" x14ac:dyDescent="0.2">
      <c r="A251" s="2">
        <v>249</v>
      </c>
      <c r="B251" s="2">
        <f t="shared" ca="1" si="3"/>
        <v>0.90791650464302331</v>
      </c>
      <c r="C251" s="2" t="s">
        <v>482</v>
      </c>
    </row>
    <row r="252" spans="1:3" x14ac:dyDescent="0.2">
      <c r="A252" s="2">
        <v>250</v>
      </c>
      <c r="B252" s="2">
        <f t="shared" ca="1" si="3"/>
        <v>0.6560601240273719</v>
      </c>
      <c r="C252" s="2" t="s">
        <v>483</v>
      </c>
    </row>
    <row r="253" spans="1:3" x14ac:dyDescent="0.2">
      <c r="A253" s="2">
        <v>251</v>
      </c>
      <c r="B253" s="2">
        <f t="shared" ca="1" si="3"/>
        <v>0.61647104655942142</v>
      </c>
      <c r="C253" s="2" t="s">
        <v>482</v>
      </c>
    </row>
    <row r="254" spans="1:3" x14ac:dyDescent="0.2">
      <c r="A254" s="2">
        <v>252</v>
      </c>
      <c r="B254" s="2">
        <f t="shared" ca="1" si="3"/>
        <v>0.62442371459027324</v>
      </c>
      <c r="C254" s="2" t="s">
        <v>483</v>
      </c>
    </row>
    <row r="255" spans="1:3" x14ac:dyDescent="0.2">
      <c r="A255" s="2">
        <v>253</v>
      </c>
      <c r="B255" s="2">
        <f t="shared" ca="1" si="3"/>
        <v>0.66535556323366851</v>
      </c>
      <c r="C255" s="2" t="s">
        <v>483</v>
      </c>
    </row>
    <row r="256" spans="1:3" x14ac:dyDescent="0.2">
      <c r="A256" s="2">
        <v>254</v>
      </c>
      <c r="B256" s="2">
        <f t="shared" ca="1" si="3"/>
        <v>0.68766051358579927</v>
      </c>
      <c r="C256" s="2" t="s">
        <v>483</v>
      </c>
    </row>
    <row r="257" spans="1:3" x14ac:dyDescent="0.2">
      <c r="A257" s="2">
        <v>255</v>
      </c>
      <c r="B257" s="2">
        <f t="shared" ca="1" si="3"/>
        <v>0.51084511957232859</v>
      </c>
      <c r="C257" s="2" t="s">
        <v>482</v>
      </c>
    </row>
    <row r="258" spans="1:3" x14ac:dyDescent="0.2">
      <c r="A258" s="2">
        <v>256</v>
      </c>
      <c r="B258" s="2">
        <f t="shared" ca="1" si="3"/>
        <v>0.7249011202468072</v>
      </c>
      <c r="C258" s="2" t="s">
        <v>482</v>
      </c>
    </row>
    <row r="259" spans="1:3" x14ac:dyDescent="0.2">
      <c r="A259" s="2">
        <v>257</v>
      </c>
      <c r="B259" s="2">
        <f t="shared" ref="B259:B322" ca="1" si="4">IF(C259="Bomb",_xlfn.NORM.INV(RAND(),0.7,0.1),_xlfn.NORM.INV(RAND(),0.6,0.15))</f>
        <v>0.89960240258805468</v>
      </c>
      <c r="C259" s="2" t="s">
        <v>482</v>
      </c>
    </row>
    <row r="260" spans="1:3" x14ac:dyDescent="0.2">
      <c r="A260" s="2">
        <v>258</v>
      </c>
      <c r="B260" s="2">
        <f t="shared" ca="1" si="4"/>
        <v>0.6202045207516792</v>
      </c>
      <c r="C260" s="2" t="s">
        <v>482</v>
      </c>
    </row>
    <row r="261" spans="1:3" x14ac:dyDescent="0.2">
      <c r="A261" s="2">
        <v>259</v>
      </c>
      <c r="B261" s="2">
        <f t="shared" ca="1" si="4"/>
        <v>0.44660743255059532</v>
      </c>
      <c r="C261" s="2" t="s">
        <v>482</v>
      </c>
    </row>
    <row r="262" spans="1:3" x14ac:dyDescent="0.2">
      <c r="A262" s="2">
        <v>260</v>
      </c>
      <c r="B262" s="2">
        <f t="shared" ca="1" si="4"/>
        <v>0.6685437412883003</v>
      </c>
      <c r="C262" s="2" t="s">
        <v>483</v>
      </c>
    </row>
    <row r="263" spans="1:3" x14ac:dyDescent="0.2">
      <c r="A263" s="2">
        <v>261</v>
      </c>
      <c r="B263" s="2">
        <f t="shared" ca="1" si="4"/>
        <v>0.50835635007521318</v>
      </c>
      <c r="C263" s="2" t="s">
        <v>483</v>
      </c>
    </row>
    <row r="264" spans="1:3" x14ac:dyDescent="0.2">
      <c r="A264" s="2">
        <v>262</v>
      </c>
      <c r="B264" s="2">
        <f t="shared" ca="1" si="4"/>
        <v>0.56208569974932998</v>
      </c>
      <c r="C264" s="2" t="s">
        <v>483</v>
      </c>
    </row>
    <row r="265" spans="1:3" x14ac:dyDescent="0.2">
      <c r="A265" s="2">
        <v>263</v>
      </c>
      <c r="B265" s="2">
        <f t="shared" ca="1" si="4"/>
        <v>0.62095876178564569</v>
      </c>
      <c r="C265" s="2" t="s">
        <v>483</v>
      </c>
    </row>
    <row r="266" spans="1:3" x14ac:dyDescent="0.2">
      <c r="A266" s="2">
        <v>264</v>
      </c>
      <c r="B266" s="2">
        <f t="shared" ca="1" si="4"/>
        <v>0.53782392826830006</v>
      </c>
      <c r="C266" s="2" t="s">
        <v>482</v>
      </c>
    </row>
    <row r="267" spans="1:3" x14ac:dyDescent="0.2">
      <c r="A267" s="2">
        <v>265</v>
      </c>
      <c r="B267" s="2">
        <f t="shared" ca="1" si="4"/>
        <v>0.7332295682666784</v>
      </c>
      <c r="C267" s="2" t="s">
        <v>483</v>
      </c>
    </row>
    <row r="268" spans="1:3" x14ac:dyDescent="0.2">
      <c r="A268" s="2">
        <v>266</v>
      </c>
      <c r="B268" s="2">
        <f t="shared" ca="1" si="4"/>
        <v>1.0640856340548495</v>
      </c>
      <c r="C268" s="2" t="s">
        <v>483</v>
      </c>
    </row>
    <row r="269" spans="1:3" x14ac:dyDescent="0.2">
      <c r="A269" s="2">
        <v>267</v>
      </c>
      <c r="B269" s="2">
        <f t="shared" ca="1" si="4"/>
        <v>0.26409750156541684</v>
      </c>
      <c r="C269" s="2" t="s">
        <v>482</v>
      </c>
    </row>
    <row r="270" spans="1:3" x14ac:dyDescent="0.2">
      <c r="A270" s="2">
        <v>268</v>
      </c>
      <c r="B270" s="2">
        <f t="shared" ca="1" si="4"/>
        <v>0.76985159206317677</v>
      </c>
      <c r="C270" s="2" t="s">
        <v>482</v>
      </c>
    </row>
    <row r="271" spans="1:3" x14ac:dyDescent="0.2">
      <c r="A271" s="2">
        <v>269</v>
      </c>
      <c r="B271" s="2">
        <f t="shared" ca="1" si="4"/>
        <v>0.36525620569608219</v>
      </c>
      <c r="C271" s="2" t="s">
        <v>483</v>
      </c>
    </row>
    <row r="272" spans="1:3" x14ac:dyDescent="0.2">
      <c r="A272" s="2">
        <v>270</v>
      </c>
      <c r="B272" s="2">
        <f t="shared" ca="1" si="4"/>
        <v>0.84311732855349264</v>
      </c>
      <c r="C272" s="2" t="s">
        <v>483</v>
      </c>
    </row>
    <row r="273" spans="1:3" x14ac:dyDescent="0.2">
      <c r="A273" s="2">
        <v>271</v>
      </c>
      <c r="B273" s="2">
        <f t="shared" ca="1" si="4"/>
        <v>0.60787757295306177</v>
      </c>
      <c r="C273" s="2" t="s">
        <v>482</v>
      </c>
    </row>
    <row r="274" spans="1:3" x14ac:dyDescent="0.2">
      <c r="A274" s="2">
        <v>272</v>
      </c>
      <c r="B274" s="2">
        <f t="shared" ca="1" si="4"/>
        <v>0.68439965271723235</v>
      </c>
      <c r="C274" s="2" t="s">
        <v>482</v>
      </c>
    </row>
    <row r="275" spans="1:3" x14ac:dyDescent="0.2">
      <c r="A275" s="2">
        <v>273</v>
      </c>
      <c r="B275" s="2">
        <f t="shared" ca="1" si="4"/>
        <v>0.60602170534555733</v>
      </c>
      <c r="C275" s="2" t="s">
        <v>483</v>
      </c>
    </row>
    <row r="276" spans="1:3" x14ac:dyDescent="0.2">
      <c r="A276" s="2">
        <v>274</v>
      </c>
      <c r="B276" s="2">
        <f t="shared" ca="1" si="4"/>
        <v>0.65440148824208377</v>
      </c>
      <c r="C276" s="2" t="s">
        <v>482</v>
      </c>
    </row>
    <row r="277" spans="1:3" x14ac:dyDescent="0.2">
      <c r="A277" s="2">
        <v>275</v>
      </c>
      <c r="B277" s="2">
        <f t="shared" ca="1" si="4"/>
        <v>0.7247594161951354</v>
      </c>
      <c r="C277" s="2" t="s">
        <v>482</v>
      </c>
    </row>
    <row r="278" spans="1:3" x14ac:dyDescent="0.2">
      <c r="A278" s="2">
        <v>276</v>
      </c>
      <c r="B278" s="2">
        <f t="shared" ca="1" si="4"/>
        <v>0.84662265161533468</v>
      </c>
      <c r="C278" s="2" t="s">
        <v>483</v>
      </c>
    </row>
    <row r="279" spans="1:3" x14ac:dyDescent="0.2">
      <c r="A279" s="2">
        <v>277</v>
      </c>
      <c r="B279" s="2">
        <f t="shared" ca="1" si="4"/>
        <v>0.81688658416877202</v>
      </c>
      <c r="C279" s="2" t="s">
        <v>483</v>
      </c>
    </row>
    <row r="280" spans="1:3" x14ac:dyDescent="0.2">
      <c r="A280" s="2">
        <v>278</v>
      </c>
      <c r="B280" s="2">
        <f t="shared" ca="1" si="4"/>
        <v>0.73685144161381266</v>
      </c>
      <c r="C280" s="2" t="s">
        <v>482</v>
      </c>
    </row>
    <row r="281" spans="1:3" x14ac:dyDescent="0.2">
      <c r="A281" s="2">
        <v>279</v>
      </c>
      <c r="B281" s="2">
        <f t="shared" ca="1" si="4"/>
        <v>0.67021553428572267</v>
      </c>
      <c r="C281" s="2" t="s">
        <v>482</v>
      </c>
    </row>
    <row r="282" spans="1:3" x14ac:dyDescent="0.2">
      <c r="A282" s="2">
        <v>280</v>
      </c>
      <c r="B282" s="2">
        <f t="shared" ca="1" si="4"/>
        <v>0.69728745331126618</v>
      </c>
      <c r="C282" s="2" t="s">
        <v>482</v>
      </c>
    </row>
    <row r="283" spans="1:3" x14ac:dyDescent="0.2">
      <c r="A283" s="2">
        <v>281</v>
      </c>
      <c r="B283" s="2">
        <f t="shared" ca="1" si="4"/>
        <v>0.52731744575519979</v>
      </c>
      <c r="C283" s="2" t="s">
        <v>482</v>
      </c>
    </row>
    <row r="284" spans="1:3" x14ac:dyDescent="0.2">
      <c r="A284" s="2">
        <v>282</v>
      </c>
      <c r="B284" s="2">
        <f t="shared" ca="1" si="4"/>
        <v>0.64265743322523061</v>
      </c>
      <c r="C284" s="2" t="s">
        <v>483</v>
      </c>
    </row>
    <row r="285" spans="1:3" x14ac:dyDescent="0.2">
      <c r="A285" s="2">
        <v>283</v>
      </c>
      <c r="B285" s="2">
        <f t="shared" ca="1" si="4"/>
        <v>0.70893544022325516</v>
      </c>
      <c r="C285" s="2" t="s">
        <v>483</v>
      </c>
    </row>
    <row r="286" spans="1:3" x14ac:dyDescent="0.2">
      <c r="A286" s="2">
        <v>284</v>
      </c>
      <c r="B286" s="2">
        <f t="shared" ca="1" si="4"/>
        <v>0.62601808776153711</v>
      </c>
      <c r="C286" s="2" t="s">
        <v>483</v>
      </c>
    </row>
    <row r="287" spans="1:3" x14ac:dyDescent="0.2">
      <c r="A287" s="2">
        <v>285</v>
      </c>
      <c r="B287" s="2">
        <f t="shared" ca="1" si="4"/>
        <v>0.54884387833510218</v>
      </c>
      <c r="C287" s="2" t="s">
        <v>482</v>
      </c>
    </row>
    <row r="288" spans="1:3" x14ac:dyDescent="0.2">
      <c r="A288" s="2">
        <v>286</v>
      </c>
      <c r="B288" s="2">
        <f t="shared" ca="1" si="4"/>
        <v>0.73267614741782139</v>
      </c>
      <c r="C288" s="2" t="s">
        <v>483</v>
      </c>
    </row>
    <row r="289" spans="1:3" x14ac:dyDescent="0.2">
      <c r="A289" s="2">
        <v>287</v>
      </c>
      <c r="B289" s="2">
        <f t="shared" ca="1" si="4"/>
        <v>0.7290354372024237</v>
      </c>
      <c r="C289" s="2" t="s">
        <v>483</v>
      </c>
    </row>
    <row r="290" spans="1:3" x14ac:dyDescent="0.2">
      <c r="A290" s="2">
        <v>288</v>
      </c>
      <c r="B290" s="2">
        <f t="shared" ca="1" si="4"/>
        <v>0.93436369367921901</v>
      </c>
      <c r="C290" s="2" t="s">
        <v>483</v>
      </c>
    </row>
    <row r="291" spans="1:3" x14ac:dyDescent="0.2">
      <c r="A291" s="2">
        <v>289</v>
      </c>
      <c r="B291" s="2">
        <f t="shared" ca="1" si="4"/>
        <v>0.79316067494603293</v>
      </c>
      <c r="C291" s="2" t="s">
        <v>483</v>
      </c>
    </row>
    <row r="292" spans="1:3" x14ac:dyDescent="0.2">
      <c r="A292" s="2">
        <v>290</v>
      </c>
      <c r="B292" s="2">
        <f t="shared" ca="1" si="4"/>
        <v>0.60017741721921414</v>
      </c>
      <c r="C292" s="2" t="s">
        <v>482</v>
      </c>
    </row>
    <row r="293" spans="1:3" x14ac:dyDescent="0.2">
      <c r="A293" s="2">
        <v>291</v>
      </c>
      <c r="B293" s="2">
        <f t="shared" ca="1" si="4"/>
        <v>0.854725287265373</v>
      </c>
      <c r="C293" s="2" t="s">
        <v>483</v>
      </c>
    </row>
    <row r="294" spans="1:3" x14ac:dyDescent="0.2">
      <c r="A294" s="2">
        <v>292</v>
      </c>
      <c r="B294" s="2">
        <f t="shared" ca="1" si="4"/>
        <v>0.58227963831521035</v>
      </c>
      <c r="C294" s="2" t="s">
        <v>482</v>
      </c>
    </row>
    <row r="295" spans="1:3" x14ac:dyDescent="0.2">
      <c r="A295" s="2">
        <v>293</v>
      </c>
      <c r="B295" s="2">
        <f t="shared" ca="1" si="4"/>
        <v>0.711548969581274</v>
      </c>
      <c r="C295" s="2" t="s">
        <v>483</v>
      </c>
    </row>
    <row r="296" spans="1:3" x14ac:dyDescent="0.2">
      <c r="A296" s="2">
        <v>294</v>
      </c>
      <c r="B296" s="2">
        <f t="shared" ca="1" si="4"/>
        <v>0.33594494653989615</v>
      </c>
      <c r="C296" s="2" t="s">
        <v>482</v>
      </c>
    </row>
    <row r="297" spans="1:3" x14ac:dyDescent="0.2">
      <c r="A297" s="2">
        <v>295</v>
      </c>
      <c r="B297" s="2">
        <f t="shared" ca="1" si="4"/>
        <v>0.60896481877201492</v>
      </c>
      <c r="C297" s="2" t="s">
        <v>482</v>
      </c>
    </row>
    <row r="298" spans="1:3" x14ac:dyDescent="0.2">
      <c r="A298" s="2">
        <v>296</v>
      </c>
      <c r="B298" s="2">
        <f t="shared" ca="1" si="4"/>
        <v>0.68178850030211058</v>
      </c>
      <c r="C298" s="2" t="s">
        <v>483</v>
      </c>
    </row>
    <row r="299" spans="1:3" x14ac:dyDescent="0.2">
      <c r="A299" s="2">
        <v>297</v>
      </c>
      <c r="B299" s="2">
        <f t="shared" ca="1" si="4"/>
        <v>0.73230583600463661</v>
      </c>
      <c r="C299" s="2" t="s">
        <v>483</v>
      </c>
    </row>
    <row r="300" spans="1:3" x14ac:dyDescent="0.2">
      <c r="A300" s="2">
        <v>298</v>
      </c>
      <c r="B300" s="2">
        <f t="shared" ca="1" si="4"/>
        <v>0.67886647333222672</v>
      </c>
      <c r="C300" s="2" t="s">
        <v>482</v>
      </c>
    </row>
    <row r="301" spans="1:3" x14ac:dyDescent="0.2">
      <c r="A301" s="2">
        <v>299</v>
      </c>
      <c r="B301" s="2">
        <f t="shared" ca="1" si="4"/>
        <v>0.72192423933327909</v>
      </c>
      <c r="C301" s="2" t="s">
        <v>483</v>
      </c>
    </row>
    <row r="302" spans="1:3" x14ac:dyDescent="0.2">
      <c r="A302" s="2">
        <v>300</v>
      </c>
      <c r="B302" s="2">
        <f t="shared" ca="1" si="4"/>
        <v>0.79917603413615046</v>
      </c>
      <c r="C302" s="2" t="s">
        <v>483</v>
      </c>
    </row>
    <row r="303" spans="1:3" x14ac:dyDescent="0.2">
      <c r="A303" s="2">
        <v>301</v>
      </c>
      <c r="B303" s="2">
        <f t="shared" ca="1" si="4"/>
        <v>0.81653120421351</v>
      </c>
      <c r="C303" s="2" t="s">
        <v>483</v>
      </c>
    </row>
    <row r="304" spans="1:3" x14ac:dyDescent="0.2">
      <c r="A304" s="2">
        <v>302</v>
      </c>
      <c r="B304" s="2">
        <f t="shared" ca="1" si="4"/>
        <v>0.72051919450743418</v>
      </c>
      <c r="C304" s="2" t="s">
        <v>483</v>
      </c>
    </row>
    <row r="305" spans="1:3" x14ac:dyDescent="0.2">
      <c r="A305" s="2">
        <v>303</v>
      </c>
      <c r="B305" s="2">
        <f t="shared" ca="1" si="4"/>
        <v>0.58389429570009643</v>
      </c>
      <c r="C305" s="2" t="s">
        <v>483</v>
      </c>
    </row>
    <row r="306" spans="1:3" x14ac:dyDescent="0.2">
      <c r="A306" s="2">
        <v>304</v>
      </c>
      <c r="B306" s="2">
        <f t="shared" ca="1" si="4"/>
        <v>0.77226177274693941</v>
      </c>
      <c r="C306" s="2" t="s">
        <v>483</v>
      </c>
    </row>
    <row r="307" spans="1:3" x14ac:dyDescent="0.2">
      <c r="A307" s="2">
        <v>305</v>
      </c>
      <c r="B307" s="2">
        <f t="shared" ca="1" si="4"/>
        <v>0.53378993094432758</v>
      </c>
      <c r="C307" s="2" t="s">
        <v>482</v>
      </c>
    </row>
    <row r="308" spans="1:3" x14ac:dyDescent="0.2">
      <c r="A308" s="2">
        <v>306</v>
      </c>
      <c r="B308" s="2">
        <f t="shared" ca="1" si="4"/>
        <v>0.65332810767857907</v>
      </c>
      <c r="C308" s="2" t="s">
        <v>483</v>
      </c>
    </row>
    <row r="309" spans="1:3" x14ac:dyDescent="0.2">
      <c r="A309" s="2">
        <v>307</v>
      </c>
      <c r="B309" s="2">
        <f t="shared" ca="1" si="4"/>
        <v>0.55020491486713641</v>
      </c>
      <c r="C309" s="2" t="s">
        <v>482</v>
      </c>
    </row>
    <row r="310" spans="1:3" x14ac:dyDescent="0.2">
      <c r="A310" s="2">
        <v>308</v>
      </c>
      <c r="B310" s="2">
        <f t="shared" ca="1" si="4"/>
        <v>0.69200196439038431</v>
      </c>
      <c r="C310" s="2" t="s">
        <v>483</v>
      </c>
    </row>
    <row r="311" spans="1:3" x14ac:dyDescent="0.2">
      <c r="A311" s="2">
        <v>309</v>
      </c>
      <c r="B311" s="2">
        <f t="shared" ca="1" si="4"/>
        <v>0.67256711363201627</v>
      </c>
      <c r="C311" s="2" t="s">
        <v>483</v>
      </c>
    </row>
    <row r="312" spans="1:3" x14ac:dyDescent="0.2">
      <c r="A312" s="2">
        <v>310</v>
      </c>
      <c r="B312" s="2">
        <f t="shared" ca="1" si="4"/>
        <v>0.61057753556961269</v>
      </c>
      <c r="C312" s="2" t="s">
        <v>482</v>
      </c>
    </row>
    <row r="313" spans="1:3" x14ac:dyDescent="0.2">
      <c r="A313" s="2">
        <v>311</v>
      </c>
      <c r="B313" s="2">
        <f t="shared" ca="1" si="4"/>
        <v>0.81366207239241595</v>
      </c>
      <c r="C313" s="2" t="s">
        <v>483</v>
      </c>
    </row>
    <row r="314" spans="1:3" x14ac:dyDescent="0.2">
      <c r="A314" s="2">
        <v>312</v>
      </c>
      <c r="B314" s="2">
        <f t="shared" ca="1" si="4"/>
        <v>0.62637512107995186</v>
      </c>
      <c r="C314" s="2" t="s">
        <v>483</v>
      </c>
    </row>
    <row r="315" spans="1:3" x14ac:dyDescent="0.2">
      <c r="A315" s="2">
        <v>313</v>
      </c>
      <c r="B315" s="2">
        <f t="shared" ca="1" si="4"/>
        <v>0.86840035340016475</v>
      </c>
      <c r="C315" s="2" t="s">
        <v>482</v>
      </c>
    </row>
    <row r="316" spans="1:3" x14ac:dyDescent="0.2">
      <c r="A316" s="2">
        <v>314</v>
      </c>
      <c r="B316" s="2">
        <f t="shared" ca="1" si="4"/>
        <v>0.2838670549287951</v>
      </c>
      <c r="C316" s="2" t="s">
        <v>482</v>
      </c>
    </row>
    <row r="317" spans="1:3" x14ac:dyDescent="0.2">
      <c r="A317" s="2">
        <v>315</v>
      </c>
      <c r="B317" s="2">
        <f t="shared" ca="1" si="4"/>
        <v>0.79114610436915012</v>
      </c>
      <c r="C317" s="2" t="s">
        <v>483</v>
      </c>
    </row>
    <row r="318" spans="1:3" x14ac:dyDescent="0.2">
      <c r="A318" s="2">
        <v>316</v>
      </c>
      <c r="B318" s="2">
        <f t="shared" ca="1" si="4"/>
        <v>0.68308969206265002</v>
      </c>
      <c r="C318" s="2" t="s">
        <v>483</v>
      </c>
    </row>
    <row r="319" spans="1:3" x14ac:dyDescent="0.2">
      <c r="A319" s="2">
        <v>317</v>
      </c>
      <c r="B319" s="2">
        <f t="shared" ca="1" si="4"/>
        <v>0.50721726519344212</v>
      </c>
      <c r="C319" s="2" t="s">
        <v>482</v>
      </c>
    </row>
    <row r="320" spans="1:3" x14ac:dyDescent="0.2">
      <c r="A320" s="2">
        <v>318</v>
      </c>
      <c r="B320" s="2">
        <f t="shared" ca="1" si="4"/>
        <v>0.96340861255012267</v>
      </c>
      <c r="C320" s="2" t="s">
        <v>483</v>
      </c>
    </row>
    <row r="321" spans="1:3" x14ac:dyDescent="0.2">
      <c r="A321" s="2">
        <v>319</v>
      </c>
      <c r="B321" s="2">
        <f t="shared" ca="1" si="4"/>
        <v>0.6551291581923262</v>
      </c>
      <c r="C321" s="2" t="s">
        <v>482</v>
      </c>
    </row>
    <row r="322" spans="1:3" x14ac:dyDescent="0.2">
      <c r="A322" s="2">
        <v>320</v>
      </c>
      <c r="B322" s="2">
        <f t="shared" ca="1" si="4"/>
        <v>0.29681255187311062</v>
      </c>
      <c r="C322" s="2" t="s">
        <v>482</v>
      </c>
    </row>
    <row r="323" spans="1:3" x14ac:dyDescent="0.2">
      <c r="A323" s="2">
        <v>321</v>
      </c>
      <c r="B323" s="2">
        <f t="shared" ref="B323:B386" ca="1" si="5">IF(C323="Bomb",_xlfn.NORM.INV(RAND(),0.7,0.1),_xlfn.NORM.INV(RAND(),0.6,0.15))</f>
        <v>0.69510908832436191</v>
      </c>
      <c r="C323" s="2" t="s">
        <v>483</v>
      </c>
    </row>
    <row r="324" spans="1:3" x14ac:dyDescent="0.2">
      <c r="A324" s="2">
        <v>322</v>
      </c>
      <c r="B324" s="2">
        <f t="shared" ca="1" si="5"/>
        <v>0.74833266862604242</v>
      </c>
      <c r="C324" s="2" t="s">
        <v>483</v>
      </c>
    </row>
    <row r="325" spans="1:3" x14ac:dyDescent="0.2">
      <c r="A325" s="2">
        <v>323</v>
      </c>
      <c r="B325" s="2">
        <f t="shared" ca="1" si="5"/>
        <v>0.7892933901927297</v>
      </c>
      <c r="C325" s="2" t="s">
        <v>483</v>
      </c>
    </row>
    <row r="326" spans="1:3" x14ac:dyDescent="0.2">
      <c r="A326" s="2">
        <v>324</v>
      </c>
      <c r="B326" s="2">
        <f t="shared" ca="1" si="5"/>
        <v>0.73908768048926499</v>
      </c>
      <c r="C326" s="2" t="s">
        <v>482</v>
      </c>
    </row>
    <row r="327" spans="1:3" x14ac:dyDescent="0.2">
      <c r="A327" s="2">
        <v>325</v>
      </c>
      <c r="B327" s="2">
        <f t="shared" ca="1" si="5"/>
        <v>0.4707567201767292</v>
      </c>
      <c r="C327" s="2" t="s">
        <v>482</v>
      </c>
    </row>
    <row r="328" spans="1:3" x14ac:dyDescent="0.2">
      <c r="A328" s="2">
        <v>326</v>
      </c>
      <c r="B328" s="2">
        <f t="shared" ca="1" si="5"/>
        <v>0.73240356750937452</v>
      </c>
      <c r="C328" s="2" t="s">
        <v>483</v>
      </c>
    </row>
    <row r="329" spans="1:3" x14ac:dyDescent="0.2">
      <c r="A329" s="2">
        <v>327</v>
      </c>
      <c r="B329" s="2">
        <f t="shared" ca="1" si="5"/>
        <v>0.61765241541517657</v>
      </c>
      <c r="C329" s="2" t="s">
        <v>482</v>
      </c>
    </row>
    <row r="330" spans="1:3" x14ac:dyDescent="0.2">
      <c r="A330" s="2">
        <v>328</v>
      </c>
      <c r="B330" s="2">
        <f t="shared" ca="1" si="5"/>
        <v>0.50351178246397355</v>
      </c>
      <c r="C330" s="2" t="s">
        <v>482</v>
      </c>
    </row>
    <row r="331" spans="1:3" x14ac:dyDescent="0.2">
      <c r="A331" s="2">
        <v>329</v>
      </c>
      <c r="B331" s="2">
        <f t="shared" ca="1" si="5"/>
        <v>0.81003667167533644</v>
      </c>
      <c r="C331" s="2" t="s">
        <v>483</v>
      </c>
    </row>
    <row r="332" spans="1:3" x14ac:dyDescent="0.2">
      <c r="A332" s="2">
        <v>330</v>
      </c>
      <c r="B332" s="2">
        <f t="shared" ca="1" si="5"/>
        <v>0.26614421280625195</v>
      </c>
      <c r="C332" s="2" t="s">
        <v>482</v>
      </c>
    </row>
    <row r="333" spans="1:3" x14ac:dyDescent="0.2">
      <c r="A333" s="2">
        <v>331</v>
      </c>
      <c r="B333" s="2">
        <f t="shared" ca="1" si="5"/>
        <v>0.3851512802262822</v>
      </c>
      <c r="C333" s="2" t="s">
        <v>482</v>
      </c>
    </row>
    <row r="334" spans="1:3" x14ac:dyDescent="0.2">
      <c r="A334" s="2">
        <v>332</v>
      </c>
      <c r="B334" s="2">
        <f t="shared" ca="1" si="5"/>
        <v>0.67882245656753248</v>
      </c>
      <c r="C334" s="2" t="s">
        <v>483</v>
      </c>
    </row>
    <row r="335" spans="1:3" x14ac:dyDescent="0.2">
      <c r="A335" s="2">
        <v>333</v>
      </c>
      <c r="B335" s="2">
        <f t="shared" ca="1" si="5"/>
        <v>0.86631216865405114</v>
      </c>
      <c r="C335" s="2" t="s">
        <v>482</v>
      </c>
    </row>
    <row r="336" spans="1:3" x14ac:dyDescent="0.2">
      <c r="A336" s="2">
        <v>334</v>
      </c>
      <c r="B336" s="2">
        <f t="shared" ca="1" si="5"/>
        <v>0.50450661489768489</v>
      </c>
      <c r="C336" s="2" t="s">
        <v>482</v>
      </c>
    </row>
    <row r="337" spans="1:3" x14ac:dyDescent="0.2">
      <c r="A337" s="2">
        <v>335</v>
      </c>
      <c r="B337" s="2">
        <f t="shared" ca="1" si="5"/>
        <v>0.36321748910930096</v>
      </c>
      <c r="C337" s="2" t="s">
        <v>482</v>
      </c>
    </row>
    <row r="338" spans="1:3" x14ac:dyDescent="0.2">
      <c r="A338" s="2">
        <v>336</v>
      </c>
      <c r="B338" s="2">
        <f t="shared" ca="1" si="5"/>
        <v>0.83137650273566921</v>
      </c>
      <c r="C338" s="2" t="s">
        <v>483</v>
      </c>
    </row>
    <row r="339" spans="1:3" x14ac:dyDescent="0.2">
      <c r="A339" s="2">
        <v>337</v>
      </c>
      <c r="B339" s="2">
        <f t="shared" ca="1" si="5"/>
        <v>0.72833204271779084</v>
      </c>
      <c r="C339" s="2" t="s">
        <v>483</v>
      </c>
    </row>
    <row r="340" spans="1:3" x14ac:dyDescent="0.2">
      <c r="A340" s="2">
        <v>338</v>
      </c>
      <c r="B340" s="2">
        <f t="shared" ca="1" si="5"/>
        <v>0.60655766389906318</v>
      </c>
      <c r="C340" s="2" t="s">
        <v>483</v>
      </c>
    </row>
    <row r="341" spans="1:3" x14ac:dyDescent="0.2">
      <c r="A341" s="2">
        <v>339</v>
      </c>
      <c r="B341" s="2">
        <f t="shared" ca="1" si="5"/>
        <v>0.4639129121005538</v>
      </c>
      <c r="C341" s="2" t="s">
        <v>482</v>
      </c>
    </row>
    <row r="342" spans="1:3" x14ac:dyDescent="0.2">
      <c r="A342" s="2">
        <v>340</v>
      </c>
      <c r="B342" s="2">
        <f t="shared" ca="1" si="5"/>
        <v>0.74358006293953005</v>
      </c>
      <c r="C342" s="2" t="s">
        <v>482</v>
      </c>
    </row>
    <row r="343" spans="1:3" x14ac:dyDescent="0.2">
      <c r="A343" s="2">
        <v>341</v>
      </c>
      <c r="B343" s="2">
        <f t="shared" ca="1" si="5"/>
        <v>0.75625532061180201</v>
      </c>
      <c r="C343" s="2" t="s">
        <v>482</v>
      </c>
    </row>
    <row r="344" spans="1:3" x14ac:dyDescent="0.2">
      <c r="A344" s="2">
        <v>342</v>
      </c>
      <c r="B344" s="2">
        <f t="shared" ca="1" si="5"/>
        <v>0.86738357570399005</v>
      </c>
      <c r="C344" s="2" t="s">
        <v>482</v>
      </c>
    </row>
    <row r="345" spans="1:3" x14ac:dyDescent="0.2">
      <c r="A345" s="2">
        <v>343</v>
      </c>
      <c r="B345" s="2">
        <f t="shared" ca="1" si="5"/>
        <v>0.48110254124904384</v>
      </c>
      <c r="C345" s="2" t="s">
        <v>483</v>
      </c>
    </row>
    <row r="346" spans="1:3" x14ac:dyDescent="0.2">
      <c r="A346" s="2">
        <v>344</v>
      </c>
      <c r="B346" s="2">
        <f t="shared" ca="1" si="5"/>
        <v>0.7107211074149089</v>
      </c>
      <c r="C346" s="2" t="s">
        <v>483</v>
      </c>
    </row>
    <row r="347" spans="1:3" x14ac:dyDescent="0.2">
      <c r="A347" s="2">
        <v>345</v>
      </c>
      <c r="B347" s="2">
        <f t="shared" ca="1" si="5"/>
        <v>0.70742117534820481</v>
      </c>
      <c r="C347" s="2" t="s">
        <v>482</v>
      </c>
    </row>
    <row r="348" spans="1:3" x14ac:dyDescent="0.2">
      <c r="A348" s="2">
        <v>346</v>
      </c>
      <c r="B348" s="2">
        <f t="shared" ca="1" si="5"/>
        <v>0.75419122915316994</v>
      </c>
      <c r="C348" s="2" t="s">
        <v>483</v>
      </c>
    </row>
    <row r="349" spans="1:3" x14ac:dyDescent="0.2">
      <c r="A349" s="2">
        <v>347</v>
      </c>
      <c r="B349" s="2">
        <f t="shared" ca="1" si="5"/>
        <v>0.51227322216742943</v>
      </c>
      <c r="C349" s="2" t="s">
        <v>482</v>
      </c>
    </row>
    <row r="350" spans="1:3" x14ac:dyDescent="0.2">
      <c r="A350" s="2">
        <v>348</v>
      </c>
      <c r="B350" s="2">
        <f t="shared" ca="1" si="5"/>
        <v>0.77236875624357704</v>
      </c>
      <c r="C350" s="2" t="s">
        <v>483</v>
      </c>
    </row>
    <row r="351" spans="1:3" x14ac:dyDescent="0.2">
      <c r="A351" s="2">
        <v>349</v>
      </c>
      <c r="B351" s="2">
        <f t="shared" ca="1" si="5"/>
        <v>0.76174311112385018</v>
      </c>
      <c r="C351" s="2" t="s">
        <v>483</v>
      </c>
    </row>
    <row r="352" spans="1:3" x14ac:dyDescent="0.2">
      <c r="A352" s="2">
        <v>350</v>
      </c>
      <c r="B352" s="2">
        <f t="shared" ca="1" si="5"/>
        <v>0.61148397620549777</v>
      </c>
      <c r="C352" s="2" t="s">
        <v>482</v>
      </c>
    </row>
    <row r="353" spans="1:3" x14ac:dyDescent="0.2">
      <c r="A353" s="2">
        <v>351</v>
      </c>
      <c r="B353" s="2">
        <f t="shared" ca="1" si="5"/>
        <v>0.95250607682256372</v>
      </c>
      <c r="C353" s="2" t="s">
        <v>482</v>
      </c>
    </row>
    <row r="354" spans="1:3" x14ac:dyDescent="0.2">
      <c r="A354" s="2">
        <v>352</v>
      </c>
      <c r="B354" s="2">
        <f t="shared" ca="1" si="5"/>
        <v>0.65932064790197187</v>
      </c>
      <c r="C354" s="2" t="s">
        <v>482</v>
      </c>
    </row>
    <row r="355" spans="1:3" x14ac:dyDescent="0.2">
      <c r="A355" s="2">
        <v>353</v>
      </c>
      <c r="B355" s="2">
        <f t="shared" ca="1" si="5"/>
        <v>0.74155135272717565</v>
      </c>
      <c r="C355" s="2" t="s">
        <v>483</v>
      </c>
    </row>
    <row r="356" spans="1:3" x14ac:dyDescent="0.2">
      <c r="A356" s="2">
        <v>354</v>
      </c>
      <c r="B356" s="2">
        <f t="shared" ca="1" si="5"/>
        <v>0.60364858433170754</v>
      </c>
      <c r="C356" s="2" t="s">
        <v>483</v>
      </c>
    </row>
    <row r="357" spans="1:3" x14ac:dyDescent="0.2">
      <c r="A357" s="2">
        <v>355</v>
      </c>
      <c r="B357" s="2">
        <f t="shared" ca="1" si="5"/>
        <v>0.65794786704682984</v>
      </c>
      <c r="C357" s="2" t="s">
        <v>483</v>
      </c>
    </row>
    <row r="358" spans="1:3" x14ac:dyDescent="0.2">
      <c r="A358" s="2">
        <v>356</v>
      </c>
      <c r="B358" s="2">
        <f t="shared" ca="1" si="5"/>
        <v>0.72215969801364543</v>
      </c>
      <c r="C358" s="2" t="s">
        <v>483</v>
      </c>
    </row>
    <row r="359" spans="1:3" x14ac:dyDescent="0.2">
      <c r="A359" s="2">
        <v>357</v>
      </c>
      <c r="B359" s="2">
        <f t="shared" ca="1" si="5"/>
        <v>0.5940158620739967</v>
      </c>
      <c r="C359" s="2" t="s">
        <v>482</v>
      </c>
    </row>
    <row r="360" spans="1:3" x14ac:dyDescent="0.2">
      <c r="A360" s="2">
        <v>358</v>
      </c>
      <c r="B360" s="2">
        <f t="shared" ca="1" si="5"/>
        <v>0.68831455022327803</v>
      </c>
      <c r="C360" s="2" t="s">
        <v>483</v>
      </c>
    </row>
    <row r="361" spans="1:3" x14ac:dyDescent="0.2">
      <c r="A361" s="2">
        <v>359</v>
      </c>
      <c r="B361" s="2">
        <f t="shared" ca="1" si="5"/>
        <v>0.33199183327475768</v>
      </c>
      <c r="C361" s="2" t="s">
        <v>482</v>
      </c>
    </row>
    <row r="362" spans="1:3" x14ac:dyDescent="0.2">
      <c r="A362" s="2">
        <v>360</v>
      </c>
      <c r="B362" s="2">
        <f t="shared" ca="1" si="5"/>
        <v>0.58966567019960192</v>
      </c>
      <c r="C362" s="2" t="s">
        <v>482</v>
      </c>
    </row>
    <row r="363" spans="1:3" x14ac:dyDescent="0.2">
      <c r="A363" s="2">
        <v>361</v>
      </c>
      <c r="B363" s="2">
        <f t="shared" ca="1" si="5"/>
        <v>0.46538217383126512</v>
      </c>
      <c r="C363" s="2" t="s">
        <v>483</v>
      </c>
    </row>
    <row r="364" spans="1:3" x14ac:dyDescent="0.2">
      <c r="A364" s="2">
        <v>362</v>
      </c>
      <c r="B364" s="2">
        <f t="shared" ca="1" si="5"/>
        <v>0.78010113369051259</v>
      </c>
      <c r="C364" s="2" t="s">
        <v>483</v>
      </c>
    </row>
    <row r="365" spans="1:3" x14ac:dyDescent="0.2">
      <c r="A365" s="2">
        <v>363</v>
      </c>
      <c r="B365" s="2">
        <f t="shared" ca="1" si="5"/>
        <v>0.44594680634726935</v>
      </c>
      <c r="C365" s="2" t="s">
        <v>482</v>
      </c>
    </row>
    <row r="366" spans="1:3" x14ac:dyDescent="0.2">
      <c r="A366" s="2">
        <v>364</v>
      </c>
      <c r="B366" s="2">
        <f t="shared" ca="1" si="5"/>
        <v>0.83072278344011974</v>
      </c>
      <c r="C366" s="2" t="s">
        <v>483</v>
      </c>
    </row>
    <row r="367" spans="1:3" x14ac:dyDescent="0.2">
      <c r="A367" s="2">
        <v>365</v>
      </c>
      <c r="B367" s="2">
        <f t="shared" ca="1" si="5"/>
        <v>0.6940320525892747</v>
      </c>
      <c r="C367" s="2" t="s">
        <v>482</v>
      </c>
    </row>
    <row r="368" spans="1:3" x14ac:dyDescent="0.2">
      <c r="A368" s="2">
        <v>366</v>
      </c>
      <c r="B368" s="2">
        <f t="shared" ca="1" si="5"/>
        <v>0.57528389004918501</v>
      </c>
      <c r="C368" s="2" t="s">
        <v>482</v>
      </c>
    </row>
    <row r="369" spans="1:3" x14ac:dyDescent="0.2">
      <c r="A369" s="2">
        <v>367</v>
      </c>
      <c r="B369" s="2">
        <f t="shared" ca="1" si="5"/>
        <v>0.67503744340661787</v>
      </c>
      <c r="C369" s="2" t="s">
        <v>483</v>
      </c>
    </row>
    <row r="370" spans="1:3" x14ac:dyDescent="0.2">
      <c r="A370" s="2">
        <v>368</v>
      </c>
      <c r="B370" s="2">
        <f t="shared" ca="1" si="5"/>
        <v>0.66138294371910267</v>
      </c>
      <c r="C370" s="2" t="s">
        <v>483</v>
      </c>
    </row>
    <row r="371" spans="1:3" x14ac:dyDescent="0.2">
      <c r="A371" s="2">
        <v>369</v>
      </c>
      <c r="B371" s="2">
        <f t="shared" ca="1" si="5"/>
        <v>0.6846670082500631</v>
      </c>
      <c r="C371" s="2" t="s">
        <v>482</v>
      </c>
    </row>
    <row r="372" spans="1:3" x14ac:dyDescent="0.2">
      <c r="A372" s="2">
        <v>370</v>
      </c>
      <c r="B372" s="2">
        <f t="shared" ca="1" si="5"/>
        <v>0.77824364641668642</v>
      </c>
      <c r="C372" s="2" t="s">
        <v>483</v>
      </c>
    </row>
    <row r="373" spans="1:3" x14ac:dyDescent="0.2">
      <c r="A373" s="2">
        <v>371</v>
      </c>
      <c r="B373" s="2">
        <f t="shared" ca="1" si="5"/>
        <v>0.76453655352859939</v>
      </c>
      <c r="C373" s="2" t="s">
        <v>483</v>
      </c>
    </row>
    <row r="374" spans="1:3" x14ac:dyDescent="0.2">
      <c r="A374" s="2">
        <v>372</v>
      </c>
      <c r="B374" s="2">
        <f t="shared" ca="1" si="5"/>
        <v>0.4880476850237343</v>
      </c>
      <c r="C374" s="2" t="s">
        <v>482</v>
      </c>
    </row>
    <row r="375" spans="1:3" x14ac:dyDescent="0.2">
      <c r="A375" s="2">
        <v>373</v>
      </c>
      <c r="B375" s="2">
        <f t="shared" ca="1" si="5"/>
        <v>0.7983635204977253</v>
      </c>
      <c r="C375" s="2" t="s">
        <v>483</v>
      </c>
    </row>
    <row r="376" spans="1:3" x14ac:dyDescent="0.2">
      <c r="A376" s="2">
        <v>374</v>
      </c>
      <c r="B376" s="2">
        <f t="shared" ca="1" si="5"/>
        <v>0.66588571420129439</v>
      </c>
      <c r="C376" s="2" t="s">
        <v>483</v>
      </c>
    </row>
    <row r="377" spans="1:3" x14ac:dyDescent="0.2">
      <c r="A377" s="2">
        <v>375</v>
      </c>
      <c r="B377" s="2">
        <f t="shared" ca="1" si="5"/>
        <v>0.83693016714849855</v>
      </c>
      <c r="C377" s="2" t="s">
        <v>482</v>
      </c>
    </row>
    <row r="378" spans="1:3" x14ac:dyDescent="0.2">
      <c r="A378" s="2">
        <v>376</v>
      </c>
      <c r="B378" s="2">
        <f t="shared" ca="1" si="5"/>
        <v>0.72231983797636901</v>
      </c>
      <c r="C378" s="2" t="s">
        <v>483</v>
      </c>
    </row>
    <row r="379" spans="1:3" x14ac:dyDescent="0.2">
      <c r="A379" s="2">
        <v>377</v>
      </c>
      <c r="B379" s="2">
        <f t="shared" ca="1" si="5"/>
        <v>0.79117414274434761</v>
      </c>
      <c r="C379" s="2" t="s">
        <v>483</v>
      </c>
    </row>
    <row r="380" spans="1:3" x14ac:dyDescent="0.2">
      <c r="A380" s="2">
        <v>378</v>
      </c>
      <c r="B380" s="2">
        <f t="shared" ca="1" si="5"/>
        <v>0.71999002659014555</v>
      </c>
      <c r="C380" s="2" t="s">
        <v>483</v>
      </c>
    </row>
    <row r="381" spans="1:3" x14ac:dyDescent="0.2">
      <c r="A381" s="2">
        <v>379</v>
      </c>
      <c r="B381" s="2">
        <f t="shared" ca="1" si="5"/>
        <v>0.58650660599273741</v>
      </c>
      <c r="C381" s="2" t="s">
        <v>483</v>
      </c>
    </row>
    <row r="382" spans="1:3" x14ac:dyDescent="0.2">
      <c r="A382" s="2">
        <v>380</v>
      </c>
      <c r="B382" s="2">
        <f t="shared" ca="1" si="5"/>
        <v>0.83406674005421122</v>
      </c>
      <c r="C382" s="2" t="s">
        <v>483</v>
      </c>
    </row>
    <row r="383" spans="1:3" x14ac:dyDescent="0.2">
      <c r="A383" s="2">
        <v>381</v>
      </c>
      <c r="B383" s="2">
        <f t="shared" ca="1" si="5"/>
        <v>0.47237325986710099</v>
      </c>
      <c r="C383" s="2" t="s">
        <v>483</v>
      </c>
    </row>
    <row r="384" spans="1:3" x14ac:dyDescent="0.2">
      <c r="A384" s="2">
        <v>382</v>
      </c>
      <c r="B384" s="2">
        <f t="shared" ca="1" si="5"/>
        <v>0.61461795577371681</v>
      </c>
      <c r="C384" s="2" t="s">
        <v>483</v>
      </c>
    </row>
    <row r="385" spans="1:3" x14ac:dyDescent="0.2">
      <c r="A385" s="2">
        <v>383</v>
      </c>
      <c r="B385" s="2">
        <f t="shared" ca="1" si="5"/>
        <v>0.30232504903830515</v>
      </c>
      <c r="C385" s="2" t="s">
        <v>482</v>
      </c>
    </row>
    <row r="386" spans="1:3" x14ac:dyDescent="0.2">
      <c r="A386" s="2">
        <v>384</v>
      </c>
      <c r="B386" s="2">
        <f t="shared" ca="1" si="5"/>
        <v>0.75360347521823123</v>
      </c>
      <c r="C386" s="2" t="s">
        <v>483</v>
      </c>
    </row>
    <row r="387" spans="1:3" x14ac:dyDescent="0.2">
      <c r="A387" s="2">
        <v>385</v>
      </c>
      <c r="B387" s="2">
        <f t="shared" ref="B387:B450" ca="1" si="6">IF(C387="Bomb",_xlfn.NORM.INV(RAND(),0.7,0.1),_xlfn.NORM.INV(RAND(),0.6,0.15))</f>
        <v>0.75882307423297446</v>
      </c>
      <c r="C387" s="2" t="s">
        <v>482</v>
      </c>
    </row>
    <row r="388" spans="1:3" x14ac:dyDescent="0.2">
      <c r="A388" s="2">
        <v>386</v>
      </c>
      <c r="B388" s="2">
        <f t="shared" ca="1" si="6"/>
        <v>0.86953840028261409</v>
      </c>
      <c r="C388" s="2" t="s">
        <v>482</v>
      </c>
    </row>
    <row r="389" spans="1:3" x14ac:dyDescent="0.2">
      <c r="A389" s="2">
        <v>387</v>
      </c>
      <c r="B389" s="2">
        <f t="shared" ca="1" si="6"/>
        <v>0.35703671631340689</v>
      </c>
      <c r="C389" s="2" t="s">
        <v>482</v>
      </c>
    </row>
    <row r="390" spans="1:3" x14ac:dyDescent="0.2">
      <c r="A390" s="2">
        <v>388</v>
      </c>
      <c r="B390" s="2">
        <f t="shared" ca="1" si="6"/>
        <v>0.67280287681917605</v>
      </c>
      <c r="C390" s="2" t="s">
        <v>482</v>
      </c>
    </row>
    <row r="391" spans="1:3" x14ac:dyDescent="0.2">
      <c r="A391" s="2">
        <v>389</v>
      </c>
      <c r="B391" s="2">
        <f t="shared" ca="1" si="6"/>
        <v>0.70203792389610264</v>
      </c>
      <c r="C391" s="2" t="s">
        <v>482</v>
      </c>
    </row>
    <row r="392" spans="1:3" x14ac:dyDescent="0.2">
      <c r="A392" s="2">
        <v>390</v>
      </c>
      <c r="B392" s="2">
        <f t="shared" ca="1" si="6"/>
        <v>0.74248076610451752</v>
      </c>
      <c r="C392" s="2" t="s">
        <v>483</v>
      </c>
    </row>
    <row r="393" spans="1:3" x14ac:dyDescent="0.2">
      <c r="A393" s="2">
        <v>391</v>
      </c>
      <c r="B393" s="2">
        <f t="shared" ca="1" si="6"/>
        <v>0.75814323853147181</v>
      </c>
      <c r="C393" s="2" t="s">
        <v>483</v>
      </c>
    </row>
    <row r="394" spans="1:3" x14ac:dyDescent="0.2">
      <c r="A394" s="2">
        <v>392</v>
      </c>
      <c r="B394" s="2">
        <f t="shared" ca="1" si="6"/>
        <v>0.64387203563712136</v>
      </c>
      <c r="C394" s="2" t="s">
        <v>482</v>
      </c>
    </row>
    <row r="395" spans="1:3" x14ac:dyDescent="0.2">
      <c r="A395" s="2">
        <v>393</v>
      </c>
      <c r="B395" s="2">
        <f t="shared" ca="1" si="6"/>
        <v>0.39974789239441033</v>
      </c>
      <c r="C395" s="2" t="s">
        <v>482</v>
      </c>
    </row>
    <row r="396" spans="1:3" x14ac:dyDescent="0.2">
      <c r="A396" s="2">
        <v>394</v>
      </c>
      <c r="B396" s="2">
        <f t="shared" ca="1" si="6"/>
        <v>0.35300132082961266</v>
      </c>
      <c r="C396" s="2" t="s">
        <v>482</v>
      </c>
    </row>
    <row r="397" spans="1:3" x14ac:dyDescent="0.2">
      <c r="A397" s="2">
        <v>395</v>
      </c>
      <c r="B397" s="2">
        <f t="shared" ca="1" si="6"/>
        <v>0.67065002351466096</v>
      </c>
      <c r="C397" s="2" t="s">
        <v>483</v>
      </c>
    </row>
    <row r="398" spans="1:3" x14ac:dyDescent="0.2">
      <c r="A398" s="2">
        <v>396</v>
      </c>
      <c r="B398" s="2">
        <f t="shared" ca="1" si="6"/>
        <v>0.63428319400541378</v>
      </c>
      <c r="C398" s="2" t="s">
        <v>483</v>
      </c>
    </row>
    <row r="399" spans="1:3" x14ac:dyDescent="0.2">
      <c r="A399" s="2">
        <v>397</v>
      </c>
      <c r="B399" s="2">
        <f t="shared" ca="1" si="6"/>
        <v>0.80139802039961483</v>
      </c>
      <c r="C399" s="2" t="s">
        <v>482</v>
      </c>
    </row>
    <row r="400" spans="1:3" x14ac:dyDescent="0.2">
      <c r="A400" s="2">
        <v>398</v>
      </c>
      <c r="B400" s="2">
        <f t="shared" ca="1" si="6"/>
        <v>0.7105380353865377</v>
      </c>
      <c r="C400" s="2" t="s">
        <v>483</v>
      </c>
    </row>
    <row r="401" spans="1:3" x14ac:dyDescent="0.2">
      <c r="A401" s="2">
        <v>399</v>
      </c>
      <c r="B401" s="2">
        <f t="shared" ca="1" si="6"/>
        <v>0.68166312857166111</v>
      </c>
      <c r="C401" s="2" t="s">
        <v>482</v>
      </c>
    </row>
    <row r="402" spans="1:3" x14ac:dyDescent="0.2">
      <c r="A402" s="2">
        <v>400</v>
      </c>
      <c r="B402" s="2">
        <f t="shared" ca="1" si="6"/>
        <v>0.71748567139005315</v>
      </c>
      <c r="C402" s="2" t="s">
        <v>483</v>
      </c>
    </row>
    <row r="403" spans="1:3" x14ac:dyDescent="0.2">
      <c r="A403" s="2">
        <v>401</v>
      </c>
      <c r="B403" s="2">
        <f t="shared" ca="1" si="6"/>
        <v>0.47081145538591651</v>
      </c>
      <c r="C403" s="2" t="s">
        <v>482</v>
      </c>
    </row>
    <row r="404" spans="1:3" x14ac:dyDescent="0.2">
      <c r="A404" s="2">
        <v>402</v>
      </c>
      <c r="B404" s="2">
        <f t="shared" ca="1" si="6"/>
        <v>0.55444398166792008</v>
      </c>
      <c r="C404" s="2" t="s">
        <v>482</v>
      </c>
    </row>
    <row r="405" spans="1:3" x14ac:dyDescent="0.2">
      <c r="A405" s="2">
        <v>403</v>
      </c>
      <c r="B405" s="2">
        <f t="shared" ca="1" si="6"/>
        <v>0.68611688554509465</v>
      </c>
      <c r="C405" s="2" t="s">
        <v>482</v>
      </c>
    </row>
    <row r="406" spans="1:3" x14ac:dyDescent="0.2">
      <c r="A406" s="2">
        <v>404</v>
      </c>
      <c r="B406" s="2">
        <f t="shared" ca="1" si="6"/>
        <v>0.73547623797420014</v>
      </c>
      <c r="C406" s="2" t="s">
        <v>483</v>
      </c>
    </row>
    <row r="407" spans="1:3" x14ac:dyDescent="0.2">
      <c r="A407" s="2">
        <v>405</v>
      </c>
      <c r="B407" s="2">
        <f t="shared" ca="1" si="6"/>
        <v>0.5438497691828641</v>
      </c>
      <c r="C407" s="2" t="s">
        <v>483</v>
      </c>
    </row>
    <row r="408" spans="1:3" x14ac:dyDescent="0.2">
      <c r="A408" s="2">
        <v>406</v>
      </c>
      <c r="B408" s="2">
        <f t="shared" ca="1" si="6"/>
        <v>0.2801423117108981</v>
      </c>
      <c r="C408" s="2" t="s">
        <v>482</v>
      </c>
    </row>
    <row r="409" spans="1:3" x14ac:dyDescent="0.2">
      <c r="A409" s="2">
        <v>407</v>
      </c>
      <c r="B409" s="2">
        <f t="shared" ca="1" si="6"/>
        <v>0.56488394748770665</v>
      </c>
      <c r="C409" s="2" t="s">
        <v>482</v>
      </c>
    </row>
    <row r="410" spans="1:3" x14ac:dyDescent="0.2">
      <c r="A410" s="2">
        <v>408</v>
      </c>
      <c r="B410" s="2">
        <f t="shared" ca="1" si="6"/>
        <v>0.62196896148480196</v>
      </c>
      <c r="C410" s="2" t="s">
        <v>483</v>
      </c>
    </row>
    <row r="411" spans="1:3" x14ac:dyDescent="0.2">
      <c r="A411" s="2">
        <v>409</v>
      </c>
      <c r="B411" s="2">
        <f t="shared" ca="1" si="6"/>
        <v>0.79720834300434551</v>
      </c>
      <c r="C411" s="2" t="s">
        <v>483</v>
      </c>
    </row>
    <row r="412" spans="1:3" x14ac:dyDescent="0.2">
      <c r="A412" s="2">
        <v>410</v>
      </c>
      <c r="B412" s="2">
        <f t="shared" ca="1" si="6"/>
        <v>0.80047006612526683</v>
      </c>
      <c r="C412" s="2" t="s">
        <v>483</v>
      </c>
    </row>
    <row r="413" spans="1:3" x14ac:dyDescent="0.2">
      <c r="A413" s="2">
        <v>411</v>
      </c>
      <c r="B413" s="2">
        <f t="shared" ca="1" si="6"/>
        <v>0.69880587528055316</v>
      </c>
      <c r="C413" s="2" t="s">
        <v>482</v>
      </c>
    </row>
    <row r="414" spans="1:3" x14ac:dyDescent="0.2">
      <c r="A414" s="2">
        <v>412</v>
      </c>
      <c r="B414" s="2">
        <f t="shared" ca="1" si="6"/>
        <v>0.50542776597579986</v>
      </c>
      <c r="C414" s="2" t="s">
        <v>482</v>
      </c>
    </row>
    <row r="415" spans="1:3" x14ac:dyDescent="0.2">
      <c r="A415" s="2">
        <v>413</v>
      </c>
      <c r="B415" s="2">
        <f t="shared" ca="1" si="6"/>
        <v>0.88333786528402647</v>
      </c>
      <c r="C415" s="2" t="s">
        <v>483</v>
      </c>
    </row>
    <row r="416" spans="1:3" x14ac:dyDescent="0.2">
      <c r="A416" s="2">
        <v>414</v>
      </c>
      <c r="B416" s="2">
        <f t="shared" ca="1" si="6"/>
        <v>0.81557211439731947</v>
      </c>
      <c r="C416" s="2" t="s">
        <v>483</v>
      </c>
    </row>
    <row r="417" spans="1:3" x14ac:dyDescent="0.2">
      <c r="A417" s="2">
        <v>415</v>
      </c>
      <c r="B417" s="2">
        <f t="shared" ca="1" si="6"/>
        <v>0.550235406978001</v>
      </c>
      <c r="C417" s="2" t="s">
        <v>482</v>
      </c>
    </row>
    <row r="418" spans="1:3" x14ac:dyDescent="0.2">
      <c r="A418" s="2">
        <v>416</v>
      </c>
      <c r="B418" s="2">
        <f t="shared" ca="1" si="6"/>
        <v>0.80009134570750484</v>
      </c>
      <c r="C418" s="2" t="s">
        <v>483</v>
      </c>
    </row>
    <row r="419" spans="1:3" x14ac:dyDescent="0.2">
      <c r="A419" s="2">
        <v>417</v>
      </c>
      <c r="B419" s="2">
        <f t="shared" ca="1" si="6"/>
        <v>0.83427894342725439</v>
      </c>
      <c r="C419" s="2" t="s">
        <v>483</v>
      </c>
    </row>
    <row r="420" spans="1:3" x14ac:dyDescent="0.2">
      <c r="A420" s="2">
        <v>418</v>
      </c>
      <c r="B420" s="2">
        <f t="shared" ca="1" si="6"/>
        <v>0.53949178072456871</v>
      </c>
      <c r="C420" s="2" t="s">
        <v>482</v>
      </c>
    </row>
    <row r="421" spans="1:3" x14ac:dyDescent="0.2">
      <c r="A421" s="2">
        <v>419</v>
      </c>
      <c r="B421" s="2">
        <f t="shared" ca="1" si="6"/>
        <v>0.59587257146383565</v>
      </c>
      <c r="C421" s="2" t="s">
        <v>482</v>
      </c>
    </row>
    <row r="422" spans="1:3" x14ac:dyDescent="0.2">
      <c r="A422" s="2">
        <v>420</v>
      </c>
      <c r="B422" s="2">
        <f t="shared" ca="1" si="6"/>
        <v>0.62746420946749293</v>
      </c>
      <c r="C422" s="2" t="s">
        <v>483</v>
      </c>
    </row>
    <row r="423" spans="1:3" x14ac:dyDescent="0.2">
      <c r="A423" s="2">
        <v>421</v>
      </c>
      <c r="B423" s="2">
        <f t="shared" ca="1" si="6"/>
        <v>0.7284068680896566</v>
      </c>
      <c r="C423" s="2" t="s">
        <v>483</v>
      </c>
    </row>
    <row r="424" spans="1:3" x14ac:dyDescent="0.2">
      <c r="A424" s="2">
        <v>422</v>
      </c>
      <c r="B424" s="2">
        <f t="shared" ca="1" si="6"/>
        <v>0.80527176146426305</v>
      </c>
      <c r="C424" s="2" t="s">
        <v>482</v>
      </c>
    </row>
    <row r="425" spans="1:3" x14ac:dyDescent="0.2">
      <c r="A425" s="2">
        <v>423</v>
      </c>
      <c r="B425" s="2">
        <f t="shared" ca="1" si="6"/>
        <v>0.76356068196409121</v>
      </c>
      <c r="C425" s="2" t="s">
        <v>482</v>
      </c>
    </row>
    <row r="426" spans="1:3" x14ac:dyDescent="0.2">
      <c r="A426" s="2">
        <v>424</v>
      </c>
      <c r="B426" s="2">
        <f t="shared" ca="1" si="6"/>
        <v>0.41179002079298332</v>
      </c>
      <c r="C426" s="2" t="s">
        <v>482</v>
      </c>
    </row>
    <row r="427" spans="1:3" x14ac:dyDescent="0.2">
      <c r="A427" s="2">
        <v>425</v>
      </c>
      <c r="B427" s="2">
        <f t="shared" ca="1" si="6"/>
        <v>0.91336872490093202</v>
      </c>
      <c r="C427" s="2" t="s">
        <v>483</v>
      </c>
    </row>
    <row r="428" spans="1:3" x14ac:dyDescent="0.2">
      <c r="A428" s="2">
        <v>426</v>
      </c>
      <c r="B428" s="2">
        <f t="shared" ca="1" si="6"/>
        <v>0.51077802945345363</v>
      </c>
      <c r="C428" s="2" t="s">
        <v>482</v>
      </c>
    </row>
    <row r="429" spans="1:3" x14ac:dyDescent="0.2">
      <c r="A429" s="2">
        <v>427</v>
      </c>
      <c r="B429" s="2">
        <f t="shared" ca="1" si="6"/>
        <v>0.81697156680605532</v>
      </c>
      <c r="C429" s="2" t="s">
        <v>483</v>
      </c>
    </row>
    <row r="430" spans="1:3" x14ac:dyDescent="0.2">
      <c r="A430" s="2">
        <v>428</v>
      </c>
      <c r="B430" s="2">
        <f t="shared" ca="1" si="6"/>
        <v>0.55643077038036259</v>
      </c>
      <c r="C430" s="2" t="s">
        <v>482</v>
      </c>
    </row>
    <row r="431" spans="1:3" x14ac:dyDescent="0.2">
      <c r="A431" s="2">
        <v>429</v>
      </c>
      <c r="B431" s="2">
        <f t="shared" ca="1" si="6"/>
        <v>0.53813215281484361</v>
      </c>
      <c r="C431" s="2" t="s">
        <v>482</v>
      </c>
    </row>
    <row r="432" spans="1:3" x14ac:dyDescent="0.2">
      <c r="A432" s="2">
        <v>430</v>
      </c>
      <c r="B432" s="2">
        <f t="shared" ca="1" si="6"/>
        <v>0.59030052724080384</v>
      </c>
      <c r="C432" s="2" t="s">
        <v>483</v>
      </c>
    </row>
    <row r="433" spans="1:3" x14ac:dyDescent="0.2">
      <c r="A433" s="2">
        <v>431</v>
      </c>
      <c r="B433" s="2">
        <f t="shared" ca="1" si="6"/>
        <v>0.68316879188724056</v>
      </c>
      <c r="C433" s="2" t="s">
        <v>483</v>
      </c>
    </row>
    <row r="434" spans="1:3" x14ac:dyDescent="0.2">
      <c r="A434" s="2">
        <v>432</v>
      </c>
      <c r="B434" s="2">
        <f t="shared" ca="1" si="6"/>
        <v>0.42599724693043606</v>
      </c>
      <c r="C434" s="2" t="s">
        <v>482</v>
      </c>
    </row>
    <row r="435" spans="1:3" x14ac:dyDescent="0.2">
      <c r="A435" s="2">
        <v>433</v>
      </c>
      <c r="B435" s="2">
        <f t="shared" ca="1" si="6"/>
        <v>0.64694883586720653</v>
      </c>
      <c r="C435" s="2" t="s">
        <v>483</v>
      </c>
    </row>
    <row r="436" spans="1:3" x14ac:dyDescent="0.2">
      <c r="A436" s="2">
        <v>434</v>
      </c>
      <c r="B436" s="2">
        <f t="shared" ca="1" si="6"/>
        <v>0.43976916897970253</v>
      </c>
      <c r="C436" s="2" t="s">
        <v>482</v>
      </c>
    </row>
    <row r="437" spans="1:3" x14ac:dyDescent="0.2">
      <c r="A437" s="2">
        <v>435</v>
      </c>
      <c r="B437" s="2">
        <f t="shared" ca="1" si="6"/>
        <v>0.69176557547381079</v>
      </c>
      <c r="C437" s="2" t="s">
        <v>483</v>
      </c>
    </row>
    <row r="438" spans="1:3" x14ac:dyDescent="0.2">
      <c r="A438" s="2">
        <v>436</v>
      </c>
      <c r="B438" s="2">
        <f t="shared" ca="1" si="6"/>
        <v>0.61927632116294862</v>
      </c>
      <c r="C438" s="2" t="s">
        <v>483</v>
      </c>
    </row>
    <row r="439" spans="1:3" x14ac:dyDescent="0.2">
      <c r="A439" s="2">
        <v>437</v>
      </c>
      <c r="B439" s="2">
        <f t="shared" ca="1" si="6"/>
        <v>0.80345998906485672</v>
      </c>
      <c r="C439" s="2" t="s">
        <v>482</v>
      </c>
    </row>
    <row r="440" spans="1:3" x14ac:dyDescent="0.2">
      <c r="A440" s="2">
        <v>438</v>
      </c>
      <c r="B440" s="2">
        <f t="shared" ca="1" si="6"/>
        <v>0.76742135015682678</v>
      </c>
      <c r="C440" s="2" t="s">
        <v>483</v>
      </c>
    </row>
    <row r="441" spans="1:3" x14ac:dyDescent="0.2">
      <c r="A441" s="2">
        <v>439</v>
      </c>
      <c r="B441" s="2">
        <f t="shared" ca="1" si="6"/>
        <v>0.78812505519038711</v>
      </c>
      <c r="C441" s="2" t="s">
        <v>483</v>
      </c>
    </row>
    <row r="442" spans="1:3" x14ac:dyDescent="0.2">
      <c r="A442" s="2">
        <v>440</v>
      </c>
      <c r="B442" s="2">
        <f t="shared" ca="1" si="6"/>
        <v>0.66893918623389992</v>
      </c>
      <c r="C442" s="2" t="s">
        <v>483</v>
      </c>
    </row>
    <row r="443" spans="1:3" x14ac:dyDescent="0.2">
      <c r="A443" s="2">
        <v>441</v>
      </c>
      <c r="B443" s="2">
        <f t="shared" ca="1" si="6"/>
        <v>0.73831897717928729</v>
      </c>
      <c r="C443" s="2" t="s">
        <v>483</v>
      </c>
    </row>
    <row r="444" spans="1:3" x14ac:dyDescent="0.2">
      <c r="A444" s="2">
        <v>442</v>
      </c>
      <c r="B444" s="2">
        <f t="shared" ca="1" si="6"/>
        <v>0.58896796260545636</v>
      </c>
      <c r="C444" s="2" t="s">
        <v>483</v>
      </c>
    </row>
    <row r="445" spans="1:3" x14ac:dyDescent="0.2">
      <c r="A445" s="2">
        <v>443</v>
      </c>
      <c r="B445" s="2">
        <f t="shared" ca="1" si="6"/>
        <v>0.65583695021606414</v>
      </c>
      <c r="C445" s="2" t="s">
        <v>483</v>
      </c>
    </row>
    <row r="446" spans="1:3" x14ac:dyDescent="0.2">
      <c r="A446" s="2">
        <v>444</v>
      </c>
      <c r="B446" s="2">
        <f t="shared" ca="1" si="6"/>
        <v>0.56492758208977301</v>
      </c>
      <c r="C446" s="2" t="s">
        <v>482</v>
      </c>
    </row>
    <row r="447" spans="1:3" x14ac:dyDescent="0.2">
      <c r="A447" s="2">
        <v>445</v>
      </c>
      <c r="B447" s="2">
        <f t="shared" ca="1" si="6"/>
        <v>0.57912616173325204</v>
      </c>
      <c r="C447" s="2" t="s">
        <v>482</v>
      </c>
    </row>
    <row r="448" spans="1:3" x14ac:dyDescent="0.2">
      <c r="A448" s="2">
        <v>446</v>
      </c>
      <c r="B448" s="2">
        <f t="shared" ca="1" si="6"/>
        <v>0.79892457304113962</v>
      </c>
      <c r="C448" s="2" t="s">
        <v>483</v>
      </c>
    </row>
    <row r="449" spans="1:3" x14ac:dyDescent="0.2">
      <c r="A449" s="2">
        <v>447</v>
      </c>
      <c r="B449" s="2">
        <f t="shared" ca="1" si="6"/>
        <v>0.86246687567578373</v>
      </c>
      <c r="C449" s="2" t="s">
        <v>482</v>
      </c>
    </row>
    <row r="450" spans="1:3" x14ac:dyDescent="0.2">
      <c r="A450" s="2">
        <v>448</v>
      </c>
      <c r="B450" s="2">
        <f t="shared" ca="1" si="6"/>
        <v>0.70167853574376315</v>
      </c>
      <c r="C450" s="2" t="s">
        <v>483</v>
      </c>
    </row>
    <row r="451" spans="1:3" x14ac:dyDescent="0.2">
      <c r="A451" s="2">
        <v>449</v>
      </c>
      <c r="B451" s="2">
        <f t="shared" ref="B451:B514" ca="1" si="7">IF(C451="Bomb",_xlfn.NORM.INV(RAND(),0.7,0.1),_xlfn.NORM.INV(RAND(),0.6,0.15))</f>
        <v>0.64225131890385889</v>
      </c>
      <c r="C451" s="2" t="s">
        <v>483</v>
      </c>
    </row>
    <row r="452" spans="1:3" x14ac:dyDescent="0.2">
      <c r="A452" s="2">
        <v>450</v>
      </c>
      <c r="B452" s="2">
        <f t="shared" ca="1" si="7"/>
        <v>0.83675356959745684</v>
      </c>
      <c r="C452" s="2" t="s">
        <v>482</v>
      </c>
    </row>
    <row r="453" spans="1:3" x14ac:dyDescent="0.2">
      <c r="A453" s="2">
        <v>451</v>
      </c>
      <c r="B453" s="2">
        <f t="shared" ca="1" si="7"/>
        <v>0.57006207395412634</v>
      </c>
      <c r="C453" s="2" t="s">
        <v>483</v>
      </c>
    </row>
    <row r="454" spans="1:3" x14ac:dyDescent="0.2">
      <c r="A454" s="2">
        <v>452</v>
      </c>
      <c r="B454" s="2">
        <f t="shared" ca="1" si="7"/>
        <v>0.64867462383361896</v>
      </c>
      <c r="C454" s="2" t="s">
        <v>483</v>
      </c>
    </row>
    <row r="455" spans="1:3" x14ac:dyDescent="0.2">
      <c r="A455" s="2">
        <v>453</v>
      </c>
      <c r="B455" s="2">
        <f t="shared" ca="1" si="7"/>
        <v>0.93097707491873127</v>
      </c>
      <c r="C455" s="2" t="s">
        <v>482</v>
      </c>
    </row>
    <row r="456" spans="1:3" x14ac:dyDescent="0.2">
      <c r="A456" s="2">
        <v>454</v>
      </c>
      <c r="B456" s="2">
        <f t="shared" ca="1" si="7"/>
        <v>0.69938606838105455</v>
      </c>
      <c r="C456" s="2" t="s">
        <v>483</v>
      </c>
    </row>
    <row r="457" spans="1:3" x14ac:dyDescent="0.2">
      <c r="A457" s="2">
        <v>455</v>
      </c>
      <c r="B457" s="2">
        <f t="shared" ca="1" si="7"/>
        <v>0.63217102589864149</v>
      </c>
      <c r="C457" s="2" t="s">
        <v>482</v>
      </c>
    </row>
    <row r="458" spans="1:3" x14ac:dyDescent="0.2">
      <c r="A458" s="2">
        <v>456</v>
      </c>
      <c r="B458" s="2">
        <f t="shared" ca="1" si="7"/>
        <v>0.55994929426651996</v>
      </c>
      <c r="C458" s="2" t="s">
        <v>482</v>
      </c>
    </row>
    <row r="459" spans="1:3" x14ac:dyDescent="0.2">
      <c r="A459" s="2">
        <v>457</v>
      </c>
      <c r="B459" s="2">
        <f t="shared" ca="1" si="7"/>
        <v>0.37357602667806034</v>
      </c>
      <c r="C459" s="2" t="s">
        <v>482</v>
      </c>
    </row>
    <row r="460" spans="1:3" x14ac:dyDescent="0.2">
      <c r="A460" s="2">
        <v>458</v>
      </c>
      <c r="B460" s="2">
        <f t="shared" ca="1" si="7"/>
        <v>0.66921837336045598</v>
      </c>
      <c r="C460" s="2" t="s">
        <v>482</v>
      </c>
    </row>
    <row r="461" spans="1:3" x14ac:dyDescent="0.2">
      <c r="A461" s="2">
        <v>459</v>
      </c>
      <c r="B461" s="2">
        <f t="shared" ca="1" si="7"/>
        <v>0.80456122554734599</v>
      </c>
      <c r="C461" s="2" t="s">
        <v>483</v>
      </c>
    </row>
    <row r="462" spans="1:3" x14ac:dyDescent="0.2">
      <c r="A462" s="2">
        <v>460</v>
      </c>
      <c r="B462" s="2">
        <f t="shared" ca="1" si="7"/>
        <v>0.68434126365279568</v>
      </c>
      <c r="C462" s="2" t="s">
        <v>483</v>
      </c>
    </row>
    <row r="463" spans="1:3" x14ac:dyDescent="0.2">
      <c r="A463" s="2">
        <v>461</v>
      </c>
      <c r="B463" s="2">
        <f t="shared" ca="1" si="7"/>
        <v>0.45135165453525317</v>
      </c>
      <c r="C463" s="2" t="s">
        <v>482</v>
      </c>
    </row>
    <row r="464" spans="1:3" x14ac:dyDescent="0.2">
      <c r="A464" s="2">
        <v>462</v>
      </c>
      <c r="B464" s="2">
        <f t="shared" ca="1" si="7"/>
        <v>0.62308187151338201</v>
      </c>
      <c r="C464" s="2" t="s">
        <v>483</v>
      </c>
    </row>
    <row r="465" spans="1:3" x14ac:dyDescent="0.2">
      <c r="A465" s="2">
        <v>463</v>
      </c>
      <c r="B465" s="2">
        <f t="shared" ca="1" si="7"/>
        <v>0.69785043096515831</v>
      </c>
      <c r="C465" s="2" t="s">
        <v>483</v>
      </c>
    </row>
    <row r="466" spans="1:3" x14ac:dyDescent="0.2">
      <c r="A466" s="2">
        <v>464</v>
      </c>
      <c r="B466" s="2">
        <f t="shared" ca="1" si="7"/>
        <v>0.7174108410877863</v>
      </c>
      <c r="C466" s="2" t="s">
        <v>483</v>
      </c>
    </row>
    <row r="467" spans="1:3" x14ac:dyDescent="0.2">
      <c r="A467" s="2">
        <v>465</v>
      </c>
      <c r="B467" s="2">
        <f t="shared" ca="1" si="7"/>
        <v>0.71946634839281376</v>
      </c>
      <c r="C467" s="2" t="s">
        <v>483</v>
      </c>
    </row>
    <row r="468" spans="1:3" x14ac:dyDescent="0.2">
      <c r="A468" s="2">
        <v>466</v>
      </c>
      <c r="B468" s="2">
        <f t="shared" ca="1" si="7"/>
        <v>0.77910220549941589</v>
      </c>
      <c r="C468" s="2" t="s">
        <v>482</v>
      </c>
    </row>
    <row r="469" spans="1:3" x14ac:dyDescent="0.2">
      <c r="A469" s="2">
        <v>467</v>
      </c>
      <c r="B469" s="2">
        <f t="shared" ca="1" si="7"/>
        <v>0.58964271200680185</v>
      </c>
      <c r="C469" s="2" t="s">
        <v>482</v>
      </c>
    </row>
    <row r="470" spans="1:3" x14ac:dyDescent="0.2">
      <c r="A470" s="2">
        <v>468</v>
      </c>
      <c r="B470" s="2">
        <f t="shared" ca="1" si="7"/>
        <v>0.55977879939354613</v>
      </c>
      <c r="C470" s="2" t="s">
        <v>482</v>
      </c>
    </row>
    <row r="471" spans="1:3" x14ac:dyDescent="0.2">
      <c r="A471" s="2">
        <v>469</v>
      </c>
      <c r="B471" s="2">
        <f t="shared" ca="1" si="7"/>
        <v>0.80860693667394501</v>
      </c>
      <c r="C471" s="2" t="s">
        <v>483</v>
      </c>
    </row>
    <row r="472" spans="1:3" x14ac:dyDescent="0.2">
      <c r="A472" s="2">
        <v>470</v>
      </c>
      <c r="B472" s="2">
        <f t="shared" ca="1" si="7"/>
        <v>0.61533017512625576</v>
      </c>
      <c r="C472" s="2" t="s">
        <v>482</v>
      </c>
    </row>
    <row r="473" spans="1:3" x14ac:dyDescent="0.2">
      <c r="A473" s="2">
        <v>471</v>
      </c>
      <c r="B473" s="2">
        <f t="shared" ca="1" si="7"/>
        <v>0.66079550303490397</v>
      </c>
      <c r="C473" s="2" t="s">
        <v>483</v>
      </c>
    </row>
    <row r="474" spans="1:3" x14ac:dyDescent="0.2">
      <c r="A474" s="2">
        <v>472</v>
      </c>
      <c r="B474" s="2">
        <f t="shared" ca="1" si="7"/>
        <v>0.76505914642190409</v>
      </c>
      <c r="C474" s="2" t="s">
        <v>483</v>
      </c>
    </row>
    <row r="475" spans="1:3" x14ac:dyDescent="0.2">
      <c r="A475" s="2">
        <v>473</v>
      </c>
      <c r="B475" s="2">
        <f t="shared" ca="1" si="7"/>
        <v>0.68807050614712906</v>
      </c>
      <c r="C475" s="2" t="s">
        <v>483</v>
      </c>
    </row>
    <row r="476" spans="1:3" x14ac:dyDescent="0.2">
      <c r="A476" s="2">
        <v>474</v>
      </c>
      <c r="B476" s="2">
        <f t="shared" ca="1" si="7"/>
        <v>0.42419650957437616</v>
      </c>
      <c r="C476" s="2" t="s">
        <v>482</v>
      </c>
    </row>
    <row r="477" spans="1:3" x14ac:dyDescent="0.2">
      <c r="A477" s="2">
        <v>475</v>
      </c>
      <c r="B477" s="2">
        <f t="shared" ca="1" si="7"/>
        <v>0.69527000178798715</v>
      </c>
      <c r="C477" s="2" t="s">
        <v>483</v>
      </c>
    </row>
    <row r="478" spans="1:3" x14ac:dyDescent="0.2">
      <c r="A478" s="2">
        <v>476</v>
      </c>
      <c r="B478" s="2">
        <f t="shared" ca="1" si="7"/>
        <v>0.62159734202441119</v>
      </c>
      <c r="C478" s="2" t="s">
        <v>483</v>
      </c>
    </row>
    <row r="479" spans="1:3" x14ac:dyDescent="0.2">
      <c r="A479" s="2">
        <v>477</v>
      </c>
      <c r="B479" s="2">
        <f t="shared" ca="1" si="7"/>
        <v>0.47549175851362513</v>
      </c>
      <c r="C479" s="2" t="s">
        <v>482</v>
      </c>
    </row>
    <row r="480" spans="1:3" x14ac:dyDescent="0.2">
      <c r="A480" s="2">
        <v>478</v>
      </c>
      <c r="B480" s="2">
        <f t="shared" ca="1" si="7"/>
        <v>0.58262020249091317</v>
      </c>
      <c r="C480" s="2" t="s">
        <v>482</v>
      </c>
    </row>
    <row r="481" spans="1:3" x14ac:dyDescent="0.2">
      <c r="A481" s="2">
        <v>479</v>
      </c>
      <c r="B481" s="2">
        <f t="shared" ca="1" si="7"/>
        <v>0.88277219820129904</v>
      </c>
      <c r="C481" s="2" t="s">
        <v>483</v>
      </c>
    </row>
    <row r="482" spans="1:3" x14ac:dyDescent="0.2">
      <c r="A482" s="2">
        <v>480</v>
      </c>
      <c r="B482" s="2">
        <f t="shared" ca="1" si="7"/>
        <v>0.67900667442007212</v>
      </c>
      <c r="C482" s="2" t="s">
        <v>483</v>
      </c>
    </row>
    <row r="483" spans="1:3" x14ac:dyDescent="0.2">
      <c r="A483" s="2">
        <v>481</v>
      </c>
      <c r="B483" s="2">
        <f t="shared" ca="1" si="7"/>
        <v>0.57727860329969938</v>
      </c>
      <c r="C483" s="2" t="s">
        <v>482</v>
      </c>
    </row>
    <row r="484" spans="1:3" x14ac:dyDescent="0.2">
      <c r="A484" s="2">
        <v>482</v>
      </c>
      <c r="B484" s="2">
        <f t="shared" ca="1" si="7"/>
        <v>0.46200001416626779</v>
      </c>
      <c r="C484" s="2" t="s">
        <v>482</v>
      </c>
    </row>
    <row r="485" spans="1:3" x14ac:dyDescent="0.2">
      <c r="A485" s="2">
        <v>483</v>
      </c>
      <c r="B485" s="2">
        <f t="shared" ca="1" si="7"/>
        <v>0.61577205510462996</v>
      </c>
      <c r="C485" s="2" t="s">
        <v>483</v>
      </c>
    </row>
    <row r="486" spans="1:3" x14ac:dyDescent="0.2">
      <c r="A486" s="2">
        <v>484</v>
      </c>
      <c r="B486" s="2">
        <f t="shared" ca="1" si="7"/>
        <v>0.74295370102094671</v>
      </c>
      <c r="C486" s="2" t="s">
        <v>483</v>
      </c>
    </row>
    <row r="487" spans="1:3" x14ac:dyDescent="0.2">
      <c r="A487" s="2">
        <v>485</v>
      </c>
      <c r="B487" s="2">
        <f t="shared" ca="1" si="7"/>
        <v>0.81459915069806688</v>
      </c>
      <c r="C487" s="2" t="s">
        <v>483</v>
      </c>
    </row>
    <row r="488" spans="1:3" x14ac:dyDescent="0.2">
      <c r="A488" s="2">
        <v>486</v>
      </c>
      <c r="B488" s="2">
        <f t="shared" ca="1" si="7"/>
        <v>0.58497851329775985</v>
      </c>
      <c r="C488" s="2" t="s">
        <v>482</v>
      </c>
    </row>
    <row r="489" spans="1:3" x14ac:dyDescent="0.2">
      <c r="A489" s="2">
        <v>487</v>
      </c>
      <c r="B489" s="2">
        <f t="shared" ca="1" si="7"/>
        <v>0.6887234746966765</v>
      </c>
      <c r="C489" s="2" t="s">
        <v>483</v>
      </c>
    </row>
    <row r="490" spans="1:3" x14ac:dyDescent="0.2">
      <c r="A490" s="2">
        <v>488</v>
      </c>
      <c r="B490" s="2">
        <f t="shared" ca="1" si="7"/>
        <v>0.49643116562121714</v>
      </c>
      <c r="C490" s="2" t="s">
        <v>482</v>
      </c>
    </row>
    <row r="491" spans="1:3" x14ac:dyDescent="0.2">
      <c r="A491" s="2">
        <v>489</v>
      </c>
      <c r="B491" s="2">
        <f t="shared" ca="1" si="7"/>
        <v>0.78503072360869064</v>
      </c>
      <c r="C491" s="2" t="s">
        <v>482</v>
      </c>
    </row>
    <row r="492" spans="1:3" x14ac:dyDescent="0.2">
      <c r="A492" s="2">
        <v>490</v>
      </c>
      <c r="B492" s="2">
        <f t="shared" ca="1" si="7"/>
        <v>0.63360258817062165</v>
      </c>
      <c r="C492" s="2" t="s">
        <v>483</v>
      </c>
    </row>
    <row r="493" spans="1:3" x14ac:dyDescent="0.2">
      <c r="A493" s="2">
        <v>491</v>
      </c>
      <c r="B493" s="2">
        <f t="shared" ca="1" si="7"/>
        <v>0.63344319551895112</v>
      </c>
      <c r="C493" s="2" t="s">
        <v>482</v>
      </c>
    </row>
    <row r="494" spans="1:3" x14ac:dyDescent="0.2">
      <c r="A494" s="2">
        <v>492</v>
      </c>
      <c r="B494" s="2">
        <f t="shared" ca="1" si="7"/>
        <v>0.69243541162306088</v>
      </c>
      <c r="C494" s="2" t="s">
        <v>483</v>
      </c>
    </row>
    <row r="495" spans="1:3" x14ac:dyDescent="0.2">
      <c r="A495" s="2">
        <v>493</v>
      </c>
      <c r="B495" s="2">
        <f t="shared" ca="1" si="7"/>
        <v>0.63978310498759383</v>
      </c>
      <c r="C495" s="2" t="s">
        <v>482</v>
      </c>
    </row>
    <row r="496" spans="1:3" x14ac:dyDescent="0.2">
      <c r="A496" s="2">
        <v>494</v>
      </c>
      <c r="B496" s="2">
        <f t="shared" ca="1" si="7"/>
        <v>0.67906537308293258</v>
      </c>
      <c r="C496" s="2" t="s">
        <v>482</v>
      </c>
    </row>
    <row r="497" spans="1:3" x14ac:dyDescent="0.2">
      <c r="A497" s="2">
        <v>495</v>
      </c>
      <c r="B497" s="2">
        <f t="shared" ca="1" si="7"/>
        <v>0.74465503712774972</v>
      </c>
      <c r="C497" s="2" t="s">
        <v>483</v>
      </c>
    </row>
    <row r="498" spans="1:3" x14ac:dyDescent="0.2">
      <c r="A498" s="2">
        <v>496</v>
      </c>
      <c r="B498" s="2">
        <f t="shared" ca="1" si="7"/>
        <v>0.85894314824211826</v>
      </c>
      <c r="C498" s="2" t="s">
        <v>483</v>
      </c>
    </row>
    <row r="499" spans="1:3" x14ac:dyDescent="0.2">
      <c r="A499" s="2">
        <v>497</v>
      </c>
      <c r="B499" s="2">
        <f t="shared" ca="1" si="7"/>
        <v>0.65144583013257751</v>
      </c>
      <c r="C499" s="2" t="s">
        <v>483</v>
      </c>
    </row>
    <row r="500" spans="1:3" x14ac:dyDescent="0.2">
      <c r="A500" s="2">
        <v>498</v>
      </c>
      <c r="B500" s="2">
        <f t="shared" ca="1" si="7"/>
        <v>0.39009106158690277</v>
      </c>
      <c r="C500" s="2" t="s">
        <v>482</v>
      </c>
    </row>
    <row r="501" spans="1:3" x14ac:dyDescent="0.2">
      <c r="A501" s="2">
        <v>499</v>
      </c>
      <c r="B501" s="2">
        <f t="shared" ca="1" si="7"/>
        <v>0.75020384035439647</v>
      </c>
      <c r="C501" s="2" t="s">
        <v>483</v>
      </c>
    </row>
    <row r="502" spans="1:3" x14ac:dyDescent="0.2">
      <c r="A502" s="2">
        <v>500</v>
      </c>
      <c r="B502" s="2">
        <f t="shared" ca="1" si="7"/>
        <v>0.7091486610346468</v>
      </c>
      <c r="C502" s="2" t="s">
        <v>483</v>
      </c>
    </row>
    <row r="503" spans="1:3" x14ac:dyDescent="0.2">
      <c r="A503" s="2">
        <v>501</v>
      </c>
      <c r="B503" s="2">
        <f t="shared" ca="1" si="7"/>
        <v>0.90136722163020011</v>
      </c>
      <c r="C503" s="2" t="s">
        <v>482</v>
      </c>
    </row>
    <row r="504" spans="1:3" x14ac:dyDescent="0.2">
      <c r="A504" s="2">
        <v>502</v>
      </c>
      <c r="B504" s="2">
        <f t="shared" ca="1" si="7"/>
        <v>0.58971996116386149</v>
      </c>
      <c r="C504" s="2" t="s">
        <v>482</v>
      </c>
    </row>
    <row r="505" spans="1:3" x14ac:dyDescent="0.2">
      <c r="A505" s="2">
        <v>503</v>
      </c>
      <c r="B505" s="2">
        <f t="shared" ca="1" si="7"/>
        <v>0.58342423622111617</v>
      </c>
      <c r="C505" s="2" t="s">
        <v>482</v>
      </c>
    </row>
    <row r="506" spans="1:3" x14ac:dyDescent="0.2">
      <c r="A506" s="2">
        <v>504</v>
      </c>
      <c r="B506" s="2">
        <f t="shared" ca="1" si="7"/>
        <v>0.39354969054163413</v>
      </c>
      <c r="C506" s="2" t="s">
        <v>482</v>
      </c>
    </row>
    <row r="507" spans="1:3" x14ac:dyDescent="0.2">
      <c r="A507" s="2">
        <v>505</v>
      </c>
      <c r="B507" s="2">
        <f t="shared" ca="1" si="7"/>
        <v>0.93415835753827414</v>
      </c>
      <c r="C507" s="2" t="s">
        <v>483</v>
      </c>
    </row>
    <row r="508" spans="1:3" x14ac:dyDescent="0.2">
      <c r="A508" s="2">
        <v>506</v>
      </c>
      <c r="B508" s="2">
        <f t="shared" ca="1" si="7"/>
        <v>0.87149507408742766</v>
      </c>
      <c r="C508" s="2" t="s">
        <v>483</v>
      </c>
    </row>
    <row r="509" spans="1:3" x14ac:dyDescent="0.2">
      <c r="A509" s="2">
        <v>507</v>
      </c>
      <c r="B509" s="2">
        <f t="shared" ca="1" si="7"/>
        <v>0.75105407909895683</v>
      </c>
      <c r="C509" s="2" t="s">
        <v>483</v>
      </c>
    </row>
    <row r="510" spans="1:3" x14ac:dyDescent="0.2">
      <c r="A510" s="2">
        <v>508</v>
      </c>
      <c r="B510" s="2">
        <f t="shared" ca="1" si="7"/>
        <v>0.53603908787571997</v>
      </c>
      <c r="C510" s="2" t="s">
        <v>482</v>
      </c>
    </row>
    <row r="511" spans="1:3" x14ac:dyDescent="0.2">
      <c r="A511" s="2">
        <v>509</v>
      </c>
      <c r="B511" s="2">
        <f t="shared" ca="1" si="7"/>
        <v>0.60898567393991376</v>
      </c>
      <c r="C511" s="2" t="s">
        <v>483</v>
      </c>
    </row>
    <row r="512" spans="1:3" x14ac:dyDescent="0.2">
      <c r="A512" s="2">
        <v>510</v>
      </c>
      <c r="B512" s="2">
        <f t="shared" ca="1" si="7"/>
        <v>0.64400732775612823</v>
      </c>
      <c r="C512" s="2" t="s">
        <v>483</v>
      </c>
    </row>
    <row r="513" spans="1:3" x14ac:dyDescent="0.2">
      <c r="A513" s="2">
        <v>511</v>
      </c>
      <c r="B513" s="2">
        <f t="shared" ca="1" si="7"/>
        <v>0.65857887893091216</v>
      </c>
      <c r="C513" s="2" t="s">
        <v>483</v>
      </c>
    </row>
    <row r="514" spans="1:3" x14ac:dyDescent="0.2">
      <c r="A514" s="2">
        <v>512</v>
      </c>
      <c r="B514" s="2">
        <f t="shared" ca="1" si="7"/>
        <v>0.73553730948785323</v>
      </c>
      <c r="C514" s="2" t="s">
        <v>483</v>
      </c>
    </row>
    <row r="515" spans="1:3" x14ac:dyDescent="0.2">
      <c r="A515" s="2">
        <v>513</v>
      </c>
      <c r="B515" s="2">
        <f t="shared" ref="B515:B578" ca="1" si="8">IF(C515="Bomb",_xlfn.NORM.INV(RAND(),0.7,0.1),_xlfn.NORM.INV(RAND(),0.6,0.15))</f>
        <v>0.7551098582745378</v>
      </c>
      <c r="C515" s="2" t="s">
        <v>483</v>
      </c>
    </row>
    <row r="516" spans="1:3" x14ac:dyDescent="0.2">
      <c r="A516" s="2">
        <v>514</v>
      </c>
      <c r="B516" s="2">
        <f t="shared" ca="1" si="8"/>
        <v>0.45548559331512145</v>
      </c>
      <c r="C516" s="2" t="s">
        <v>482</v>
      </c>
    </row>
    <row r="517" spans="1:3" x14ac:dyDescent="0.2">
      <c r="A517" s="2">
        <v>515</v>
      </c>
      <c r="B517" s="2">
        <f t="shared" ca="1" si="8"/>
        <v>0.67819958811397629</v>
      </c>
      <c r="C517" s="2" t="s">
        <v>483</v>
      </c>
    </row>
    <row r="518" spans="1:3" x14ac:dyDescent="0.2">
      <c r="A518" s="2">
        <v>516</v>
      </c>
      <c r="B518" s="2">
        <f t="shared" ca="1" si="8"/>
        <v>0.77444768986744794</v>
      </c>
      <c r="C518" s="2" t="s">
        <v>483</v>
      </c>
    </row>
    <row r="519" spans="1:3" x14ac:dyDescent="0.2">
      <c r="A519" s="2">
        <v>517</v>
      </c>
      <c r="B519" s="2">
        <f t="shared" ca="1" si="8"/>
        <v>0.66171996891211948</v>
      </c>
      <c r="C519" s="2" t="s">
        <v>483</v>
      </c>
    </row>
    <row r="520" spans="1:3" x14ac:dyDescent="0.2">
      <c r="A520" s="2">
        <v>518</v>
      </c>
      <c r="B520" s="2">
        <f t="shared" ca="1" si="8"/>
        <v>0.67210776649671256</v>
      </c>
      <c r="C520" s="2" t="s">
        <v>482</v>
      </c>
    </row>
    <row r="521" spans="1:3" x14ac:dyDescent="0.2">
      <c r="A521" s="2">
        <v>519</v>
      </c>
      <c r="B521" s="2">
        <f t="shared" ca="1" si="8"/>
        <v>0.76130452551599714</v>
      </c>
      <c r="C521" s="2" t="s">
        <v>483</v>
      </c>
    </row>
    <row r="522" spans="1:3" x14ac:dyDescent="0.2">
      <c r="A522" s="2">
        <v>520</v>
      </c>
      <c r="B522" s="2">
        <f t="shared" ca="1" si="8"/>
        <v>0.9268727653424953</v>
      </c>
      <c r="C522" s="2" t="s">
        <v>482</v>
      </c>
    </row>
    <row r="523" spans="1:3" x14ac:dyDescent="0.2">
      <c r="A523" s="2">
        <v>521</v>
      </c>
      <c r="B523" s="2">
        <f t="shared" ca="1" si="8"/>
        <v>0.76997799781252052</v>
      </c>
      <c r="C523" s="2" t="s">
        <v>482</v>
      </c>
    </row>
    <row r="524" spans="1:3" x14ac:dyDescent="0.2">
      <c r="A524" s="2">
        <v>522</v>
      </c>
      <c r="B524" s="2">
        <f t="shared" ca="1" si="8"/>
        <v>0.62899623049104181</v>
      </c>
      <c r="C524" s="2" t="s">
        <v>483</v>
      </c>
    </row>
    <row r="525" spans="1:3" x14ac:dyDescent="0.2">
      <c r="A525" s="2">
        <v>523</v>
      </c>
      <c r="B525" s="2">
        <f t="shared" ca="1" si="8"/>
        <v>0.71090377241365754</v>
      </c>
      <c r="C525" s="2" t="s">
        <v>483</v>
      </c>
    </row>
    <row r="526" spans="1:3" x14ac:dyDescent="0.2">
      <c r="A526" s="2">
        <v>524</v>
      </c>
      <c r="B526" s="2">
        <f t="shared" ca="1" si="8"/>
        <v>0.60557434156760959</v>
      </c>
      <c r="C526" s="2" t="s">
        <v>482</v>
      </c>
    </row>
    <row r="527" spans="1:3" x14ac:dyDescent="0.2">
      <c r="A527" s="2">
        <v>525</v>
      </c>
      <c r="B527" s="2">
        <f t="shared" ca="1" si="8"/>
        <v>0.70311478907975278</v>
      </c>
      <c r="C527" s="2" t="s">
        <v>483</v>
      </c>
    </row>
    <row r="528" spans="1:3" x14ac:dyDescent="0.2">
      <c r="A528" s="2">
        <v>526</v>
      </c>
      <c r="B528" s="2">
        <f t="shared" ca="1" si="8"/>
        <v>0.5062970000446031</v>
      </c>
      <c r="C528" s="2" t="s">
        <v>482</v>
      </c>
    </row>
    <row r="529" spans="1:3" x14ac:dyDescent="0.2">
      <c r="A529" s="2">
        <v>527</v>
      </c>
      <c r="B529" s="2">
        <f t="shared" ca="1" si="8"/>
        <v>0.59603714928494345</v>
      </c>
      <c r="C529" s="2" t="s">
        <v>482</v>
      </c>
    </row>
    <row r="530" spans="1:3" x14ac:dyDescent="0.2">
      <c r="A530" s="2">
        <v>528</v>
      </c>
      <c r="B530" s="2">
        <f t="shared" ca="1" si="8"/>
        <v>0.71277895725175178</v>
      </c>
      <c r="C530" s="2" t="s">
        <v>483</v>
      </c>
    </row>
    <row r="531" spans="1:3" x14ac:dyDescent="0.2">
      <c r="A531" s="2">
        <v>529</v>
      </c>
      <c r="B531" s="2">
        <f t="shared" ca="1" si="8"/>
        <v>0.77520837596418779</v>
      </c>
      <c r="C531" s="2" t="s">
        <v>483</v>
      </c>
    </row>
    <row r="532" spans="1:3" x14ac:dyDescent="0.2">
      <c r="A532" s="2">
        <v>530</v>
      </c>
      <c r="B532" s="2">
        <f t="shared" ca="1" si="8"/>
        <v>0.60278425139057357</v>
      </c>
      <c r="C532" s="2" t="s">
        <v>482</v>
      </c>
    </row>
    <row r="533" spans="1:3" x14ac:dyDescent="0.2">
      <c r="A533" s="2">
        <v>531</v>
      </c>
      <c r="B533" s="2">
        <f t="shared" ca="1" si="8"/>
        <v>0.5951513731143806</v>
      </c>
      <c r="C533" s="2" t="s">
        <v>483</v>
      </c>
    </row>
    <row r="534" spans="1:3" x14ac:dyDescent="0.2">
      <c r="A534" s="2">
        <v>532</v>
      </c>
      <c r="B534" s="2">
        <f t="shared" ca="1" si="8"/>
        <v>0.77069152042124567</v>
      </c>
      <c r="C534" s="2" t="s">
        <v>482</v>
      </c>
    </row>
    <row r="535" spans="1:3" x14ac:dyDescent="0.2">
      <c r="A535" s="2">
        <v>533</v>
      </c>
      <c r="B535" s="2">
        <f t="shared" ca="1" si="8"/>
        <v>0.72290603247955076</v>
      </c>
      <c r="C535" s="2" t="s">
        <v>482</v>
      </c>
    </row>
    <row r="536" spans="1:3" x14ac:dyDescent="0.2">
      <c r="A536" s="2">
        <v>534</v>
      </c>
      <c r="B536" s="2">
        <f t="shared" ca="1" si="8"/>
        <v>0.71704040830468319</v>
      </c>
      <c r="C536" s="2" t="s">
        <v>483</v>
      </c>
    </row>
    <row r="537" spans="1:3" x14ac:dyDescent="0.2">
      <c r="A537" s="2">
        <v>535</v>
      </c>
      <c r="B537" s="2">
        <f t="shared" ca="1" si="8"/>
        <v>0.36776890466939904</v>
      </c>
      <c r="C537" s="2" t="s">
        <v>482</v>
      </c>
    </row>
    <row r="538" spans="1:3" x14ac:dyDescent="0.2">
      <c r="A538" s="2">
        <v>536</v>
      </c>
      <c r="B538" s="2">
        <f t="shared" ca="1" si="8"/>
        <v>0.26491035711354072</v>
      </c>
      <c r="C538" s="2" t="s">
        <v>482</v>
      </c>
    </row>
    <row r="539" spans="1:3" x14ac:dyDescent="0.2">
      <c r="A539" s="2">
        <v>537</v>
      </c>
      <c r="B539" s="2">
        <f t="shared" ca="1" si="8"/>
        <v>0.73832757309075459</v>
      </c>
      <c r="C539" s="2" t="s">
        <v>482</v>
      </c>
    </row>
    <row r="540" spans="1:3" x14ac:dyDescent="0.2">
      <c r="A540" s="2">
        <v>538</v>
      </c>
      <c r="B540" s="2">
        <f t="shared" ca="1" si="8"/>
        <v>0.55135930966061331</v>
      </c>
      <c r="C540" s="2" t="s">
        <v>483</v>
      </c>
    </row>
    <row r="541" spans="1:3" x14ac:dyDescent="0.2">
      <c r="A541" s="2">
        <v>539</v>
      </c>
      <c r="B541" s="2">
        <f t="shared" ca="1" si="8"/>
        <v>0.62544249880879466</v>
      </c>
      <c r="C541" s="2" t="s">
        <v>482</v>
      </c>
    </row>
    <row r="542" spans="1:3" x14ac:dyDescent="0.2">
      <c r="A542" s="2">
        <v>540</v>
      </c>
      <c r="B542" s="2">
        <f t="shared" ca="1" si="8"/>
        <v>0.58667177672208748</v>
      </c>
      <c r="C542" s="2" t="s">
        <v>482</v>
      </c>
    </row>
    <row r="543" spans="1:3" x14ac:dyDescent="0.2">
      <c r="A543" s="2">
        <v>541</v>
      </c>
      <c r="B543" s="2">
        <f t="shared" ca="1" si="8"/>
        <v>0.69138093898160324</v>
      </c>
      <c r="C543" s="2" t="s">
        <v>482</v>
      </c>
    </row>
    <row r="544" spans="1:3" x14ac:dyDescent="0.2">
      <c r="A544" s="2">
        <v>542</v>
      </c>
      <c r="B544" s="2">
        <f t="shared" ca="1" si="8"/>
        <v>0.72296161300907424</v>
      </c>
      <c r="C544" s="2" t="s">
        <v>483</v>
      </c>
    </row>
    <row r="545" spans="1:3" x14ac:dyDescent="0.2">
      <c r="A545" s="2">
        <v>543</v>
      </c>
      <c r="B545" s="2">
        <f t="shared" ca="1" si="8"/>
        <v>0.56358521383906623</v>
      </c>
      <c r="C545" s="2" t="s">
        <v>483</v>
      </c>
    </row>
    <row r="546" spans="1:3" x14ac:dyDescent="0.2">
      <c r="A546" s="2">
        <v>544</v>
      </c>
      <c r="B546" s="2">
        <f t="shared" ca="1" si="8"/>
        <v>0.832819046076828</v>
      </c>
      <c r="C546" s="2" t="s">
        <v>483</v>
      </c>
    </row>
    <row r="547" spans="1:3" x14ac:dyDescent="0.2">
      <c r="A547" s="2">
        <v>545</v>
      </c>
      <c r="B547" s="2">
        <f t="shared" ca="1" si="8"/>
        <v>0.73719980953514042</v>
      </c>
      <c r="C547" s="2" t="s">
        <v>482</v>
      </c>
    </row>
    <row r="548" spans="1:3" x14ac:dyDescent="0.2">
      <c r="A548" s="2">
        <v>546</v>
      </c>
      <c r="B548" s="2">
        <f t="shared" ca="1" si="8"/>
        <v>0.56110549651502761</v>
      </c>
      <c r="C548" s="2" t="s">
        <v>482</v>
      </c>
    </row>
    <row r="549" spans="1:3" x14ac:dyDescent="0.2">
      <c r="A549" s="2">
        <v>547</v>
      </c>
      <c r="B549" s="2">
        <f t="shared" ca="1" si="8"/>
        <v>0.61189550025214745</v>
      </c>
      <c r="C549" s="2" t="s">
        <v>483</v>
      </c>
    </row>
    <row r="550" spans="1:3" x14ac:dyDescent="0.2">
      <c r="A550" s="2">
        <v>548</v>
      </c>
      <c r="B550" s="2">
        <f t="shared" ca="1" si="8"/>
        <v>0.71704689101192909</v>
      </c>
      <c r="C550" s="2" t="s">
        <v>483</v>
      </c>
    </row>
    <row r="551" spans="1:3" x14ac:dyDescent="0.2">
      <c r="A551" s="2">
        <v>549</v>
      </c>
      <c r="B551" s="2">
        <f t="shared" ca="1" si="8"/>
        <v>0.54416160616338427</v>
      </c>
      <c r="C551" s="2" t="s">
        <v>482</v>
      </c>
    </row>
    <row r="552" spans="1:3" x14ac:dyDescent="0.2">
      <c r="A552" s="2">
        <v>550</v>
      </c>
      <c r="B552" s="2">
        <f t="shared" ca="1" si="8"/>
        <v>0.68493859869452034</v>
      </c>
      <c r="C552" s="2" t="s">
        <v>483</v>
      </c>
    </row>
    <row r="553" spans="1:3" x14ac:dyDescent="0.2">
      <c r="A553" s="2">
        <v>551</v>
      </c>
      <c r="B553" s="2">
        <f t="shared" ca="1" si="8"/>
        <v>0.4830489202843874</v>
      </c>
      <c r="C553" s="2" t="s">
        <v>482</v>
      </c>
    </row>
    <row r="554" spans="1:3" x14ac:dyDescent="0.2">
      <c r="A554" s="2">
        <v>552</v>
      </c>
      <c r="B554" s="2">
        <f t="shared" ca="1" si="8"/>
        <v>0.79163601942210648</v>
      </c>
      <c r="C554" s="2" t="s">
        <v>482</v>
      </c>
    </row>
    <row r="555" spans="1:3" x14ac:dyDescent="0.2">
      <c r="A555" s="2">
        <v>553</v>
      </c>
      <c r="B555" s="2">
        <f t="shared" ca="1" si="8"/>
        <v>0.89067709835677433</v>
      </c>
      <c r="C555" s="2" t="s">
        <v>482</v>
      </c>
    </row>
    <row r="556" spans="1:3" x14ac:dyDescent="0.2">
      <c r="A556" s="2">
        <v>554</v>
      </c>
      <c r="B556" s="2">
        <f t="shared" ca="1" si="8"/>
        <v>0.57141425562385484</v>
      </c>
      <c r="C556" s="2" t="s">
        <v>483</v>
      </c>
    </row>
    <row r="557" spans="1:3" x14ac:dyDescent="0.2">
      <c r="A557" s="2">
        <v>555</v>
      </c>
      <c r="B557" s="2">
        <f t="shared" ca="1" si="8"/>
        <v>0.28421741386279492</v>
      </c>
      <c r="C557" s="2" t="s">
        <v>482</v>
      </c>
    </row>
    <row r="558" spans="1:3" x14ac:dyDescent="0.2">
      <c r="A558" s="2">
        <v>556</v>
      </c>
      <c r="B558" s="2">
        <f t="shared" ca="1" si="8"/>
        <v>0.76365191586731729</v>
      </c>
      <c r="C558" s="2" t="s">
        <v>483</v>
      </c>
    </row>
    <row r="559" spans="1:3" x14ac:dyDescent="0.2">
      <c r="A559" s="2">
        <v>557</v>
      </c>
      <c r="B559" s="2">
        <f t="shared" ca="1" si="8"/>
        <v>0.54457990964704228</v>
      </c>
      <c r="C559" s="2" t="s">
        <v>483</v>
      </c>
    </row>
    <row r="560" spans="1:3" x14ac:dyDescent="0.2">
      <c r="A560" s="2">
        <v>558</v>
      </c>
      <c r="B560" s="2">
        <f t="shared" ca="1" si="8"/>
        <v>0.68462370024956265</v>
      </c>
      <c r="C560" s="2" t="s">
        <v>482</v>
      </c>
    </row>
    <row r="561" spans="1:3" x14ac:dyDescent="0.2">
      <c r="A561" s="2">
        <v>559</v>
      </c>
      <c r="B561" s="2">
        <f t="shared" ca="1" si="8"/>
        <v>0.77626904794507157</v>
      </c>
      <c r="C561" s="2" t="s">
        <v>483</v>
      </c>
    </row>
    <row r="562" spans="1:3" x14ac:dyDescent="0.2">
      <c r="A562" s="2">
        <v>560</v>
      </c>
      <c r="B562" s="2">
        <f t="shared" ca="1" si="8"/>
        <v>0.47601420595743832</v>
      </c>
      <c r="C562" s="2" t="s">
        <v>482</v>
      </c>
    </row>
    <row r="563" spans="1:3" x14ac:dyDescent="0.2">
      <c r="A563" s="2">
        <v>561</v>
      </c>
      <c r="B563" s="2">
        <f t="shared" ca="1" si="8"/>
        <v>0.38202887685990317</v>
      </c>
      <c r="C563" s="2" t="s">
        <v>482</v>
      </c>
    </row>
    <row r="564" spans="1:3" x14ac:dyDescent="0.2">
      <c r="A564" s="2">
        <v>562</v>
      </c>
      <c r="B564" s="2">
        <f t="shared" ca="1" si="8"/>
        <v>0.45610487364671204</v>
      </c>
      <c r="C564" s="2" t="s">
        <v>482</v>
      </c>
    </row>
    <row r="565" spans="1:3" x14ac:dyDescent="0.2">
      <c r="A565" s="2">
        <v>563</v>
      </c>
      <c r="B565" s="2">
        <f t="shared" ca="1" si="8"/>
        <v>0.61383768417275997</v>
      </c>
      <c r="C565" s="2" t="s">
        <v>482</v>
      </c>
    </row>
    <row r="566" spans="1:3" x14ac:dyDescent="0.2">
      <c r="A566" s="2">
        <v>564</v>
      </c>
      <c r="B566" s="2">
        <f t="shared" ca="1" si="8"/>
        <v>0.67542393036003479</v>
      </c>
      <c r="C566" s="2" t="s">
        <v>482</v>
      </c>
    </row>
    <row r="567" spans="1:3" x14ac:dyDescent="0.2">
      <c r="A567" s="2">
        <v>565</v>
      </c>
      <c r="B567" s="2">
        <f t="shared" ca="1" si="8"/>
        <v>0.79972356812294987</v>
      </c>
      <c r="C567" s="2" t="s">
        <v>482</v>
      </c>
    </row>
    <row r="568" spans="1:3" x14ac:dyDescent="0.2">
      <c r="A568" s="2">
        <v>566</v>
      </c>
      <c r="B568" s="2">
        <f t="shared" ca="1" si="8"/>
        <v>0.68924383957617907</v>
      </c>
      <c r="C568" s="2" t="s">
        <v>483</v>
      </c>
    </row>
    <row r="569" spans="1:3" x14ac:dyDescent="0.2">
      <c r="A569" s="2">
        <v>567</v>
      </c>
      <c r="B569" s="2">
        <f t="shared" ca="1" si="8"/>
        <v>0.86174758498217874</v>
      </c>
      <c r="C569" s="2" t="s">
        <v>483</v>
      </c>
    </row>
    <row r="570" spans="1:3" x14ac:dyDescent="0.2">
      <c r="A570" s="2">
        <v>568</v>
      </c>
      <c r="B570" s="2">
        <f t="shared" ca="1" si="8"/>
        <v>0.70684101240668817</v>
      </c>
      <c r="C570" s="2" t="s">
        <v>483</v>
      </c>
    </row>
    <row r="571" spans="1:3" x14ac:dyDescent="0.2">
      <c r="A571" s="2">
        <v>569</v>
      </c>
      <c r="B571" s="2">
        <f t="shared" ca="1" si="8"/>
        <v>0.54099633337888753</v>
      </c>
      <c r="C571" s="2" t="s">
        <v>482</v>
      </c>
    </row>
    <row r="572" spans="1:3" x14ac:dyDescent="0.2">
      <c r="A572" s="2">
        <v>570</v>
      </c>
      <c r="B572" s="2">
        <f t="shared" ca="1" si="8"/>
        <v>0.70845089572823539</v>
      </c>
      <c r="C572" s="2" t="s">
        <v>483</v>
      </c>
    </row>
    <row r="573" spans="1:3" x14ac:dyDescent="0.2">
      <c r="A573" s="2">
        <v>571</v>
      </c>
      <c r="B573" s="2">
        <f t="shared" ca="1" si="8"/>
        <v>0.56798696573918717</v>
      </c>
      <c r="C573" s="2" t="s">
        <v>482</v>
      </c>
    </row>
    <row r="574" spans="1:3" x14ac:dyDescent="0.2">
      <c r="A574" s="2">
        <v>572</v>
      </c>
      <c r="B574" s="2">
        <f t="shared" ca="1" si="8"/>
        <v>0.66709877380779614</v>
      </c>
      <c r="C574" s="2" t="s">
        <v>483</v>
      </c>
    </row>
    <row r="575" spans="1:3" x14ac:dyDescent="0.2">
      <c r="A575" s="2">
        <v>573</v>
      </c>
      <c r="B575" s="2">
        <f t="shared" ca="1" si="8"/>
        <v>0.72815169477674435</v>
      </c>
      <c r="C575" s="2" t="s">
        <v>483</v>
      </c>
    </row>
    <row r="576" spans="1:3" x14ac:dyDescent="0.2">
      <c r="A576" s="2">
        <v>574</v>
      </c>
      <c r="B576" s="2">
        <f t="shared" ca="1" si="8"/>
        <v>0.56990420320154866</v>
      </c>
      <c r="C576" s="2" t="s">
        <v>483</v>
      </c>
    </row>
    <row r="577" spans="1:3" x14ac:dyDescent="0.2">
      <c r="A577" s="2">
        <v>575</v>
      </c>
      <c r="B577" s="2">
        <f t="shared" ca="1" si="8"/>
        <v>0.49009136523185243</v>
      </c>
      <c r="C577" s="2" t="s">
        <v>482</v>
      </c>
    </row>
    <row r="578" spans="1:3" x14ac:dyDescent="0.2">
      <c r="A578" s="2">
        <v>576</v>
      </c>
      <c r="B578" s="2">
        <f t="shared" ca="1" si="8"/>
        <v>0.47532277332753287</v>
      </c>
      <c r="C578" s="2" t="s">
        <v>482</v>
      </c>
    </row>
    <row r="579" spans="1:3" x14ac:dyDescent="0.2">
      <c r="A579" s="2">
        <v>577</v>
      </c>
      <c r="B579" s="2">
        <f t="shared" ref="B579:B642" ca="1" si="9">IF(C579="Bomb",_xlfn.NORM.INV(RAND(),0.7,0.1),_xlfn.NORM.INV(RAND(),0.6,0.15))</f>
        <v>0.59241962283615912</v>
      </c>
      <c r="C579" s="2" t="s">
        <v>482</v>
      </c>
    </row>
    <row r="580" spans="1:3" x14ac:dyDescent="0.2">
      <c r="A580" s="2">
        <v>578</v>
      </c>
      <c r="B580" s="2">
        <f t="shared" ca="1" si="9"/>
        <v>0.748879995605085</v>
      </c>
      <c r="C580" s="2" t="s">
        <v>483</v>
      </c>
    </row>
    <row r="581" spans="1:3" x14ac:dyDescent="0.2">
      <c r="A581" s="2">
        <v>579</v>
      </c>
      <c r="B581" s="2">
        <f t="shared" ca="1" si="9"/>
        <v>0.57202127472273823</v>
      </c>
      <c r="C581" s="2" t="s">
        <v>483</v>
      </c>
    </row>
    <row r="582" spans="1:3" x14ac:dyDescent="0.2">
      <c r="A582" s="2">
        <v>580</v>
      </c>
      <c r="B582" s="2">
        <f t="shared" ca="1" si="9"/>
        <v>0.67899541666224228</v>
      </c>
      <c r="C582" s="2" t="s">
        <v>483</v>
      </c>
    </row>
    <row r="583" spans="1:3" x14ac:dyDescent="0.2">
      <c r="A583" s="2">
        <v>581</v>
      </c>
      <c r="B583" s="2">
        <f t="shared" ca="1" si="9"/>
        <v>0.6608893049507909</v>
      </c>
      <c r="C583" s="2" t="s">
        <v>482</v>
      </c>
    </row>
    <row r="584" spans="1:3" x14ac:dyDescent="0.2">
      <c r="A584" s="2">
        <v>582</v>
      </c>
      <c r="B584" s="2">
        <f t="shared" ca="1" si="9"/>
        <v>0.64049813016575674</v>
      </c>
      <c r="C584" s="2" t="s">
        <v>483</v>
      </c>
    </row>
    <row r="585" spans="1:3" x14ac:dyDescent="0.2">
      <c r="A585" s="2">
        <v>583</v>
      </c>
      <c r="B585" s="2">
        <f t="shared" ca="1" si="9"/>
        <v>0.77926748498648069</v>
      </c>
      <c r="C585" s="2" t="s">
        <v>482</v>
      </c>
    </row>
    <row r="586" spans="1:3" x14ac:dyDescent="0.2">
      <c r="A586" s="2">
        <v>584</v>
      </c>
      <c r="B586" s="2">
        <f t="shared" ca="1" si="9"/>
        <v>0.58955277735077771</v>
      </c>
      <c r="C586" s="2" t="s">
        <v>483</v>
      </c>
    </row>
    <row r="587" spans="1:3" x14ac:dyDescent="0.2">
      <c r="A587" s="2">
        <v>585</v>
      </c>
      <c r="B587" s="2">
        <f t="shared" ca="1" si="9"/>
        <v>0.73000560382660595</v>
      </c>
      <c r="C587" s="2" t="s">
        <v>482</v>
      </c>
    </row>
    <row r="588" spans="1:3" x14ac:dyDescent="0.2">
      <c r="A588" s="2">
        <v>586</v>
      </c>
      <c r="B588" s="2">
        <f t="shared" ca="1" si="9"/>
        <v>0.79386721419796036</v>
      </c>
      <c r="C588" s="2" t="s">
        <v>482</v>
      </c>
    </row>
    <row r="589" spans="1:3" x14ac:dyDescent="0.2">
      <c r="A589" s="2">
        <v>587</v>
      </c>
      <c r="B589" s="2">
        <f t="shared" ca="1" si="9"/>
        <v>0.59492500957889927</v>
      </c>
      <c r="C589" s="2" t="s">
        <v>483</v>
      </c>
    </row>
    <row r="590" spans="1:3" x14ac:dyDescent="0.2">
      <c r="A590" s="2">
        <v>588</v>
      </c>
      <c r="B590" s="2">
        <f t="shared" ca="1" si="9"/>
        <v>0.70609927700941366</v>
      </c>
      <c r="C590" s="2" t="s">
        <v>482</v>
      </c>
    </row>
    <row r="591" spans="1:3" x14ac:dyDescent="0.2">
      <c r="A591" s="2">
        <v>589</v>
      </c>
      <c r="B591" s="2">
        <f t="shared" ca="1" si="9"/>
        <v>0.55686484124227031</v>
      </c>
      <c r="C591" s="2" t="s">
        <v>482</v>
      </c>
    </row>
    <row r="592" spans="1:3" x14ac:dyDescent="0.2">
      <c r="A592" s="2">
        <v>590</v>
      </c>
      <c r="B592" s="2">
        <f t="shared" ca="1" si="9"/>
        <v>0.76864679864163332</v>
      </c>
      <c r="C592" s="2" t="s">
        <v>483</v>
      </c>
    </row>
    <row r="593" spans="1:3" x14ac:dyDescent="0.2">
      <c r="A593" s="2">
        <v>591</v>
      </c>
      <c r="B593" s="2">
        <f t="shared" ca="1" si="9"/>
        <v>0.70629638085783186</v>
      </c>
      <c r="C593" s="2" t="s">
        <v>482</v>
      </c>
    </row>
    <row r="594" spans="1:3" x14ac:dyDescent="0.2">
      <c r="A594" s="2">
        <v>592</v>
      </c>
      <c r="B594" s="2">
        <f t="shared" ca="1" si="9"/>
        <v>0.78724823307891778</v>
      </c>
      <c r="C594" s="2" t="s">
        <v>483</v>
      </c>
    </row>
    <row r="595" spans="1:3" x14ac:dyDescent="0.2">
      <c r="A595" s="2">
        <v>593</v>
      </c>
      <c r="B595" s="2">
        <f t="shared" ca="1" si="9"/>
        <v>0.38703268726269979</v>
      </c>
      <c r="C595" s="2" t="s">
        <v>482</v>
      </c>
    </row>
    <row r="596" spans="1:3" x14ac:dyDescent="0.2">
      <c r="A596" s="2">
        <v>594</v>
      </c>
      <c r="B596" s="2">
        <f t="shared" ca="1" si="9"/>
        <v>0.82825130911294953</v>
      </c>
      <c r="C596" s="2" t="s">
        <v>483</v>
      </c>
    </row>
    <row r="597" spans="1:3" x14ac:dyDescent="0.2">
      <c r="A597" s="2">
        <v>595</v>
      </c>
      <c r="B597" s="2">
        <f t="shared" ca="1" si="9"/>
        <v>0.66425057005053834</v>
      </c>
      <c r="C597" s="2" t="s">
        <v>483</v>
      </c>
    </row>
    <row r="598" spans="1:3" x14ac:dyDescent="0.2">
      <c r="A598" s="2">
        <v>596</v>
      </c>
      <c r="B598" s="2">
        <f t="shared" ca="1" si="9"/>
        <v>0.62755489420631805</v>
      </c>
      <c r="C598" s="2" t="s">
        <v>483</v>
      </c>
    </row>
    <row r="599" spans="1:3" x14ac:dyDescent="0.2">
      <c r="A599" s="2">
        <v>597</v>
      </c>
      <c r="B599" s="2">
        <f t="shared" ca="1" si="9"/>
        <v>0.59445019433770308</v>
      </c>
      <c r="C599" s="2" t="s">
        <v>483</v>
      </c>
    </row>
    <row r="600" spans="1:3" x14ac:dyDescent="0.2">
      <c r="A600" s="2">
        <v>598</v>
      </c>
      <c r="B600" s="2">
        <f t="shared" ca="1" si="9"/>
        <v>0.46385956220421043</v>
      </c>
      <c r="C600" s="2" t="s">
        <v>482</v>
      </c>
    </row>
    <row r="601" spans="1:3" x14ac:dyDescent="0.2">
      <c r="A601" s="2">
        <v>599</v>
      </c>
      <c r="B601" s="2">
        <f t="shared" ca="1" si="9"/>
        <v>0.93075065571012194</v>
      </c>
      <c r="C601" s="2" t="s">
        <v>483</v>
      </c>
    </row>
    <row r="602" spans="1:3" x14ac:dyDescent="0.2">
      <c r="A602" s="2">
        <v>600</v>
      </c>
      <c r="B602" s="2">
        <f t="shared" ca="1" si="9"/>
        <v>0.71754956499050426</v>
      </c>
      <c r="C602" s="2" t="s">
        <v>483</v>
      </c>
    </row>
    <row r="603" spans="1:3" x14ac:dyDescent="0.2">
      <c r="A603" s="2">
        <v>601</v>
      </c>
      <c r="B603" s="2">
        <f t="shared" ca="1" si="9"/>
        <v>0.69807398233077511</v>
      </c>
      <c r="C603" s="2" t="s">
        <v>482</v>
      </c>
    </row>
    <row r="604" spans="1:3" x14ac:dyDescent="0.2">
      <c r="A604" s="2">
        <v>602</v>
      </c>
      <c r="B604" s="2">
        <f t="shared" ca="1" si="9"/>
        <v>0.70989491822040274</v>
      </c>
      <c r="C604" s="2" t="s">
        <v>482</v>
      </c>
    </row>
    <row r="605" spans="1:3" x14ac:dyDescent="0.2">
      <c r="A605" s="2">
        <v>603</v>
      </c>
      <c r="B605" s="2">
        <f t="shared" ca="1" si="9"/>
        <v>0.68360635783800394</v>
      </c>
      <c r="C605" s="2" t="s">
        <v>482</v>
      </c>
    </row>
    <row r="606" spans="1:3" x14ac:dyDescent="0.2">
      <c r="A606" s="2">
        <v>604</v>
      </c>
      <c r="B606" s="2">
        <f t="shared" ca="1" si="9"/>
        <v>0.73588378093545503</v>
      </c>
      <c r="C606" s="2" t="s">
        <v>483</v>
      </c>
    </row>
    <row r="607" spans="1:3" x14ac:dyDescent="0.2">
      <c r="A607" s="2">
        <v>605</v>
      </c>
      <c r="B607" s="2">
        <f t="shared" ca="1" si="9"/>
        <v>0.55895262712507388</v>
      </c>
      <c r="C607" s="2" t="s">
        <v>482</v>
      </c>
    </row>
    <row r="608" spans="1:3" x14ac:dyDescent="0.2">
      <c r="A608" s="2">
        <v>606</v>
      </c>
      <c r="B608" s="2">
        <f t="shared" ca="1" si="9"/>
        <v>0.57550313254862717</v>
      </c>
      <c r="C608" s="2" t="s">
        <v>483</v>
      </c>
    </row>
    <row r="609" spans="1:3" x14ac:dyDescent="0.2">
      <c r="A609" s="2">
        <v>607</v>
      </c>
      <c r="B609" s="2">
        <f t="shared" ca="1" si="9"/>
        <v>0.58451661013372935</v>
      </c>
      <c r="C609" s="2" t="s">
        <v>482</v>
      </c>
    </row>
    <row r="610" spans="1:3" x14ac:dyDescent="0.2">
      <c r="A610" s="2">
        <v>608</v>
      </c>
      <c r="B610" s="2">
        <f t="shared" ca="1" si="9"/>
        <v>0.85946891940587034</v>
      </c>
      <c r="C610" s="2" t="s">
        <v>483</v>
      </c>
    </row>
    <row r="611" spans="1:3" x14ac:dyDescent="0.2">
      <c r="A611" s="2">
        <v>609</v>
      </c>
      <c r="B611" s="2">
        <f t="shared" ca="1" si="9"/>
        <v>0.67793139869893937</v>
      </c>
      <c r="C611" s="2" t="s">
        <v>482</v>
      </c>
    </row>
    <row r="612" spans="1:3" x14ac:dyDescent="0.2">
      <c r="A612" s="2">
        <v>610</v>
      </c>
      <c r="B612" s="2">
        <f t="shared" ca="1" si="9"/>
        <v>0.5113977200574582</v>
      </c>
      <c r="C612" s="2" t="s">
        <v>482</v>
      </c>
    </row>
    <row r="613" spans="1:3" x14ac:dyDescent="0.2">
      <c r="A613" s="2">
        <v>611</v>
      </c>
      <c r="B613" s="2">
        <f t="shared" ca="1" si="9"/>
        <v>0.67458755540287108</v>
      </c>
      <c r="C613" s="2" t="s">
        <v>483</v>
      </c>
    </row>
    <row r="614" spans="1:3" x14ac:dyDescent="0.2">
      <c r="A614" s="2">
        <v>612</v>
      </c>
      <c r="B614" s="2">
        <f t="shared" ca="1" si="9"/>
        <v>0.56551544147160471</v>
      </c>
      <c r="C614" s="2" t="s">
        <v>483</v>
      </c>
    </row>
    <row r="615" spans="1:3" x14ac:dyDescent="0.2">
      <c r="A615" s="2">
        <v>613</v>
      </c>
      <c r="B615" s="2">
        <f t="shared" ca="1" si="9"/>
        <v>0.6389094417777198</v>
      </c>
      <c r="C615" s="2" t="s">
        <v>482</v>
      </c>
    </row>
    <row r="616" spans="1:3" x14ac:dyDescent="0.2">
      <c r="A616" s="2">
        <v>614</v>
      </c>
      <c r="B616" s="2">
        <f t="shared" ca="1" si="9"/>
        <v>0.64318435749157676</v>
      </c>
      <c r="C616" s="2" t="s">
        <v>482</v>
      </c>
    </row>
    <row r="617" spans="1:3" x14ac:dyDescent="0.2">
      <c r="A617" s="2">
        <v>615</v>
      </c>
      <c r="B617" s="2">
        <f t="shared" ca="1" si="9"/>
        <v>0.51082135849580101</v>
      </c>
      <c r="C617" s="2" t="s">
        <v>482</v>
      </c>
    </row>
    <row r="618" spans="1:3" x14ac:dyDescent="0.2">
      <c r="A618" s="2">
        <v>616</v>
      </c>
      <c r="B618" s="2">
        <f t="shared" ca="1" si="9"/>
        <v>0.52984558320547193</v>
      </c>
      <c r="C618" s="2" t="s">
        <v>483</v>
      </c>
    </row>
    <row r="619" spans="1:3" x14ac:dyDescent="0.2">
      <c r="A619" s="2">
        <v>617</v>
      </c>
      <c r="B619" s="2">
        <f t="shared" ca="1" si="9"/>
        <v>0.53024145236069742</v>
      </c>
      <c r="C619" s="2" t="s">
        <v>483</v>
      </c>
    </row>
    <row r="620" spans="1:3" x14ac:dyDescent="0.2">
      <c r="A620" s="2">
        <v>618</v>
      </c>
      <c r="B620" s="2">
        <f t="shared" ca="1" si="9"/>
        <v>0.70632929755884011</v>
      </c>
      <c r="C620" s="2" t="s">
        <v>483</v>
      </c>
    </row>
    <row r="621" spans="1:3" x14ac:dyDescent="0.2">
      <c r="A621" s="2">
        <v>619</v>
      </c>
      <c r="B621" s="2">
        <f t="shared" ca="1" si="9"/>
        <v>0.57568053517208817</v>
      </c>
      <c r="C621" s="2" t="s">
        <v>482</v>
      </c>
    </row>
    <row r="622" spans="1:3" x14ac:dyDescent="0.2">
      <c r="A622" s="2">
        <v>620</v>
      </c>
      <c r="B622" s="2">
        <f t="shared" ca="1" si="9"/>
        <v>0.90689858220358621</v>
      </c>
      <c r="C622" s="2" t="s">
        <v>482</v>
      </c>
    </row>
    <row r="623" spans="1:3" x14ac:dyDescent="0.2">
      <c r="A623" s="2">
        <v>621</v>
      </c>
      <c r="B623" s="2">
        <f t="shared" ca="1" si="9"/>
        <v>0.7175960399628496</v>
      </c>
      <c r="C623" s="2" t="s">
        <v>483</v>
      </c>
    </row>
    <row r="624" spans="1:3" x14ac:dyDescent="0.2">
      <c r="A624" s="2">
        <v>622</v>
      </c>
      <c r="B624" s="2">
        <f t="shared" ca="1" si="9"/>
        <v>0.83551169168396466</v>
      </c>
      <c r="C624" s="2" t="s">
        <v>483</v>
      </c>
    </row>
    <row r="625" spans="1:3" x14ac:dyDescent="0.2">
      <c r="A625" s="2">
        <v>623</v>
      </c>
      <c r="B625" s="2">
        <f t="shared" ca="1" si="9"/>
        <v>0.78254047369298796</v>
      </c>
      <c r="C625" s="2" t="s">
        <v>483</v>
      </c>
    </row>
    <row r="626" spans="1:3" x14ac:dyDescent="0.2">
      <c r="A626" s="2">
        <v>624</v>
      </c>
      <c r="B626" s="2">
        <f t="shared" ca="1" si="9"/>
        <v>0.64555499266131589</v>
      </c>
      <c r="C626" s="2" t="s">
        <v>482</v>
      </c>
    </row>
    <row r="627" spans="1:3" x14ac:dyDescent="0.2">
      <c r="A627" s="2">
        <v>625</v>
      </c>
      <c r="B627" s="2">
        <f t="shared" ca="1" si="9"/>
        <v>0.62412570727705741</v>
      </c>
      <c r="C627" s="2" t="s">
        <v>483</v>
      </c>
    </row>
    <row r="628" spans="1:3" x14ac:dyDescent="0.2">
      <c r="A628" s="2">
        <v>626</v>
      </c>
      <c r="B628" s="2">
        <f t="shared" ca="1" si="9"/>
        <v>0.55438240575173592</v>
      </c>
      <c r="C628" s="2" t="s">
        <v>482</v>
      </c>
    </row>
    <row r="629" spans="1:3" x14ac:dyDescent="0.2">
      <c r="A629" s="2">
        <v>627</v>
      </c>
      <c r="B629" s="2">
        <f t="shared" ca="1" si="9"/>
        <v>0.96573429303833369</v>
      </c>
      <c r="C629" s="2" t="s">
        <v>482</v>
      </c>
    </row>
    <row r="630" spans="1:3" x14ac:dyDescent="0.2">
      <c r="A630" s="2">
        <v>628</v>
      </c>
      <c r="B630" s="2">
        <f t="shared" ca="1" si="9"/>
        <v>0.82279365565648044</v>
      </c>
      <c r="C630" s="2" t="s">
        <v>482</v>
      </c>
    </row>
    <row r="631" spans="1:3" x14ac:dyDescent="0.2">
      <c r="A631" s="2">
        <v>629</v>
      </c>
      <c r="B631" s="2">
        <f t="shared" ca="1" si="9"/>
        <v>0.90796487959645655</v>
      </c>
      <c r="C631" s="2" t="s">
        <v>482</v>
      </c>
    </row>
    <row r="632" spans="1:3" x14ac:dyDescent="0.2">
      <c r="A632" s="2">
        <v>630</v>
      </c>
      <c r="B632" s="2">
        <f t="shared" ca="1" si="9"/>
        <v>0.78592664853493921</v>
      </c>
      <c r="C632" s="2" t="s">
        <v>483</v>
      </c>
    </row>
    <row r="633" spans="1:3" x14ac:dyDescent="0.2">
      <c r="A633" s="2">
        <v>631</v>
      </c>
      <c r="B633" s="2">
        <f t="shared" ca="1" si="9"/>
        <v>0.67490725299044318</v>
      </c>
      <c r="C633" s="2" t="s">
        <v>483</v>
      </c>
    </row>
    <row r="634" spans="1:3" x14ac:dyDescent="0.2">
      <c r="A634" s="2">
        <v>632</v>
      </c>
      <c r="B634" s="2">
        <f t="shared" ca="1" si="9"/>
        <v>0.77890405209506963</v>
      </c>
      <c r="C634" s="2" t="s">
        <v>482</v>
      </c>
    </row>
    <row r="635" spans="1:3" x14ac:dyDescent="0.2">
      <c r="A635" s="2">
        <v>633</v>
      </c>
      <c r="B635" s="2">
        <f t="shared" ca="1" si="9"/>
        <v>0.45367684370533323</v>
      </c>
      <c r="C635" s="2" t="s">
        <v>483</v>
      </c>
    </row>
    <row r="636" spans="1:3" x14ac:dyDescent="0.2">
      <c r="A636" s="2">
        <v>634</v>
      </c>
      <c r="B636" s="2">
        <f t="shared" ca="1" si="9"/>
        <v>0.8636217755238137</v>
      </c>
      <c r="C636" s="2" t="s">
        <v>483</v>
      </c>
    </row>
    <row r="637" spans="1:3" x14ac:dyDescent="0.2">
      <c r="A637" s="2">
        <v>635</v>
      </c>
      <c r="B637" s="2">
        <f t="shared" ca="1" si="9"/>
        <v>0.57224806372046799</v>
      </c>
      <c r="C637" s="2" t="s">
        <v>483</v>
      </c>
    </row>
    <row r="638" spans="1:3" x14ac:dyDescent="0.2">
      <c r="A638" s="2">
        <v>636</v>
      </c>
      <c r="B638" s="2">
        <f t="shared" ca="1" si="9"/>
        <v>0.83183898626622821</v>
      </c>
      <c r="C638" s="2" t="s">
        <v>482</v>
      </c>
    </row>
    <row r="639" spans="1:3" x14ac:dyDescent="0.2">
      <c r="A639" s="2">
        <v>637</v>
      </c>
      <c r="B639" s="2">
        <f t="shared" ca="1" si="9"/>
        <v>0.64273321268233552</v>
      </c>
      <c r="C639" s="2" t="s">
        <v>482</v>
      </c>
    </row>
    <row r="640" spans="1:3" x14ac:dyDescent="0.2">
      <c r="A640" s="2">
        <v>638</v>
      </c>
      <c r="B640" s="2">
        <f t="shared" ca="1" si="9"/>
        <v>0.56767654175905391</v>
      </c>
      <c r="C640" s="2" t="s">
        <v>483</v>
      </c>
    </row>
    <row r="641" spans="1:3" x14ac:dyDescent="0.2">
      <c r="A641" s="2">
        <v>639</v>
      </c>
      <c r="B641" s="2">
        <f t="shared" ca="1" si="9"/>
        <v>0.6963403046324339</v>
      </c>
      <c r="C641" s="2" t="s">
        <v>482</v>
      </c>
    </row>
    <row r="642" spans="1:3" x14ac:dyDescent="0.2">
      <c r="A642" s="2">
        <v>640</v>
      </c>
      <c r="B642" s="2">
        <f t="shared" ca="1" si="9"/>
        <v>0.70264237863182677</v>
      </c>
      <c r="C642" s="2" t="s">
        <v>483</v>
      </c>
    </row>
    <row r="643" spans="1:3" x14ac:dyDescent="0.2">
      <c r="A643" s="2">
        <v>641</v>
      </c>
      <c r="B643" s="2">
        <f t="shared" ref="B643:B706" ca="1" si="10">IF(C643="Bomb",_xlfn.NORM.INV(RAND(),0.7,0.1),_xlfn.NORM.INV(RAND(),0.6,0.15))</f>
        <v>0.76734391175908301</v>
      </c>
      <c r="C643" s="2" t="s">
        <v>483</v>
      </c>
    </row>
    <row r="644" spans="1:3" x14ac:dyDescent="0.2">
      <c r="A644" s="2">
        <v>642</v>
      </c>
      <c r="B644" s="2">
        <f t="shared" ca="1" si="10"/>
        <v>0.70129889546096502</v>
      </c>
      <c r="C644" s="2" t="s">
        <v>482</v>
      </c>
    </row>
    <row r="645" spans="1:3" x14ac:dyDescent="0.2">
      <c r="A645" s="2">
        <v>643</v>
      </c>
      <c r="B645" s="2">
        <f t="shared" ca="1" si="10"/>
        <v>0.82517290571826762</v>
      </c>
      <c r="C645" s="2" t="s">
        <v>483</v>
      </c>
    </row>
    <row r="646" spans="1:3" x14ac:dyDescent="0.2">
      <c r="A646" s="2">
        <v>644</v>
      </c>
      <c r="B646" s="2">
        <f t="shared" ca="1" si="10"/>
        <v>0.93241978620626376</v>
      </c>
      <c r="C646" s="2" t="s">
        <v>482</v>
      </c>
    </row>
    <row r="647" spans="1:3" x14ac:dyDescent="0.2">
      <c r="A647" s="2">
        <v>645</v>
      </c>
      <c r="B647" s="2">
        <f t="shared" ca="1" si="10"/>
        <v>0.51311809194245839</v>
      </c>
      <c r="C647" s="2" t="s">
        <v>482</v>
      </c>
    </row>
    <row r="648" spans="1:3" x14ac:dyDescent="0.2">
      <c r="A648" s="2">
        <v>646</v>
      </c>
      <c r="B648" s="2">
        <f t="shared" ca="1" si="10"/>
        <v>0.92961726810862666</v>
      </c>
      <c r="C648" s="2" t="s">
        <v>482</v>
      </c>
    </row>
    <row r="649" spans="1:3" x14ac:dyDescent="0.2">
      <c r="A649" s="2">
        <v>647</v>
      </c>
      <c r="B649" s="2">
        <f t="shared" ca="1" si="10"/>
        <v>0.79909148553042708</v>
      </c>
      <c r="C649" s="2" t="s">
        <v>483</v>
      </c>
    </row>
    <row r="650" spans="1:3" x14ac:dyDescent="0.2">
      <c r="A650" s="2">
        <v>648</v>
      </c>
      <c r="B650" s="2">
        <f t="shared" ca="1" si="10"/>
        <v>0.60246511414544202</v>
      </c>
      <c r="C650" s="2" t="s">
        <v>483</v>
      </c>
    </row>
    <row r="651" spans="1:3" x14ac:dyDescent="0.2">
      <c r="A651" s="2">
        <v>649</v>
      </c>
      <c r="B651" s="2">
        <f t="shared" ca="1" si="10"/>
        <v>0.82018799993183467</v>
      </c>
      <c r="C651" s="2" t="s">
        <v>483</v>
      </c>
    </row>
    <row r="652" spans="1:3" x14ac:dyDescent="0.2">
      <c r="A652" s="2">
        <v>650</v>
      </c>
      <c r="B652" s="2">
        <f t="shared" ca="1" si="10"/>
        <v>0.70483658343639999</v>
      </c>
      <c r="C652" s="2" t="s">
        <v>483</v>
      </c>
    </row>
    <row r="653" spans="1:3" x14ac:dyDescent="0.2">
      <c r="A653" s="2">
        <v>651</v>
      </c>
      <c r="B653" s="2">
        <f t="shared" ca="1" si="10"/>
        <v>0.64039619444964924</v>
      </c>
      <c r="C653" s="2" t="s">
        <v>482</v>
      </c>
    </row>
    <row r="654" spans="1:3" x14ac:dyDescent="0.2">
      <c r="A654" s="2">
        <v>652</v>
      </c>
      <c r="B654" s="2">
        <f t="shared" ca="1" si="10"/>
        <v>0.53285518572550006</v>
      </c>
      <c r="C654" s="2" t="s">
        <v>482</v>
      </c>
    </row>
    <row r="655" spans="1:3" x14ac:dyDescent="0.2">
      <c r="A655" s="2">
        <v>653</v>
      </c>
      <c r="B655" s="2">
        <f t="shared" ca="1" si="10"/>
        <v>0.53132011159114811</v>
      </c>
      <c r="C655" s="2" t="s">
        <v>482</v>
      </c>
    </row>
    <row r="656" spans="1:3" x14ac:dyDescent="0.2">
      <c r="A656" s="2">
        <v>654</v>
      </c>
      <c r="B656" s="2">
        <f t="shared" ca="1" si="10"/>
        <v>0.65060606297881773</v>
      </c>
      <c r="C656" s="2" t="s">
        <v>482</v>
      </c>
    </row>
    <row r="657" spans="1:3" x14ac:dyDescent="0.2">
      <c r="A657" s="2">
        <v>655</v>
      </c>
      <c r="B657" s="2">
        <f t="shared" ca="1" si="10"/>
        <v>0.43687178809794169</v>
      </c>
      <c r="C657" s="2" t="s">
        <v>482</v>
      </c>
    </row>
    <row r="658" spans="1:3" x14ac:dyDescent="0.2">
      <c r="A658" s="2">
        <v>656</v>
      </c>
      <c r="B658" s="2">
        <f t="shared" ca="1" si="10"/>
        <v>0.66751550889636302</v>
      </c>
      <c r="C658" s="2" t="s">
        <v>482</v>
      </c>
    </row>
    <row r="659" spans="1:3" x14ac:dyDescent="0.2">
      <c r="A659" s="2">
        <v>657</v>
      </c>
      <c r="B659" s="2">
        <f t="shared" ca="1" si="10"/>
        <v>0.6823364303934325</v>
      </c>
      <c r="C659" s="2" t="s">
        <v>483</v>
      </c>
    </row>
    <row r="660" spans="1:3" x14ac:dyDescent="0.2">
      <c r="A660" s="2">
        <v>658</v>
      </c>
      <c r="B660" s="2">
        <f t="shared" ca="1" si="10"/>
        <v>0.94855401880980894</v>
      </c>
      <c r="C660" s="2" t="s">
        <v>482</v>
      </c>
    </row>
    <row r="661" spans="1:3" x14ac:dyDescent="0.2">
      <c r="A661" s="2">
        <v>659</v>
      </c>
      <c r="B661" s="2">
        <f t="shared" ca="1" si="10"/>
        <v>0.63951776231058999</v>
      </c>
      <c r="C661" s="2" t="s">
        <v>483</v>
      </c>
    </row>
    <row r="662" spans="1:3" x14ac:dyDescent="0.2">
      <c r="A662" s="2">
        <v>660</v>
      </c>
      <c r="B662" s="2">
        <f t="shared" ca="1" si="10"/>
        <v>0.56782135859777205</v>
      </c>
      <c r="C662" s="2" t="s">
        <v>482</v>
      </c>
    </row>
    <row r="663" spans="1:3" x14ac:dyDescent="0.2">
      <c r="A663" s="2">
        <v>661</v>
      </c>
      <c r="B663" s="2">
        <f t="shared" ca="1" si="10"/>
        <v>0.59146257541219416</v>
      </c>
      <c r="C663" s="2" t="s">
        <v>483</v>
      </c>
    </row>
    <row r="664" spans="1:3" x14ac:dyDescent="0.2">
      <c r="A664" s="2">
        <v>662</v>
      </c>
      <c r="B664" s="2">
        <f t="shared" ca="1" si="10"/>
        <v>0.57994957235596312</v>
      </c>
      <c r="C664" s="2" t="s">
        <v>482</v>
      </c>
    </row>
    <row r="665" spans="1:3" x14ac:dyDescent="0.2">
      <c r="A665" s="2">
        <v>663</v>
      </c>
      <c r="B665" s="2">
        <f t="shared" ca="1" si="10"/>
        <v>0.73841280826559275</v>
      </c>
      <c r="C665" s="2" t="s">
        <v>482</v>
      </c>
    </row>
    <row r="666" spans="1:3" x14ac:dyDescent="0.2">
      <c r="A666" s="2">
        <v>664</v>
      </c>
      <c r="B666" s="2">
        <f t="shared" ca="1" si="10"/>
        <v>0.54532621490024136</v>
      </c>
      <c r="C666" s="2" t="s">
        <v>483</v>
      </c>
    </row>
    <row r="667" spans="1:3" x14ac:dyDescent="0.2">
      <c r="A667" s="2">
        <v>665</v>
      </c>
      <c r="B667" s="2">
        <f t="shared" ca="1" si="10"/>
        <v>0.75692422180870356</v>
      </c>
      <c r="C667" s="2" t="s">
        <v>482</v>
      </c>
    </row>
    <row r="668" spans="1:3" x14ac:dyDescent="0.2">
      <c r="A668" s="2">
        <v>666</v>
      </c>
      <c r="B668" s="2">
        <f t="shared" ca="1" si="10"/>
        <v>0.51309907488216067</v>
      </c>
      <c r="C668" s="2" t="s">
        <v>482</v>
      </c>
    </row>
    <row r="669" spans="1:3" x14ac:dyDescent="0.2">
      <c r="A669" s="2">
        <v>667</v>
      </c>
      <c r="B669" s="2">
        <f t="shared" ca="1" si="10"/>
        <v>0.84431171677113015</v>
      </c>
      <c r="C669" s="2" t="s">
        <v>483</v>
      </c>
    </row>
    <row r="670" spans="1:3" x14ac:dyDescent="0.2">
      <c r="A670" s="2">
        <v>668</v>
      </c>
      <c r="B670" s="2">
        <f t="shared" ca="1" si="10"/>
        <v>0.54710580630241767</v>
      </c>
      <c r="C670" s="2" t="s">
        <v>482</v>
      </c>
    </row>
    <row r="671" spans="1:3" x14ac:dyDescent="0.2">
      <c r="A671" s="2">
        <v>669</v>
      </c>
      <c r="B671" s="2">
        <f t="shared" ca="1" si="10"/>
        <v>0.45209873401604495</v>
      </c>
      <c r="C671" s="2" t="s">
        <v>482</v>
      </c>
    </row>
    <row r="672" spans="1:3" x14ac:dyDescent="0.2">
      <c r="A672" s="2">
        <v>670</v>
      </c>
      <c r="B672" s="2">
        <f t="shared" ca="1" si="10"/>
        <v>0.55702418902731565</v>
      </c>
      <c r="C672" s="2" t="s">
        <v>482</v>
      </c>
    </row>
    <row r="673" spans="1:3" x14ac:dyDescent="0.2">
      <c r="A673" s="2">
        <v>671</v>
      </c>
      <c r="B673" s="2">
        <f t="shared" ca="1" si="10"/>
        <v>0.65064800196280448</v>
      </c>
      <c r="C673" s="2" t="s">
        <v>482</v>
      </c>
    </row>
    <row r="674" spans="1:3" x14ac:dyDescent="0.2">
      <c r="A674" s="2">
        <v>672</v>
      </c>
      <c r="B674" s="2">
        <f t="shared" ca="1" si="10"/>
        <v>0.67809855746447445</v>
      </c>
      <c r="C674" s="2" t="s">
        <v>482</v>
      </c>
    </row>
    <row r="675" spans="1:3" x14ac:dyDescent="0.2">
      <c r="A675" s="2">
        <v>673</v>
      </c>
      <c r="B675" s="2">
        <f t="shared" ca="1" si="10"/>
        <v>0.56865850961544939</v>
      </c>
      <c r="C675" s="2" t="s">
        <v>482</v>
      </c>
    </row>
    <row r="676" spans="1:3" x14ac:dyDescent="0.2">
      <c r="A676" s="2">
        <v>674</v>
      </c>
      <c r="B676" s="2">
        <f t="shared" ca="1" si="10"/>
        <v>0.73454653484305144</v>
      </c>
      <c r="C676" s="2" t="s">
        <v>483</v>
      </c>
    </row>
    <row r="677" spans="1:3" x14ac:dyDescent="0.2">
      <c r="A677" s="2">
        <v>675</v>
      </c>
      <c r="B677" s="2">
        <f t="shared" ca="1" si="10"/>
        <v>0.36060754699293257</v>
      </c>
      <c r="C677" s="2" t="s">
        <v>482</v>
      </c>
    </row>
    <row r="678" spans="1:3" x14ac:dyDescent="0.2">
      <c r="A678" s="2">
        <v>676</v>
      </c>
      <c r="B678" s="2">
        <f t="shared" ca="1" si="10"/>
        <v>0.68060710522514956</v>
      </c>
      <c r="C678" s="2" t="s">
        <v>483</v>
      </c>
    </row>
    <row r="679" spans="1:3" x14ac:dyDescent="0.2">
      <c r="A679" s="2">
        <v>677</v>
      </c>
      <c r="B679" s="2">
        <f t="shared" ca="1" si="10"/>
        <v>0.70145796709848451</v>
      </c>
      <c r="C679" s="2" t="s">
        <v>482</v>
      </c>
    </row>
    <row r="680" spans="1:3" x14ac:dyDescent="0.2">
      <c r="A680" s="2">
        <v>678</v>
      </c>
      <c r="B680" s="2">
        <f t="shared" ca="1" si="10"/>
        <v>0.53293685863803342</v>
      </c>
      <c r="C680" s="2" t="s">
        <v>483</v>
      </c>
    </row>
    <row r="681" spans="1:3" x14ac:dyDescent="0.2">
      <c r="A681" s="2">
        <v>679</v>
      </c>
      <c r="B681" s="2">
        <f t="shared" ca="1" si="10"/>
        <v>0.56226075370362338</v>
      </c>
      <c r="C681" s="2" t="s">
        <v>482</v>
      </c>
    </row>
    <row r="682" spans="1:3" x14ac:dyDescent="0.2">
      <c r="A682" s="2">
        <v>680</v>
      </c>
      <c r="B682" s="2">
        <f t="shared" ca="1" si="10"/>
        <v>0.64793729710744219</v>
      </c>
      <c r="C682" s="2" t="s">
        <v>482</v>
      </c>
    </row>
    <row r="683" spans="1:3" x14ac:dyDescent="0.2">
      <c r="A683" s="2">
        <v>681</v>
      </c>
      <c r="B683" s="2">
        <f t="shared" ca="1" si="10"/>
        <v>0.6604744298783608</v>
      </c>
      <c r="C683" s="2" t="s">
        <v>482</v>
      </c>
    </row>
    <row r="684" spans="1:3" x14ac:dyDescent="0.2">
      <c r="A684" s="2">
        <v>682</v>
      </c>
      <c r="B684" s="2">
        <f t="shared" ca="1" si="10"/>
        <v>0.40134614150928771</v>
      </c>
      <c r="C684" s="2" t="s">
        <v>482</v>
      </c>
    </row>
    <row r="685" spans="1:3" x14ac:dyDescent="0.2">
      <c r="A685" s="2">
        <v>683</v>
      </c>
      <c r="B685" s="2">
        <f t="shared" ca="1" si="10"/>
        <v>0.54195193571417422</v>
      </c>
      <c r="C685" s="2" t="s">
        <v>482</v>
      </c>
    </row>
    <row r="686" spans="1:3" x14ac:dyDescent="0.2">
      <c r="A686" s="2">
        <v>684</v>
      </c>
      <c r="B686" s="2">
        <f t="shared" ca="1" si="10"/>
        <v>0.45403609054052835</v>
      </c>
      <c r="C686" s="2" t="s">
        <v>482</v>
      </c>
    </row>
    <row r="687" spans="1:3" x14ac:dyDescent="0.2">
      <c r="A687" s="2">
        <v>685</v>
      </c>
      <c r="B687" s="2">
        <f t="shared" ca="1" si="10"/>
        <v>0.84046899347589299</v>
      </c>
      <c r="C687" s="2" t="s">
        <v>483</v>
      </c>
    </row>
    <row r="688" spans="1:3" x14ac:dyDescent="0.2">
      <c r="A688" s="2">
        <v>686</v>
      </c>
      <c r="B688" s="2">
        <f t="shared" ca="1" si="10"/>
        <v>0.54131939600743617</v>
      </c>
      <c r="C688" s="2" t="s">
        <v>482</v>
      </c>
    </row>
    <row r="689" spans="1:3" x14ac:dyDescent="0.2">
      <c r="A689" s="2">
        <v>687</v>
      </c>
      <c r="B689" s="2">
        <f t="shared" ca="1" si="10"/>
        <v>0.55656700639331769</v>
      </c>
      <c r="C689" s="2" t="s">
        <v>482</v>
      </c>
    </row>
    <row r="690" spans="1:3" x14ac:dyDescent="0.2">
      <c r="A690" s="2">
        <v>688</v>
      </c>
      <c r="B690" s="2">
        <f t="shared" ca="1" si="10"/>
        <v>0.64322119815703449</v>
      </c>
      <c r="C690" s="2" t="s">
        <v>482</v>
      </c>
    </row>
    <row r="691" spans="1:3" x14ac:dyDescent="0.2">
      <c r="A691" s="2">
        <v>689</v>
      </c>
      <c r="B691" s="2">
        <f t="shared" ca="1" si="10"/>
        <v>0.60813603855580689</v>
      </c>
      <c r="C691" s="2" t="s">
        <v>482</v>
      </c>
    </row>
    <row r="692" spans="1:3" x14ac:dyDescent="0.2">
      <c r="A692" s="2">
        <v>690</v>
      </c>
      <c r="B692" s="2">
        <f t="shared" ca="1" si="10"/>
        <v>0.70611541876696371</v>
      </c>
      <c r="C692" s="2" t="s">
        <v>483</v>
      </c>
    </row>
    <row r="693" spans="1:3" x14ac:dyDescent="0.2">
      <c r="A693" s="2">
        <v>691</v>
      </c>
      <c r="B693" s="2">
        <f t="shared" ca="1" si="10"/>
        <v>0.61451503402211349</v>
      </c>
      <c r="C693" s="2" t="s">
        <v>483</v>
      </c>
    </row>
    <row r="694" spans="1:3" x14ac:dyDescent="0.2">
      <c r="A694" s="2">
        <v>692</v>
      </c>
      <c r="B694" s="2">
        <f t="shared" ca="1" si="10"/>
        <v>0.72018509789246266</v>
      </c>
      <c r="C694" s="2" t="s">
        <v>483</v>
      </c>
    </row>
    <row r="695" spans="1:3" x14ac:dyDescent="0.2">
      <c r="A695" s="2">
        <v>693</v>
      </c>
      <c r="B695" s="2">
        <f t="shared" ca="1" si="10"/>
        <v>0.65383080882062672</v>
      </c>
      <c r="C695" s="2" t="s">
        <v>483</v>
      </c>
    </row>
    <row r="696" spans="1:3" x14ac:dyDescent="0.2">
      <c r="A696" s="2">
        <v>694</v>
      </c>
      <c r="B696" s="2">
        <f t="shared" ca="1" si="10"/>
        <v>0.32125955443717236</v>
      </c>
      <c r="C696" s="2" t="s">
        <v>482</v>
      </c>
    </row>
    <row r="697" spans="1:3" x14ac:dyDescent="0.2">
      <c r="A697" s="2">
        <v>695</v>
      </c>
      <c r="B697" s="2">
        <f t="shared" ca="1" si="10"/>
        <v>0.35002201937580435</v>
      </c>
      <c r="C697" s="2" t="s">
        <v>482</v>
      </c>
    </row>
    <row r="698" spans="1:3" x14ac:dyDescent="0.2">
      <c r="A698" s="2">
        <v>696</v>
      </c>
      <c r="B698" s="2">
        <f t="shared" ca="1" si="10"/>
        <v>0.3402144964437675</v>
      </c>
      <c r="C698" s="2" t="s">
        <v>482</v>
      </c>
    </row>
    <row r="699" spans="1:3" x14ac:dyDescent="0.2">
      <c r="A699" s="2">
        <v>697</v>
      </c>
      <c r="B699" s="2">
        <f t="shared" ca="1" si="10"/>
        <v>0.42976511336669632</v>
      </c>
      <c r="C699" s="2" t="s">
        <v>482</v>
      </c>
    </row>
    <row r="700" spans="1:3" x14ac:dyDescent="0.2">
      <c r="A700" s="2">
        <v>698</v>
      </c>
      <c r="B700" s="2">
        <f t="shared" ca="1" si="10"/>
        <v>0.72586103389292045</v>
      </c>
      <c r="C700" s="2" t="s">
        <v>483</v>
      </c>
    </row>
    <row r="701" spans="1:3" x14ac:dyDescent="0.2">
      <c r="A701" s="2">
        <v>699</v>
      </c>
      <c r="B701" s="2">
        <f t="shared" ca="1" si="10"/>
        <v>0.83269885105495944</v>
      </c>
      <c r="C701" s="2" t="s">
        <v>482</v>
      </c>
    </row>
    <row r="702" spans="1:3" x14ac:dyDescent="0.2">
      <c r="A702" s="2">
        <v>700</v>
      </c>
      <c r="B702" s="2">
        <f t="shared" ca="1" si="10"/>
        <v>0.3916132413441693</v>
      </c>
      <c r="C702" s="2" t="s">
        <v>482</v>
      </c>
    </row>
    <row r="703" spans="1:3" x14ac:dyDescent="0.2">
      <c r="A703" s="2">
        <v>701</v>
      </c>
      <c r="B703" s="2">
        <f t="shared" ca="1" si="10"/>
        <v>0.35236145220871173</v>
      </c>
      <c r="C703" s="2" t="s">
        <v>482</v>
      </c>
    </row>
    <row r="704" spans="1:3" x14ac:dyDescent="0.2">
      <c r="A704" s="2">
        <v>702</v>
      </c>
      <c r="B704" s="2">
        <f t="shared" ca="1" si="10"/>
        <v>0.65938773345515067</v>
      </c>
      <c r="C704" s="2" t="s">
        <v>482</v>
      </c>
    </row>
    <row r="705" spans="1:3" x14ac:dyDescent="0.2">
      <c r="A705" s="2">
        <v>703</v>
      </c>
      <c r="B705" s="2">
        <f t="shared" ca="1" si="10"/>
        <v>0.68985401642327526</v>
      </c>
      <c r="C705" s="2" t="s">
        <v>483</v>
      </c>
    </row>
    <row r="706" spans="1:3" x14ac:dyDescent="0.2">
      <c r="A706" s="2">
        <v>704</v>
      </c>
      <c r="B706" s="2">
        <f t="shared" ca="1" si="10"/>
        <v>0.66844431242824676</v>
      </c>
      <c r="C706" s="2" t="s">
        <v>483</v>
      </c>
    </row>
    <row r="707" spans="1:3" x14ac:dyDescent="0.2">
      <c r="A707" s="2">
        <v>705</v>
      </c>
      <c r="B707" s="2">
        <f t="shared" ref="B707:B770" ca="1" si="11">IF(C707="Bomb",_xlfn.NORM.INV(RAND(),0.7,0.1),_xlfn.NORM.INV(RAND(),0.6,0.15))</f>
        <v>0.90074444072679549</v>
      </c>
      <c r="C707" s="2" t="s">
        <v>482</v>
      </c>
    </row>
    <row r="708" spans="1:3" x14ac:dyDescent="0.2">
      <c r="A708" s="2">
        <v>706</v>
      </c>
      <c r="B708" s="2">
        <f t="shared" ca="1" si="11"/>
        <v>0.57679204001569562</v>
      </c>
      <c r="C708" s="2" t="s">
        <v>482</v>
      </c>
    </row>
    <row r="709" spans="1:3" x14ac:dyDescent="0.2">
      <c r="A709" s="2">
        <v>707</v>
      </c>
      <c r="B709" s="2">
        <f t="shared" ca="1" si="11"/>
        <v>0.34137884602911034</v>
      </c>
      <c r="C709" s="2" t="s">
        <v>482</v>
      </c>
    </row>
    <row r="710" spans="1:3" x14ac:dyDescent="0.2">
      <c r="A710" s="2">
        <v>708</v>
      </c>
      <c r="B710" s="2">
        <f t="shared" ca="1" si="11"/>
        <v>0.61642270581659286</v>
      </c>
      <c r="C710" s="2" t="s">
        <v>483</v>
      </c>
    </row>
    <row r="711" spans="1:3" x14ac:dyDescent="0.2">
      <c r="A711" s="2">
        <v>709</v>
      </c>
      <c r="B711" s="2">
        <f t="shared" ca="1" si="11"/>
        <v>0.76974712718478155</v>
      </c>
      <c r="C711" s="2" t="s">
        <v>483</v>
      </c>
    </row>
    <row r="712" spans="1:3" x14ac:dyDescent="0.2">
      <c r="A712" s="2">
        <v>710</v>
      </c>
      <c r="B712" s="2">
        <f t="shared" ca="1" si="11"/>
        <v>0.52442757430054798</v>
      </c>
      <c r="C712" s="2" t="s">
        <v>483</v>
      </c>
    </row>
    <row r="713" spans="1:3" x14ac:dyDescent="0.2">
      <c r="A713" s="2">
        <v>711</v>
      </c>
      <c r="B713" s="2">
        <f t="shared" ca="1" si="11"/>
        <v>0.75898432226780532</v>
      </c>
      <c r="C713" s="2" t="s">
        <v>482</v>
      </c>
    </row>
    <row r="714" spans="1:3" x14ac:dyDescent="0.2">
      <c r="A714" s="2">
        <v>712</v>
      </c>
      <c r="B714" s="2">
        <f t="shared" ca="1" si="11"/>
        <v>0.79057384722398949</v>
      </c>
      <c r="C714" s="2" t="s">
        <v>483</v>
      </c>
    </row>
    <row r="715" spans="1:3" x14ac:dyDescent="0.2">
      <c r="A715" s="2">
        <v>713</v>
      </c>
      <c r="B715" s="2">
        <f t="shared" ca="1" si="11"/>
        <v>0.45834233018258108</v>
      </c>
      <c r="C715" s="2" t="s">
        <v>482</v>
      </c>
    </row>
    <row r="716" spans="1:3" x14ac:dyDescent="0.2">
      <c r="A716" s="2">
        <v>714</v>
      </c>
      <c r="B716" s="2">
        <f t="shared" ca="1" si="11"/>
        <v>0.82235093704646434</v>
      </c>
      <c r="C716" s="2" t="s">
        <v>482</v>
      </c>
    </row>
    <row r="717" spans="1:3" x14ac:dyDescent="0.2">
      <c r="A717" s="2">
        <v>715</v>
      </c>
      <c r="B717" s="2">
        <f t="shared" ca="1" si="11"/>
        <v>0.56932771677610028</v>
      </c>
      <c r="C717" s="2" t="s">
        <v>482</v>
      </c>
    </row>
    <row r="718" spans="1:3" x14ac:dyDescent="0.2">
      <c r="A718" s="2">
        <v>716</v>
      </c>
      <c r="B718" s="2">
        <f t="shared" ca="1" si="11"/>
        <v>0.71206884957370498</v>
      </c>
      <c r="C718" s="2" t="s">
        <v>483</v>
      </c>
    </row>
    <row r="719" spans="1:3" x14ac:dyDescent="0.2">
      <c r="A719" s="2">
        <v>717</v>
      </c>
      <c r="B719" s="2">
        <f t="shared" ca="1" si="11"/>
        <v>0.7356111290697892</v>
      </c>
      <c r="C719" s="2" t="s">
        <v>482</v>
      </c>
    </row>
    <row r="720" spans="1:3" x14ac:dyDescent="0.2">
      <c r="A720" s="2">
        <v>718</v>
      </c>
      <c r="B720" s="2">
        <f t="shared" ca="1" si="11"/>
        <v>0.64429277279081298</v>
      </c>
      <c r="C720" s="2" t="s">
        <v>482</v>
      </c>
    </row>
    <row r="721" spans="1:3" x14ac:dyDescent="0.2">
      <c r="A721" s="2">
        <v>719</v>
      </c>
      <c r="B721" s="2">
        <f t="shared" ca="1" si="11"/>
        <v>0.68471928815044358</v>
      </c>
      <c r="C721" s="2" t="s">
        <v>482</v>
      </c>
    </row>
    <row r="722" spans="1:3" x14ac:dyDescent="0.2">
      <c r="A722" s="2">
        <v>720</v>
      </c>
      <c r="B722" s="2">
        <f t="shared" ca="1" si="11"/>
        <v>0.67956533434110344</v>
      </c>
      <c r="C722" s="2" t="s">
        <v>482</v>
      </c>
    </row>
    <row r="723" spans="1:3" x14ac:dyDescent="0.2">
      <c r="A723" s="2">
        <v>721</v>
      </c>
      <c r="B723" s="2">
        <f t="shared" ca="1" si="11"/>
        <v>0.73557918633626895</v>
      </c>
      <c r="C723" s="2" t="s">
        <v>483</v>
      </c>
    </row>
    <row r="724" spans="1:3" x14ac:dyDescent="0.2">
      <c r="A724" s="2">
        <v>722</v>
      </c>
      <c r="B724" s="2">
        <f t="shared" ca="1" si="11"/>
        <v>0.59760231260650543</v>
      </c>
      <c r="C724" s="2" t="s">
        <v>482</v>
      </c>
    </row>
    <row r="725" spans="1:3" x14ac:dyDescent="0.2">
      <c r="A725" s="2">
        <v>723</v>
      </c>
      <c r="B725" s="2">
        <f t="shared" ca="1" si="11"/>
        <v>0.67323889242500012</v>
      </c>
      <c r="C725" s="2" t="s">
        <v>483</v>
      </c>
    </row>
    <row r="726" spans="1:3" x14ac:dyDescent="0.2">
      <c r="A726" s="2">
        <v>724</v>
      </c>
      <c r="B726" s="2">
        <f t="shared" ca="1" si="11"/>
        <v>0.83101193353730796</v>
      </c>
      <c r="C726" s="2" t="s">
        <v>483</v>
      </c>
    </row>
    <row r="727" spans="1:3" x14ac:dyDescent="0.2">
      <c r="A727" s="2">
        <v>725</v>
      </c>
      <c r="B727" s="2">
        <f t="shared" ca="1" si="11"/>
        <v>0.83360787004408166</v>
      </c>
      <c r="C727" s="2" t="s">
        <v>482</v>
      </c>
    </row>
    <row r="728" spans="1:3" x14ac:dyDescent="0.2">
      <c r="A728" s="2">
        <v>726</v>
      </c>
      <c r="B728" s="2">
        <f t="shared" ca="1" si="11"/>
        <v>0.88836281460313382</v>
      </c>
      <c r="C728" s="2" t="s">
        <v>482</v>
      </c>
    </row>
    <row r="729" spans="1:3" x14ac:dyDescent="0.2">
      <c r="A729" s="2">
        <v>727</v>
      </c>
      <c r="B729" s="2">
        <f t="shared" ca="1" si="11"/>
        <v>0.83162349724203077</v>
      </c>
      <c r="C729" s="2" t="s">
        <v>483</v>
      </c>
    </row>
    <row r="730" spans="1:3" x14ac:dyDescent="0.2">
      <c r="A730" s="2">
        <v>728</v>
      </c>
      <c r="B730" s="2">
        <f t="shared" ca="1" si="11"/>
        <v>0.46410287885687129</v>
      </c>
      <c r="C730" s="2" t="s">
        <v>482</v>
      </c>
    </row>
    <row r="731" spans="1:3" x14ac:dyDescent="0.2">
      <c r="A731" s="2">
        <v>729</v>
      </c>
      <c r="B731" s="2">
        <f t="shared" ca="1" si="11"/>
        <v>0.78642048435414103</v>
      </c>
      <c r="C731" s="2" t="s">
        <v>483</v>
      </c>
    </row>
    <row r="732" spans="1:3" x14ac:dyDescent="0.2">
      <c r="A732" s="2">
        <v>730</v>
      </c>
      <c r="B732" s="2">
        <f t="shared" ca="1" si="11"/>
        <v>0.65378391181608364</v>
      </c>
      <c r="C732" s="2" t="s">
        <v>483</v>
      </c>
    </row>
    <row r="733" spans="1:3" x14ac:dyDescent="0.2">
      <c r="A733" s="2">
        <v>731</v>
      </c>
      <c r="B733" s="2">
        <f t="shared" ca="1" si="11"/>
        <v>0.59352309081565346</v>
      </c>
      <c r="C733" s="2" t="s">
        <v>483</v>
      </c>
    </row>
    <row r="734" spans="1:3" x14ac:dyDescent="0.2">
      <c r="A734" s="2">
        <v>732</v>
      </c>
      <c r="B734" s="2">
        <f t="shared" ca="1" si="11"/>
        <v>0.57616726424713038</v>
      </c>
      <c r="C734" s="2" t="s">
        <v>482</v>
      </c>
    </row>
    <row r="735" spans="1:3" x14ac:dyDescent="0.2">
      <c r="A735" s="2">
        <v>733</v>
      </c>
      <c r="B735" s="2">
        <f t="shared" ca="1" si="11"/>
        <v>0.69606397538718179</v>
      </c>
      <c r="C735" s="2" t="s">
        <v>482</v>
      </c>
    </row>
    <row r="736" spans="1:3" x14ac:dyDescent="0.2">
      <c r="A736" s="2">
        <v>734</v>
      </c>
      <c r="B736" s="2">
        <f t="shared" ca="1" si="11"/>
        <v>0.8064104029217517</v>
      </c>
      <c r="C736" s="2" t="s">
        <v>482</v>
      </c>
    </row>
    <row r="737" spans="1:3" x14ac:dyDescent="0.2">
      <c r="A737" s="2">
        <v>735</v>
      </c>
      <c r="B737" s="2">
        <f t="shared" ca="1" si="11"/>
        <v>0.54426495068209801</v>
      </c>
      <c r="C737" s="2" t="s">
        <v>483</v>
      </c>
    </row>
    <row r="738" spans="1:3" x14ac:dyDescent="0.2">
      <c r="A738" s="2">
        <v>736</v>
      </c>
      <c r="B738" s="2">
        <f t="shared" ca="1" si="11"/>
        <v>0.61936392338234958</v>
      </c>
      <c r="C738" s="2" t="s">
        <v>483</v>
      </c>
    </row>
    <row r="739" spans="1:3" x14ac:dyDescent="0.2">
      <c r="A739" s="2">
        <v>737</v>
      </c>
      <c r="B739" s="2">
        <f t="shared" ca="1" si="11"/>
        <v>0.79265534991345987</v>
      </c>
      <c r="C739" s="2" t="s">
        <v>482</v>
      </c>
    </row>
    <row r="740" spans="1:3" x14ac:dyDescent="0.2">
      <c r="A740" s="2">
        <v>738</v>
      </c>
      <c r="B740" s="2">
        <f t="shared" ca="1" si="11"/>
        <v>0.91052199694821012</v>
      </c>
      <c r="C740" s="2" t="s">
        <v>482</v>
      </c>
    </row>
    <row r="741" spans="1:3" x14ac:dyDescent="0.2">
      <c r="A741" s="2">
        <v>739</v>
      </c>
      <c r="B741" s="2">
        <f t="shared" ca="1" si="11"/>
        <v>0.58534618038061548</v>
      </c>
      <c r="C741" s="2" t="s">
        <v>483</v>
      </c>
    </row>
    <row r="742" spans="1:3" x14ac:dyDescent="0.2">
      <c r="A742" s="2">
        <v>740</v>
      </c>
      <c r="B742" s="2">
        <f t="shared" ca="1" si="11"/>
        <v>0.7721822329463609</v>
      </c>
      <c r="C742" s="2" t="s">
        <v>482</v>
      </c>
    </row>
    <row r="743" spans="1:3" x14ac:dyDescent="0.2">
      <c r="A743" s="2">
        <v>741</v>
      </c>
      <c r="B743" s="2">
        <f t="shared" ca="1" si="11"/>
        <v>0.8969542897533811</v>
      </c>
      <c r="C743" s="2" t="s">
        <v>482</v>
      </c>
    </row>
    <row r="744" spans="1:3" x14ac:dyDescent="0.2">
      <c r="A744" s="2">
        <v>742</v>
      </c>
      <c r="B744" s="2">
        <f t="shared" ca="1" si="11"/>
        <v>0.53055401132800362</v>
      </c>
      <c r="C744" s="2" t="s">
        <v>482</v>
      </c>
    </row>
    <row r="745" spans="1:3" x14ac:dyDescent="0.2">
      <c r="A745" s="2">
        <v>743</v>
      </c>
      <c r="B745" s="2">
        <f t="shared" ca="1" si="11"/>
        <v>0.50431652962307605</v>
      </c>
      <c r="C745" s="2" t="s">
        <v>482</v>
      </c>
    </row>
    <row r="746" spans="1:3" x14ac:dyDescent="0.2">
      <c r="A746" s="2">
        <v>744</v>
      </c>
      <c r="B746" s="2">
        <f t="shared" ca="1" si="11"/>
        <v>0.91873913146712094</v>
      </c>
      <c r="C746" s="2" t="s">
        <v>482</v>
      </c>
    </row>
    <row r="747" spans="1:3" x14ac:dyDescent="0.2">
      <c r="A747" s="2">
        <v>745</v>
      </c>
      <c r="B747" s="2">
        <f t="shared" ca="1" si="11"/>
        <v>0.46217780895122185</v>
      </c>
      <c r="C747" s="2" t="s">
        <v>482</v>
      </c>
    </row>
    <row r="748" spans="1:3" x14ac:dyDescent="0.2">
      <c r="A748" s="2">
        <v>746</v>
      </c>
      <c r="B748" s="2">
        <f t="shared" ca="1" si="11"/>
        <v>0.60172079427368086</v>
      </c>
      <c r="C748" s="2" t="s">
        <v>483</v>
      </c>
    </row>
    <row r="749" spans="1:3" x14ac:dyDescent="0.2">
      <c r="A749" s="2">
        <v>747</v>
      </c>
      <c r="B749" s="2">
        <f t="shared" ca="1" si="11"/>
        <v>0.5835845552138641</v>
      </c>
      <c r="C749" s="2" t="s">
        <v>483</v>
      </c>
    </row>
    <row r="750" spans="1:3" x14ac:dyDescent="0.2">
      <c r="A750" s="2">
        <v>748</v>
      </c>
      <c r="B750" s="2">
        <f t="shared" ca="1" si="11"/>
        <v>0.4083281543679691</v>
      </c>
      <c r="C750" s="2" t="s">
        <v>482</v>
      </c>
    </row>
    <row r="751" spans="1:3" x14ac:dyDescent="0.2">
      <c r="A751" s="2">
        <v>749</v>
      </c>
      <c r="B751" s="2">
        <f t="shared" ca="1" si="11"/>
        <v>0.62532256573640088</v>
      </c>
      <c r="C751" s="2" t="s">
        <v>483</v>
      </c>
    </row>
    <row r="752" spans="1:3" x14ac:dyDescent="0.2">
      <c r="A752" s="2">
        <v>750</v>
      </c>
      <c r="B752" s="2">
        <f t="shared" ca="1" si="11"/>
        <v>0.61434845409391214</v>
      </c>
      <c r="C752" s="2" t="s">
        <v>482</v>
      </c>
    </row>
    <row r="753" spans="1:3" x14ac:dyDescent="0.2">
      <c r="A753" s="2">
        <v>751</v>
      </c>
      <c r="B753" s="2">
        <f t="shared" ca="1" si="11"/>
        <v>0.79271365109950498</v>
      </c>
      <c r="C753" s="2" t="s">
        <v>483</v>
      </c>
    </row>
    <row r="754" spans="1:3" x14ac:dyDescent="0.2">
      <c r="A754" s="2">
        <v>752</v>
      </c>
      <c r="B754" s="2">
        <f t="shared" ca="1" si="11"/>
        <v>0.82835812593176561</v>
      </c>
      <c r="C754" s="2" t="s">
        <v>483</v>
      </c>
    </row>
    <row r="755" spans="1:3" x14ac:dyDescent="0.2">
      <c r="A755" s="2">
        <v>753</v>
      </c>
      <c r="B755" s="2">
        <f t="shared" ca="1" si="11"/>
        <v>0.76135391754880666</v>
      </c>
      <c r="C755" s="2" t="s">
        <v>483</v>
      </c>
    </row>
    <row r="756" spans="1:3" x14ac:dyDescent="0.2">
      <c r="A756" s="2">
        <v>754</v>
      </c>
      <c r="B756" s="2">
        <f t="shared" ca="1" si="11"/>
        <v>0.79823904355628283</v>
      </c>
      <c r="C756" s="2" t="s">
        <v>483</v>
      </c>
    </row>
    <row r="757" spans="1:3" x14ac:dyDescent="0.2">
      <c r="A757" s="2">
        <v>755</v>
      </c>
      <c r="B757" s="2">
        <f t="shared" ca="1" si="11"/>
        <v>0.72711532517710231</v>
      </c>
      <c r="C757" s="2" t="s">
        <v>482</v>
      </c>
    </row>
    <row r="758" spans="1:3" x14ac:dyDescent="0.2">
      <c r="A758" s="2">
        <v>756</v>
      </c>
      <c r="B758" s="2">
        <f t="shared" ca="1" si="11"/>
        <v>0.83018014604863422</v>
      </c>
      <c r="C758" s="2" t="s">
        <v>483</v>
      </c>
    </row>
    <row r="759" spans="1:3" x14ac:dyDescent="0.2">
      <c r="A759" s="2">
        <v>757</v>
      </c>
      <c r="B759" s="2">
        <f t="shared" ca="1" si="11"/>
        <v>0.76542837118076168</v>
      </c>
      <c r="C759" s="2" t="s">
        <v>483</v>
      </c>
    </row>
    <row r="760" spans="1:3" x14ac:dyDescent="0.2">
      <c r="A760" s="2">
        <v>758</v>
      </c>
      <c r="B760" s="2">
        <f t="shared" ca="1" si="11"/>
        <v>0.85214742549554567</v>
      </c>
      <c r="C760" s="2" t="s">
        <v>483</v>
      </c>
    </row>
    <row r="761" spans="1:3" x14ac:dyDescent="0.2">
      <c r="A761" s="2">
        <v>759</v>
      </c>
      <c r="B761" s="2">
        <f t="shared" ca="1" si="11"/>
        <v>0.73024600252508576</v>
      </c>
      <c r="C761" s="2" t="s">
        <v>482</v>
      </c>
    </row>
    <row r="762" spans="1:3" x14ac:dyDescent="0.2">
      <c r="A762" s="2">
        <v>760</v>
      </c>
      <c r="B762" s="2">
        <f t="shared" ca="1" si="11"/>
        <v>0.73376403963214887</v>
      </c>
      <c r="C762" s="2" t="s">
        <v>483</v>
      </c>
    </row>
    <row r="763" spans="1:3" x14ac:dyDescent="0.2">
      <c r="A763" s="2">
        <v>761</v>
      </c>
      <c r="B763" s="2">
        <f t="shared" ca="1" si="11"/>
        <v>0.48409831048569069</v>
      </c>
      <c r="C763" s="2" t="s">
        <v>482</v>
      </c>
    </row>
    <row r="764" spans="1:3" x14ac:dyDescent="0.2">
      <c r="A764" s="2">
        <v>762</v>
      </c>
      <c r="B764" s="2">
        <f t="shared" ca="1" si="11"/>
        <v>0.62958533763140101</v>
      </c>
      <c r="C764" s="2" t="s">
        <v>482</v>
      </c>
    </row>
    <row r="765" spans="1:3" x14ac:dyDescent="0.2">
      <c r="A765" s="2">
        <v>763</v>
      </c>
      <c r="B765" s="2">
        <f t="shared" ca="1" si="11"/>
        <v>0.5501982736963682</v>
      </c>
      <c r="C765" s="2" t="s">
        <v>482</v>
      </c>
    </row>
    <row r="766" spans="1:3" x14ac:dyDescent="0.2">
      <c r="A766" s="2">
        <v>764</v>
      </c>
      <c r="B766" s="2">
        <f t="shared" ca="1" si="11"/>
        <v>0.43871242802485244</v>
      </c>
      <c r="C766" s="2" t="s">
        <v>482</v>
      </c>
    </row>
    <row r="767" spans="1:3" x14ac:dyDescent="0.2">
      <c r="A767" s="2">
        <v>765</v>
      </c>
      <c r="B767" s="2">
        <f t="shared" ca="1" si="11"/>
        <v>0.76083333797303487</v>
      </c>
      <c r="C767" s="2" t="s">
        <v>482</v>
      </c>
    </row>
    <row r="768" spans="1:3" x14ac:dyDescent="0.2">
      <c r="A768" s="2">
        <v>766</v>
      </c>
      <c r="B768" s="2">
        <f t="shared" ca="1" si="11"/>
        <v>0.54030678224704953</v>
      </c>
      <c r="C768" s="2" t="s">
        <v>482</v>
      </c>
    </row>
    <row r="769" spans="1:3" x14ac:dyDescent="0.2">
      <c r="A769" s="2">
        <v>767</v>
      </c>
      <c r="B769" s="2">
        <f t="shared" ca="1" si="11"/>
        <v>0.54984468865832481</v>
      </c>
      <c r="C769" s="2" t="s">
        <v>483</v>
      </c>
    </row>
    <row r="770" spans="1:3" x14ac:dyDescent="0.2">
      <c r="A770" s="2">
        <v>768</v>
      </c>
      <c r="B770" s="2">
        <f t="shared" ca="1" si="11"/>
        <v>0.70064148962124451</v>
      </c>
      <c r="C770" s="2" t="s">
        <v>483</v>
      </c>
    </row>
    <row r="771" spans="1:3" x14ac:dyDescent="0.2">
      <c r="A771" s="2">
        <v>769</v>
      </c>
      <c r="B771" s="2">
        <f t="shared" ref="B771:B834" ca="1" si="12">IF(C771="Bomb",_xlfn.NORM.INV(RAND(),0.7,0.1),_xlfn.NORM.INV(RAND(),0.6,0.15))</f>
        <v>0.37927914001724128</v>
      </c>
      <c r="C771" s="2" t="s">
        <v>482</v>
      </c>
    </row>
    <row r="772" spans="1:3" x14ac:dyDescent="0.2">
      <c r="A772" s="2">
        <v>770</v>
      </c>
      <c r="B772" s="2">
        <f t="shared" ca="1" si="12"/>
        <v>0.56604531122434421</v>
      </c>
      <c r="C772" s="2" t="s">
        <v>483</v>
      </c>
    </row>
    <row r="773" spans="1:3" x14ac:dyDescent="0.2">
      <c r="A773" s="2">
        <v>771</v>
      </c>
      <c r="B773" s="2">
        <f t="shared" ca="1" si="12"/>
        <v>0.59795453718615632</v>
      </c>
      <c r="C773" s="2" t="s">
        <v>482</v>
      </c>
    </row>
    <row r="774" spans="1:3" x14ac:dyDescent="0.2">
      <c r="A774" s="2">
        <v>772</v>
      </c>
      <c r="B774" s="2">
        <f t="shared" ca="1" si="12"/>
        <v>0.56306707055303562</v>
      </c>
      <c r="C774" s="2" t="s">
        <v>482</v>
      </c>
    </row>
    <row r="775" spans="1:3" x14ac:dyDescent="0.2">
      <c r="A775" s="2">
        <v>773</v>
      </c>
      <c r="B775" s="2">
        <f t="shared" ca="1" si="12"/>
        <v>0.32964694513800147</v>
      </c>
      <c r="C775" s="2" t="s">
        <v>482</v>
      </c>
    </row>
    <row r="776" spans="1:3" x14ac:dyDescent="0.2">
      <c r="A776" s="2">
        <v>774</v>
      </c>
      <c r="B776" s="2">
        <f t="shared" ca="1" si="12"/>
        <v>0.50942418039369719</v>
      </c>
      <c r="C776" s="2" t="s">
        <v>482</v>
      </c>
    </row>
    <row r="777" spans="1:3" x14ac:dyDescent="0.2">
      <c r="A777" s="2">
        <v>775</v>
      </c>
      <c r="B777" s="2">
        <f t="shared" ca="1" si="12"/>
        <v>0.62755894967415105</v>
      </c>
      <c r="C777" s="2" t="s">
        <v>483</v>
      </c>
    </row>
    <row r="778" spans="1:3" x14ac:dyDescent="0.2">
      <c r="A778" s="2">
        <v>776</v>
      </c>
      <c r="B778" s="2">
        <f t="shared" ca="1" si="12"/>
        <v>0.55562421929814887</v>
      </c>
      <c r="C778" s="2" t="s">
        <v>482</v>
      </c>
    </row>
    <row r="779" spans="1:3" x14ac:dyDescent="0.2">
      <c r="A779" s="2">
        <v>777</v>
      </c>
      <c r="B779" s="2">
        <f t="shared" ca="1" si="12"/>
        <v>0.82305390299574943</v>
      </c>
      <c r="C779" s="2" t="s">
        <v>483</v>
      </c>
    </row>
    <row r="780" spans="1:3" x14ac:dyDescent="0.2">
      <c r="A780" s="2">
        <v>778</v>
      </c>
      <c r="B780" s="2">
        <f t="shared" ca="1" si="12"/>
        <v>0.677468914132349</v>
      </c>
      <c r="C780" s="2" t="s">
        <v>483</v>
      </c>
    </row>
    <row r="781" spans="1:3" x14ac:dyDescent="0.2">
      <c r="A781" s="2">
        <v>779</v>
      </c>
      <c r="B781" s="2">
        <f t="shared" ca="1" si="12"/>
        <v>0.86206720224957312</v>
      </c>
      <c r="C781" s="2" t="s">
        <v>483</v>
      </c>
    </row>
    <row r="782" spans="1:3" x14ac:dyDescent="0.2">
      <c r="A782" s="2">
        <v>780</v>
      </c>
      <c r="B782" s="2">
        <f t="shared" ca="1" si="12"/>
        <v>0.79952746026033661</v>
      </c>
      <c r="C782" s="2" t="s">
        <v>483</v>
      </c>
    </row>
    <row r="783" spans="1:3" x14ac:dyDescent="0.2">
      <c r="A783" s="2">
        <v>781</v>
      </c>
      <c r="B783" s="2">
        <f t="shared" ca="1" si="12"/>
        <v>0.70187124682604141</v>
      </c>
      <c r="C783" s="2" t="s">
        <v>483</v>
      </c>
    </row>
    <row r="784" spans="1:3" x14ac:dyDescent="0.2">
      <c r="A784" s="2">
        <v>782</v>
      </c>
      <c r="B784" s="2">
        <f t="shared" ca="1" si="12"/>
        <v>0.92808278572823877</v>
      </c>
      <c r="C784" s="2" t="s">
        <v>483</v>
      </c>
    </row>
    <row r="785" spans="1:3" x14ac:dyDescent="0.2">
      <c r="A785" s="2">
        <v>783</v>
      </c>
      <c r="B785" s="2">
        <f t="shared" ca="1" si="12"/>
        <v>0.76054389540046541</v>
      </c>
      <c r="C785" s="2" t="s">
        <v>483</v>
      </c>
    </row>
    <row r="786" spans="1:3" x14ac:dyDescent="0.2">
      <c r="A786" s="2">
        <v>784</v>
      </c>
      <c r="B786" s="2">
        <f t="shared" ca="1" si="12"/>
        <v>0.73179756465550061</v>
      </c>
      <c r="C786" s="2" t="s">
        <v>482</v>
      </c>
    </row>
    <row r="787" spans="1:3" x14ac:dyDescent="0.2">
      <c r="A787" s="2">
        <v>785</v>
      </c>
      <c r="B787" s="2">
        <f t="shared" ca="1" si="12"/>
        <v>0.73048637275112438</v>
      </c>
      <c r="C787" s="2" t="s">
        <v>482</v>
      </c>
    </row>
    <row r="788" spans="1:3" x14ac:dyDescent="0.2">
      <c r="A788" s="2">
        <v>786</v>
      </c>
      <c r="B788" s="2">
        <f t="shared" ca="1" si="12"/>
        <v>0.62228163003699144</v>
      </c>
      <c r="C788" s="2" t="s">
        <v>482</v>
      </c>
    </row>
    <row r="789" spans="1:3" x14ac:dyDescent="0.2">
      <c r="A789" s="2">
        <v>787</v>
      </c>
      <c r="B789" s="2">
        <f t="shared" ca="1" si="12"/>
        <v>0.79189426930772433</v>
      </c>
      <c r="C789" s="2" t="s">
        <v>483</v>
      </c>
    </row>
    <row r="790" spans="1:3" x14ac:dyDescent="0.2">
      <c r="A790" s="2">
        <v>788</v>
      </c>
      <c r="B790" s="2">
        <f t="shared" ca="1" si="12"/>
        <v>0.54058053478916357</v>
      </c>
      <c r="C790" s="2" t="s">
        <v>482</v>
      </c>
    </row>
    <row r="791" spans="1:3" x14ac:dyDescent="0.2">
      <c r="A791" s="2">
        <v>789</v>
      </c>
      <c r="B791" s="2">
        <f t="shared" ca="1" si="12"/>
        <v>0.5773932090146392</v>
      </c>
      <c r="C791" s="2" t="s">
        <v>483</v>
      </c>
    </row>
    <row r="792" spans="1:3" x14ac:dyDescent="0.2">
      <c r="A792" s="2">
        <v>790</v>
      </c>
      <c r="B792" s="2">
        <f t="shared" ca="1" si="12"/>
        <v>0.69571196511468414</v>
      </c>
      <c r="C792" s="2" t="s">
        <v>483</v>
      </c>
    </row>
    <row r="793" spans="1:3" x14ac:dyDescent="0.2">
      <c r="A793" s="2">
        <v>791</v>
      </c>
      <c r="B793" s="2">
        <f t="shared" ca="1" si="12"/>
        <v>0.81939773207763333</v>
      </c>
      <c r="C793" s="2" t="s">
        <v>482</v>
      </c>
    </row>
    <row r="794" spans="1:3" x14ac:dyDescent="0.2">
      <c r="A794" s="2">
        <v>792</v>
      </c>
      <c r="B794" s="2">
        <f t="shared" ca="1" si="12"/>
        <v>0.42463681251597296</v>
      </c>
      <c r="C794" s="2" t="s">
        <v>482</v>
      </c>
    </row>
    <row r="795" spans="1:3" x14ac:dyDescent="0.2">
      <c r="A795" s="2">
        <v>793</v>
      </c>
      <c r="B795" s="2">
        <f t="shared" ca="1" si="12"/>
        <v>0.81387542803991952</v>
      </c>
      <c r="C795" s="2" t="s">
        <v>483</v>
      </c>
    </row>
    <row r="796" spans="1:3" x14ac:dyDescent="0.2">
      <c r="A796" s="2">
        <v>794</v>
      </c>
      <c r="B796" s="2">
        <f t="shared" ca="1" si="12"/>
        <v>0.5163953468897573</v>
      </c>
      <c r="C796" s="2" t="s">
        <v>482</v>
      </c>
    </row>
    <row r="797" spans="1:3" x14ac:dyDescent="0.2">
      <c r="A797" s="2">
        <v>795</v>
      </c>
      <c r="B797" s="2">
        <f t="shared" ca="1" si="12"/>
        <v>0.67518404021609357</v>
      </c>
      <c r="C797" s="2" t="s">
        <v>482</v>
      </c>
    </row>
    <row r="798" spans="1:3" x14ac:dyDescent="0.2">
      <c r="A798" s="2">
        <v>796</v>
      </c>
      <c r="B798" s="2">
        <f t="shared" ca="1" si="12"/>
        <v>0.51758939838071094</v>
      </c>
      <c r="C798" s="2" t="s">
        <v>482</v>
      </c>
    </row>
    <row r="799" spans="1:3" x14ac:dyDescent="0.2">
      <c r="A799" s="2">
        <v>797</v>
      </c>
      <c r="B799" s="2">
        <f t="shared" ca="1" si="12"/>
        <v>0.55868976763502098</v>
      </c>
      <c r="C799" s="2" t="s">
        <v>482</v>
      </c>
    </row>
    <row r="800" spans="1:3" x14ac:dyDescent="0.2">
      <c r="A800" s="2">
        <v>798</v>
      </c>
      <c r="B800" s="2">
        <f t="shared" ca="1" si="12"/>
        <v>0.72448922636351232</v>
      </c>
      <c r="C800" s="2" t="s">
        <v>483</v>
      </c>
    </row>
    <row r="801" spans="1:3" x14ac:dyDescent="0.2">
      <c r="A801" s="2">
        <v>799</v>
      </c>
      <c r="B801" s="2">
        <f t="shared" ca="1" si="12"/>
        <v>0.95270966241735455</v>
      </c>
      <c r="C801" s="2" t="s">
        <v>482</v>
      </c>
    </row>
    <row r="802" spans="1:3" x14ac:dyDescent="0.2">
      <c r="A802" s="2">
        <v>800</v>
      </c>
      <c r="B802" s="2">
        <f t="shared" ca="1" si="12"/>
        <v>0.22242059539358899</v>
      </c>
      <c r="C802" s="2" t="s">
        <v>482</v>
      </c>
    </row>
    <row r="803" spans="1:3" x14ac:dyDescent="0.2">
      <c r="A803" s="2">
        <v>801</v>
      </c>
      <c r="B803" s="2">
        <f t="shared" ca="1" si="12"/>
        <v>0.59168679720609152</v>
      </c>
      <c r="C803" s="2" t="s">
        <v>482</v>
      </c>
    </row>
    <row r="804" spans="1:3" x14ac:dyDescent="0.2">
      <c r="A804" s="2">
        <v>802</v>
      </c>
      <c r="B804" s="2">
        <f t="shared" ca="1" si="12"/>
        <v>0.41212767095537184</v>
      </c>
      <c r="C804" s="2" t="s">
        <v>482</v>
      </c>
    </row>
    <row r="805" spans="1:3" x14ac:dyDescent="0.2">
      <c r="A805" s="2">
        <v>803</v>
      </c>
      <c r="B805" s="2">
        <f t="shared" ca="1" si="12"/>
        <v>0.68331416268157341</v>
      </c>
      <c r="C805" s="2" t="s">
        <v>483</v>
      </c>
    </row>
    <row r="806" spans="1:3" x14ac:dyDescent="0.2">
      <c r="A806" s="2">
        <v>804</v>
      </c>
      <c r="B806" s="2">
        <f t="shared" ca="1" si="12"/>
        <v>0.35407494851178978</v>
      </c>
      <c r="C806" s="2" t="s">
        <v>482</v>
      </c>
    </row>
    <row r="807" spans="1:3" x14ac:dyDescent="0.2">
      <c r="A807" s="2">
        <v>805</v>
      </c>
      <c r="B807" s="2">
        <f t="shared" ca="1" si="12"/>
        <v>0.61081069228970963</v>
      </c>
      <c r="C807" s="2" t="s">
        <v>483</v>
      </c>
    </row>
    <row r="808" spans="1:3" x14ac:dyDescent="0.2">
      <c r="A808" s="2">
        <v>806</v>
      </c>
      <c r="B808" s="2">
        <f t="shared" ca="1" si="12"/>
        <v>0.45676893466053714</v>
      </c>
      <c r="C808" s="2" t="s">
        <v>482</v>
      </c>
    </row>
    <row r="809" spans="1:3" x14ac:dyDescent="0.2">
      <c r="A809" s="2">
        <v>807</v>
      </c>
      <c r="B809" s="2">
        <f t="shared" ca="1" si="12"/>
        <v>0.76155515151805453</v>
      </c>
      <c r="C809" s="2" t="s">
        <v>483</v>
      </c>
    </row>
    <row r="810" spans="1:3" x14ac:dyDescent="0.2">
      <c r="A810" s="2">
        <v>808</v>
      </c>
      <c r="B810" s="2">
        <f t="shared" ca="1" si="12"/>
        <v>0.67036223123607575</v>
      </c>
      <c r="C810" s="2" t="s">
        <v>483</v>
      </c>
    </row>
    <row r="811" spans="1:3" x14ac:dyDescent="0.2">
      <c r="A811" s="2">
        <v>809</v>
      </c>
      <c r="B811" s="2">
        <f t="shared" ca="1" si="12"/>
        <v>0.73918209223629328</v>
      </c>
      <c r="C811" s="2" t="s">
        <v>483</v>
      </c>
    </row>
    <row r="812" spans="1:3" x14ac:dyDescent="0.2">
      <c r="A812" s="2">
        <v>810</v>
      </c>
      <c r="B812" s="2">
        <f t="shared" ca="1" si="12"/>
        <v>0.73711129096253447</v>
      </c>
      <c r="C812" s="2" t="s">
        <v>483</v>
      </c>
    </row>
    <row r="813" spans="1:3" x14ac:dyDescent="0.2">
      <c r="A813" s="2">
        <v>811</v>
      </c>
      <c r="B813" s="2">
        <f t="shared" ca="1" si="12"/>
        <v>0.52143982091290031</v>
      </c>
      <c r="C813" s="2" t="s">
        <v>482</v>
      </c>
    </row>
    <row r="814" spans="1:3" x14ac:dyDescent="0.2">
      <c r="A814" s="2">
        <v>812</v>
      </c>
      <c r="B814" s="2">
        <f t="shared" ca="1" si="12"/>
        <v>0.60498273371374367</v>
      </c>
      <c r="C814" s="2" t="s">
        <v>483</v>
      </c>
    </row>
    <row r="815" spans="1:3" x14ac:dyDescent="0.2">
      <c r="A815" s="2">
        <v>813</v>
      </c>
      <c r="B815" s="2">
        <f t="shared" ca="1" si="12"/>
        <v>0.61774966310282309</v>
      </c>
      <c r="C815" s="2" t="s">
        <v>483</v>
      </c>
    </row>
    <row r="816" spans="1:3" x14ac:dyDescent="0.2">
      <c r="A816" s="2">
        <v>814</v>
      </c>
      <c r="B816" s="2">
        <f t="shared" ca="1" si="12"/>
        <v>0.67346828601840891</v>
      </c>
      <c r="C816" s="2" t="s">
        <v>482</v>
      </c>
    </row>
    <row r="817" spans="1:3" x14ac:dyDescent="0.2">
      <c r="A817" s="2">
        <v>815</v>
      </c>
      <c r="B817" s="2">
        <f t="shared" ca="1" si="12"/>
        <v>0.40432756318376928</v>
      </c>
      <c r="C817" s="2" t="s">
        <v>482</v>
      </c>
    </row>
    <row r="818" spans="1:3" x14ac:dyDescent="0.2">
      <c r="A818" s="2">
        <v>816</v>
      </c>
      <c r="B818" s="2">
        <f t="shared" ca="1" si="12"/>
        <v>0.64245863650751267</v>
      </c>
      <c r="C818" s="2" t="s">
        <v>482</v>
      </c>
    </row>
    <row r="819" spans="1:3" x14ac:dyDescent="0.2">
      <c r="A819" s="2">
        <v>817</v>
      </c>
      <c r="B819" s="2">
        <f t="shared" ca="1" si="12"/>
        <v>0.60725040631675198</v>
      </c>
      <c r="C819" s="2" t="s">
        <v>482</v>
      </c>
    </row>
    <row r="820" spans="1:3" x14ac:dyDescent="0.2">
      <c r="A820" s="2">
        <v>818</v>
      </c>
      <c r="B820" s="2">
        <f t="shared" ca="1" si="12"/>
        <v>0.73036158199145584</v>
      </c>
      <c r="C820" s="2" t="s">
        <v>482</v>
      </c>
    </row>
    <row r="821" spans="1:3" x14ac:dyDescent="0.2">
      <c r="A821" s="2">
        <v>819</v>
      </c>
      <c r="B821" s="2">
        <f t="shared" ca="1" si="12"/>
        <v>0.72557923028903237</v>
      </c>
      <c r="C821" s="2" t="s">
        <v>482</v>
      </c>
    </row>
    <row r="822" spans="1:3" x14ac:dyDescent="0.2">
      <c r="A822" s="2">
        <v>820</v>
      </c>
      <c r="B822" s="2">
        <f t="shared" ca="1" si="12"/>
        <v>0.25302293775123857</v>
      </c>
      <c r="C822" s="2" t="s">
        <v>482</v>
      </c>
    </row>
    <row r="823" spans="1:3" x14ac:dyDescent="0.2">
      <c r="A823" s="2">
        <v>821</v>
      </c>
      <c r="B823" s="2">
        <f t="shared" ca="1" si="12"/>
        <v>0.57376520247339247</v>
      </c>
      <c r="C823" s="2" t="s">
        <v>483</v>
      </c>
    </row>
    <row r="824" spans="1:3" x14ac:dyDescent="0.2">
      <c r="A824" s="2">
        <v>822</v>
      </c>
      <c r="B824" s="2">
        <f t="shared" ca="1" si="12"/>
        <v>0.68599069564409176</v>
      </c>
      <c r="C824" s="2" t="s">
        <v>482</v>
      </c>
    </row>
    <row r="825" spans="1:3" x14ac:dyDescent="0.2">
      <c r="A825" s="2">
        <v>823</v>
      </c>
      <c r="B825" s="2">
        <f t="shared" ca="1" si="12"/>
        <v>0.73540188714093924</v>
      </c>
      <c r="C825" s="2" t="s">
        <v>483</v>
      </c>
    </row>
    <row r="826" spans="1:3" x14ac:dyDescent="0.2">
      <c r="A826" s="2">
        <v>824</v>
      </c>
      <c r="B826" s="2">
        <f t="shared" ca="1" si="12"/>
        <v>0.85162400155484053</v>
      </c>
      <c r="C826" s="2" t="s">
        <v>483</v>
      </c>
    </row>
    <row r="827" spans="1:3" x14ac:dyDescent="0.2">
      <c r="A827" s="2">
        <v>825</v>
      </c>
      <c r="B827" s="2">
        <f t="shared" ca="1" si="12"/>
        <v>0.92373411898891311</v>
      </c>
      <c r="C827" s="2" t="s">
        <v>483</v>
      </c>
    </row>
    <row r="828" spans="1:3" x14ac:dyDescent="0.2">
      <c r="A828" s="2">
        <v>826</v>
      </c>
      <c r="B828" s="2">
        <f t="shared" ca="1" si="12"/>
        <v>0.80347701958967555</v>
      </c>
      <c r="C828" s="2" t="s">
        <v>482</v>
      </c>
    </row>
    <row r="829" spans="1:3" x14ac:dyDescent="0.2">
      <c r="A829" s="2">
        <v>827</v>
      </c>
      <c r="B829" s="2">
        <f t="shared" ca="1" si="12"/>
        <v>0.6218087215815028</v>
      </c>
      <c r="C829" s="2" t="s">
        <v>482</v>
      </c>
    </row>
    <row r="830" spans="1:3" x14ac:dyDescent="0.2">
      <c r="A830" s="2">
        <v>828</v>
      </c>
      <c r="B830" s="2">
        <f t="shared" ca="1" si="12"/>
        <v>0.38339355251738583</v>
      </c>
      <c r="C830" s="2" t="s">
        <v>482</v>
      </c>
    </row>
    <row r="831" spans="1:3" x14ac:dyDescent="0.2">
      <c r="A831" s="2">
        <v>829</v>
      </c>
      <c r="B831" s="2">
        <f t="shared" ca="1" si="12"/>
        <v>0.74899507824954825</v>
      </c>
      <c r="C831" s="2" t="s">
        <v>483</v>
      </c>
    </row>
    <row r="832" spans="1:3" x14ac:dyDescent="0.2">
      <c r="A832" s="2">
        <v>830</v>
      </c>
      <c r="B832" s="2">
        <f t="shared" ca="1" si="12"/>
        <v>0.34901683101155068</v>
      </c>
      <c r="C832" s="2" t="s">
        <v>482</v>
      </c>
    </row>
    <row r="833" spans="1:3" x14ac:dyDescent="0.2">
      <c r="A833" s="2">
        <v>831</v>
      </c>
      <c r="B833" s="2">
        <f t="shared" ca="1" si="12"/>
        <v>0.50191195319284487</v>
      </c>
      <c r="C833" s="2" t="s">
        <v>482</v>
      </c>
    </row>
    <row r="834" spans="1:3" x14ac:dyDescent="0.2">
      <c r="A834" s="2">
        <v>832</v>
      </c>
      <c r="B834" s="2">
        <f t="shared" ca="1" si="12"/>
        <v>0.64570243029219176</v>
      </c>
      <c r="C834" s="2" t="s">
        <v>482</v>
      </c>
    </row>
    <row r="835" spans="1:3" x14ac:dyDescent="0.2">
      <c r="A835" s="2">
        <v>833</v>
      </c>
      <c r="B835" s="2">
        <f t="shared" ref="B835:B898" ca="1" si="13">IF(C835="Bomb",_xlfn.NORM.INV(RAND(),0.7,0.1),_xlfn.NORM.INV(RAND(),0.6,0.15))</f>
        <v>0.53895653780765795</v>
      </c>
      <c r="C835" s="2" t="s">
        <v>483</v>
      </c>
    </row>
    <row r="836" spans="1:3" x14ac:dyDescent="0.2">
      <c r="A836" s="2">
        <v>834</v>
      </c>
      <c r="B836" s="2">
        <f t="shared" ca="1" si="13"/>
        <v>0.81159638160405501</v>
      </c>
      <c r="C836" s="2" t="s">
        <v>482</v>
      </c>
    </row>
    <row r="837" spans="1:3" x14ac:dyDescent="0.2">
      <c r="A837" s="2">
        <v>835</v>
      </c>
      <c r="B837" s="2">
        <f t="shared" ca="1" si="13"/>
        <v>0.63166475689791368</v>
      </c>
      <c r="C837" s="2" t="s">
        <v>483</v>
      </c>
    </row>
    <row r="838" spans="1:3" x14ac:dyDescent="0.2">
      <c r="A838" s="2">
        <v>836</v>
      </c>
      <c r="B838" s="2">
        <f t="shared" ca="1" si="13"/>
        <v>0.7358905850873505</v>
      </c>
      <c r="C838" s="2" t="s">
        <v>482</v>
      </c>
    </row>
    <row r="839" spans="1:3" x14ac:dyDescent="0.2">
      <c r="A839" s="2">
        <v>837</v>
      </c>
      <c r="B839" s="2">
        <f t="shared" ca="1" si="13"/>
        <v>0.65176708662612848</v>
      </c>
      <c r="C839" s="2" t="s">
        <v>483</v>
      </c>
    </row>
    <row r="840" spans="1:3" x14ac:dyDescent="0.2">
      <c r="A840" s="2">
        <v>838</v>
      </c>
      <c r="B840" s="2">
        <f t="shared" ca="1" si="13"/>
        <v>0.70279372170526366</v>
      </c>
      <c r="C840" s="2" t="s">
        <v>482</v>
      </c>
    </row>
    <row r="841" spans="1:3" x14ac:dyDescent="0.2">
      <c r="A841" s="2">
        <v>839</v>
      </c>
      <c r="B841" s="2">
        <f t="shared" ca="1" si="13"/>
        <v>0.75715810556170449</v>
      </c>
      <c r="C841" s="2" t="s">
        <v>483</v>
      </c>
    </row>
    <row r="842" spans="1:3" x14ac:dyDescent="0.2">
      <c r="A842" s="2">
        <v>840</v>
      </c>
      <c r="B842" s="2">
        <f t="shared" ca="1" si="13"/>
        <v>0.77243801956072211</v>
      </c>
      <c r="C842" s="2" t="s">
        <v>483</v>
      </c>
    </row>
    <row r="843" spans="1:3" x14ac:dyDescent="0.2">
      <c r="A843" s="2">
        <v>841</v>
      </c>
      <c r="B843" s="2">
        <f t="shared" ca="1" si="13"/>
        <v>0.73633509891679205</v>
      </c>
      <c r="C843" s="2" t="s">
        <v>483</v>
      </c>
    </row>
    <row r="844" spans="1:3" x14ac:dyDescent="0.2">
      <c r="A844" s="2">
        <v>842</v>
      </c>
      <c r="B844" s="2">
        <f t="shared" ca="1" si="13"/>
        <v>0.92097103736171926</v>
      </c>
      <c r="C844" s="2" t="s">
        <v>482</v>
      </c>
    </row>
    <row r="845" spans="1:3" x14ac:dyDescent="0.2">
      <c r="A845" s="2">
        <v>843</v>
      </c>
      <c r="B845" s="2">
        <f t="shared" ca="1" si="13"/>
        <v>0.51020064055912351</v>
      </c>
      <c r="C845" s="2" t="s">
        <v>482</v>
      </c>
    </row>
    <row r="846" spans="1:3" x14ac:dyDescent="0.2">
      <c r="A846" s="2">
        <v>844</v>
      </c>
      <c r="B846" s="2">
        <f t="shared" ca="1" si="13"/>
        <v>0.48352234213289175</v>
      </c>
      <c r="C846" s="2" t="s">
        <v>482</v>
      </c>
    </row>
    <row r="847" spans="1:3" x14ac:dyDescent="0.2">
      <c r="A847" s="2">
        <v>845</v>
      </c>
      <c r="B847" s="2">
        <f t="shared" ca="1" si="13"/>
        <v>0.69306258025111367</v>
      </c>
      <c r="C847" s="2" t="s">
        <v>482</v>
      </c>
    </row>
    <row r="848" spans="1:3" x14ac:dyDescent="0.2">
      <c r="A848" s="2">
        <v>846</v>
      </c>
      <c r="B848" s="2">
        <f t="shared" ca="1" si="13"/>
        <v>0.67852550531887357</v>
      </c>
      <c r="C848" s="2" t="s">
        <v>482</v>
      </c>
    </row>
    <row r="849" spans="1:3" x14ac:dyDescent="0.2">
      <c r="A849" s="2">
        <v>847</v>
      </c>
      <c r="B849" s="2">
        <f t="shared" ca="1" si="13"/>
        <v>0.65695785713682897</v>
      </c>
      <c r="C849" s="2" t="s">
        <v>483</v>
      </c>
    </row>
    <row r="850" spans="1:3" x14ac:dyDescent="0.2">
      <c r="A850" s="2">
        <v>848</v>
      </c>
      <c r="B850" s="2">
        <f t="shared" ca="1" si="13"/>
        <v>0.64401517446471535</v>
      </c>
      <c r="C850" s="2" t="s">
        <v>482</v>
      </c>
    </row>
    <row r="851" spans="1:3" x14ac:dyDescent="0.2">
      <c r="A851" s="2">
        <v>849</v>
      </c>
      <c r="B851" s="2">
        <f t="shared" ca="1" si="13"/>
        <v>0.69886013568370287</v>
      </c>
      <c r="C851" s="2" t="s">
        <v>483</v>
      </c>
    </row>
    <row r="852" spans="1:3" x14ac:dyDescent="0.2">
      <c r="A852" s="2">
        <v>850</v>
      </c>
      <c r="B852" s="2">
        <f t="shared" ca="1" si="13"/>
        <v>0.6010894326583387</v>
      </c>
      <c r="C852" s="2" t="s">
        <v>482</v>
      </c>
    </row>
    <row r="853" spans="1:3" x14ac:dyDescent="0.2">
      <c r="A853" s="2">
        <v>851</v>
      </c>
      <c r="B853" s="2">
        <f t="shared" ca="1" si="13"/>
        <v>0.57330026225347086</v>
      </c>
      <c r="C853" s="2" t="s">
        <v>482</v>
      </c>
    </row>
    <row r="854" spans="1:3" x14ac:dyDescent="0.2">
      <c r="A854" s="2">
        <v>852</v>
      </c>
      <c r="B854" s="2">
        <f t="shared" ca="1" si="13"/>
        <v>0.53539752206184632</v>
      </c>
      <c r="C854" s="2" t="s">
        <v>482</v>
      </c>
    </row>
    <row r="855" spans="1:3" x14ac:dyDescent="0.2">
      <c r="A855" s="2">
        <v>853</v>
      </c>
      <c r="B855" s="2">
        <f t="shared" ca="1" si="13"/>
        <v>0.80291067472873412</v>
      </c>
      <c r="C855" s="2" t="s">
        <v>482</v>
      </c>
    </row>
    <row r="856" spans="1:3" x14ac:dyDescent="0.2">
      <c r="A856" s="2">
        <v>854</v>
      </c>
      <c r="B856" s="2">
        <f t="shared" ca="1" si="13"/>
        <v>0.63827362479089256</v>
      </c>
      <c r="C856" s="2" t="s">
        <v>482</v>
      </c>
    </row>
    <row r="857" spans="1:3" x14ac:dyDescent="0.2">
      <c r="A857" s="2">
        <v>855</v>
      </c>
      <c r="B857" s="2">
        <f t="shared" ca="1" si="13"/>
        <v>0.54710127411678666</v>
      </c>
      <c r="C857" s="2" t="s">
        <v>483</v>
      </c>
    </row>
    <row r="858" spans="1:3" x14ac:dyDescent="0.2">
      <c r="A858" s="2">
        <v>856</v>
      </c>
      <c r="B858" s="2">
        <f t="shared" ca="1" si="13"/>
        <v>0.77988458193339116</v>
      </c>
      <c r="C858" s="2" t="s">
        <v>483</v>
      </c>
    </row>
    <row r="859" spans="1:3" x14ac:dyDescent="0.2">
      <c r="A859" s="2">
        <v>857</v>
      </c>
      <c r="B859" s="2">
        <f t="shared" ca="1" si="13"/>
        <v>0.86513834691048896</v>
      </c>
      <c r="C859" s="2" t="s">
        <v>482</v>
      </c>
    </row>
    <row r="860" spans="1:3" x14ac:dyDescent="0.2">
      <c r="A860" s="2">
        <v>858</v>
      </c>
      <c r="B860" s="2">
        <f t="shared" ca="1" si="13"/>
        <v>0.77757900859192608</v>
      </c>
      <c r="C860" s="2" t="s">
        <v>482</v>
      </c>
    </row>
    <row r="861" spans="1:3" x14ac:dyDescent="0.2">
      <c r="A861" s="2">
        <v>859</v>
      </c>
      <c r="B861" s="2">
        <f t="shared" ca="1" si="13"/>
        <v>0.64118688931141532</v>
      </c>
      <c r="C861" s="2" t="s">
        <v>482</v>
      </c>
    </row>
    <row r="862" spans="1:3" x14ac:dyDescent="0.2">
      <c r="A862" s="2">
        <v>860</v>
      </c>
      <c r="B862" s="2">
        <f t="shared" ca="1" si="13"/>
        <v>0.46947264738033101</v>
      </c>
      <c r="C862" s="2" t="s">
        <v>482</v>
      </c>
    </row>
    <row r="863" spans="1:3" x14ac:dyDescent="0.2">
      <c r="A863" s="2">
        <v>861</v>
      </c>
      <c r="B863" s="2">
        <f t="shared" ca="1" si="13"/>
        <v>0.5340696510400389</v>
      </c>
      <c r="C863" s="2" t="s">
        <v>483</v>
      </c>
    </row>
    <row r="864" spans="1:3" x14ac:dyDescent="0.2">
      <c r="A864" s="2">
        <v>862</v>
      </c>
      <c r="B864" s="2">
        <f t="shared" ca="1" si="13"/>
        <v>0.6695505383133169</v>
      </c>
      <c r="C864" s="2" t="s">
        <v>482</v>
      </c>
    </row>
    <row r="865" spans="1:3" x14ac:dyDescent="0.2">
      <c r="A865" s="2">
        <v>863</v>
      </c>
      <c r="B865" s="2">
        <f t="shared" ca="1" si="13"/>
        <v>0.71181193639763829</v>
      </c>
      <c r="C865" s="2" t="s">
        <v>482</v>
      </c>
    </row>
    <row r="866" spans="1:3" x14ac:dyDescent="0.2">
      <c r="A866" s="2">
        <v>864</v>
      </c>
      <c r="B866" s="2">
        <f t="shared" ca="1" si="13"/>
        <v>0.46932987876245857</v>
      </c>
      <c r="C866" s="2" t="s">
        <v>482</v>
      </c>
    </row>
    <row r="867" spans="1:3" x14ac:dyDescent="0.2">
      <c r="A867" s="2">
        <v>865</v>
      </c>
      <c r="B867" s="2">
        <f t="shared" ca="1" si="13"/>
        <v>0.70668545267480398</v>
      </c>
      <c r="C867" s="2" t="s">
        <v>482</v>
      </c>
    </row>
    <row r="868" spans="1:3" x14ac:dyDescent="0.2">
      <c r="A868" s="2">
        <v>866</v>
      </c>
      <c r="B868" s="2">
        <f t="shared" ca="1" si="13"/>
        <v>0.7095816144522098</v>
      </c>
      <c r="C868" s="2" t="s">
        <v>482</v>
      </c>
    </row>
    <row r="869" spans="1:3" x14ac:dyDescent="0.2">
      <c r="A869" s="2">
        <v>867</v>
      </c>
      <c r="B869" s="2">
        <f t="shared" ca="1" si="13"/>
        <v>0.50344702103922878</v>
      </c>
      <c r="C869" s="2" t="s">
        <v>482</v>
      </c>
    </row>
    <row r="870" spans="1:3" x14ac:dyDescent="0.2">
      <c r="A870" s="2">
        <v>868</v>
      </c>
      <c r="B870" s="2">
        <f t="shared" ca="1" si="13"/>
        <v>0.50456642608460522</v>
      </c>
      <c r="C870" s="2" t="s">
        <v>482</v>
      </c>
    </row>
    <row r="871" spans="1:3" x14ac:dyDescent="0.2">
      <c r="A871" s="2">
        <v>869</v>
      </c>
      <c r="B871" s="2">
        <f t="shared" ca="1" si="13"/>
        <v>0.60455085833067423</v>
      </c>
      <c r="C871" s="2" t="s">
        <v>482</v>
      </c>
    </row>
    <row r="872" spans="1:3" x14ac:dyDescent="0.2">
      <c r="A872" s="2">
        <v>870</v>
      </c>
      <c r="B872" s="2">
        <f t="shared" ca="1" si="13"/>
        <v>0.47509277607300082</v>
      </c>
      <c r="C872" s="2" t="s">
        <v>482</v>
      </c>
    </row>
    <row r="873" spans="1:3" x14ac:dyDescent="0.2">
      <c r="A873" s="2">
        <v>871</v>
      </c>
      <c r="B873" s="2">
        <f t="shared" ca="1" si="13"/>
        <v>0.49509346895717143</v>
      </c>
      <c r="C873" s="2" t="s">
        <v>483</v>
      </c>
    </row>
    <row r="874" spans="1:3" x14ac:dyDescent="0.2">
      <c r="A874" s="2">
        <v>872</v>
      </c>
      <c r="B874" s="2">
        <f t="shared" ca="1" si="13"/>
        <v>0.77434556607282745</v>
      </c>
      <c r="C874" s="2" t="s">
        <v>483</v>
      </c>
    </row>
    <row r="875" spans="1:3" x14ac:dyDescent="0.2">
      <c r="A875" s="2">
        <v>873</v>
      </c>
      <c r="B875" s="2">
        <f t="shared" ca="1" si="13"/>
        <v>0.69100990001342966</v>
      </c>
      <c r="C875" s="2" t="s">
        <v>483</v>
      </c>
    </row>
    <row r="876" spans="1:3" x14ac:dyDescent="0.2">
      <c r="A876" s="2">
        <v>874</v>
      </c>
      <c r="B876" s="2">
        <f t="shared" ca="1" si="13"/>
        <v>0.6600916225454182</v>
      </c>
      <c r="C876" s="2" t="s">
        <v>482</v>
      </c>
    </row>
    <row r="877" spans="1:3" x14ac:dyDescent="0.2">
      <c r="A877" s="2">
        <v>875</v>
      </c>
      <c r="B877" s="2">
        <f t="shared" ca="1" si="13"/>
        <v>0.61284207451943751</v>
      </c>
      <c r="C877" s="2" t="s">
        <v>482</v>
      </c>
    </row>
    <row r="878" spans="1:3" x14ac:dyDescent="0.2">
      <c r="A878" s="2">
        <v>876</v>
      </c>
      <c r="B878" s="2">
        <f t="shared" ca="1" si="13"/>
        <v>0.64154597840479399</v>
      </c>
      <c r="C878" s="2" t="s">
        <v>483</v>
      </c>
    </row>
    <row r="879" spans="1:3" x14ac:dyDescent="0.2">
      <c r="A879" s="2">
        <v>877</v>
      </c>
      <c r="B879" s="2">
        <f t="shared" ca="1" si="13"/>
        <v>0.52633286320331829</v>
      </c>
      <c r="C879" s="2" t="s">
        <v>482</v>
      </c>
    </row>
    <row r="880" spans="1:3" x14ac:dyDescent="0.2">
      <c r="A880" s="2">
        <v>878</v>
      </c>
      <c r="B880" s="2">
        <f t="shared" ca="1" si="13"/>
        <v>0.82377895911485399</v>
      </c>
      <c r="C880" s="2" t="s">
        <v>482</v>
      </c>
    </row>
    <row r="881" spans="1:3" x14ac:dyDescent="0.2">
      <c r="A881" s="2">
        <v>879</v>
      </c>
      <c r="B881" s="2">
        <f t="shared" ca="1" si="13"/>
        <v>0.59972019864611603</v>
      </c>
      <c r="C881" s="2" t="s">
        <v>483</v>
      </c>
    </row>
    <row r="882" spans="1:3" x14ac:dyDescent="0.2">
      <c r="A882" s="2">
        <v>880</v>
      </c>
      <c r="B882" s="2">
        <f t="shared" ca="1" si="13"/>
        <v>0.76033614616159462</v>
      </c>
      <c r="C882" s="2" t="s">
        <v>483</v>
      </c>
    </row>
    <row r="883" spans="1:3" x14ac:dyDescent="0.2">
      <c r="A883" s="2">
        <v>881</v>
      </c>
      <c r="B883" s="2">
        <f t="shared" ca="1" si="13"/>
        <v>0.69211152857511404</v>
      </c>
      <c r="C883" s="2" t="s">
        <v>483</v>
      </c>
    </row>
    <row r="884" spans="1:3" x14ac:dyDescent="0.2">
      <c r="A884" s="2">
        <v>882</v>
      </c>
      <c r="B884" s="2">
        <f t="shared" ca="1" si="13"/>
        <v>0.8016280449143377</v>
      </c>
      <c r="C884" s="2" t="s">
        <v>483</v>
      </c>
    </row>
    <row r="885" spans="1:3" x14ac:dyDescent="0.2">
      <c r="A885" s="2">
        <v>883</v>
      </c>
      <c r="B885" s="2">
        <f t="shared" ca="1" si="13"/>
        <v>0.31493334716271332</v>
      </c>
      <c r="C885" s="2" t="s">
        <v>482</v>
      </c>
    </row>
    <row r="886" spans="1:3" x14ac:dyDescent="0.2">
      <c r="A886" s="2">
        <v>884</v>
      </c>
      <c r="B886" s="2">
        <f t="shared" ca="1" si="13"/>
        <v>0.50317206879454046</v>
      </c>
      <c r="C886" s="2" t="s">
        <v>482</v>
      </c>
    </row>
    <row r="887" spans="1:3" x14ac:dyDescent="0.2">
      <c r="A887" s="2">
        <v>885</v>
      </c>
      <c r="B887" s="2">
        <f t="shared" ca="1" si="13"/>
        <v>0.6509491155459135</v>
      </c>
      <c r="C887" s="2" t="s">
        <v>482</v>
      </c>
    </row>
    <row r="888" spans="1:3" x14ac:dyDescent="0.2">
      <c r="A888" s="2">
        <v>886</v>
      </c>
      <c r="B888" s="2">
        <f t="shared" ca="1" si="13"/>
        <v>0.71745290146416496</v>
      </c>
      <c r="C888" s="2" t="s">
        <v>483</v>
      </c>
    </row>
    <row r="889" spans="1:3" x14ac:dyDescent="0.2">
      <c r="A889" s="2">
        <v>887</v>
      </c>
      <c r="B889" s="2">
        <f t="shared" ca="1" si="13"/>
        <v>0.61986228266585841</v>
      </c>
      <c r="C889" s="2" t="s">
        <v>483</v>
      </c>
    </row>
    <row r="890" spans="1:3" x14ac:dyDescent="0.2">
      <c r="A890" s="2">
        <v>888</v>
      </c>
      <c r="B890" s="2">
        <f t="shared" ca="1" si="13"/>
        <v>0.65584691710253029</v>
      </c>
      <c r="C890" s="2" t="s">
        <v>483</v>
      </c>
    </row>
    <row r="891" spans="1:3" x14ac:dyDescent="0.2">
      <c r="A891" s="2">
        <v>889</v>
      </c>
      <c r="B891" s="2">
        <f t="shared" ca="1" si="13"/>
        <v>0.85475947274411901</v>
      </c>
      <c r="C891" s="2" t="s">
        <v>482</v>
      </c>
    </row>
    <row r="892" spans="1:3" x14ac:dyDescent="0.2">
      <c r="A892" s="2">
        <v>890</v>
      </c>
      <c r="B892" s="2">
        <f t="shared" ca="1" si="13"/>
        <v>0.56197198452698072</v>
      </c>
      <c r="C892" s="2" t="s">
        <v>482</v>
      </c>
    </row>
    <row r="893" spans="1:3" x14ac:dyDescent="0.2">
      <c r="A893" s="2">
        <v>891</v>
      </c>
      <c r="B893" s="2">
        <f t="shared" ca="1" si="13"/>
        <v>0.47924924528567425</v>
      </c>
      <c r="C893" s="2" t="s">
        <v>482</v>
      </c>
    </row>
    <row r="894" spans="1:3" x14ac:dyDescent="0.2">
      <c r="A894" s="2">
        <v>892</v>
      </c>
      <c r="B894" s="2">
        <f t="shared" ca="1" si="13"/>
        <v>0.53318409046614867</v>
      </c>
      <c r="C894" s="2" t="s">
        <v>483</v>
      </c>
    </row>
    <row r="895" spans="1:3" x14ac:dyDescent="0.2">
      <c r="A895" s="2">
        <v>893</v>
      </c>
      <c r="B895" s="2">
        <f t="shared" ca="1" si="13"/>
        <v>0.73473113229898701</v>
      </c>
      <c r="C895" s="2" t="s">
        <v>482</v>
      </c>
    </row>
    <row r="896" spans="1:3" x14ac:dyDescent="0.2">
      <c r="A896" s="2">
        <v>894</v>
      </c>
      <c r="B896" s="2">
        <f t="shared" ca="1" si="13"/>
        <v>0.73455029185720555</v>
      </c>
      <c r="C896" s="2" t="s">
        <v>483</v>
      </c>
    </row>
    <row r="897" spans="1:3" x14ac:dyDescent="0.2">
      <c r="A897" s="2">
        <v>895</v>
      </c>
      <c r="B897" s="2">
        <f t="shared" ca="1" si="13"/>
        <v>0.47104886009704094</v>
      </c>
      <c r="C897" s="2" t="s">
        <v>482</v>
      </c>
    </row>
    <row r="898" spans="1:3" x14ac:dyDescent="0.2">
      <c r="A898" s="2">
        <v>896</v>
      </c>
      <c r="B898" s="2">
        <f t="shared" ca="1" si="13"/>
        <v>0.63223221568991239</v>
      </c>
      <c r="C898" s="2" t="s">
        <v>483</v>
      </c>
    </row>
    <row r="899" spans="1:3" x14ac:dyDescent="0.2">
      <c r="A899" s="2">
        <v>897</v>
      </c>
      <c r="B899" s="2">
        <f t="shared" ref="B899:B962" ca="1" si="14">IF(C899="Bomb",_xlfn.NORM.INV(RAND(),0.7,0.1),_xlfn.NORM.INV(RAND(),0.6,0.15))</f>
        <v>0.6083120965103439</v>
      </c>
      <c r="C899" s="2" t="s">
        <v>483</v>
      </c>
    </row>
    <row r="900" spans="1:3" x14ac:dyDescent="0.2">
      <c r="A900" s="2">
        <v>898</v>
      </c>
      <c r="B900" s="2">
        <f t="shared" ca="1" si="14"/>
        <v>0.71828097385415446</v>
      </c>
      <c r="C900" s="2" t="s">
        <v>483</v>
      </c>
    </row>
    <row r="901" spans="1:3" x14ac:dyDescent="0.2">
      <c r="A901" s="2">
        <v>899</v>
      </c>
      <c r="B901" s="2">
        <f t="shared" ca="1" si="14"/>
        <v>0.67280337281590019</v>
      </c>
      <c r="C901" s="2" t="s">
        <v>482</v>
      </c>
    </row>
    <row r="902" spans="1:3" x14ac:dyDescent="0.2">
      <c r="A902" s="2">
        <v>900</v>
      </c>
      <c r="B902" s="2">
        <f t="shared" ca="1" si="14"/>
        <v>0.73918822126943906</v>
      </c>
      <c r="C902" s="2" t="s">
        <v>483</v>
      </c>
    </row>
    <row r="903" spans="1:3" x14ac:dyDescent="0.2">
      <c r="A903" s="2">
        <v>901</v>
      </c>
      <c r="B903" s="2">
        <f t="shared" ca="1" si="14"/>
        <v>0.65116126323553769</v>
      </c>
      <c r="C903" s="2" t="s">
        <v>483</v>
      </c>
    </row>
    <row r="904" spans="1:3" x14ac:dyDescent="0.2">
      <c r="A904" s="2">
        <v>902</v>
      </c>
      <c r="B904" s="2">
        <f t="shared" ca="1" si="14"/>
        <v>0.72289042086297139</v>
      </c>
      <c r="C904" s="2" t="s">
        <v>483</v>
      </c>
    </row>
    <row r="905" spans="1:3" x14ac:dyDescent="0.2">
      <c r="A905" s="2">
        <v>903</v>
      </c>
      <c r="B905" s="2">
        <f t="shared" ca="1" si="14"/>
        <v>0.68777652656157873</v>
      </c>
      <c r="C905" s="2" t="s">
        <v>483</v>
      </c>
    </row>
    <row r="906" spans="1:3" x14ac:dyDescent="0.2">
      <c r="A906" s="2">
        <v>904</v>
      </c>
      <c r="B906" s="2">
        <f t="shared" ca="1" si="14"/>
        <v>0.69640189590467971</v>
      </c>
      <c r="C906" s="2" t="s">
        <v>483</v>
      </c>
    </row>
    <row r="907" spans="1:3" x14ac:dyDescent="0.2">
      <c r="A907" s="2">
        <v>905</v>
      </c>
      <c r="B907" s="2">
        <f t="shared" ca="1" si="14"/>
        <v>0.72539885921773728</v>
      </c>
      <c r="C907" s="2" t="s">
        <v>482</v>
      </c>
    </row>
    <row r="908" spans="1:3" x14ac:dyDescent="0.2">
      <c r="A908" s="2">
        <v>906</v>
      </c>
      <c r="B908" s="2">
        <f t="shared" ca="1" si="14"/>
        <v>0.49533649711803485</v>
      </c>
      <c r="C908" s="2" t="s">
        <v>482</v>
      </c>
    </row>
    <row r="909" spans="1:3" x14ac:dyDescent="0.2">
      <c r="A909" s="2">
        <v>907</v>
      </c>
      <c r="B909" s="2">
        <f t="shared" ca="1" si="14"/>
        <v>0.44948360148298194</v>
      </c>
      <c r="C909" s="2" t="s">
        <v>482</v>
      </c>
    </row>
    <row r="910" spans="1:3" x14ac:dyDescent="0.2">
      <c r="A910" s="2">
        <v>908</v>
      </c>
      <c r="B910" s="2">
        <f t="shared" ca="1" si="14"/>
        <v>0.38785904415152528</v>
      </c>
      <c r="C910" s="2" t="s">
        <v>482</v>
      </c>
    </row>
    <row r="911" spans="1:3" x14ac:dyDescent="0.2">
      <c r="A911" s="2">
        <v>909</v>
      </c>
      <c r="B911" s="2">
        <f t="shared" ca="1" si="14"/>
        <v>0.41766073189429254</v>
      </c>
      <c r="C911" s="2" t="s">
        <v>482</v>
      </c>
    </row>
    <row r="912" spans="1:3" x14ac:dyDescent="0.2">
      <c r="A912" s="2">
        <v>910</v>
      </c>
      <c r="B912" s="2">
        <f t="shared" ca="1" si="14"/>
        <v>0.55330876698254206</v>
      </c>
      <c r="C912" s="2" t="s">
        <v>483</v>
      </c>
    </row>
    <row r="913" spans="1:3" x14ac:dyDescent="0.2">
      <c r="A913" s="2">
        <v>911</v>
      </c>
      <c r="B913" s="2">
        <f t="shared" ca="1" si="14"/>
        <v>0.78414672789265027</v>
      </c>
      <c r="C913" s="2" t="s">
        <v>482</v>
      </c>
    </row>
    <row r="914" spans="1:3" x14ac:dyDescent="0.2">
      <c r="A914" s="2">
        <v>912</v>
      </c>
      <c r="B914" s="2">
        <f t="shared" ca="1" si="14"/>
        <v>0.64566404317432713</v>
      </c>
      <c r="C914" s="2" t="s">
        <v>482</v>
      </c>
    </row>
    <row r="915" spans="1:3" x14ac:dyDescent="0.2">
      <c r="A915" s="2">
        <v>913</v>
      </c>
      <c r="B915" s="2">
        <f t="shared" ca="1" si="14"/>
        <v>0.47340470761256148</v>
      </c>
      <c r="C915" s="2" t="s">
        <v>482</v>
      </c>
    </row>
    <row r="916" spans="1:3" x14ac:dyDescent="0.2">
      <c r="A916" s="2">
        <v>914</v>
      </c>
      <c r="B916" s="2">
        <f t="shared" ca="1" si="14"/>
        <v>0.60658907110710958</v>
      </c>
      <c r="C916" s="2" t="s">
        <v>483</v>
      </c>
    </row>
    <row r="917" spans="1:3" x14ac:dyDescent="0.2">
      <c r="A917" s="2">
        <v>915</v>
      </c>
      <c r="B917" s="2">
        <f t="shared" ca="1" si="14"/>
        <v>0.39195710601278227</v>
      </c>
      <c r="C917" s="2" t="s">
        <v>482</v>
      </c>
    </row>
    <row r="918" spans="1:3" x14ac:dyDescent="0.2">
      <c r="A918" s="2">
        <v>916</v>
      </c>
      <c r="B918" s="2">
        <f t="shared" ca="1" si="14"/>
        <v>0.65965608243884732</v>
      </c>
      <c r="C918" s="2" t="s">
        <v>483</v>
      </c>
    </row>
    <row r="919" spans="1:3" x14ac:dyDescent="0.2">
      <c r="A919" s="2">
        <v>917</v>
      </c>
      <c r="B919" s="2">
        <f t="shared" ca="1" si="14"/>
        <v>1.1305617006464261</v>
      </c>
      <c r="C919" s="2" t="s">
        <v>482</v>
      </c>
    </row>
    <row r="920" spans="1:3" x14ac:dyDescent="0.2">
      <c r="A920" s="2">
        <v>918</v>
      </c>
      <c r="B920" s="2">
        <f t="shared" ca="1" si="14"/>
        <v>0.80147014356313406</v>
      </c>
      <c r="C920" s="2" t="s">
        <v>483</v>
      </c>
    </row>
    <row r="921" spans="1:3" x14ac:dyDescent="0.2">
      <c r="A921" s="2">
        <v>919</v>
      </c>
      <c r="B921" s="2">
        <f t="shared" ca="1" si="14"/>
        <v>0.47409516091343173</v>
      </c>
      <c r="C921" s="2" t="s">
        <v>482</v>
      </c>
    </row>
    <row r="922" spans="1:3" x14ac:dyDescent="0.2">
      <c r="A922" s="2">
        <v>920</v>
      </c>
      <c r="B922" s="2">
        <f t="shared" ca="1" si="14"/>
        <v>0.61619237750873845</v>
      </c>
      <c r="C922" s="2" t="s">
        <v>483</v>
      </c>
    </row>
    <row r="923" spans="1:3" x14ac:dyDescent="0.2">
      <c r="A923" s="2">
        <v>921</v>
      </c>
      <c r="B923" s="2">
        <f t="shared" ca="1" si="14"/>
        <v>0.66494099842135423</v>
      </c>
      <c r="C923" s="2" t="s">
        <v>483</v>
      </c>
    </row>
    <row r="924" spans="1:3" x14ac:dyDescent="0.2">
      <c r="A924" s="2">
        <v>922</v>
      </c>
      <c r="B924" s="2">
        <f t="shared" ca="1" si="14"/>
        <v>0.71149479611838329</v>
      </c>
      <c r="C924" s="2" t="s">
        <v>482</v>
      </c>
    </row>
    <row r="925" spans="1:3" x14ac:dyDescent="0.2">
      <c r="A925" s="2">
        <v>923</v>
      </c>
      <c r="B925" s="2">
        <f t="shared" ca="1" si="14"/>
        <v>0.4991140280906437</v>
      </c>
      <c r="C925" s="2" t="s">
        <v>482</v>
      </c>
    </row>
    <row r="926" spans="1:3" x14ac:dyDescent="0.2">
      <c r="A926" s="2">
        <v>924</v>
      </c>
      <c r="B926" s="2">
        <f t="shared" ca="1" si="14"/>
        <v>0.39757718923794449</v>
      </c>
      <c r="C926" s="2" t="s">
        <v>482</v>
      </c>
    </row>
    <row r="927" spans="1:3" x14ac:dyDescent="0.2">
      <c r="A927" s="2">
        <v>925</v>
      </c>
      <c r="B927" s="2">
        <f t="shared" ca="1" si="14"/>
        <v>0.81261992692748564</v>
      </c>
      <c r="C927" s="2" t="s">
        <v>483</v>
      </c>
    </row>
    <row r="928" spans="1:3" x14ac:dyDescent="0.2">
      <c r="A928" s="2">
        <v>926</v>
      </c>
      <c r="B928" s="2">
        <f t="shared" ca="1" si="14"/>
        <v>0.71181328201491889</v>
      </c>
      <c r="C928" s="2" t="s">
        <v>483</v>
      </c>
    </row>
    <row r="929" spans="1:3" x14ac:dyDescent="0.2">
      <c r="A929" s="2">
        <v>927</v>
      </c>
      <c r="B929" s="2">
        <f t="shared" ca="1" si="14"/>
        <v>0.7817530222098501</v>
      </c>
      <c r="C929" s="2" t="s">
        <v>483</v>
      </c>
    </row>
    <row r="930" spans="1:3" x14ac:dyDescent="0.2">
      <c r="A930" s="2">
        <v>928</v>
      </c>
      <c r="B930" s="2">
        <f t="shared" ca="1" si="14"/>
        <v>0.62070840949976269</v>
      </c>
      <c r="C930" s="2" t="s">
        <v>483</v>
      </c>
    </row>
    <row r="931" spans="1:3" x14ac:dyDescent="0.2">
      <c r="A931" s="2">
        <v>929</v>
      </c>
      <c r="B931" s="2">
        <f t="shared" ca="1" si="14"/>
        <v>0.77525697058784626</v>
      </c>
      <c r="C931" s="2" t="s">
        <v>483</v>
      </c>
    </row>
    <row r="932" spans="1:3" x14ac:dyDescent="0.2">
      <c r="A932" s="2">
        <v>930</v>
      </c>
      <c r="B932" s="2">
        <f t="shared" ca="1" si="14"/>
        <v>0.65003455448264413</v>
      </c>
      <c r="C932" s="2" t="s">
        <v>483</v>
      </c>
    </row>
    <row r="933" spans="1:3" x14ac:dyDescent="0.2">
      <c r="A933" s="2">
        <v>931</v>
      </c>
      <c r="B933" s="2">
        <f t="shared" ca="1" si="14"/>
        <v>0.62732497136610943</v>
      </c>
      <c r="C933" s="2" t="s">
        <v>482</v>
      </c>
    </row>
    <row r="934" spans="1:3" x14ac:dyDescent="0.2">
      <c r="A934" s="2">
        <v>932</v>
      </c>
      <c r="B934" s="2">
        <f t="shared" ca="1" si="14"/>
        <v>0.77546406165749393</v>
      </c>
      <c r="C934" s="2" t="s">
        <v>483</v>
      </c>
    </row>
    <row r="935" spans="1:3" x14ac:dyDescent="0.2">
      <c r="A935" s="2">
        <v>933</v>
      </c>
      <c r="B935" s="2">
        <f t="shared" ca="1" si="14"/>
        <v>0.85154220601854957</v>
      </c>
      <c r="C935" s="2" t="s">
        <v>482</v>
      </c>
    </row>
    <row r="936" spans="1:3" x14ac:dyDescent="0.2">
      <c r="A936" s="2">
        <v>934</v>
      </c>
      <c r="B936" s="2">
        <f t="shared" ca="1" si="14"/>
        <v>0.70777548053119999</v>
      </c>
      <c r="C936" s="2" t="s">
        <v>483</v>
      </c>
    </row>
    <row r="937" spans="1:3" x14ac:dyDescent="0.2">
      <c r="A937" s="2">
        <v>935</v>
      </c>
      <c r="B937" s="2">
        <f t="shared" ca="1" si="14"/>
        <v>0.69297305737933712</v>
      </c>
      <c r="C937" s="2" t="s">
        <v>483</v>
      </c>
    </row>
    <row r="938" spans="1:3" x14ac:dyDescent="0.2">
      <c r="A938" s="2">
        <v>936</v>
      </c>
      <c r="B938" s="2">
        <f t="shared" ca="1" si="14"/>
        <v>0.72047806182385954</v>
      </c>
      <c r="C938" s="2" t="s">
        <v>482</v>
      </c>
    </row>
    <row r="939" spans="1:3" x14ac:dyDescent="0.2">
      <c r="A939" s="2">
        <v>937</v>
      </c>
      <c r="B939" s="2">
        <f t="shared" ca="1" si="14"/>
        <v>0.6204191200684801</v>
      </c>
      <c r="C939" s="2" t="s">
        <v>482</v>
      </c>
    </row>
    <row r="940" spans="1:3" x14ac:dyDescent="0.2">
      <c r="A940" s="2">
        <v>938</v>
      </c>
      <c r="B940" s="2">
        <f t="shared" ca="1" si="14"/>
        <v>0.83236640327370581</v>
      </c>
      <c r="C940" s="2" t="s">
        <v>483</v>
      </c>
    </row>
    <row r="941" spans="1:3" x14ac:dyDescent="0.2">
      <c r="A941" s="2">
        <v>939</v>
      </c>
      <c r="B941" s="2">
        <f t="shared" ca="1" si="14"/>
        <v>0.65646927699410007</v>
      </c>
      <c r="C941" s="2" t="s">
        <v>483</v>
      </c>
    </row>
    <row r="942" spans="1:3" x14ac:dyDescent="0.2">
      <c r="A942" s="2">
        <v>940</v>
      </c>
      <c r="B942" s="2">
        <f t="shared" ca="1" si="14"/>
        <v>0.25417280016143851</v>
      </c>
      <c r="C942" s="2" t="s">
        <v>482</v>
      </c>
    </row>
    <row r="943" spans="1:3" x14ac:dyDescent="0.2">
      <c r="A943" s="2">
        <v>941</v>
      </c>
      <c r="B943" s="2">
        <f t="shared" ca="1" si="14"/>
        <v>0.67151304980146331</v>
      </c>
      <c r="C943" s="2" t="s">
        <v>482</v>
      </c>
    </row>
    <row r="944" spans="1:3" x14ac:dyDescent="0.2">
      <c r="A944" s="2">
        <v>942</v>
      </c>
      <c r="B944" s="2">
        <f t="shared" ca="1" si="14"/>
        <v>0.47106405988289568</v>
      </c>
      <c r="C944" s="2" t="s">
        <v>482</v>
      </c>
    </row>
    <row r="945" spans="1:3" x14ac:dyDescent="0.2">
      <c r="A945" s="2">
        <v>943</v>
      </c>
      <c r="B945" s="2">
        <f t="shared" ca="1" si="14"/>
        <v>0.41441053192803445</v>
      </c>
      <c r="C945" s="2" t="s">
        <v>482</v>
      </c>
    </row>
    <row r="946" spans="1:3" x14ac:dyDescent="0.2">
      <c r="A946" s="2">
        <v>944</v>
      </c>
      <c r="B946" s="2">
        <f t="shared" ca="1" si="14"/>
        <v>0.40741849303581956</v>
      </c>
      <c r="C946" s="2" t="s">
        <v>482</v>
      </c>
    </row>
    <row r="947" spans="1:3" x14ac:dyDescent="0.2">
      <c r="A947" s="2">
        <v>945</v>
      </c>
      <c r="B947" s="2">
        <f t="shared" ca="1" si="14"/>
        <v>0.72662651560544456</v>
      </c>
      <c r="C947" s="2" t="s">
        <v>483</v>
      </c>
    </row>
    <row r="948" spans="1:3" x14ac:dyDescent="0.2">
      <c r="A948" s="2">
        <v>946</v>
      </c>
      <c r="B948" s="2">
        <f t="shared" ca="1" si="14"/>
        <v>0.73682015482680452</v>
      </c>
      <c r="C948" s="2" t="s">
        <v>482</v>
      </c>
    </row>
    <row r="949" spans="1:3" x14ac:dyDescent="0.2">
      <c r="A949" s="2">
        <v>947</v>
      </c>
      <c r="B949" s="2">
        <f t="shared" ca="1" si="14"/>
        <v>0.6025438339219602</v>
      </c>
      <c r="C949" s="2" t="s">
        <v>483</v>
      </c>
    </row>
    <row r="950" spans="1:3" x14ac:dyDescent="0.2">
      <c r="A950" s="2">
        <v>948</v>
      </c>
      <c r="B950" s="2">
        <f t="shared" ca="1" si="14"/>
        <v>0.64321398412194719</v>
      </c>
      <c r="C950" s="2" t="s">
        <v>482</v>
      </c>
    </row>
    <row r="951" spans="1:3" x14ac:dyDescent="0.2">
      <c r="A951" s="2">
        <v>949</v>
      </c>
      <c r="B951" s="2">
        <f t="shared" ca="1" si="14"/>
        <v>0.7347292908426597</v>
      </c>
      <c r="C951" s="2" t="s">
        <v>483</v>
      </c>
    </row>
    <row r="952" spans="1:3" x14ac:dyDescent="0.2">
      <c r="A952" s="2">
        <v>950</v>
      </c>
      <c r="B952" s="2">
        <f t="shared" ca="1" si="14"/>
        <v>0.632011039011941</v>
      </c>
      <c r="C952" s="2" t="s">
        <v>483</v>
      </c>
    </row>
    <row r="953" spans="1:3" x14ac:dyDescent="0.2">
      <c r="A953" s="2">
        <v>951</v>
      </c>
      <c r="B953" s="2">
        <f t="shared" ca="1" si="14"/>
        <v>0.59571525204912645</v>
      </c>
      <c r="C953" s="2" t="s">
        <v>482</v>
      </c>
    </row>
    <row r="954" spans="1:3" x14ac:dyDescent="0.2">
      <c r="A954" s="2">
        <v>952</v>
      </c>
      <c r="B954" s="2">
        <f t="shared" ca="1" si="14"/>
        <v>0.45810832022662296</v>
      </c>
      <c r="C954" s="2" t="s">
        <v>482</v>
      </c>
    </row>
    <row r="955" spans="1:3" x14ac:dyDescent="0.2">
      <c r="A955" s="2">
        <v>953</v>
      </c>
      <c r="B955" s="2">
        <f t="shared" ca="1" si="14"/>
        <v>0.64703229632916537</v>
      </c>
      <c r="C955" s="2" t="s">
        <v>483</v>
      </c>
    </row>
    <row r="956" spans="1:3" x14ac:dyDescent="0.2">
      <c r="A956" s="2">
        <v>954</v>
      </c>
      <c r="B956" s="2">
        <f t="shared" ca="1" si="14"/>
        <v>0.68402149456152961</v>
      </c>
      <c r="C956" s="2" t="s">
        <v>482</v>
      </c>
    </row>
    <row r="957" spans="1:3" x14ac:dyDescent="0.2">
      <c r="A957" s="2">
        <v>955</v>
      </c>
      <c r="B957" s="2">
        <f t="shared" ca="1" si="14"/>
        <v>0.53283478609272406</v>
      </c>
      <c r="C957" s="2" t="s">
        <v>483</v>
      </c>
    </row>
    <row r="958" spans="1:3" x14ac:dyDescent="0.2">
      <c r="A958" s="2">
        <v>956</v>
      </c>
      <c r="B958" s="2">
        <f t="shared" ca="1" si="14"/>
        <v>0.64714508600461806</v>
      </c>
      <c r="C958" s="2" t="s">
        <v>483</v>
      </c>
    </row>
    <row r="959" spans="1:3" x14ac:dyDescent="0.2">
      <c r="A959" s="2">
        <v>957</v>
      </c>
      <c r="B959" s="2">
        <f t="shared" ca="1" si="14"/>
        <v>0.6274376983048906</v>
      </c>
      <c r="C959" s="2" t="s">
        <v>482</v>
      </c>
    </row>
    <row r="960" spans="1:3" x14ac:dyDescent="0.2">
      <c r="A960" s="2">
        <v>958</v>
      </c>
      <c r="B960" s="2">
        <f t="shared" ca="1" si="14"/>
        <v>0.65853120485118088</v>
      </c>
      <c r="C960" s="2" t="s">
        <v>483</v>
      </c>
    </row>
    <row r="961" spans="1:3" x14ac:dyDescent="0.2">
      <c r="A961" s="2">
        <v>959</v>
      </c>
      <c r="B961" s="2">
        <f t="shared" ca="1" si="14"/>
        <v>0.78346257778521644</v>
      </c>
      <c r="C961" s="2" t="s">
        <v>482</v>
      </c>
    </row>
    <row r="962" spans="1:3" x14ac:dyDescent="0.2">
      <c r="A962" s="2">
        <v>960</v>
      </c>
      <c r="B962" s="2">
        <f t="shared" ca="1" si="14"/>
        <v>0.67782303024129065</v>
      </c>
      <c r="C962" s="2" t="s">
        <v>482</v>
      </c>
    </row>
    <row r="963" spans="1:3" x14ac:dyDescent="0.2">
      <c r="A963" s="2">
        <v>961</v>
      </c>
      <c r="B963" s="2">
        <f t="shared" ref="B963:B1002" ca="1" si="15">IF(C963="Bomb",_xlfn.NORM.INV(RAND(),0.7,0.1),_xlfn.NORM.INV(RAND(),0.6,0.15))</f>
        <v>0.67965319975213967</v>
      </c>
      <c r="C963" s="2" t="s">
        <v>483</v>
      </c>
    </row>
    <row r="964" spans="1:3" x14ac:dyDescent="0.2">
      <c r="A964" s="2">
        <v>962</v>
      </c>
      <c r="B964" s="2">
        <f t="shared" ca="1" si="15"/>
        <v>0.69488142344826453</v>
      </c>
      <c r="C964" s="2" t="s">
        <v>483</v>
      </c>
    </row>
    <row r="965" spans="1:3" x14ac:dyDescent="0.2">
      <c r="A965" s="2">
        <v>963</v>
      </c>
      <c r="B965" s="2">
        <f t="shared" ca="1" si="15"/>
        <v>0.84160916238224515</v>
      </c>
      <c r="C965" s="2" t="s">
        <v>483</v>
      </c>
    </row>
    <row r="966" spans="1:3" x14ac:dyDescent="0.2">
      <c r="A966" s="2">
        <v>964</v>
      </c>
      <c r="B966" s="2">
        <f t="shared" ca="1" si="15"/>
        <v>0.69120027960263908</v>
      </c>
      <c r="C966" s="2" t="s">
        <v>483</v>
      </c>
    </row>
    <row r="967" spans="1:3" x14ac:dyDescent="0.2">
      <c r="A967" s="2">
        <v>965</v>
      </c>
      <c r="B967" s="2">
        <f t="shared" ca="1" si="15"/>
        <v>0.55922089729175917</v>
      </c>
      <c r="C967" s="2" t="s">
        <v>483</v>
      </c>
    </row>
    <row r="968" spans="1:3" x14ac:dyDescent="0.2">
      <c r="A968" s="2">
        <v>966</v>
      </c>
      <c r="B968" s="2">
        <f t="shared" ca="1" si="15"/>
        <v>0.76671822454484173</v>
      </c>
      <c r="C968" s="2" t="s">
        <v>483</v>
      </c>
    </row>
    <row r="969" spans="1:3" x14ac:dyDescent="0.2">
      <c r="A969" s="2">
        <v>967</v>
      </c>
      <c r="B969" s="2">
        <f t="shared" ca="1" si="15"/>
        <v>0.58706379959461619</v>
      </c>
      <c r="C969" s="2" t="s">
        <v>483</v>
      </c>
    </row>
    <row r="970" spans="1:3" x14ac:dyDescent="0.2">
      <c r="A970" s="2">
        <v>968</v>
      </c>
      <c r="B970" s="2">
        <f t="shared" ca="1" si="15"/>
        <v>0.69277036792349245</v>
      </c>
      <c r="C970" s="2" t="s">
        <v>483</v>
      </c>
    </row>
    <row r="971" spans="1:3" x14ac:dyDescent="0.2">
      <c r="A971" s="2">
        <v>969</v>
      </c>
      <c r="B971" s="2">
        <f t="shared" ca="1" si="15"/>
        <v>0.60789410179675396</v>
      </c>
      <c r="C971" s="2" t="s">
        <v>482</v>
      </c>
    </row>
    <row r="972" spans="1:3" x14ac:dyDescent="0.2">
      <c r="A972" s="2">
        <v>970</v>
      </c>
      <c r="B972" s="2">
        <f t="shared" ca="1" si="15"/>
        <v>0.60684264618781136</v>
      </c>
      <c r="C972" s="2" t="s">
        <v>482</v>
      </c>
    </row>
    <row r="973" spans="1:3" x14ac:dyDescent="0.2">
      <c r="A973" s="2">
        <v>971</v>
      </c>
      <c r="B973" s="2">
        <f t="shared" ca="1" si="15"/>
        <v>0.62989960379076826</v>
      </c>
      <c r="C973" s="2" t="s">
        <v>483</v>
      </c>
    </row>
    <row r="974" spans="1:3" x14ac:dyDescent="0.2">
      <c r="A974" s="2">
        <v>972</v>
      </c>
      <c r="B974" s="2">
        <f t="shared" ca="1" si="15"/>
        <v>0.61368856491970325</v>
      </c>
      <c r="C974" s="2" t="s">
        <v>482</v>
      </c>
    </row>
    <row r="975" spans="1:3" x14ac:dyDescent="0.2">
      <c r="A975" s="2">
        <v>973</v>
      </c>
      <c r="B975" s="2">
        <f t="shared" ca="1" si="15"/>
        <v>0.71158368568016639</v>
      </c>
      <c r="C975" s="2" t="s">
        <v>483</v>
      </c>
    </row>
    <row r="976" spans="1:3" x14ac:dyDescent="0.2">
      <c r="A976" s="2">
        <v>974</v>
      </c>
      <c r="B976" s="2">
        <f t="shared" ca="1" si="15"/>
        <v>0.76490133956815654</v>
      </c>
      <c r="C976" s="2" t="s">
        <v>483</v>
      </c>
    </row>
    <row r="977" spans="1:3" x14ac:dyDescent="0.2">
      <c r="A977" s="2">
        <v>975</v>
      </c>
      <c r="B977" s="2">
        <f t="shared" ca="1" si="15"/>
        <v>0.66287742265318861</v>
      </c>
      <c r="C977" s="2" t="s">
        <v>483</v>
      </c>
    </row>
    <row r="978" spans="1:3" x14ac:dyDescent="0.2">
      <c r="A978" s="2">
        <v>976</v>
      </c>
      <c r="B978" s="2">
        <f t="shared" ca="1" si="15"/>
        <v>0.75313202191672246</v>
      </c>
      <c r="C978" s="2" t="s">
        <v>483</v>
      </c>
    </row>
    <row r="979" spans="1:3" x14ac:dyDescent="0.2">
      <c r="A979" s="2">
        <v>977</v>
      </c>
      <c r="B979" s="2">
        <f t="shared" ca="1" si="15"/>
        <v>0.73302538134182127</v>
      </c>
      <c r="C979" s="2" t="s">
        <v>483</v>
      </c>
    </row>
    <row r="980" spans="1:3" x14ac:dyDescent="0.2">
      <c r="A980" s="2">
        <v>978</v>
      </c>
      <c r="B980" s="2">
        <f t="shared" ca="1" si="15"/>
        <v>0.74500391355676587</v>
      </c>
      <c r="C980" s="2" t="s">
        <v>483</v>
      </c>
    </row>
    <row r="981" spans="1:3" x14ac:dyDescent="0.2">
      <c r="A981" s="2">
        <v>979</v>
      </c>
      <c r="B981" s="2">
        <f t="shared" ca="1" si="15"/>
        <v>0.63466487012643524</v>
      </c>
      <c r="C981" s="2" t="s">
        <v>483</v>
      </c>
    </row>
    <row r="982" spans="1:3" x14ac:dyDescent="0.2">
      <c r="A982" s="2">
        <v>980</v>
      </c>
      <c r="B982" s="2">
        <f t="shared" ca="1" si="15"/>
        <v>0.58725767741554591</v>
      </c>
      <c r="C982" s="2" t="s">
        <v>482</v>
      </c>
    </row>
    <row r="983" spans="1:3" x14ac:dyDescent="0.2">
      <c r="A983" s="2">
        <v>981</v>
      </c>
      <c r="B983" s="2">
        <f t="shared" ca="1" si="15"/>
        <v>0.37521382177971863</v>
      </c>
      <c r="C983" s="2" t="s">
        <v>482</v>
      </c>
    </row>
    <row r="984" spans="1:3" x14ac:dyDescent="0.2">
      <c r="A984" s="2">
        <v>982</v>
      </c>
      <c r="B984" s="2">
        <f t="shared" ca="1" si="15"/>
        <v>0.76194086466601052</v>
      </c>
      <c r="C984" s="2" t="s">
        <v>483</v>
      </c>
    </row>
    <row r="985" spans="1:3" x14ac:dyDescent="0.2">
      <c r="A985" s="2">
        <v>983</v>
      </c>
      <c r="B985" s="2">
        <f t="shared" ca="1" si="15"/>
        <v>0.7187031695187186</v>
      </c>
      <c r="C985" s="2" t="s">
        <v>483</v>
      </c>
    </row>
    <row r="986" spans="1:3" x14ac:dyDescent="0.2">
      <c r="A986" s="2">
        <v>984</v>
      </c>
      <c r="B986" s="2">
        <f t="shared" ca="1" si="15"/>
        <v>0.17461667443229167</v>
      </c>
      <c r="C986" s="2" t="s">
        <v>482</v>
      </c>
    </row>
    <row r="987" spans="1:3" x14ac:dyDescent="0.2">
      <c r="A987" s="2">
        <v>985</v>
      </c>
      <c r="B987" s="2">
        <f t="shared" ca="1" si="15"/>
        <v>0.68339456907023466</v>
      </c>
      <c r="C987" s="2" t="s">
        <v>482</v>
      </c>
    </row>
    <row r="988" spans="1:3" x14ac:dyDescent="0.2">
      <c r="A988" s="2">
        <v>986</v>
      </c>
      <c r="B988" s="2">
        <f t="shared" ca="1" si="15"/>
        <v>0.64327644527136152</v>
      </c>
      <c r="C988" s="2" t="s">
        <v>483</v>
      </c>
    </row>
    <row r="989" spans="1:3" x14ac:dyDescent="0.2">
      <c r="A989" s="2">
        <v>987</v>
      </c>
      <c r="B989" s="2">
        <f t="shared" ca="1" si="15"/>
        <v>0.54938603950487597</v>
      </c>
      <c r="C989" s="2" t="s">
        <v>482</v>
      </c>
    </row>
    <row r="990" spans="1:3" x14ac:dyDescent="0.2">
      <c r="A990" s="2">
        <v>988</v>
      </c>
      <c r="B990" s="2">
        <f t="shared" ca="1" si="15"/>
        <v>0.33795450042534503</v>
      </c>
      <c r="C990" s="2" t="s">
        <v>482</v>
      </c>
    </row>
    <row r="991" spans="1:3" x14ac:dyDescent="0.2">
      <c r="A991" s="2">
        <v>989</v>
      </c>
      <c r="B991" s="2">
        <f t="shared" ca="1" si="15"/>
        <v>0.41074290952990206</v>
      </c>
      <c r="C991" s="2" t="s">
        <v>483</v>
      </c>
    </row>
    <row r="992" spans="1:3" x14ac:dyDescent="0.2">
      <c r="A992" s="2">
        <v>990</v>
      </c>
      <c r="B992" s="2">
        <f t="shared" ca="1" si="15"/>
        <v>0.39557493796552923</v>
      </c>
      <c r="C992" s="2" t="s">
        <v>482</v>
      </c>
    </row>
    <row r="993" spans="1:3" x14ac:dyDescent="0.2">
      <c r="A993" s="2">
        <v>991</v>
      </c>
      <c r="B993" s="2">
        <f t="shared" ca="1" si="15"/>
        <v>0.69561701865704384</v>
      </c>
      <c r="C993" s="2" t="s">
        <v>483</v>
      </c>
    </row>
    <row r="994" spans="1:3" x14ac:dyDescent="0.2">
      <c r="A994" s="2">
        <v>992</v>
      </c>
      <c r="B994" s="2">
        <f t="shared" ca="1" si="15"/>
        <v>0.33101208329164111</v>
      </c>
      <c r="C994" s="2" t="s">
        <v>482</v>
      </c>
    </row>
    <row r="995" spans="1:3" x14ac:dyDescent="0.2">
      <c r="A995" s="2">
        <v>993</v>
      </c>
      <c r="B995" s="2">
        <f t="shared" ca="1" si="15"/>
        <v>0.73365233996630308</v>
      </c>
      <c r="C995" s="2" t="s">
        <v>483</v>
      </c>
    </row>
    <row r="996" spans="1:3" x14ac:dyDescent="0.2">
      <c r="A996" s="2">
        <v>994</v>
      </c>
      <c r="B996" s="2">
        <f t="shared" ca="1" si="15"/>
        <v>0.81172148063434613</v>
      </c>
      <c r="C996" s="2" t="s">
        <v>483</v>
      </c>
    </row>
    <row r="997" spans="1:3" x14ac:dyDescent="0.2">
      <c r="A997" s="2">
        <v>995</v>
      </c>
      <c r="B997" s="2">
        <f t="shared" ca="1" si="15"/>
        <v>0.3858060575642579</v>
      </c>
      <c r="C997" s="2" t="s">
        <v>482</v>
      </c>
    </row>
    <row r="998" spans="1:3" x14ac:dyDescent="0.2">
      <c r="A998" s="2">
        <v>996</v>
      </c>
      <c r="B998" s="2">
        <f t="shared" ca="1" si="15"/>
        <v>0.5900270080679515</v>
      </c>
      <c r="C998" s="2" t="s">
        <v>483</v>
      </c>
    </row>
    <row r="999" spans="1:3" x14ac:dyDescent="0.2">
      <c r="A999" s="2">
        <v>997</v>
      </c>
      <c r="B999" s="2">
        <f t="shared" ca="1" si="15"/>
        <v>0.74547903912030122</v>
      </c>
      <c r="C999" s="2" t="s">
        <v>482</v>
      </c>
    </row>
    <row r="1000" spans="1:3" x14ac:dyDescent="0.2">
      <c r="A1000" s="2">
        <v>998</v>
      </c>
      <c r="B1000" s="2">
        <f t="shared" ca="1" si="15"/>
        <v>0.34496421998740462</v>
      </c>
      <c r="C1000" s="2" t="s">
        <v>482</v>
      </c>
    </row>
    <row r="1001" spans="1:3" x14ac:dyDescent="0.2">
      <c r="A1001" s="2">
        <v>999</v>
      </c>
      <c r="B1001" s="2">
        <f t="shared" ca="1" si="15"/>
        <v>0.60720370870522666</v>
      </c>
      <c r="C1001" s="2" t="s">
        <v>482</v>
      </c>
    </row>
    <row r="1002" spans="1:3" x14ac:dyDescent="0.2">
      <c r="A1002" s="2">
        <v>1000</v>
      </c>
      <c r="B1002" s="2">
        <f t="shared" ca="1" si="15"/>
        <v>0.58798573594826342</v>
      </c>
      <c r="C1002" s="2" t="s">
        <v>482</v>
      </c>
    </row>
  </sheetData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A8FA4-ED7E-874C-BC21-BFA4BAB3D8BB}">
  <sheetPr codeName="Sheet71">
    <tabColor rgb="FFFF0000"/>
  </sheetPr>
  <dimension ref="A2:K1002"/>
  <sheetViews>
    <sheetView workbookViewId="0">
      <selection activeCell="I3" sqref="I3:K37"/>
    </sheetView>
  </sheetViews>
  <sheetFormatPr baseColWidth="10" defaultRowHeight="16" x14ac:dyDescent="0.2"/>
  <cols>
    <col min="1" max="16384" width="10.83203125" style="2"/>
  </cols>
  <sheetData>
    <row r="2" spans="1:11" x14ac:dyDescent="0.2">
      <c r="B2" s="2" t="s">
        <v>487</v>
      </c>
      <c r="C2" s="2" t="s">
        <v>12</v>
      </c>
      <c r="J2" s="7" t="s">
        <v>488</v>
      </c>
      <c r="K2" s="7" t="s">
        <v>485</v>
      </c>
    </row>
    <row r="3" spans="1:11" x14ac:dyDescent="0.2">
      <c r="A3" s="2">
        <v>1</v>
      </c>
      <c r="B3" s="2">
        <f t="shared" ref="B3:B66" ca="1" si="0">IF(C3="Bomb",_xlfn.NORM.INV(RAND(),0.7,0.1),_xlfn.NORM.INV(RAND(),0.6,0.15))</f>
        <v>0.73353023633620051</v>
      </c>
      <c r="C3" s="2" t="str">
        <f ca="1">IF(RAND()&lt;0.5,"Bomb","Bird")</f>
        <v>Bomb</v>
      </c>
      <c r="E3" s="2" t="s">
        <v>486</v>
      </c>
      <c r="I3" s="4"/>
      <c r="J3" s="101">
        <v>1</v>
      </c>
      <c r="K3" s="101">
        <v>1</v>
      </c>
    </row>
    <row r="4" spans="1:11" x14ac:dyDescent="0.2">
      <c r="A4" s="2">
        <v>2</v>
      </c>
      <c r="B4" s="2">
        <f t="shared" ca="1" si="0"/>
        <v>0.63204909124613562</v>
      </c>
      <c r="C4" s="2" t="s">
        <v>483</v>
      </c>
      <c r="E4" s="98">
        <v>0</v>
      </c>
      <c r="I4" s="101">
        <v>0.03</v>
      </c>
      <c r="J4" s="100">
        <v>1</v>
      </c>
      <c r="K4" s="100">
        <v>1</v>
      </c>
    </row>
    <row r="5" spans="1:11" x14ac:dyDescent="0.2">
      <c r="A5" s="2">
        <v>3</v>
      </c>
      <c r="B5" s="2">
        <f t="shared" ca="1" si="0"/>
        <v>0.58761138997187634</v>
      </c>
      <c r="C5" s="2" t="s">
        <v>482</v>
      </c>
      <c r="I5" s="101">
        <v>0.06</v>
      </c>
      <c r="J5" s="100">
        <v>1</v>
      </c>
      <c r="K5" s="100">
        <v>1</v>
      </c>
    </row>
    <row r="6" spans="1:11" x14ac:dyDescent="0.2">
      <c r="A6" s="2">
        <v>4</v>
      </c>
      <c r="B6" s="2">
        <f t="shared" ca="1" si="0"/>
        <v>0.62228609209150099</v>
      </c>
      <c r="C6" s="2" t="s">
        <v>483</v>
      </c>
      <c r="E6" s="7" t="s">
        <v>485</v>
      </c>
      <c r="F6" s="7" t="s">
        <v>484</v>
      </c>
      <c r="I6" s="101">
        <v>0.09</v>
      </c>
      <c r="J6" s="100">
        <v>1</v>
      </c>
      <c r="K6" s="100">
        <v>1</v>
      </c>
    </row>
    <row r="7" spans="1:11" x14ac:dyDescent="0.2">
      <c r="A7" s="2">
        <v>5</v>
      </c>
      <c r="B7" s="2">
        <f t="shared" ca="1" si="0"/>
        <v>0.8173784804005364</v>
      </c>
      <c r="C7" s="2" t="s">
        <v>483</v>
      </c>
      <c r="E7" s="99">
        <f ca="1">COUNTIFS(B:B,"&gt;" &amp;E4,C:C,"="&amp;"Bomb")/COUNTIFS(C:C,"="&amp;"Bomb")</f>
        <v>1</v>
      </c>
      <c r="F7" s="99">
        <f ca="1">COUNTIFS(B:B,"&lt;" &amp;E4,C:C,"="&amp;"Bird")/COUNTIFS(C:C,"="&amp;"Bird")</f>
        <v>0</v>
      </c>
      <c r="I7" s="101">
        <v>0.12</v>
      </c>
      <c r="J7" s="100">
        <v>1</v>
      </c>
      <c r="K7" s="100">
        <v>1</v>
      </c>
    </row>
    <row r="8" spans="1:11" x14ac:dyDescent="0.2">
      <c r="A8" s="2">
        <v>6</v>
      </c>
      <c r="B8" s="2">
        <f t="shared" ca="1" si="0"/>
        <v>0.77323813866199143</v>
      </c>
      <c r="C8" s="2" t="s">
        <v>483</v>
      </c>
      <c r="I8" s="101">
        <v>0.15</v>
      </c>
      <c r="J8" s="100">
        <v>1</v>
      </c>
      <c r="K8" s="100">
        <v>1</v>
      </c>
    </row>
    <row r="9" spans="1:11" x14ac:dyDescent="0.2">
      <c r="A9" s="2">
        <v>7</v>
      </c>
      <c r="B9" s="2">
        <f t="shared" ca="1" si="0"/>
        <v>0.61981402937454499</v>
      </c>
      <c r="C9" s="2" t="s">
        <v>483</v>
      </c>
      <c r="E9" s="7" t="s">
        <v>485</v>
      </c>
      <c r="F9" s="7" t="s">
        <v>488</v>
      </c>
      <c r="I9" s="101">
        <v>0.18</v>
      </c>
      <c r="J9" s="100">
        <v>0.99415204678362579</v>
      </c>
      <c r="K9" s="100">
        <v>1</v>
      </c>
    </row>
    <row r="10" spans="1:11" x14ac:dyDescent="0.2">
      <c r="A10" s="2">
        <v>8</v>
      </c>
      <c r="B10" s="2">
        <f t="shared" ca="1" si="0"/>
        <v>0.585991444491052</v>
      </c>
      <c r="C10" s="2" t="s">
        <v>482</v>
      </c>
      <c r="E10" s="98">
        <f ca="1">E7</f>
        <v>1</v>
      </c>
      <c r="F10" s="98">
        <f ca="1">1-F7</f>
        <v>1</v>
      </c>
      <c r="I10" s="101">
        <v>0.21</v>
      </c>
      <c r="J10" s="100">
        <v>0.99610136452241715</v>
      </c>
      <c r="K10" s="100">
        <v>1</v>
      </c>
    </row>
    <row r="11" spans="1:11" x14ac:dyDescent="0.2">
      <c r="A11" s="2">
        <v>9</v>
      </c>
      <c r="B11" s="2">
        <f t="shared" ca="1" si="0"/>
        <v>0.58520978959007164</v>
      </c>
      <c r="C11" s="2" t="s">
        <v>482</v>
      </c>
      <c r="I11" s="101">
        <v>0.24</v>
      </c>
      <c r="J11" s="100">
        <v>0.98830409356725146</v>
      </c>
      <c r="K11" s="100">
        <v>1</v>
      </c>
    </row>
    <row r="12" spans="1:11" x14ac:dyDescent="0.2">
      <c r="A12" s="2">
        <v>10</v>
      </c>
      <c r="B12" s="2">
        <f t="shared" ca="1" si="0"/>
        <v>0.59824305043173798</v>
      </c>
      <c r="C12" s="2" t="s">
        <v>482</v>
      </c>
      <c r="I12" s="101">
        <v>0.27</v>
      </c>
      <c r="J12" s="100">
        <v>0.99027237354085607</v>
      </c>
      <c r="K12" s="100">
        <v>1</v>
      </c>
    </row>
    <row r="13" spans="1:11" x14ac:dyDescent="0.2">
      <c r="A13" s="2">
        <v>11</v>
      </c>
      <c r="B13" s="2">
        <f t="shared" ca="1" si="0"/>
        <v>0.55709120572692927</v>
      </c>
      <c r="C13" s="2" t="s">
        <v>482</v>
      </c>
      <c r="I13" s="101">
        <v>0.3</v>
      </c>
      <c r="J13" s="100">
        <v>0.97665369649805445</v>
      </c>
      <c r="K13" s="100">
        <v>1</v>
      </c>
    </row>
    <row r="14" spans="1:11" x14ac:dyDescent="0.2">
      <c r="A14" s="2">
        <v>12</v>
      </c>
      <c r="B14" s="2">
        <f t="shared" ca="1" si="0"/>
        <v>0.65709551834384672</v>
      </c>
      <c r="C14" s="2" t="s">
        <v>482</v>
      </c>
      <c r="I14" s="101">
        <v>0.33</v>
      </c>
      <c r="J14" s="100">
        <v>0.95914396887159536</v>
      </c>
      <c r="K14" s="100">
        <v>0.99794238683127567</v>
      </c>
    </row>
    <row r="15" spans="1:11" x14ac:dyDescent="0.2">
      <c r="A15" s="2">
        <v>13</v>
      </c>
      <c r="B15" s="2">
        <f t="shared" ca="1" si="0"/>
        <v>0.68731004927562322</v>
      </c>
      <c r="C15" s="2" t="s">
        <v>483</v>
      </c>
      <c r="I15" s="101">
        <v>0.36</v>
      </c>
      <c r="J15" s="100">
        <v>0.949317738791423</v>
      </c>
      <c r="K15" s="100">
        <v>1</v>
      </c>
    </row>
    <row r="16" spans="1:11" x14ac:dyDescent="0.2">
      <c r="A16" s="2">
        <v>14</v>
      </c>
      <c r="B16" s="2">
        <f t="shared" ca="1" si="0"/>
        <v>0.69774641810534732</v>
      </c>
      <c r="C16" s="2" t="s">
        <v>483</v>
      </c>
      <c r="I16" s="101">
        <v>0.39</v>
      </c>
      <c r="J16" s="100">
        <v>0.91634241245136183</v>
      </c>
      <c r="K16" s="100">
        <v>1</v>
      </c>
    </row>
    <row r="17" spans="1:11" x14ac:dyDescent="0.2">
      <c r="A17" s="2">
        <v>15</v>
      </c>
      <c r="B17" s="2">
        <f t="shared" ca="1" si="0"/>
        <v>0.69253501974152465</v>
      </c>
      <c r="C17" s="2" t="s">
        <v>483</v>
      </c>
      <c r="I17" s="101">
        <v>0.42</v>
      </c>
      <c r="J17" s="100">
        <v>0.88715953307392992</v>
      </c>
      <c r="K17" s="100">
        <v>1</v>
      </c>
    </row>
    <row r="18" spans="1:11" x14ac:dyDescent="0.2">
      <c r="A18" s="2">
        <v>16</v>
      </c>
      <c r="B18" s="2">
        <f t="shared" ca="1" si="0"/>
        <v>0.5909482999274297</v>
      </c>
      <c r="C18" s="2" t="s">
        <v>482</v>
      </c>
      <c r="I18" s="101">
        <v>0.45</v>
      </c>
      <c r="J18" s="100">
        <v>0.83657587548638135</v>
      </c>
      <c r="K18" s="100">
        <v>0.99382716049382713</v>
      </c>
    </row>
    <row r="19" spans="1:11" x14ac:dyDescent="0.2">
      <c r="A19" s="2">
        <v>17</v>
      </c>
      <c r="B19" s="2">
        <f t="shared" ca="1" si="0"/>
        <v>0.63390681948194993</v>
      </c>
      <c r="C19" s="2" t="s">
        <v>483</v>
      </c>
      <c r="I19" s="101">
        <v>0.48</v>
      </c>
      <c r="J19" s="100">
        <v>0.81481481481481488</v>
      </c>
      <c r="K19" s="100">
        <v>0.99178644763860369</v>
      </c>
    </row>
    <row r="20" spans="1:11" x14ac:dyDescent="0.2">
      <c r="A20" s="2">
        <v>18</v>
      </c>
      <c r="B20" s="2">
        <f t="shared" ca="1" si="0"/>
        <v>0.72869103050463635</v>
      </c>
      <c r="C20" s="2" t="s">
        <v>482</v>
      </c>
      <c r="I20" s="101">
        <v>0.51</v>
      </c>
      <c r="J20" s="100">
        <v>0.71206225680933855</v>
      </c>
      <c r="K20" s="100">
        <v>0.9711934156378601</v>
      </c>
    </row>
    <row r="21" spans="1:11" x14ac:dyDescent="0.2">
      <c r="A21" s="2">
        <v>19</v>
      </c>
      <c r="B21" s="2">
        <f t="shared" ca="1" si="0"/>
        <v>0.74796247377843961</v>
      </c>
      <c r="C21" s="2" t="s">
        <v>483</v>
      </c>
      <c r="I21" s="101">
        <v>0.54</v>
      </c>
      <c r="J21" s="100">
        <v>0.66536964980544755</v>
      </c>
      <c r="K21" s="100">
        <v>0.93827160493827155</v>
      </c>
    </row>
    <row r="22" spans="1:11" x14ac:dyDescent="0.2">
      <c r="A22" s="2">
        <v>20</v>
      </c>
      <c r="B22" s="2">
        <f t="shared" ca="1" si="0"/>
        <v>0.59981958781103861</v>
      </c>
      <c r="C22" s="2" t="s">
        <v>483</v>
      </c>
      <c r="I22" s="101">
        <v>0.56999999999999995</v>
      </c>
      <c r="J22" s="100">
        <v>0.56420233463035019</v>
      </c>
      <c r="K22" s="100">
        <v>0.90740740740740744</v>
      </c>
    </row>
    <row r="23" spans="1:11" x14ac:dyDescent="0.2">
      <c r="A23" s="2">
        <v>21</v>
      </c>
      <c r="B23" s="2">
        <f t="shared" ca="1" si="0"/>
        <v>0.76435666634353627</v>
      </c>
      <c r="C23" s="2" t="s">
        <v>483</v>
      </c>
      <c r="I23" s="101">
        <v>0.6</v>
      </c>
      <c r="J23" s="100">
        <v>0.51461988304093564</v>
      </c>
      <c r="K23" s="100">
        <v>0.83778234086242298</v>
      </c>
    </row>
    <row r="24" spans="1:11" x14ac:dyDescent="0.2">
      <c r="A24" s="2">
        <v>22</v>
      </c>
      <c r="B24" s="2">
        <f t="shared" ca="1" si="0"/>
        <v>0.67076804080601171</v>
      </c>
      <c r="C24" s="2" t="s">
        <v>482</v>
      </c>
      <c r="I24" s="101">
        <v>0.63</v>
      </c>
      <c r="J24" s="100">
        <v>0.39961013645224175</v>
      </c>
      <c r="K24" s="100">
        <v>0.77002053388090352</v>
      </c>
    </row>
    <row r="25" spans="1:11" x14ac:dyDescent="0.2">
      <c r="A25" s="2">
        <v>23</v>
      </c>
      <c r="B25" s="2">
        <f t="shared" ca="1" si="0"/>
        <v>0.85659940694936199</v>
      </c>
      <c r="C25" s="2" t="s">
        <v>483</v>
      </c>
      <c r="I25" s="101">
        <v>0.66</v>
      </c>
      <c r="J25" s="100">
        <v>0.33528265107212474</v>
      </c>
      <c r="K25" s="100">
        <v>0.64681724845995892</v>
      </c>
    </row>
    <row r="26" spans="1:11" x14ac:dyDescent="0.2">
      <c r="A26" s="2">
        <v>24</v>
      </c>
      <c r="B26" s="2">
        <f t="shared" ca="1" si="0"/>
        <v>0.7020188235710596</v>
      </c>
      <c r="C26" s="2" t="s">
        <v>483</v>
      </c>
      <c r="I26" s="101">
        <v>0.69</v>
      </c>
      <c r="J26" s="100">
        <v>0.24951267056530213</v>
      </c>
      <c r="K26" s="100">
        <v>0.52977412731006157</v>
      </c>
    </row>
    <row r="27" spans="1:11" x14ac:dyDescent="0.2">
      <c r="A27" s="2">
        <v>25</v>
      </c>
      <c r="B27" s="2">
        <f t="shared" ca="1" si="0"/>
        <v>0.70675675942808103</v>
      </c>
      <c r="C27" s="2" t="s">
        <v>483</v>
      </c>
      <c r="I27" s="101">
        <v>0.72</v>
      </c>
      <c r="J27" s="100">
        <v>0.2354085603112841</v>
      </c>
      <c r="K27" s="100">
        <v>0.43415637860082307</v>
      </c>
    </row>
    <row r="28" spans="1:11" x14ac:dyDescent="0.2">
      <c r="A28" s="2">
        <v>26</v>
      </c>
      <c r="B28" s="2">
        <f t="shared" ca="1" si="0"/>
        <v>0.76118486607512792</v>
      </c>
      <c r="C28" s="2" t="s">
        <v>483</v>
      </c>
      <c r="I28" s="101">
        <v>0.75</v>
      </c>
      <c r="J28" s="100">
        <v>0.18128654970760238</v>
      </c>
      <c r="K28" s="100">
        <v>0.29979466119096509</v>
      </c>
    </row>
    <row r="29" spans="1:11" x14ac:dyDescent="0.2">
      <c r="A29" s="2">
        <v>27</v>
      </c>
      <c r="B29" s="2">
        <f t="shared" ca="1" si="0"/>
        <v>0.57731122833316584</v>
      </c>
      <c r="C29" s="2" t="s">
        <v>482</v>
      </c>
      <c r="I29" s="101">
        <v>0.78</v>
      </c>
      <c r="J29" s="100">
        <v>0.10916179337231968</v>
      </c>
      <c r="K29" s="100">
        <v>0.19917864476386038</v>
      </c>
    </row>
    <row r="30" spans="1:11" x14ac:dyDescent="0.2">
      <c r="A30" s="2">
        <v>28</v>
      </c>
      <c r="B30" s="2">
        <f t="shared" ca="1" si="0"/>
        <v>0.70566796834475354</v>
      </c>
      <c r="C30" s="2" t="s">
        <v>483</v>
      </c>
      <c r="I30" s="101">
        <v>0.81</v>
      </c>
      <c r="J30" s="100">
        <v>7.6023391812865548E-2</v>
      </c>
      <c r="K30" s="100">
        <v>0.16016427104722791</v>
      </c>
    </row>
    <row r="31" spans="1:11" x14ac:dyDescent="0.2">
      <c r="A31" s="2">
        <v>29</v>
      </c>
      <c r="B31" s="2">
        <f t="shared" ca="1" si="0"/>
        <v>0.27561310375606701</v>
      </c>
      <c r="C31" s="2" t="s">
        <v>482</v>
      </c>
      <c r="I31" s="101">
        <v>0.84</v>
      </c>
      <c r="J31" s="100">
        <v>4.0935672514619936E-2</v>
      </c>
      <c r="K31" s="100">
        <v>8.8295687885010271E-2</v>
      </c>
    </row>
    <row r="32" spans="1:11" x14ac:dyDescent="0.2">
      <c r="A32" s="2">
        <v>30</v>
      </c>
      <c r="B32" s="2">
        <f t="shared" ca="1" si="0"/>
        <v>0.66564367344955588</v>
      </c>
      <c r="C32" s="2" t="s">
        <v>483</v>
      </c>
      <c r="I32" s="101">
        <v>0.87</v>
      </c>
      <c r="J32" s="100">
        <v>4.8732943469785628E-2</v>
      </c>
      <c r="K32" s="100">
        <v>3.9014373716632446E-2</v>
      </c>
    </row>
    <row r="33" spans="1:11" x14ac:dyDescent="0.2">
      <c r="A33" s="2">
        <v>31</v>
      </c>
      <c r="B33" s="2">
        <f t="shared" ca="1" si="0"/>
        <v>0.66302906190323641</v>
      </c>
      <c r="C33" s="2" t="s">
        <v>483</v>
      </c>
      <c r="I33" s="101">
        <v>0.9</v>
      </c>
      <c r="J33" s="100">
        <v>2.3391812865497075E-2</v>
      </c>
      <c r="K33" s="100">
        <v>2.2587268993839837E-2</v>
      </c>
    </row>
    <row r="34" spans="1:11" x14ac:dyDescent="0.2">
      <c r="A34" s="2">
        <v>32</v>
      </c>
      <c r="B34" s="2">
        <f t="shared" ca="1" si="0"/>
        <v>0.53375669250583613</v>
      </c>
      <c r="C34" s="2" t="s">
        <v>482</v>
      </c>
      <c r="I34" s="101">
        <v>0.93</v>
      </c>
      <c r="J34" s="100">
        <v>1.1695906432748537E-2</v>
      </c>
      <c r="K34" s="100">
        <v>4.1067761806981521E-3</v>
      </c>
    </row>
    <row r="35" spans="1:11" x14ac:dyDescent="0.2">
      <c r="A35" s="2">
        <v>33</v>
      </c>
      <c r="B35" s="2">
        <f t="shared" ca="1" si="0"/>
        <v>0.57881492622562092</v>
      </c>
      <c r="C35" s="2" t="s">
        <v>482</v>
      </c>
      <c r="I35" s="101">
        <v>0.96</v>
      </c>
      <c r="J35" s="100">
        <v>1.1673151750972721E-2</v>
      </c>
      <c r="K35" s="100">
        <v>4.11522633744856E-3</v>
      </c>
    </row>
    <row r="36" spans="1:11" x14ac:dyDescent="0.2">
      <c r="A36" s="2">
        <v>34</v>
      </c>
      <c r="B36" s="2">
        <f t="shared" ca="1" si="0"/>
        <v>0.54171572438848825</v>
      </c>
      <c r="C36" s="2" t="s">
        <v>482</v>
      </c>
      <c r="I36" s="101">
        <v>0.99</v>
      </c>
      <c r="J36" s="100">
        <v>1.9455252918287869E-3</v>
      </c>
      <c r="K36" s="100">
        <v>0</v>
      </c>
    </row>
    <row r="37" spans="1:11" x14ac:dyDescent="0.2">
      <c r="A37" s="2">
        <v>35</v>
      </c>
      <c r="B37" s="2">
        <f t="shared" ca="1" si="0"/>
        <v>0.66160830077531729</v>
      </c>
      <c r="C37" s="2" t="s">
        <v>483</v>
      </c>
      <c r="I37" s="98"/>
    </row>
    <row r="38" spans="1:11" x14ac:dyDescent="0.2">
      <c r="A38" s="2">
        <v>36</v>
      </c>
      <c r="B38" s="2">
        <f t="shared" ca="1" si="0"/>
        <v>0.56602743175677794</v>
      </c>
      <c r="C38" s="2" t="s">
        <v>482</v>
      </c>
    </row>
    <row r="39" spans="1:11" x14ac:dyDescent="0.2">
      <c r="A39" s="2">
        <v>37</v>
      </c>
      <c r="B39" s="2">
        <f t="shared" ca="1" si="0"/>
        <v>0.20164434524906927</v>
      </c>
      <c r="C39" s="2" t="s">
        <v>482</v>
      </c>
    </row>
    <row r="40" spans="1:11" x14ac:dyDescent="0.2">
      <c r="A40" s="2">
        <v>38</v>
      </c>
      <c r="B40" s="2">
        <f t="shared" ca="1" si="0"/>
        <v>0.74136459550533285</v>
      </c>
      <c r="C40" s="2" t="s">
        <v>483</v>
      </c>
    </row>
    <row r="41" spans="1:11" x14ac:dyDescent="0.2">
      <c r="A41" s="2">
        <v>39</v>
      </c>
      <c r="B41" s="2">
        <f t="shared" ca="1" si="0"/>
        <v>0.73309425413305995</v>
      </c>
      <c r="C41" s="2" t="s">
        <v>482</v>
      </c>
    </row>
    <row r="42" spans="1:11" x14ac:dyDescent="0.2">
      <c r="A42" s="2">
        <v>40</v>
      </c>
      <c r="B42" s="2">
        <f t="shared" ca="1" si="0"/>
        <v>0.75593004053477597</v>
      </c>
      <c r="C42" s="2" t="s">
        <v>483</v>
      </c>
    </row>
    <row r="43" spans="1:11" x14ac:dyDescent="0.2">
      <c r="A43" s="2">
        <v>41</v>
      </c>
      <c r="B43" s="2">
        <f t="shared" ca="1" si="0"/>
        <v>0.69860206102777511</v>
      </c>
      <c r="C43" s="2" t="s">
        <v>482</v>
      </c>
    </row>
    <row r="44" spans="1:11" x14ac:dyDescent="0.2">
      <c r="A44" s="2">
        <v>42</v>
      </c>
      <c r="B44" s="2">
        <f t="shared" ca="1" si="0"/>
        <v>0.60097013586838299</v>
      </c>
      <c r="C44" s="2" t="s">
        <v>482</v>
      </c>
    </row>
    <row r="45" spans="1:11" x14ac:dyDescent="0.2">
      <c r="A45" s="2">
        <v>43</v>
      </c>
      <c r="B45" s="2">
        <f t="shared" ca="1" si="0"/>
        <v>0.72239695812607607</v>
      </c>
      <c r="C45" s="2" t="s">
        <v>482</v>
      </c>
    </row>
    <row r="46" spans="1:11" x14ac:dyDescent="0.2">
      <c r="A46" s="2">
        <v>44</v>
      </c>
      <c r="B46" s="2">
        <f t="shared" ca="1" si="0"/>
        <v>1.0885533631096944</v>
      </c>
      <c r="C46" s="2" t="s">
        <v>482</v>
      </c>
    </row>
    <row r="47" spans="1:11" x14ac:dyDescent="0.2">
      <c r="A47" s="2">
        <v>45</v>
      </c>
      <c r="B47" s="2">
        <f t="shared" ca="1" si="0"/>
        <v>0.52086516770251945</v>
      </c>
      <c r="C47" s="2" t="s">
        <v>482</v>
      </c>
    </row>
    <row r="48" spans="1:11" x14ac:dyDescent="0.2">
      <c r="A48" s="2">
        <v>46</v>
      </c>
      <c r="B48" s="2">
        <f t="shared" ca="1" si="0"/>
        <v>0.79883650182618227</v>
      </c>
      <c r="C48" s="2" t="s">
        <v>483</v>
      </c>
    </row>
    <row r="49" spans="1:3" x14ac:dyDescent="0.2">
      <c r="A49" s="2">
        <v>47</v>
      </c>
      <c r="B49" s="2">
        <f t="shared" ca="1" si="0"/>
        <v>0.75402720969507897</v>
      </c>
      <c r="C49" s="2" t="s">
        <v>483</v>
      </c>
    </row>
    <row r="50" spans="1:3" x14ac:dyDescent="0.2">
      <c r="A50" s="2">
        <v>48</v>
      </c>
      <c r="B50" s="2">
        <f t="shared" ca="1" si="0"/>
        <v>0.49013312350199967</v>
      </c>
      <c r="C50" s="2" t="s">
        <v>482</v>
      </c>
    </row>
    <row r="51" spans="1:3" x14ac:dyDescent="0.2">
      <c r="A51" s="2">
        <v>49</v>
      </c>
      <c r="B51" s="2">
        <f t="shared" ca="1" si="0"/>
        <v>0.52007085427588728</v>
      </c>
      <c r="C51" s="2" t="s">
        <v>483</v>
      </c>
    </row>
    <row r="52" spans="1:3" x14ac:dyDescent="0.2">
      <c r="A52" s="2">
        <v>50</v>
      </c>
      <c r="B52" s="2">
        <f t="shared" ca="1" si="0"/>
        <v>0.76018556467604381</v>
      </c>
      <c r="C52" s="2" t="s">
        <v>483</v>
      </c>
    </row>
    <row r="53" spans="1:3" x14ac:dyDescent="0.2">
      <c r="A53" s="2">
        <v>51</v>
      </c>
      <c r="B53" s="2">
        <f t="shared" ca="1" si="0"/>
        <v>0.61680213208358792</v>
      </c>
      <c r="C53" s="2" t="s">
        <v>483</v>
      </c>
    </row>
    <row r="54" spans="1:3" x14ac:dyDescent="0.2">
      <c r="A54" s="2">
        <v>52</v>
      </c>
      <c r="B54" s="2">
        <f t="shared" ca="1" si="0"/>
        <v>0.7534936713035989</v>
      </c>
      <c r="C54" s="2" t="s">
        <v>482</v>
      </c>
    </row>
    <row r="55" spans="1:3" x14ac:dyDescent="0.2">
      <c r="A55" s="2">
        <v>53</v>
      </c>
      <c r="B55" s="2">
        <f t="shared" ca="1" si="0"/>
        <v>0.61850768016264135</v>
      </c>
      <c r="C55" s="2" t="s">
        <v>482</v>
      </c>
    </row>
    <row r="56" spans="1:3" x14ac:dyDescent="0.2">
      <c r="A56" s="2">
        <v>54</v>
      </c>
      <c r="B56" s="2">
        <f t="shared" ca="1" si="0"/>
        <v>0.78053556884052</v>
      </c>
      <c r="C56" s="2" t="s">
        <v>483</v>
      </c>
    </row>
    <row r="57" spans="1:3" x14ac:dyDescent="0.2">
      <c r="A57" s="2">
        <v>55</v>
      </c>
      <c r="B57" s="2">
        <f t="shared" ca="1" si="0"/>
        <v>0.81732296718253472</v>
      </c>
      <c r="C57" s="2" t="s">
        <v>483</v>
      </c>
    </row>
    <row r="58" spans="1:3" x14ac:dyDescent="0.2">
      <c r="A58" s="2">
        <v>56</v>
      </c>
      <c r="B58" s="2">
        <f t="shared" ca="1" si="0"/>
        <v>0.71882719599425471</v>
      </c>
      <c r="C58" s="2" t="s">
        <v>483</v>
      </c>
    </row>
    <row r="59" spans="1:3" x14ac:dyDescent="0.2">
      <c r="A59" s="2">
        <v>57</v>
      </c>
      <c r="B59" s="2">
        <f t="shared" ca="1" si="0"/>
        <v>0.52046828483781127</v>
      </c>
      <c r="C59" s="2" t="s">
        <v>482</v>
      </c>
    </row>
    <row r="60" spans="1:3" x14ac:dyDescent="0.2">
      <c r="A60" s="2">
        <v>58</v>
      </c>
      <c r="B60" s="2">
        <f t="shared" ca="1" si="0"/>
        <v>0.80820385217671364</v>
      </c>
      <c r="C60" s="2" t="s">
        <v>483</v>
      </c>
    </row>
    <row r="61" spans="1:3" x14ac:dyDescent="0.2">
      <c r="A61" s="2">
        <v>59</v>
      </c>
      <c r="B61" s="2">
        <f t="shared" ca="1" si="0"/>
        <v>0.58320832535813427</v>
      </c>
      <c r="C61" s="2" t="s">
        <v>483</v>
      </c>
    </row>
    <row r="62" spans="1:3" x14ac:dyDescent="0.2">
      <c r="A62" s="2">
        <v>60</v>
      </c>
      <c r="B62" s="2">
        <f t="shared" ca="1" si="0"/>
        <v>0.6571989536706615</v>
      </c>
      <c r="C62" s="2" t="s">
        <v>482</v>
      </c>
    </row>
    <row r="63" spans="1:3" x14ac:dyDescent="0.2">
      <c r="A63" s="2">
        <v>61</v>
      </c>
      <c r="B63" s="2">
        <f t="shared" ca="1" si="0"/>
        <v>0.62488714323028649</v>
      </c>
      <c r="C63" s="2" t="s">
        <v>482</v>
      </c>
    </row>
    <row r="64" spans="1:3" x14ac:dyDescent="0.2">
      <c r="A64" s="2">
        <v>62</v>
      </c>
      <c r="B64" s="2">
        <f t="shared" ca="1" si="0"/>
        <v>0.50697183863305351</v>
      </c>
      <c r="C64" s="2" t="s">
        <v>482</v>
      </c>
    </row>
    <row r="65" spans="1:3" x14ac:dyDescent="0.2">
      <c r="A65" s="2">
        <v>63</v>
      </c>
      <c r="B65" s="2">
        <f t="shared" ca="1" si="0"/>
        <v>0.74508163444675846</v>
      </c>
      <c r="C65" s="2" t="s">
        <v>483</v>
      </c>
    </row>
    <row r="66" spans="1:3" x14ac:dyDescent="0.2">
      <c r="A66" s="2">
        <v>64</v>
      </c>
      <c r="B66" s="2">
        <f t="shared" ca="1" si="0"/>
        <v>0.68174406392847642</v>
      </c>
      <c r="C66" s="2" t="s">
        <v>483</v>
      </c>
    </row>
    <row r="67" spans="1:3" x14ac:dyDescent="0.2">
      <c r="A67" s="2">
        <v>65</v>
      </c>
      <c r="B67" s="2">
        <f t="shared" ref="B67:B130" ca="1" si="1">IF(C67="Bomb",_xlfn.NORM.INV(RAND(),0.7,0.1),_xlfn.NORM.INV(RAND(),0.6,0.15))</f>
        <v>0.74512123317330436</v>
      </c>
      <c r="C67" s="2" t="s">
        <v>483</v>
      </c>
    </row>
    <row r="68" spans="1:3" x14ac:dyDescent="0.2">
      <c r="A68" s="2">
        <v>66</v>
      </c>
      <c r="B68" s="2">
        <f t="shared" ca="1" si="1"/>
        <v>0.68277383696500282</v>
      </c>
      <c r="C68" s="2" t="s">
        <v>483</v>
      </c>
    </row>
    <row r="69" spans="1:3" x14ac:dyDescent="0.2">
      <c r="A69" s="2">
        <v>67</v>
      </c>
      <c r="B69" s="2">
        <f t="shared" ca="1" si="1"/>
        <v>0.74377681446228983</v>
      </c>
      <c r="C69" s="2" t="s">
        <v>483</v>
      </c>
    </row>
    <row r="70" spans="1:3" x14ac:dyDescent="0.2">
      <c r="A70" s="2">
        <v>68</v>
      </c>
      <c r="B70" s="2">
        <f t="shared" ca="1" si="1"/>
        <v>0.43447973766788528</v>
      </c>
      <c r="C70" s="2" t="s">
        <v>482</v>
      </c>
    </row>
    <row r="71" spans="1:3" x14ac:dyDescent="0.2">
      <c r="A71" s="2">
        <v>69</v>
      </c>
      <c r="B71" s="2">
        <f t="shared" ca="1" si="1"/>
        <v>0.42998071588158204</v>
      </c>
      <c r="C71" s="2" t="s">
        <v>482</v>
      </c>
    </row>
    <row r="72" spans="1:3" x14ac:dyDescent="0.2">
      <c r="A72" s="2">
        <v>70</v>
      </c>
      <c r="B72" s="2">
        <f t="shared" ca="1" si="1"/>
        <v>0.33057502411951006</v>
      </c>
      <c r="C72" s="2" t="s">
        <v>482</v>
      </c>
    </row>
    <row r="73" spans="1:3" x14ac:dyDescent="0.2">
      <c r="A73" s="2">
        <v>71</v>
      </c>
      <c r="B73" s="2">
        <f t="shared" ca="1" si="1"/>
        <v>0.6892506528792991</v>
      </c>
      <c r="C73" s="2" t="s">
        <v>482</v>
      </c>
    </row>
    <row r="74" spans="1:3" x14ac:dyDescent="0.2">
      <c r="A74" s="2">
        <v>72</v>
      </c>
      <c r="B74" s="2">
        <f t="shared" ca="1" si="1"/>
        <v>0.43544183510112172</v>
      </c>
      <c r="C74" s="2" t="s">
        <v>482</v>
      </c>
    </row>
    <row r="75" spans="1:3" x14ac:dyDescent="0.2">
      <c r="A75" s="2">
        <v>73</v>
      </c>
      <c r="B75" s="2">
        <f t="shared" ca="1" si="1"/>
        <v>0.81119831271423992</v>
      </c>
      <c r="C75" s="2" t="s">
        <v>483</v>
      </c>
    </row>
    <row r="76" spans="1:3" x14ac:dyDescent="0.2">
      <c r="A76" s="2">
        <v>74</v>
      </c>
      <c r="B76" s="2">
        <f t="shared" ca="1" si="1"/>
        <v>0.6451157092792863</v>
      </c>
      <c r="C76" s="2" t="s">
        <v>483</v>
      </c>
    </row>
    <row r="77" spans="1:3" x14ac:dyDescent="0.2">
      <c r="A77" s="2">
        <v>75</v>
      </c>
      <c r="B77" s="2">
        <f t="shared" ca="1" si="1"/>
        <v>0.71696074118853104</v>
      </c>
      <c r="C77" s="2" t="s">
        <v>483</v>
      </c>
    </row>
    <row r="78" spans="1:3" x14ac:dyDescent="0.2">
      <c r="A78" s="2">
        <v>76</v>
      </c>
      <c r="B78" s="2">
        <f t="shared" ca="1" si="1"/>
        <v>0.55013132436953061</v>
      </c>
      <c r="C78" s="2" t="s">
        <v>483</v>
      </c>
    </row>
    <row r="79" spans="1:3" x14ac:dyDescent="0.2">
      <c r="A79" s="2">
        <v>77</v>
      </c>
      <c r="B79" s="2">
        <f t="shared" ca="1" si="1"/>
        <v>0.72067810268206656</v>
      </c>
      <c r="C79" s="2" t="s">
        <v>482</v>
      </c>
    </row>
    <row r="80" spans="1:3" x14ac:dyDescent="0.2">
      <c r="A80" s="2">
        <v>78</v>
      </c>
      <c r="B80" s="2">
        <f t="shared" ca="1" si="1"/>
        <v>0.63722065871296951</v>
      </c>
      <c r="C80" s="2" t="s">
        <v>483</v>
      </c>
    </row>
    <row r="81" spans="1:3" x14ac:dyDescent="0.2">
      <c r="A81" s="2">
        <v>79</v>
      </c>
      <c r="B81" s="2">
        <f t="shared" ca="1" si="1"/>
        <v>0.50482133549493091</v>
      </c>
      <c r="C81" s="2" t="s">
        <v>482</v>
      </c>
    </row>
    <row r="82" spans="1:3" x14ac:dyDescent="0.2">
      <c r="A82" s="2">
        <v>80</v>
      </c>
      <c r="B82" s="2">
        <f t="shared" ca="1" si="1"/>
        <v>0.72006808054881388</v>
      </c>
      <c r="C82" s="2" t="s">
        <v>483</v>
      </c>
    </row>
    <row r="83" spans="1:3" x14ac:dyDescent="0.2">
      <c r="A83" s="2">
        <v>81</v>
      </c>
      <c r="B83" s="2">
        <f t="shared" ca="1" si="1"/>
        <v>0.64602716786451964</v>
      </c>
      <c r="C83" s="2" t="s">
        <v>483</v>
      </c>
    </row>
    <row r="84" spans="1:3" x14ac:dyDescent="0.2">
      <c r="A84" s="2">
        <v>82</v>
      </c>
      <c r="B84" s="2">
        <f t="shared" ca="1" si="1"/>
        <v>0.65725276703775193</v>
      </c>
      <c r="C84" s="2" t="s">
        <v>482</v>
      </c>
    </row>
    <row r="85" spans="1:3" x14ac:dyDescent="0.2">
      <c r="A85" s="2">
        <v>83</v>
      </c>
      <c r="B85" s="2">
        <f t="shared" ca="1" si="1"/>
        <v>0.73554024469332213</v>
      </c>
      <c r="C85" s="2" t="s">
        <v>483</v>
      </c>
    </row>
    <row r="86" spans="1:3" x14ac:dyDescent="0.2">
      <c r="A86" s="2">
        <v>84</v>
      </c>
      <c r="B86" s="2">
        <f t="shared" ca="1" si="1"/>
        <v>0.64470514038911608</v>
      </c>
      <c r="C86" s="2" t="s">
        <v>483</v>
      </c>
    </row>
    <row r="87" spans="1:3" x14ac:dyDescent="0.2">
      <c r="A87" s="2">
        <v>85</v>
      </c>
      <c r="B87" s="2">
        <f t="shared" ca="1" si="1"/>
        <v>0.5708324078378334</v>
      </c>
      <c r="C87" s="2" t="s">
        <v>482</v>
      </c>
    </row>
    <row r="88" spans="1:3" x14ac:dyDescent="0.2">
      <c r="A88" s="2">
        <v>86</v>
      </c>
      <c r="B88" s="2">
        <f t="shared" ca="1" si="1"/>
        <v>0.60359607104624557</v>
      </c>
      <c r="C88" s="2" t="s">
        <v>482</v>
      </c>
    </row>
    <row r="89" spans="1:3" x14ac:dyDescent="0.2">
      <c r="A89" s="2">
        <v>87</v>
      </c>
      <c r="B89" s="2">
        <f t="shared" ca="1" si="1"/>
        <v>0.79115266555426045</v>
      </c>
      <c r="C89" s="2" t="s">
        <v>482</v>
      </c>
    </row>
    <row r="90" spans="1:3" x14ac:dyDescent="0.2">
      <c r="A90" s="2">
        <v>88</v>
      </c>
      <c r="B90" s="2">
        <f t="shared" ca="1" si="1"/>
        <v>0.45770839666215557</v>
      </c>
      <c r="C90" s="2" t="s">
        <v>482</v>
      </c>
    </row>
    <row r="91" spans="1:3" x14ac:dyDescent="0.2">
      <c r="A91" s="2">
        <v>89</v>
      </c>
      <c r="B91" s="2">
        <f t="shared" ca="1" si="1"/>
        <v>0.70059453953609196</v>
      </c>
      <c r="C91" s="2" t="s">
        <v>482</v>
      </c>
    </row>
    <row r="92" spans="1:3" x14ac:dyDescent="0.2">
      <c r="A92" s="2">
        <v>90</v>
      </c>
      <c r="B92" s="2">
        <f t="shared" ca="1" si="1"/>
        <v>0.72155915827465622</v>
      </c>
      <c r="C92" s="2" t="s">
        <v>483</v>
      </c>
    </row>
    <row r="93" spans="1:3" x14ac:dyDescent="0.2">
      <c r="A93" s="2">
        <v>91</v>
      </c>
      <c r="B93" s="2">
        <f t="shared" ca="1" si="1"/>
        <v>0.71526867522455229</v>
      </c>
      <c r="C93" s="2" t="s">
        <v>483</v>
      </c>
    </row>
    <row r="94" spans="1:3" x14ac:dyDescent="0.2">
      <c r="A94" s="2">
        <v>92</v>
      </c>
      <c r="B94" s="2">
        <f t="shared" ca="1" si="1"/>
        <v>0.39360850290423988</v>
      </c>
      <c r="C94" s="2" t="s">
        <v>482</v>
      </c>
    </row>
    <row r="95" spans="1:3" x14ac:dyDescent="0.2">
      <c r="A95" s="2">
        <v>93</v>
      </c>
      <c r="B95" s="2">
        <f t="shared" ca="1" si="1"/>
        <v>0.70345602889611281</v>
      </c>
      <c r="C95" s="2" t="s">
        <v>483</v>
      </c>
    </row>
    <row r="96" spans="1:3" x14ac:dyDescent="0.2">
      <c r="A96" s="2">
        <v>94</v>
      </c>
      <c r="B96" s="2">
        <f t="shared" ca="1" si="1"/>
        <v>0.78727027637634928</v>
      </c>
      <c r="C96" s="2" t="s">
        <v>483</v>
      </c>
    </row>
    <row r="97" spans="1:3" x14ac:dyDescent="0.2">
      <c r="A97" s="2">
        <v>95</v>
      </c>
      <c r="B97" s="2">
        <f t="shared" ca="1" si="1"/>
        <v>0.32570416701330912</v>
      </c>
      <c r="C97" s="2" t="s">
        <v>482</v>
      </c>
    </row>
    <row r="98" spans="1:3" x14ac:dyDescent="0.2">
      <c r="A98" s="2">
        <v>96</v>
      </c>
      <c r="B98" s="2">
        <f t="shared" ca="1" si="1"/>
        <v>0.58522160627498154</v>
      </c>
      <c r="C98" s="2" t="s">
        <v>482</v>
      </c>
    </row>
    <row r="99" spans="1:3" x14ac:dyDescent="0.2">
      <c r="A99" s="2">
        <v>97</v>
      </c>
      <c r="B99" s="2">
        <f t="shared" ca="1" si="1"/>
        <v>0.85559811107709138</v>
      </c>
      <c r="C99" s="2" t="s">
        <v>483</v>
      </c>
    </row>
    <row r="100" spans="1:3" x14ac:dyDescent="0.2">
      <c r="A100" s="2">
        <v>98</v>
      </c>
      <c r="B100" s="2">
        <f t="shared" ca="1" si="1"/>
        <v>0.8715690474012826</v>
      </c>
      <c r="C100" s="2" t="s">
        <v>483</v>
      </c>
    </row>
    <row r="101" spans="1:3" x14ac:dyDescent="0.2">
      <c r="A101" s="2">
        <v>99</v>
      </c>
      <c r="B101" s="2">
        <f t="shared" ca="1" si="1"/>
        <v>0.77044414385674143</v>
      </c>
      <c r="C101" s="2" t="s">
        <v>483</v>
      </c>
    </row>
    <row r="102" spans="1:3" x14ac:dyDescent="0.2">
      <c r="A102" s="2">
        <v>100</v>
      </c>
      <c r="B102" s="2">
        <f t="shared" ca="1" si="1"/>
        <v>0.55877377120836558</v>
      </c>
      <c r="C102" s="2" t="s">
        <v>482</v>
      </c>
    </row>
    <row r="103" spans="1:3" x14ac:dyDescent="0.2">
      <c r="A103" s="2">
        <v>101</v>
      </c>
      <c r="B103" s="2">
        <f t="shared" ca="1" si="1"/>
        <v>0.72846721840300455</v>
      </c>
      <c r="C103" s="2" t="s">
        <v>483</v>
      </c>
    </row>
    <row r="104" spans="1:3" x14ac:dyDescent="0.2">
      <c r="A104" s="2">
        <v>102</v>
      </c>
      <c r="B104" s="2">
        <f t="shared" ca="1" si="1"/>
        <v>0.59588546191636238</v>
      </c>
      <c r="C104" s="2" t="s">
        <v>482</v>
      </c>
    </row>
    <row r="105" spans="1:3" x14ac:dyDescent="0.2">
      <c r="A105" s="2">
        <v>103</v>
      </c>
      <c r="B105" s="2">
        <f t="shared" ca="1" si="1"/>
        <v>0.4406362703109109</v>
      </c>
      <c r="C105" s="2" t="s">
        <v>482</v>
      </c>
    </row>
    <row r="106" spans="1:3" x14ac:dyDescent="0.2">
      <c r="A106" s="2">
        <v>104</v>
      </c>
      <c r="B106" s="2">
        <f t="shared" ca="1" si="1"/>
        <v>0.62629091277101656</v>
      </c>
      <c r="C106" s="2" t="s">
        <v>482</v>
      </c>
    </row>
    <row r="107" spans="1:3" x14ac:dyDescent="0.2">
      <c r="A107" s="2">
        <v>105</v>
      </c>
      <c r="B107" s="2">
        <f t="shared" ca="1" si="1"/>
        <v>0.63981053905787344</v>
      </c>
      <c r="C107" s="2" t="s">
        <v>483</v>
      </c>
    </row>
    <row r="108" spans="1:3" x14ac:dyDescent="0.2">
      <c r="A108" s="2">
        <v>106</v>
      </c>
      <c r="B108" s="2">
        <f t="shared" ca="1" si="1"/>
        <v>0.7412508016432493</v>
      </c>
      <c r="C108" s="2" t="s">
        <v>482</v>
      </c>
    </row>
    <row r="109" spans="1:3" x14ac:dyDescent="0.2">
      <c r="A109" s="2">
        <v>107</v>
      </c>
      <c r="B109" s="2">
        <f t="shared" ca="1" si="1"/>
        <v>0.5900277217948916</v>
      </c>
      <c r="C109" s="2" t="s">
        <v>482</v>
      </c>
    </row>
    <row r="110" spans="1:3" x14ac:dyDescent="0.2">
      <c r="A110" s="2">
        <v>108</v>
      </c>
      <c r="B110" s="2">
        <f t="shared" ca="1" si="1"/>
        <v>0.60263458235364309</v>
      </c>
      <c r="C110" s="2" t="s">
        <v>482</v>
      </c>
    </row>
    <row r="111" spans="1:3" x14ac:dyDescent="0.2">
      <c r="A111" s="2">
        <v>109</v>
      </c>
      <c r="B111" s="2">
        <f t="shared" ca="1" si="1"/>
        <v>0.7732279327748911</v>
      </c>
      <c r="C111" s="2" t="s">
        <v>482</v>
      </c>
    </row>
    <row r="112" spans="1:3" x14ac:dyDescent="0.2">
      <c r="A112" s="2">
        <v>110</v>
      </c>
      <c r="B112" s="2">
        <f t="shared" ca="1" si="1"/>
        <v>0.43745005631649891</v>
      </c>
      <c r="C112" s="2" t="s">
        <v>482</v>
      </c>
    </row>
    <row r="113" spans="1:3" x14ac:dyDescent="0.2">
      <c r="A113" s="2">
        <v>111</v>
      </c>
      <c r="B113" s="2">
        <f t="shared" ca="1" si="1"/>
        <v>0.76624643526194591</v>
      </c>
      <c r="C113" s="2" t="s">
        <v>483</v>
      </c>
    </row>
    <row r="114" spans="1:3" x14ac:dyDescent="0.2">
      <c r="A114" s="2">
        <v>112</v>
      </c>
      <c r="B114" s="2">
        <f t="shared" ca="1" si="1"/>
        <v>0.62514644081966975</v>
      </c>
      <c r="C114" s="2" t="s">
        <v>482</v>
      </c>
    </row>
    <row r="115" spans="1:3" x14ac:dyDescent="0.2">
      <c r="A115" s="2">
        <v>113</v>
      </c>
      <c r="B115" s="2">
        <f t="shared" ca="1" si="1"/>
        <v>0.47362757004751582</v>
      </c>
      <c r="C115" s="2" t="s">
        <v>482</v>
      </c>
    </row>
    <row r="116" spans="1:3" x14ac:dyDescent="0.2">
      <c r="A116" s="2">
        <v>114</v>
      </c>
      <c r="B116" s="2">
        <f t="shared" ca="1" si="1"/>
        <v>0.28717699908221445</v>
      </c>
      <c r="C116" s="2" t="s">
        <v>482</v>
      </c>
    </row>
    <row r="117" spans="1:3" x14ac:dyDescent="0.2">
      <c r="A117" s="2">
        <v>115</v>
      </c>
      <c r="B117" s="2">
        <f t="shared" ca="1" si="1"/>
        <v>0.33256819037696567</v>
      </c>
      <c r="C117" s="2" t="s">
        <v>482</v>
      </c>
    </row>
    <row r="118" spans="1:3" x14ac:dyDescent="0.2">
      <c r="A118" s="2">
        <v>116</v>
      </c>
      <c r="B118" s="2">
        <f t="shared" ca="1" si="1"/>
        <v>0.78508595506029277</v>
      </c>
      <c r="C118" s="2" t="s">
        <v>482</v>
      </c>
    </row>
    <row r="119" spans="1:3" x14ac:dyDescent="0.2">
      <c r="A119" s="2">
        <v>117</v>
      </c>
      <c r="B119" s="2">
        <f t="shared" ca="1" si="1"/>
        <v>0.80759926101017199</v>
      </c>
      <c r="C119" s="2" t="s">
        <v>482</v>
      </c>
    </row>
    <row r="120" spans="1:3" x14ac:dyDescent="0.2">
      <c r="A120" s="2">
        <v>118</v>
      </c>
      <c r="B120" s="2">
        <f t="shared" ca="1" si="1"/>
        <v>0.64747677177765994</v>
      </c>
      <c r="C120" s="2" t="s">
        <v>482</v>
      </c>
    </row>
    <row r="121" spans="1:3" x14ac:dyDescent="0.2">
      <c r="A121" s="2">
        <v>119</v>
      </c>
      <c r="B121" s="2">
        <f t="shared" ca="1" si="1"/>
        <v>0.73329927754645408</v>
      </c>
      <c r="C121" s="2" t="s">
        <v>482</v>
      </c>
    </row>
    <row r="122" spans="1:3" x14ac:dyDescent="0.2">
      <c r="A122" s="2">
        <v>120</v>
      </c>
      <c r="B122" s="2">
        <f t="shared" ca="1" si="1"/>
        <v>0.86802838426760709</v>
      </c>
      <c r="C122" s="2" t="s">
        <v>483</v>
      </c>
    </row>
    <row r="123" spans="1:3" x14ac:dyDescent="0.2">
      <c r="A123" s="2">
        <v>121</v>
      </c>
      <c r="B123" s="2">
        <f t="shared" ca="1" si="1"/>
        <v>0.81522483814242375</v>
      </c>
      <c r="C123" s="2" t="s">
        <v>483</v>
      </c>
    </row>
    <row r="124" spans="1:3" x14ac:dyDescent="0.2">
      <c r="A124" s="2">
        <v>122</v>
      </c>
      <c r="B124" s="2">
        <f t="shared" ca="1" si="1"/>
        <v>0.69286927742963123</v>
      </c>
      <c r="C124" s="2" t="s">
        <v>482</v>
      </c>
    </row>
    <row r="125" spans="1:3" x14ac:dyDescent="0.2">
      <c r="A125" s="2">
        <v>123</v>
      </c>
      <c r="B125" s="2">
        <f t="shared" ca="1" si="1"/>
        <v>0.60152294115125104</v>
      </c>
      <c r="C125" s="2" t="s">
        <v>483</v>
      </c>
    </row>
    <row r="126" spans="1:3" x14ac:dyDescent="0.2">
      <c r="A126" s="2">
        <v>124</v>
      </c>
      <c r="B126" s="2">
        <f t="shared" ca="1" si="1"/>
        <v>0.79193621349780696</v>
      </c>
      <c r="C126" s="2" t="s">
        <v>483</v>
      </c>
    </row>
    <row r="127" spans="1:3" x14ac:dyDescent="0.2">
      <c r="A127" s="2">
        <v>125</v>
      </c>
      <c r="B127" s="2">
        <f t="shared" ca="1" si="1"/>
        <v>0.69692318896143557</v>
      </c>
      <c r="C127" s="2" t="s">
        <v>482</v>
      </c>
    </row>
    <row r="128" spans="1:3" x14ac:dyDescent="0.2">
      <c r="A128" s="2">
        <v>126</v>
      </c>
      <c r="B128" s="2">
        <f t="shared" ca="1" si="1"/>
        <v>0.57989080329896303</v>
      </c>
      <c r="C128" s="2" t="s">
        <v>482</v>
      </c>
    </row>
    <row r="129" spans="1:3" x14ac:dyDescent="0.2">
      <c r="A129" s="2">
        <v>127</v>
      </c>
      <c r="B129" s="2">
        <f t="shared" ca="1" si="1"/>
        <v>0.6563048667181931</v>
      </c>
      <c r="C129" s="2" t="s">
        <v>482</v>
      </c>
    </row>
    <row r="130" spans="1:3" x14ac:dyDescent="0.2">
      <c r="A130" s="2">
        <v>128</v>
      </c>
      <c r="B130" s="2">
        <f t="shared" ca="1" si="1"/>
        <v>0.24631797936264488</v>
      </c>
      <c r="C130" s="2" t="s">
        <v>482</v>
      </c>
    </row>
    <row r="131" spans="1:3" x14ac:dyDescent="0.2">
      <c r="A131" s="2">
        <v>129</v>
      </c>
      <c r="B131" s="2">
        <f t="shared" ref="B131:B194" ca="1" si="2">IF(C131="Bomb",_xlfn.NORM.INV(RAND(),0.7,0.1),_xlfn.NORM.INV(RAND(),0.6,0.15))</f>
        <v>0.81410017042210403</v>
      </c>
      <c r="C131" s="2" t="s">
        <v>482</v>
      </c>
    </row>
    <row r="132" spans="1:3" x14ac:dyDescent="0.2">
      <c r="A132" s="2">
        <v>130</v>
      </c>
      <c r="B132" s="2">
        <f t="shared" ca="1" si="2"/>
        <v>0.68467243814457079</v>
      </c>
      <c r="C132" s="2" t="s">
        <v>483</v>
      </c>
    </row>
    <row r="133" spans="1:3" x14ac:dyDescent="0.2">
      <c r="A133" s="2">
        <v>131</v>
      </c>
      <c r="B133" s="2">
        <f t="shared" ca="1" si="2"/>
        <v>0.51146382766613796</v>
      </c>
      <c r="C133" s="2" t="s">
        <v>483</v>
      </c>
    </row>
    <row r="134" spans="1:3" x14ac:dyDescent="0.2">
      <c r="A134" s="2">
        <v>132</v>
      </c>
      <c r="B134" s="2">
        <f t="shared" ca="1" si="2"/>
        <v>0.6340649685256371</v>
      </c>
      <c r="C134" s="2" t="s">
        <v>483</v>
      </c>
    </row>
    <row r="135" spans="1:3" x14ac:dyDescent="0.2">
      <c r="A135" s="2">
        <v>133</v>
      </c>
      <c r="B135" s="2">
        <f t="shared" ca="1" si="2"/>
        <v>0.78566827091220293</v>
      </c>
      <c r="C135" s="2" t="s">
        <v>483</v>
      </c>
    </row>
    <row r="136" spans="1:3" x14ac:dyDescent="0.2">
      <c r="A136" s="2">
        <v>134</v>
      </c>
      <c r="B136" s="2">
        <f t="shared" ca="1" si="2"/>
        <v>0.6252838864516489</v>
      </c>
      <c r="C136" s="2" t="s">
        <v>482</v>
      </c>
    </row>
    <row r="137" spans="1:3" x14ac:dyDescent="0.2">
      <c r="A137" s="2">
        <v>135</v>
      </c>
      <c r="B137" s="2">
        <f t="shared" ca="1" si="2"/>
        <v>0.61372426531515367</v>
      </c>
      <c r="C137" s="2" t="s">
        <v>483</v>
      </c>
    </row>
    <row r="138" spans="1:3" x14ac:dyDescent="0.2">
      <c r="A138" s="2">
        <v>136</v>
      </c>
      <c r="B138" s="2">
        <f t="shared" ca="1" si="2"/>
        <v>0.75155981534567096</v>
      </c>
      <c r="C138" s="2" t="s">
        <v>483</v>
      </c>
    </row>
    <row r="139" spans="1:3" x14ac:dyDescent="0.2">
      <c r="A139" s="2">
        <v>137</v>
      </c>
      <c r="B139" s="2">
        <f t="shared" ca="1" si="2"/>
        <v>0.64915647605449989</v>
      </c>
      <c r="C139" s="2" t="s">
        <v>482</v>
      </c>
    </row>
    <row r="140" spans="1:3" x14ac:dyDescent="0.2">
      <c r="A140" s="2">
        <v>138</v>
      </c>
      <c r="B140" s="2">
        <f t="shared" ca="1" si="2"/>
        <v>0.6384841092197211</v>
      </c>
      <c r="C140" s="2" t="s">
        <v>483</v>
      </c>
    </row>
    <row r="141" spans="1:3" x14ac:dyDescent="0.2">
      <c r="A141" s="2">
        <v>139</v>
      </c>
      <c r="B141" s="2">
        <f t="shared" ca="1" si="2"/>
        <v>0.68985506125079366</v>
      </c>
      <c r="C141" s="2" t="s">
        <v>482</v>
      </c>
    </row>
    <row r="142" spans="1:3" x14ac:dyDescent="0.2">
      <c r="A142" s="2">
        <v>140</v>
      </c>
      <c r="B142" s="2">
        <f t="shared" ca="1" si="2"/>
        <v>0.54694515796184573</v>
      </c>
      <c r="C142" s="2" t="s">
        <v>482</v>
      </c>
    </row>
    <row r="143" spans="1:3" x14ac:dyDescent="0.2">
      <c r="A143" s="2">
        <v>141</v>
      </c>
      <c r="B143" s="2">
        <f t="shared" ca="1" si="2"/>
        <v>0.56586567061961701</v>
      </c>
      <c r="C143" s="2" t="s">
        <v>482</v>
      </c>
    </row>
    <row r="144" spans="1:3" x14ac:dyDescent="0.2">
      <c r="A144" s="2">
        <v>142</v>
      </c>
      <c r="B144" s="2">
        <f t="shared" ca="1" si="2"/>
        <v>0.65336224437685964</v>
      </c>
      <c r="C144" s="2" t="s">
        <v>483</v>
      </c>
    </row>
    <row r="145" spans="1:3" x14ac:dyDescent="0.2">
      <c r="A145" s="2">
        <v>143</v>
      </c>
      <c r="B145" s="2">
        <f t="shared" ca="1" si="2"/>
        <v>0.64146240439653057</v>
      </c>
      <c r="C145" s="2" t="s">
        <v>482</v>
      </c>
    </row>
    <row r="146" spans="1:3" x14ac:dyDescent="0.2">
      <c r="A146" s="2">
        <v>144</v>
      </c>
      <c r="B146" s="2">
        <f t="shared" ca="1" si="2"/>
        <v>0.79125579287589676</v>
      </c>
      <c r="C146" s="2" t="s">
        <v>483</v>
      </c>
    </row>
    <row r="147" spans="1:3" x14ac:dyDescent="0.2">
      <c r="A147" s="2">
        <v>145</v>
      </c>
      <c r="B147" s="2">
        <f t="shared" ca="1" si="2"/>
        <v>0.47045713520167054</v>
      </c>
      <c r="C147" s="2" t="s">
        <v>482</v>
      </c>
    </row>
    <row r="148" spans="1:3" x14ac:dyDescent="0.2">
      <c r="A148" s="2">
        <v>146</v>
      </c>
      <c r="B148" s="2">
        <f t="shared" ca="1" si="2"/>
        <v>0.51659312962434234</v>
      </c>
      <c r="C148" s="2" t="s">
        <v>482</v>
      </c>
    </row>
    <row r="149" spans="1:3" x14ac:dyDescent="0.2">
      <c r="A149" s="2">
        <v>147</v>
      </c>
      <c r="B149" s="2">
        <f t="shared" ca="1" si="2"/>
        <v>0.74435327545585439</v>
      </c>
      <c r="C149" s="2" t="s">
        <v>483</v>
      </c>
    </row>
    <row r="150" spans="1:3" x14ac:dyDescent="0.2">
      <c r="A150" s="2">
        <v>148</v>
      </c>
      <c r="B150" s="2">
        <f t="shared" ca="1" si="2"/>
        <v>0.38520006591961242</v>
      </c>
      <c r="C150" s="2" t="s">
        <v>482</v>
      </c>
    </row>
    <row r="151" spans="1:3" x14ac:dyDescent="0.2">
      <c r="A151" s="2">
        <v>149</v>
      </c>
      <c r="B151" s="2">
        <f t="shared" ca="1" si="2"/>
        <v>0.43161693446487975</v>
      </c>
      <c r="C151" s="2" t="s">
        <v>482</v>
      </c>
    </row>
    <row r="152" spans="1:3" x14ac:dyDescent="0.2">
      <c r="A152" s="2">
        <v>150</v>
      </c>
      <c r="B152" s="2">
        <f t="shared" ca="1" si="2"/>
        <v>0.55656488740083543</v>
      </c>
      <c r="C152" s="2" t="s">
        <v>482</v>
      </c>
    </row>
    <row r="153" spans="1:3" x14ac:dyDescent="0.2">
      <c r="A153" s="2">
        <v>151</v>
      </c>
      <c r="B153" s="2">
        <f t="shared" ca="1" si="2"/>
        <v>0.79653989827090099</v>
      </c>
      <c r="C153" s="2" t="s">
        <v>483</v>
      </c>
    </row>
    <row r="154" spans="1:3" x14ac:dyDescent="0.2">
      <c r="A154" s="2">
        <v>152</v>
      </c>
      <c r="B154" s="2">
        <f t="shared" ca="1" si="2"/>
        <v>0.47663324899946335</v>
      </c>
      <c r="C154" s="2" t="s">
        <v>483</v>
      </c>
    </row>
    <row r="155" spans="1:3" x14ac:dyDescent="0.2">
      <c r="A155" s="2">
        <v>153</v>
      </c>
      <c r="B155" s="2">
        <f t="shared" ca="1" si="2"/>
        <v>0.64624272508424951</v>
      </c>
      <c r="C155" s="2" t="s">
        <v>483</v>
      </c>
    </row>
    <row r="156" spans="1:3" x14ac:dyDescent="0.2">
      <c r="A156" s="2">
        <v>154</v>
      </c>
      <c r="B156" s="2">
        <f t="shared" ca="1" si="2"/>
        <v>0.21859775396681347</v>
      </c>
      <c r="C156" s="2" t="s">
        <v>482</v>
      </c>
    </row>
    <row r="157" spans="1:3" x14ac:dyDescent="0.2">
      <c r="A157" s="2">
        <v>155</v>
      </c>
      <c r="B157" s="2">
        <f t="shared" ca="1" si="2"/>
        <v>0.69655204544141847</v>
      </c>
      <c r="C157" s="2" t="s">
        <v>483</v>
      </c>
    </row>
    <row r="158" spans="1:3" x14ac:dyDescent="0.2">
      <c r="A158" s="2">
        <v>156</v>
      </c>
      <c r="B158" s="2">
        <f t="shared" ca="1" si="2"/>
        <v>0.70372918125522432</v>
      </c>
      <c r="C158" s="2" t="s">
        <v>483</v>
      </c>
    </row>
    <row r="159" spans="1:3" x14ac:dyDescent="0.2">
      <c r="A159" s="2">
        <v>157</v>
      </c>
      <c r="B159" s="2">
        <f t="shared" ca="1" si="2"/>
        <v>0.69062195694755169</v>
      </c>
      <c r="C159" s="2" t="s">
        <v>482</v>
      </c>
    </row>
    <row r="160" spans="1:3" x14ac:dyDescent="0.2">
      <c r="A160" s="2">
        <v>158</v>
      </c>
      <c r="B160" s="2">
        <f t="shared" ca="1" si="2"/>
        <v>0.36425843330163549</v>
      </c>
      <c r="C160" s="2" t="s">
        <v>482</v>
      </c>
    </row>
    <row r="161" spans="1:3" x14ac:dyDescent="0.2">
      <c r="A161" s="2">
        <v>159</v>
      </c>
      <c r="B161" s="2">
        <f t="shared" ca="1" si="2"/>
        <v>0.73474331521140113</v>
      </c>
      <c r="C161" s="2" t="s">
        <v>483</v>
      </c>
    </row>
    <row r="162" spans="1:3" x14ac:dyDescent="0.2">
      <c r="A162" s="2">
        <v>160</v>
      </c>
      <c r="B162" s="2">
        <f t="shared" ca="1" si="2"/>
        <v>0.68525012728087531</v>
      </c>
      <c r="C162" s="2" t="s">
        <v>483</v>
      </c>
    </row>
    <row r="163" spans="1:3" x14ac:dyDescent="0.2">
      <c r="A163" s="2">
        <v>161</v>
      </c>
      <c r="B163" s="2">
        <f t="shared" ca="1" si="2"/>
        <v>0.77279839443397136</v>
      </c>
      <c r="C163" s="2" t="s">
        <v>483</v>
      </c>
    </row>
    <row r="164" spans="1:3" x14ac:dyDescent="0.2">
      <c r="A164" s="2">
        <v>162</v>
      </c>
      <c r="B164" s="2">
        <f t="shared" ca="1" si="2"/>
        <v>0.61790945943762143</v>
      </c>
      <c r="C164" s="2" t="s">
        <v>482</v>
      </c>
    </row>
    <row r="165" spans="1:3" x14ac:dyDescent="0.2">
      <c r="A165" s="2">
        <v>163</v>
      </c>
      <c r="B165" s="2">
        <f t="shared" ca="1" si="2"/>
        <v>0.87987220068818883</v>
      </c>
      <c r="C165" s="2" t="s">
        <v>482</v>
      </c>
    </row>
    <row r="166" spans="1:3" x14ac:dyDescent="0.2">
      <c r="A166" s="2">
        <v>164</v>
      </c>
      <c r="B166" s="2">
        <f t="shared" ca="1" si="2"/>
        <v>0.58130321972983612</v>
      </c>
      <c r="C166" s="2" t="s">
        <v>482</v>
      </c>
    </row>
    <row r="167" spans="1:3" x14ac:dyDescent="0.2">
      <c r="A167" s="2">
        <v>165</v>
      </c>
      <c r="B167" s="2">
        <f t="shared" ca="1" si="2"/>
        <v>0.48736993686462771</v>
      </c>
      <c r="C167" s="2" t="s">
        <v>482</v>
      </c>
    </row>
    <row r="168" spans="1:3" x14ac:dyDescent="0.2">
      <c r="A168" s="2">
        <v>166</v>
      </c>
      <c r="B168" s="2">
        <f t="shared" ca="1" si="2"/>
        <v>0.67659210202075448</v>
      </c>
      <c r="C168" s="2" t="s">
        <v>483</v>
      </c>
    </row>
    <row r="169" spans="1:3" x14ac:dyDescent="0.2">
      <c r="A169" s="2">
        <v>167</v>
      </c>
      <c r="B169" s="2">
        <f t="shared" ca="1" si="2"/>
        <v>0.80256060926331496</v>
      </c>
      <c r="C169" s="2" t="s">
        <v>483</v>
      </c>
    </row>
    <row r="170" spans="1:3" x14ac:dyDescent="0.2">
      <c r="A170" s="2">
        <v>168</v>
      </c>
      <c r="B170" s="2">
        <f t="shared" ca="1" si="2"/>
        <v>0.77282125262643508</v>
      </c>
      <c r="C170" s="2" t="s">
        <v>483</v>
      </c>
    </row>
    <row r="171" spans="1:3" x14ac:dyDescent="0.2">
      <c r="A171" s="2">
        <v>169</v>
      </c>
      <c r="B171" s="2">
        <f t="shared" ca="1" si="2"/>
        <v>0.51545135720866664</v>
      </c>
      <c r="C171" s="2" t="s">
        <v>482</v>
      </c>
    </row>
    <row r="172" spans="1:3" x14ac:dyDescent="0.2">
      <c r="A172" s="2">
        <v>170</v>
      </c>
      <c r="B172" s="2">
        <f t="shared" ca="1" si="2"/>
        <v>0.80196790621409875</v>
      </c>
      <c r="C172" s="2" t="s">
        <v>482</v>
      </c>
    </row>
    <row r="173" spans="1:3" x14ac:dyDescent="0.2">
      <c r="A173" s="2">
        <v>171</v>
      </c>
      <c r="B173" s="2">
        <f t="shared" ca="1" si="2"/>
        <v>0.59427102185866554</v>
      </c>
      <c r="C173" s="2" t="s">
        <v>483</v>
      </c>
    </row>
    <row r="174" spans="1:3" x14ac:dyDescent="0.2">
      <c r="A174" s="2">
        <v>172</v>
      </c>
      <c r="B174" s="2">
        <f t="shared" ca="1" si="2"/>
        <v>0.58968420647067021</v>
      </c>
      <c r="C174" s="2" t="s">
        <v>483</v>
      </c>
    </row>
    <row r="175" spans="1:3" x14ac:dyDescent="0.2">
      <c r="A175" s="2">
        <v>173</v>
      </c>
      <c r="B175" s="2">
        <f t="shared" ca="1" si="2"/>
        <v>0.68669887901326887</v>
      </c>
      <c r="C175" s="2" t="s">
        <v>483</v>
      </c>
    </row>
    <row r="176" spans="1:3" x14ac:dyDescent="0.2">
      <c r="A176" s="2">
        <v>174</v>
      </c>
      <c r="B176" s="2">
        <f t="shared" ca="1" si="2"/>
        <v>0.85520146409430764</v>
      </c>
      <c r="C176" s="2" t="s">
        <v>482</v>
      </c>
    </row>
    <row r="177" spans="1:3" x14ac:dyDescent="0.2">
      <c r="A177" s="2">
        <v>175</v>
      </c>
      <c r="B177" s="2">
        <f t="shared" ca="1" si="2"/>
        <v>0.73548701322192667</v>
      </c>
      <c r="C177" s="2" t="s">
        <v>483</v>
      </c>
    </row>
    <row r="178" spans="1:3" x14ac:dyDescent="0.2">
      <c r="A178" s="2">
        <v>176</v>
      </c>
      <c r="B178" s="2">
        <f t="shared" ca="1" si="2"/>
        <v>0.7087314153201808</v>
      </c>
      <c r="C178" s="2" t="s">
        <v>483</v>
      </c>
    </row>
    <row r="179" spans="1:3" x14ac:dyDescent="0.2">
      <c r="A179" s="2">
        <v>177</v>
      </c>
      <c r="B179" s="2">
        <f t="shared" ca="1" si="2"/>
        <v>0.61798335055192577</v>
      </c>
      <c r="C179" s="2" t="s">
        <v>482</v>
      </c>
    </row>
    <row r="180" spans="1:3" x14ac:dyDescent="0.2">
      <c r="A180" s="2">
        <v>178</v>
      </c>
      <c r="B180" s="2">
        <f t="shared" ca="1" si="2"/>
        <v>0.60765921055268912</v>
      </c>
      <c r="C180" s="2" t="s">
        <v>482</v>
      </c>
    </row>
    <row r="181" spans="1:3" x14ac:dyDescent="0.2">
      <c r="A181" s="2">
        <v>179</v>
      </c>
      <c r="B181" s="2">
        <f t="shared" ca="1" si="2"/>
        <v>0.70457178909003026</v>
      </c>
      <c r="C181" s="2" t="s">
        <v>483</v>
      </c>
    </row>
    <row r="182" spans="1:3" x14ac:dyDescent="0.2">
      <c r="A182" s="2">
        <v>180</v>
      </c>
      <c r="B182" s="2">
        <f t="shared" ca="1" si="2"/>
        <v>0.76702863093464468</v>
      </c>
      <c r="C182" s="2" t="s">
        <v>483</v>
      </c>
    </row>
    <row r="183" spans="1:3" x14ac:dyDescent="0.2">
      <c r="A183" s="2">
        <v>181</v>
      </c>
      <c r="B183" s="2">
        <f t="shared" ca="1" si="2"/>
        <v>0.57821798366741251</v>
      </c>
      <c r="C183" s="2" t="s">
        <v>483</v>
      </c>
    </row>
    <row r="184" spans="1:3" x14ac:dyDescent="0.2">
      <c r="A184" s="2">
        <v>182</v>
      </c>
      <c r="B184" s="2">
        <f t="shared" ca="1" si="2"/>
        <v>0.58893589992255013</v>
      </c>
      <c r="C184" s="2" t="s">
        <v>483</v>
      </c>
    </row>
    <row r="185" spans="1:3" x14ac:dyDescent="0.2">
      <c r="A185" s="2">
        <v>183</v>
      </c>
      <c r="B185" s="2">
        <f t="shared" ca="1" si="2"/>
        <v>0.62169774469520456</v>
      </c>
      <c r="C185" s="2" t="s">
        <v>482</v>
      </c>
    </row>
    <row r="186" spans="1:3" x14ac:dyDescent="0.2">
      <c r="A186" s="2">
        <v>184</v>
      </c>
      <c r="B186" s="2">
        <f t="shared" ca="1" si="2"/>
        <v>0.64484879430572151</v>
      </c>
      <c r="C186" s="2" t="s">
        <v>483</v>
      </c>
    </row>
    <row r="187" spans="1:3" x14ac:dyDescent="0.2">
      <c r="A187" s="2">
        <v>185</v>
      </c>
      <c r="B187" s="2">
        <f t="shared" ca="1" si="2"/>
        <v>0.62629271727382718</v>
      </c>
      <c r="C187" s="2" t="s">
        <v>482</v>
      </c>
    </row>
    <row r="188" spans="1:3" x14ac:dyDescent="0.2">
      <c r="A188" s="2">
        <v>186</v>
      </c>
      <c r="B188" s="2">
        <f t="shared" ca="1" si="2"/>
        <v>0.60646358335334338</v>
      </c>
      <c r="C188" s="2" t="s">
        <v>483</v>
      </c>
    </row>
    <row r="189" spans="1:3" x14ac:dyDescent="0.2">
      <c r="A189" s="2">
        <v>187</v>
      </c>
      <c r="B189" s="2">
        <f t="shared" ca="1" si="2"/>
        <v>0.36587988499099777</v>
      </c>
      <c r="C189" s="2" t="s">
        <v>482</v>
      </c>
    </row>
    <row r="190" spans="1:3" x14ac:dyDescent="0.2">
      <c r="A190" s="2">
        <v>188</v>
      </c>
      <c r="B190" s="2">
        <f t="shared" ca="1" si="2"/>
        <v>0.73597782571855075</v>
      </c>
      <c r="C190" s="2" t="s">
        <v>483</v>
      </c>
    </row>
    <row r="191" spans="1:3" x14ac:dyDescent="0.2">
      <c r="A191" s="2">
        <v>189</v>
      </c>
      <c r="B191" s="2">
        <f t="shared" ca="1" si="2"/>
        <v>0.61338723191296973</v>
      </c>
      <c r="C191" s="2" t="s">
        <v>483</v>
      </c>
    </row>
    <row r="192" spans="1:3" x14ac:dyDescent="0.2">
      <c r="A192" s="2">
        <v>190</v>
      </c>
      <c r="B192" s="2">
        <f t="shared" ca="1" si="2"/>
        <v>0.50373504829333382</v>
      </c>
      <c r="C192" s="2" t="s">
        <v>482</v>
      </c>
    </row>
    <row r="193" spans="1:3" x14ac:dyDescent="0.2">
      <c r="A193" s="2">
        <v>191</v>
      </c>
      <c r="B193" s="2">
        <f t="shared" ca="1" si="2"/>
        <v>0.74624436360384305</v>
      </c>
      <c r="C193" s="2" t="s">
        <v>483</v>
      </c>
    </row>
    <row r="194" spans="1:3" x14ac:dyDescent="0.2">
      <c r="A194" s="2">
        <v>192</v>
      </c>
      <c r="B194" s="2">
        <f t="shared" ca="1" si="2"/>
        <v>0.65904874618082288</v>
      </c>
      <c r="C194" s="2" t="s">
        <v>482</v>
      </c>
    </row>
    <row r="195" spans="1:3" x14ac:dyDescent="0.2">
      <c r="A195" s="2">
        <v>193</v>
      </c>
      <c r="B195" s="2">
        <f t="shared" ref="B195:B258" ca="1" si="3">IF(C195="Bomb",_xlfn.NORM.INV(RAND(),0.7,0.1),_xlfn.NORM.INV(RAND(),0.6,0.15))</f>
        <v>0.7840442440240597</v>
      </c>
      <c r="C195" s="2" t="s">
        <v>483</v>
      </c>
    </row>
    <row r="196" spans="1:3" x14ac:dyDescent="0.2">
      <c r="A196" s="2">
        <v>194</v>
      </c>
      <c r="B196" s="2">
        <f t="shared" ca="1" si="3"/>
        <v>0.6467442361345872</v>
      </c>
      <c r="C196" s="2" t="s">
        <v>482</v>
      </c>
    </row>
    <row r="197" spans="1:3" x14ac:dyDescent="0.2">
      <c r="A197" s="2">
        <v>195</v>
      </c>
      <c r="B197" s="2">
        <f t="shared" ca="1" si="3"/>
        <v>0.45536455649153867</v>
      </c>
      <c r="C197" s="2" t="s">
        <v>482</v>
      </c>
    </row>
    <row r="198" spans="1:3" x14ac:dyDescent="0.2">
      <c r="A198" s="2">
        <v>196</v>
      </c>
      <c r="B198" s="2">
        <f t="shared" ca="1" si="3"/>
        <v>0.79718887423639417</v>
      </c>
      <c r="C198" s="2" t="s">
        <v>483</v>
      </c>
    </row>
    <row r="199" spans="1:3" x14ac:dyDescent="0.2">
      <c r="A199" s="2">
        <v>197</v>
      </c>
      <c r="B199" s="2">
        <f t="shared" ca="1" si="3"/>
        <v>0.67451100992860924</v>
      </c>
      <c r="C199" s="2" t="s">
        <v>482</v>
      </c>
    </row>
    <row r="200" spans="1:3" x14ac:dyDescent="0.2">
      <c r="A200" s="2">
        <v>198</v>
      </c>
      <c r="B200" s="2">
        <f t="shared" ca="1" si="3"/>
        <v>0.58138409949237313</v>
      </c>
      <c r="C200" s="2" t="s">
        <v>483</v>
      </c>
    </row>
    <row r="201" spans="1:3" x14ac:dyDescent="0.2">
      <c r="A201" s="2">
        <v>199</v>
      </c>
      <c r="B201" s="2">
        <f t="shared" ca="1" si="3"/>
        <v>0.76656000243150135</v>
      </c>
      <c r="C201" s="2" t="s">
        <v>482</v>
      </c>
    </row>
    <row r="202" spans="1:3" x14ac:dyDescent="0.2">
      <c r="A202" s="2">
        <v>200</v>
      </c>
      <c r="B202" s="2">
        <f t="shared" ca="1" si="3"/>
        <v>0.58568354670446188</v>
      </c>
      <c r="C202" s="2" t="s">
        <v>483</v>
      </c>
    </row>
    <row r="203" spans="1:3" x14ac:dyDescent="0.2">
      <c r="A203" s="2">
        <v>201</v>
      </c>
      <c r="B203" s="2">
        <f t="shared" ca="1" si="3"/>
        <v>0.26157056364859871</v>
      </c>
      <c r="C203" s="2" t="s">
        <v>482</v>
      </c>
    </row>
    <row r="204" spans="1:3" x14ac:dyDescent="0.2">
      <c r="A204" s="2">
        <v>202</v>
      </c>
      <c r="B204" s="2">
        <f t="shared" ca="1" si="3"/>
        <v>0.71984701563858144</v>
      </c>
      <c r="C204" s="2" t="s">
        <v>483</v>
      </c>
    </row>
    <row r="205" spans="1:3" x14ac:dyDescent="0.2">
      <c r="A205" s="2">
        <v>203</v>
      </c>
      <c r="B205" s="2">
        <f t="shared" ca="1" si="3"/>
        <v>0.62787810275390565</v>
      </c>
      <c r="C205" s="2" t="s">
        <v>482</v>
      </c>
    </row>
    <row r="206" spans="1:3" x14ac:dyDescent="0.2">
      <c r="A206" s="2">
        <v>204</v>
      </c>
      <c r="B206" s="2">
        <f t="shared" ca="1" si="3"/>
        <v>0.95369265971606398</v>
      </c>
      <c r="C206" s="2" t="s">
        <v>482</v>
      </c>
    </row>
    <row r="207" spans="1:3" x14ac:dyDescent="0.2">
      <c r="A207" s="2">
        <v>205</v>
      </c>
      <c r="B207" s="2">
        <f t="shared" ca="1" si="3"/>
        <v>0.48723277229939682</v>
      </c>
      <c r="C207" s="2" t="s">
        <v>482</v>
      </c>
    </row>
    <row r="208" spans="1:3" x14ac:dyDescent="0.2">
      <c r="A208" s="2">
        <v>206</v>
      </c>
      <c r="B208" s="2">
        <f t="shared" ca="1" si="3"/>
        <v>0.64430283350057982</v>
      </c>
      <c r="C208" s="2" t="s">
        <v>483</v>
      </c>
    </row>
    <row r="209" spans="1:3" x14ac:dyDescent="0.2">
      <c r="A209" s="2">
        <v>207</v>
      </c>
      <c r="B209" s="2">
        <f t="shared" ca="1" si="3"/>
        <v>0.75460071751426416</v>
      </c>
      <c r="C209" s="2" t="s">
        <v>483</v>
      </c>
    </row>
    <row r="210" spans="1:3" x14ac:dyDescent="0.2">
      <c r="A210" s="2">
        <v>208</v>
      </c>
      <c r="B210" s="2">
        <f t="shared" ca="1" si="3"/>
        <v>0.56114095500892769</v>
      </c>
      <c r="C210" s="2" t="s">
        <v>483</v>
      </c>
    </row>
    <row r="211" spans="1:3" x14ac:dyDescent="0.2">
      <c r="A211" s="2">
        <v>209</v>
      </c>
      <c r="B211" s="2">
        <f t="shared" ca="1" si="3"/>
        <v>0.68641027810584598</v>
      </c>
      <c r="C211" s="2" t="s">
        <v>482</v>
      </c>
    </row>
    <row r="212" spans="1:3" x14ac:dyDescent="0.2">
      <c r="A212" s="2">
        <v>210</v>
      </c>
      <c r="B212" s="2">
        <f t="shared" ca="1" si="3"/>
        <v>0.67942501384686438</v>
      </c>
      <c r="C212" s="2" t="s">
        <v>482</v>
      </c>
    </row>
    <row r="213" spans="1:3" x14ac:dyDescent="0.2">
      <c r="A213" s="2">
        <v>211</v>
      </c>
      <c r="B213" s="2">
        <f t="shared" ca="1" si="3"/>
        <v>0.37807897730183149</v>
      </c>
      <c r="C213" s="2" t="s">
        <v>482</v>
      </c>
    </row>
    <row r="214" spans="1:3" x14ac:dyDescent="0.2">
      <c r="A214" s="2">
        <v>212</v>
      </c>
      <c r="B214" s="2">
        <f t="shared" ca="1" si="3"/>
        <v>0.45004958856201938</v>
      </c>
      <c r="C214" s="2" t="s">
        <v>482</v>
      </c>
    </row>
    <row r="215" spans="1:3" x14ac:dyDescent="0.2">
      <c r="A215" s="2">
        <v>213</v>
      </c>
      <c r="B215" s="2">
        <f t="shared" ca="1" si="3"/>
        <v>0.49695954305628337</v>
      </c>
      <c r="C215" s="2" t="s">
        <v>482</v>
      </c>
    </row>
    <row r="216" spans="1:3" x14ac:dyDescent="0.2">
      <c r="A216" s="2">
        <v>214</v>
      </c>
      <c r="B216" s="2">
        <f t="shared" ca="1" si="3"/>
        <v>0.82898572767038525</v>
      </c>
      <c r="C216" s="2" t="s">
        <v>482</v>
      </c>
    </row>
    <row r="217" spans="1:3" x14ac:dyDescent="0.2">
      <c r="A217" s="2">
        <v>215</v>
      </c>
      <c r="B217" s="2">
        <f t="shared" ca="1" si="3"/>
        <v>0.77020469142440862</v>
      </c>
      <c r="C217" s="2" t="s">
        <v>483</v>
      </c>
    </row>
    <row r="218" spans="1:3" x14ac:dyDescent="0.2">
      <c r="A218" s="2">
        <v>216</v>
      </c>
      <c r="B218" s="2">
        <f t="shared" ca="1" si="3"/>
        <v>0.51766571815468931</v>
      </c>
      <c r="C218" s="2" t="s">
        <v>483</v>
      </c>
    </row>
    <row r="219" spans="1:3" x14ac:dyDescent="0.2">
      <c r="A219" s="2">
        <v>217</v>
      </c>
      <c r="B219" s="2">
        <f t="shared" ca="1" si="3"/>
        <v>0.68345699011463334</v>
      </c>
      <c r="C219" s="2" t="s">
        <v>483</v>
      </c>
    </row>
    <row r="220" spans="1:3" x14ac:dyDescent="0.2">
      <c r="A220" s="2">
        <v>218</v>
      </c>
      <c r="B220" s="2">
        <f t="shared" ca="1" si="3"/>
        <v>0.70369338537195358</v>
      </c>
      <c r="C220" s="2" t="s">
        <v>482</v>
      </c>
    </row>
    <row r="221" spans="1:3" x14ac:dyDescent="0.2">
      <c r="A221" s="2">
        <v>219</v>
      </c>
      <c r="B221" s="2">
        <f t="shared" ca="1" si="3"/>
        <v>0.59264676125574733</v>
      </c>
      <c r="C221" s="2" t="s">
        <v>483</v>
      </c>
    </row>
    <row r="222" spans="1:3" x14ac:dyDescent="0.2">
      <c r="A222" s="2">
        <v>220</v>
      </c>
      <c r="B222" s="2">
        <f t="shared" ca="1" si="3"/>
        <v>0.5625903157005907</v>
      </c>
      <c r="C222" s="2" t="s">
        <v>482</v>
      </c>
    </row>
    <row r="223" spans="1:3" x14ac:dyDescent="0.2">
      <c r="A223" s="2">
        <v>221</v>
      </c>
      <c r="B223" s="2">
        <f t="shared" ca="1" si="3"/>
        <v>0.64338969099972687</v>
      </c>
      <c r="C223" s="2" t="s">
        <v>483</v>
      </c>
    </row>
    <row r="224" spans="1:3" x14ac:dyDescent="0.2">
      <c r="A224" s="2">
        <v>222</v>
      </c>
      <c r="B224" s="2">
        <f t="shared" ca="1" si="3"/>
        <v>0.76003730602131381</v>
      </c>
      <c r="C224" s="2" t="s">
        <v>483</v>
      </c>
    </row>
    <row r="225" spans="1:3" x14ac:dyDescent="0.2">
      <c r="A225" s="2">
        <v>223</v>
      </c>
      <c r="B225" s="2">
        <f t="shared" ca="1" si="3"/>
        <v>0.69273739088534569</v>
      </c>
      <c r="C225" s="2" t="s">
        <v>482</v>
      </c>
    </row>
    <row r="226" spans="1:3" x14ac:dyDescent="0.2">
      <c r="A226" s="2">
        <v>224</v>
      </c>
      <c r="B226" s="2">
        <f t="shared" ca="1" si="3"/>
        <v>0.49895674995075046</v>
      </c>
      <c r="C226" s="2" t="s">
        <v>482</v>
      </c>
    </row>
    <row r="227" spans="1:3" x14ac:dyDescent="0.2">
      <c r="A227" s="2">
        <v>225</v>
      </c>
      <c r="B227" s="2">
        <f t="shared" ca="1" si="3"/>
        <v>0.7069380293115749</v>
      </c>
      <c r="C227" s="2" t="s">
        <v>483</v>
      </c>
    </row>
    <row r="228" spans="1:3" x14ac:dyDescent="0.2">
      <c r="A228" s="2">
        <v>226</v>
      </c>
      <c r="B228" s="2">
        <f t="shared" ca="1" si="3"/>
        <v>0.70401365662178172</v>
      </c>
      <c r="C228" s="2" t="s">
        <v>482</v>
      </c>
    </row>
    <row r="229" spans="1:3" x14ac:dyDescent="0.2">
      <c r="A229" s="2">
        <v>227</v>
      </c>
      <c r="B229" s="2">
        <f t="shared" ca="1" si="3"/>
        <v>0.64119835101431188</v>
      </c>
      <c r="C229" s="2" t="s">
        <v>482</v>
      </c>
    </row>
    <row r="230" spans="1:3" x14ac:dyDescent="0.2">
      <c r="A230" s="2">
        <v>228</v>
      </c>
      <c r="B230" s="2">
        <f t="shared" ca="1" si="3"/>
        <v>0.69214356665399301</v>
      </c>
      <c r="C230" s="2" t="s">
        <v>482</v>
      </c>
    </row>
    <row r="231" spans="1:3" x14ac:dyDescent="0.2">
      <c r="A231" s="2">
        <v>229</v>
      </c>
      <c r="B231" s="2">
        <f t="shared" ca="1" si="3"/>
        <v>0.54825667693143243</v>
      </c>
      <c r="C231" s="2" t="s">
        <v>482</v>
      </c>
    </row>
    <row r="232" spans="1:3" x14ac:dyDescent="0.2">
      <c r="A232" s="2">
        <v>230</v>
      </c>
      <c r="B232" s="2">
        <f t="shared" ca="1" si="3"/>
        <v>0.5392778294411773</v>
      </c>
      <c r="C232" s="2" t="s">
        <v>483</v>
      </c>
    </row>
    <row r="233" spans="1:3" x14ac:dyDescent="0.2">
      <c r="A233" s="2">
        <v>231</v>
      </c>
      <c r="B233" s="2">
        <f t="shared" ca="1" si="3"/>
        <v>0.64931856182493797</v>
      </c>
      <c r="C233" s="2" t="s">
        <v>483</v>
      </c>
    </row>
    <row r="234" spans="1:3" x14ac:dyDescent="0.2">
      <c r="A234" s="2">
        <v>232</v>
      </c>
      <c r="B234" s="2">
        <f t="shared" ca="1" si="3"/>
        <v>0.37087832512140606</v>
      </c>
      <c r="C234" s="2" t="s">
        <v>482</v>
      </c>
    </row>
    <row r="235" spans="1:3" x14ac:dyDescent="0.2">
      <c r="A235" s="2">
        <v>233</v>
      </c>
      <c r="B235" s="2">
        <f t="shared" ca="1" si="3"/>
        <v>0.74163539368108811</v>
      </c>
      <c r="C235" s="2" t="s">
        <v>482</v>
      </c>
    </row>
    <row r="236" spans="1:3" x14ac:dyDescent="0.2">
      <c r="A236" s="2">
        <v>234</v>
      </c>
      <c r="B236" s="2">
        <f t="shared" ca="1" si="3"/>
        <v>0.64406312483497985</v>
      </c>
      <c r="C236" s="2" t="s">
        <v>483</v>
      </c>
    </row>
    <row r="237" spans="1:3" x14ac:dyDescent="0.2">
      <c r="A237" s="2">
        <v>235</v>
      </c>
      <c r="B237" s="2">
        <f t="shared" ca="1" si="3"/>
        <v>0.45760118390286708</v>
      </c>
      <c r="C237" s="2" t="s">
        <v>482</v>
      </c>
    </row>
    <row r="238" spans="1:3" x14ac:dyDescent="0.2">
      <c r="A238" s="2">
        <v>236</v>
      </c>
      <c r="B238" s="2">
        <f t="shared" ca="1" si="3"/>
        <v>0.60936621925937895</v>
      </c>
      <c r="C238" s="2" t="s">
        <v>483</v>
      </c>
    </row>
    <row r="239" spans="1:3" x14ac:dyDescent="0.2">
      <c r="A239" s="2">
        <v>237</v>
      </c>
      <c r="B239" s="2">
        <f t="shared" ca="1" si="3"/>
        <v>0.64793860039447226</v>
      </c>
      <c r="C239" s="2" t="s">
        <v>482</v>
      </c>
    </row>
    <row r="240" spans="1:3" x14ac:dyDescent="0.2">
      <c r="A240" s="2">
        <v>238</v>
      </c>
      <c r="B240" s="2">
        <f t="shared" ca="1" si="3"/>
        <v>0.54394797127618322</v>
      </c>
      <c r="C240" s="2" t="s">
        <v>483</v>
      </c>
    </row>
    <row r="241" spans="1:3" x14ac:dyDescent="0.2">
      <c r="A241" s="2">
        <v>239</v>
      </c>
      <c r="B241" s="2">
        <f t="shared" ca="1" si="3"/>
        <v>0.74483356567833436</v>
      </c>
      <c r="C241" s="2" t="s">
        <v>482</v>
      </c>
    </row>
    <row r="242" spans="1:3" x14ac:dyDescent="0.2">
      <c r="A242" s="2">
        <v>240</v>
      </c>
      <c r="B242" s="2">
        <f t="shared" ca="1" si="3"/>
        <v>0.45164090305853877</v>
      </c>
      <c r="C242" s="2" t="s">
        <v>482</v>
      </c>
    </row>
    <row r="243" spans="1:3" x14ac:dyDescent="0.2">
      <c r="A243" s="2">
        <v>241</v>
      </c>
      <c r="B243" s="2">
        <f t="shared" ca="1" si="3"/>
        <v>0.81999579866948669</v>
      </c>
      <c r="C243" s="2" t="s">
        <v>483</v>
      </c>
    </row>
    <row r="244" spans="1:3" x14ac:dyDescent="0.2">
      <c r="A244" s="2">
        <v>242</v>
      </c>
      <c r="B244" s="2">
        <f t="shared" ca="1" si="3"/>
        <v>0.78808557923951061</v>
      </c>
      <c r="C244" s="2" t="s">
        <v>483</v>
      </c>
    </row>
    <row r="245" spans="1:3" x14ac:dyDescent="0.2">
      <c r="A245" s="2">
        <v>243</v>
      </c>
      <c r="B245" s="2">
        <f t="shared" ca="1" si="3"/>
        <v>0.66841502051866142</v>
      </c>
      <c r="C245" s="2" t="s">
        <v>483</v>
      </c>
    </row>
    <row r="246" spans="1:3" x14ac:dyDescent="0.2">
      <c r="A246" s="2">
        <v>244</v>
      </c>
      <c r="B246" s="2">
        <f t="shared" ca="1" si="3"/>
        <v>0.71303817881857579</v>
      </c>
      <c r="C246" s="2" t="s">
        <v>482</v>
      </c>
    </row>
    <row r="247" spans="1:3" x14ac:dyDescent="0.2">
      <c r="A247" s="2">
        <v>245</v>
      </c>
      <c r="B247" s="2">
        <f t="shared" ca="1" si="3"/>
        <v>0.70349672616984638</v>
      </c>
      <c r="C247" s="2" t="s">
        <v>483</v>
      </c>
    </row>
    <row r="248" spans="1:3" x14ac:dyDescent="0.2">
      <c r="A248" s="2">
        <v>246</v>
      </c>
      <c r="B248" s="2">
        <f t="shared" ca="1" si="3"/>
        <v>0.68207377187277862</v>
      </c>
      <c r="C248" s="2" t="s">
        <v>483</v>
      </c>
    </row>
    <row r="249" spans="1:3" x14ac:dyDescent="0.2">
      <c r="A249" s="2">
        <v>247</v>
      </c>
      <c r="B249" s="2">
        <f t="shared" ca="1" si="3"/>
        <v>0.5510572386930298</v>
      </c>
      <c r="C249" s="2" t="s">
        <v>482</v>
      </c>
    </row>
    <row r="250" spans="1:3" x14ac:dyDescent="0.2">
      <c r="A250" s="2">
        <v>248</v>
      </c>
      <c r="B250" s="2">
        <f t="shared" ca="1" si="3"/>
        <v>0.58659291991859508</v>
      </c>
      <c r="C250" s="2" t="s">
        <v>483</v>
      </c>
    </row>
    <row r="251" spans="1:3" x14ac:dyDescent="0.2">
      <c r="A251" s="2">
        <v>249</v>
      </c>
      <c r="B251" s="2">
        <f t="shared" ca="1" si="3"/>
        <v>0.42366010112761565</v>
      </c>
      <c r="C251" s="2" t="s">
        <v>482</v>
      </c>
    </row>
    <row r="252" spans="1:3" x14ac:dyDescent="0.2">
      <c r="A252" s="2">
        <v>250</v>
      </c>
      <c r="B252" s="2">
        <f t="shared" ca="1" si="3"/>
        <v>0.72318126288949669</v>
      </c>
      <c r="C252" s="2" t="s">
        <v>483</v>
      </c>
    </row>
    <row r="253" spans="1:3" x14ac:dyDescent="0.2">
      <c r="A253" s="2">
        <v>251</v>
      </c>
      <c r="B253" s="2">
        <f t="shared" ca="1" si="3"/>
        <v>0.63186003997274043</v>
      </c>
      <c r="C253" s="2" t="s">
        <v>482</v>
      </c>
    </row>
    <row r="254" spans="1:3" x14ac:dyDescent="0.2">
      <c r="A254" s="2">
        <v>252</v>
      </c>
      <c r="B254" s="2">
        <f t="shared" ca="1" si="3"/>
        <v>0.8040914955755526</v>
      </c>
      <c r="C254" s="2" t="s">
        <v>483</v>
      </c>
    </row>
    <row r="255" spans="1:3" x14ac:dyDescent="0.2">
      <c r="A255" s="2">
        <v>253</v>
      </c>
      <c r="B255" s="2">
        <f t="shared" ca="1" si="3"/>
        <v>0.62479608193787028</v>
      </c>
      <c r="C255" s="2" t="s">
        <v>483</v>
      </c>
    </row>
    <row r="256" spans="1:3" x14ac:dyDescent="0.2">
      <c r="A256" s="2">
        <v>254</v>
      </c>
      <c r="B256" s="2">
        <f t="shared" ca="1" si="3"/>
        <v>0.80290520659935227</v>
      </c>
      <c r="C256" s="2" t="s">
        <v>483</v>
      </c>
    </row>
    <row r="257" spans="1:3" x14ac:dyDescent="0.2">
      <c r="A257" s="2">
        <v>255</v>
      </c>
      <c r="B257" s="2">
        <f t="shared" ca="1" si="3"/>
        <v>0.72156162158659332</v>
      </c>
      <c r="C257" s="2" t="s">
        <v>482</v>
      </c>
    </row>
    <row r="258" spans="1:3" x14ac:dyDescent="0.2">
      <c r="A258" s="2">
        <v>256</v>
      </c>
      <c r="B258" s="2">
        <f t="shared" ca="1" si="3"/>
        <v>0.60200168944492416</v>
      </c>
      <c r="C258" s="2" t="s">
        <v>482</v>
      </c>
    </row>
    <row r="259" spans="1:3" x14ac:dyDescent="0.2">
      <c r="A259" s="2">
        <v>257</v>
      </c>
      <c r="B259" s="2">
        <f t="shared" ref="B259:B322" ca="1" si="4">IF(C259="Bomb",_xlfn.NORM.INV(RAND(),0.7,0.1),_xlfn.NORM.INV(RAND(),0.6,0.15))</f>
        <v>0.48251511981024287</v>
      </c>
      <c r="C259" s="2" t="s">
        <v>482</v>
      </c>
    </row>
    <row r="260" spans="1:3" x14ac:dyDescent="0.2">
      <c r="A260" s="2">
        <v>258</v>
      </c>
      <c r="B260" s="2">
        <f t="shared" ca="1" si="4"/>
        <v>0.48755218089651664</v>
      </c>
      <c r="C260" s="2" t="s">
        <v>482</v>
      </c>
    </row>
    <row r="261" spans="1:3" x14ac:dyDescent="0.2">
      <c r="A261" s="2">
        <v>259</v>
      </c>
      <c r="B261" s="2">
        <f t="shared" ca="1" si="4"/>
        <v>0.61822875549902079</v>
      </c>
      <c r="C261" s="2" t="s">
        <v>482</v>
      </c>
    </row>
    <row r="262" spans="1:3" x14ac:dyDescent="0.2">
      <c r="A262" s="2">
        <v>260</v>
      </c>
      <c r="B262" s="2">
        <f t="shared" ca="1" si="4"/>
        <v>0.8285051998171139</v>
      </c>
      <c r="C262" s="2" t="s">
        <v>483</v>
      </c>
    </row>
    <row r="263" spans="1:3" x14ac:dyDescent="0.2">
      <c r="A263" s="2">
        <v>261</v>
      </c>
      <c r="B263" s="2">
        <f t="shared" ca="1" si="4"/>
        <v>0.72652718761569113</v>
      </c>
      <c r="C263" s="2" t="s">
        <v>483</v>
      </c>
    </row>
    <row r="264" spans="1:3" x14ac:dyDescent="0.2">
      <c r="A264" s="2">
        <v>262</v>
      </c>
      <c r="B264" s="2">
        <f t="shared" ca="1" si="4"/>
        <v>0.70185730607431762</v>
      </c>
      <c r="C264" s="2" t="s">
        <v>483</v>
      </c>
    </row>
    <row r="265" spans="1:3" x14ac:dyDescent="0.2">
      <c r="A265" s="2">
        <v>263</v>
      </c>
      <c r="B265" s="2">
        <f t="shared" ca="1" si="4"/>
        <v>0.71364811516830395</v>
      </c>
      <c r="C265" s="2" t="s">
        <v>483</v>
      </c>
    </row>
    <row r="266" spans="1:3" x14ac:dyDescent="0.2">
      <c r="A266" s="2">
        <v>264</v>
      </c>
      <c r="B266" s="2">
        <f t="shared" ca="1" si="4"/>
        <v>0.37677742256221336</v>
      </c>
      <c r="C266" s="2" t="s">
        <v>482</v>
      </c>
    </row>
    <row r="267" spans="1:3" x14ac:dyDescent="0.2">
      <c r="A267" s="2">
        <v>265</v>
      </c>
      <c r="B267" s="2">
        <f t="shared" ca="1" si="4"/>
        <v>0.6970080556665752</v>
      </c>
      <c r="C267" s="2" t="s">
        <v>483</v>
      </c>
    </row>
    <row r="268" spans="1:3" x14ac:dyDescent="0.2">
      <c r="A268" s="2">
        <v>266</v>
      </c>
      <c r="B268" s="2">
        <f t="shared" ca="1" si="4"/>
        <v>0.7308338262138705</v>
      </c>
      <c r="C268" s="2" t="s">
        <v>483</v>
      </c>
    </row>
    <row r="269" spans="1:3" x14ac:dyDescent="0.2">
      <c r="A269" s="2">
        <v>267</v>
      </c>
      <c r="B269" s="2">
        <f t="shared" ca="1" si="4"/>
        <v>0.67218438633412214</v>
      </c>
      <c r="C269" s="2" t="s">
        <v>482</v>
      </c>
    </row>
    <row r="270" spans="1:3" x14ac:dyDescent="0.2">
      <c r="A270" s="2">
        <v>268</v>
      </c>
      <c r="B270" s="2">
        <f t="shared" ca="1" si="4"/>
        <v>0.60997570352405805</v>
      </c>
      <c r="C270" s="2" t="s">
        <v>482</v>
      </c>
    </row>
    <row r="271" spans="1:3" x14ac:dyDescent="0.2">
      <c r="A271" s="2">
        <v>269</v>
      </c>
      <c r="B271" s="2">
        <f t="shared" ca="1" si="4"/>
        <v>0.55875887726915707</v>
      </c>
      <c r="C271" s="2" t="s">
        <v>483</v>
      </c>
    </row>
    <row r="272" spans="1:3" x14ac:dyDescent="0.2">
      <c r="A272" s="2">
        <v>270</v>
      </c>
      <c r="B272" s="2">
        <f t="shared" ca="1" si="4"/>
        <v>0.7848250712264353</v>
      </c>
      <c r="C272" s="2" t="s">
        <v>483</v>
      </c>
    </row>
    <row r="273" spans="1:3" x14ac:dyDescent="0.2">
      <c r="A273" s="2">
        <v>271</v>
      </c>
      <c r="B273" s="2">
        <f t="shared" ca="1" si="4"/>
        <v>0.76494445312424086</v>
      </c>
      <c r="C273" s="2" t="s">
        <v>482</v>
      </c>
    </row>
    <row r="274" spans="1:3" x14ac:dyDescent="0.2">
      <c r="A274" s="2">
        <v>272</v>
      </c>
      <c r="B274" s="2">
        <f t="shared" ca="1" si="4"/>
        <v>0.80943001957295713</v>
      </c>
      <c r="C274" s="2" t="s">
        <v>482</v>
      </c>
    </row>
    <row r="275" spans="1:3" x14ac:dyDescent="0.2">
      <c r="A275" s="2">
        <v>273</v>
      </c>
      <c r="B275" s="2">
        <f t="shared" ca="1" si="4"/>
        <v>0.75569590521719476</v>
      </c>
      <c r="C275" s="2" t="s">
        <v>483</v>
      </c>
    </row>
    <row r="276" spans="1:3" x14ac:dyDescent="0.2">
      <c r="A276" s="2">
        <v>274</v>
      </c>
      <c r="B276" s="2">
        <f t="shared" ca="1" si="4"/>
        <v>0.71107696562859035</v>
      </c>
      <c r="C276" s="2" t="s">
        <v>482</v>
      </c>
    </row>
    <row r="277" spans="1:3" x14ac:dyDescent="0.2">
      <c r="A277" s="2">
        <v>275</v>
      </c>
      <c r="B277" s="2">
        <f t="shared" ca="1" si="4"/>
        <v>0.50064093750233762</v>
      </c>
      <c r="C277" s="2" t="s">
        <v>482</v>
      </c>
    </row>
    <row r="278" spans="1:3" x14ac:dyDescent="0.2">
      <c r="A278" s="2">
        <v>276</v>
      </c>
      <c r="B278" s="2">
        <f t="shared" ca="1" si="4"/>
        <v>0.54538479122155648</v>
      </c>
      <c r="C278" s="2" t="s">
        <v>483</v>
      </c>
    </row>
    <row r="279" spans="1:3" x14ac:dyDescent="0.2">
      <c r="A279" s="2">
        <v>277</v>
      </c>
      <c r="B279" s="2">
        <f t="shared" ca="1" si="4"/>
        <v>0.61614269434581859</v>
      </c>
      <c r="C279" s="2" t="s">
        <v>483</v>
      </c>
    </row>
    <row r="280" spans="1:3" x14ac:dyDescent="0.2">
      <c r="A280" s="2">
        <v>278</v>
      </c>
      <c r="B280" s="2">
        <f t="shared" ca="1" si="4"/>
        <v>0.59210906436700639</v>
      </c>
      <c r="C280" s="2" t="s">
        <v>482</v>
      </c>
    </row>
    <row r="281" spans="1:3" x14ac:dyDescent="0.2">
      <c r="A281" s="2">
        <v>279</v>
      </c>
      <c r="B281" s="2">
        <f t="shared" ca="1" si="4"/>
        <v>0.63299557296818842</v>
      </c>
      <c r="C281" s="2" t="s">
        <v>482</v>
      </c>
    </row>
    <row r="282" spans="1:3" x14ac:dyDescent="0.2">
      <c r="A282" s="2">
        <v>280</v>
      </c>
      <c r="B282" s="2">
        <f t="shared" ca="1" si="4"/>
        <v>0.48988741581130202</v>
      </c>
      <c r="C282" s="2" t="s">
        <v>482</v>
      </c>
    </row>
    <row r="283" spans="1:3" x14ac:dyDescent="0.2">
      <c r="A283" s="2">
        <v>281</v>
      </c>
      <c r="B283" s="2">
        <f t="shared" ca="1" si="4"/>
        <v>0.71832886635778204</v>
      </c>
      <c r="C283" s="2" t="s">
        <v>482</v>
      </c>
    </row>
    <row r="284" spans="1:3" x14ac:dyDescent="0.2">
      <c r="A284" s="2">
        <v>282</v>
      </c>
      <c r="B284" s="2">
        <f t="shared" ca="1" si="4"/>
        <v>0.81136211539711334</v>
      </c>
      <c r="C284" s="2" t="s">
        <v>483</v>
      </c>
    </row>
    <row r="285" spans="1:3" x14ac:dyDescent="0.2">
      <c r="A285" s="2">
        <v>283</v>
      </c>
      <c r="B285" s="2">
        <f t="shared" ca="1" si="4"/>
        <v>0.41872228293403108</v>
      </c>
      <c r="C285" s="2" t="s">
        <v>483</v>
      </c>
    </row>
    <row r="286" spans="1:3" x14ac:dyDescent="0.2">
      <c r="A286" s="2">
        <v>284</v>
      </c>
      <c r="B286" s="2">
        <f t="shared" ca="1" si="4"/>
        <v>0.5791980551527387</v>
      </c>
      <c r="C286" s="2" t="s">
        <v>483</v>
      </c>
    </row>
    <row r="287" spans="1:3" x14ac:dyDescent="0.2">
      <c r="A287" s="2">
        <v>285</v>
      </c>
      <c r="B287" s="2">
        <f t="shared" ca="1" si="4"/>
        <v>0.85031176290983734</v>
      </c>
      <c r="C287" s="2" t="s">
        <v>482</v>
      </c>
    </row>
    <row r="288" spans="1:3" x14ac:dyDescent="0.2">
      <c r="A288" s="2">
        <v>286</v>
      </c>
      <c r="B288" s="2">
        <f t="shared" ca="1" si="4"/>
        <v>0.62032777679163376</v>
      </c>
      <c r="C288" s="2" t="s">
        <v>483</v>
      </c>
    </row>
    <row r="289" spans="1:3" x14ac:dyDescent="0.2">
      <c r="A289" s="2">
        <v>287</v>
      </c>
      <c r="B289" s="2">
        <f t="shared" ca="1" si="4"/>
        <v>0.6599987545675936</v>
      </c>
      <c r="C289" s="2" t="s">
        <v>483</v>
      </c>
    </row>
    <row r="290" spans="1:3" x14ac:dyDescent="0.2">
      <c r="A290" s="2">
        <v>288</v>
      </c>
      <c r="B290" s="2">
        <f t="shared" ca="1" si="4"/>
        <v>0.62888295666575855</v>
      </c>
      <c r="C290" s="2" t="s">
        <v>483</v>
      </c>
    </row>
    <row r="291" spans="1:3" x14ac:dyDescent="0.2">
      <c r="A291" s="2">
        <v>289</v>
      </c>
      <c r="B291" s="2">
        <f t="shared" ca="1" si="4"/>
        <v>0.82523426507142839</v>
      </c>
      <c r="C291" s="2" t="s">
        <v>483</v>
      </c>
    </row>
    <row r="292" spans="1:3" x14ac:dyDescent="0.2">
      <c r="A292" s="2">
        <v>290</v>
      </c>
      <c r="B292" s="2">
        <f t="shared" ca="1" si="4"/>
        <v>0.67288609709637459</v>
      </c>
      <c r="C292" s="2" t="s">
        <v>482</v>
      </c>
    </row>
    <row r="293" spans="1:3" x14ac:dyDescent="0.2">
      <c r="A293" s="2">
        <v>291</v>
      </c>
      <c r="B293" s="2">
        <f t="shared" ca="1" si="4"/>
        <v>0.71859767587898582</v>
      </c>
      <c r="C293" s="2" t="s">
        <v>483</v>
      </c>
    </row>
    <row r="294" spans="1:3" x14ac:dyDescent="0.2">
      <c r="A294" s="2">
        <v>292</v>
      </c>
      <c r="B294" s="2">
        <f t="shared" ca="1" si="4"/>
        <v>0.44807766050577774</v>
      </c>
      <c r="C294" s="2" t="s">
        <v>482</v>
      </c>
    </row>
    <row r="295" spans="1:3" x14ac:dyDescent="0.2">
      <c r="A295" s="2">
        <v>293</v>
      </c>
      <c r="B295" s="2">
        <f t="shared" ca="1" si="4"/>
        <v>0.51073691400535748</v>
      </c>
      <c r="C295" s="2" t="s">
        <v>483</v>
      </c>
    </row>
    <row r="296" spans="1:3" x14ac:dyDescent="0.2">
      <c r="A296" s="2">
        <v>294</v>
      </c>
      <c r="B296" s="2">
        <f t="shared" ca="1" si="4"/>
        <v>0.46314219141298923</v>
      </c>
      <c r="C296" s="2" t="s">
        <v>482</v>
      </c>
    </row>
    <row r="297" spans="1:3" x14ac:dyDescent="0.2">
      <c r="A297" s="2">
        <v>295</v>
      </c>
      <c r="B297" s="2">
        <f t="shared" ca="1" si="4"/>
        <v>0.61242466251259453</v>
      </c>
      <c r="C297" s="2" t="s">
        <v>482</v>
      </c>
    </row>
    <row r="298" spans="1:3" x14ac:dyDescent="0.2">
      <c r="A298" s="2">
        <v>296</v>
      </c>
      <c r="B298" s="2">
        <f t="shared" ca="1" si="4"/>
        <v>0.68857080198888709</v>
      </c>
      <c r="C298" s="2" t="s">
        <v>483</v>
      </c>
    </row>
    <row r="299" spans="1:3" x14ac:dyDescent="0.2">
      <c r="A299" s="2">
        <v>297</v>
      </c>
      <c r="B299" s="2">
        <f t="shared" ca="1" si="4"/>
        <v>0.63694311380616908</v>
      </c>
      <c r="C299" s="2" t="s">
        <v>483</v>
      </c>
    </row>
    <row r="300" spans="1:3" x14ac:dyDescent="0.2">
      <c r="A300" s="2">
        <v>298</v>
      </c>
      <c r="B300" s="2">
        <f t="shared" ca="1" si="4"/>
        <v>0.48966515871190841</v>
      </c>
      <c r="C300" s="2" t="s">
        <v>482</v>
      </c>
    </row>
    <row r="301" spans="1:3" x14ac:dyDescent="0.2">
      <c r="A301" s="2">
        <v>299</v>
      </c>
      <c r="B301" s="2">
        <f t="shared" ca="1" si="4"/>
        <v>0.80399622713479535</v>
      </c>
      <c r="C301" s="2" t="s">
        <v>483</v>
      </c>
    </row>
    <row r="302" spans="1:3" x14ac:dyDescent="0.2">
      <c r="A302" s="2">
        <v>300</v>
      </c>
      <c r="B302" s="2">
        <f t="shared" ca="1" si="4"/>
        <v>0.65379686307909524</v>
      </c>
      <c r="C302" s="2" t="s">
        <v>483</v>
      </c>
    </row>
    <row r="303" spans="1:3" x14ac:dyDescent="0.2">
      <c r="A303" s="2">
        <v>301</v>
      </c>
      <c r="B303" s="2">
        <f t="shared" ca="1" si="4"/>
        <v>0.82525253499384643</v>
      </c>
      <c r="C303" s="2" t="s">
        <v>483</v>
      </c>
    </row>
    <row r="304" spans="1:3" x14ac:dyDescent="0.2">
      <c r="A304" s="2">
        <v>302</v>
      </c>
      <c r="B304" s="2">
        <f t="shared" ca="1" si="4"/>
        <v>0.8570584577709297</v>
      </c>
      <c r="C304" s="2" t="s">
        <v>483</v>
      </c>
    </row>
    <row r="305" spans="1:3" x14ac:dyDescent="0.2">
      <c r="A305" s="2">
        <v>303</v>
      </c>
      <c r="B305" s="2">
        <f t="shared" ca="1" si="4"/>
        <v>0.65040329421621901</v>
      </c>
      <c r="C305" s="2" t="s">
        <v>483</v>
      </c>
    </row>
    <row r="306" spans="1:3" x14ac:dyDescent="0.2">
      <c r="A306" s="2">
        <v>304</v>
      </c>
      <c r="B306" s="2">
        <f t="shared" ca="1" si="4"/>
        <v>0.64206585769408309</v>
      </c>
      <c r="C306" s="2" t="s">
        <v>483</v>
      </c>
    </row>
    <row r="307" spans="1:3" x14ac:dyDescent="0.2">
      <c r="A307" s="2">
        <v>305</v>
      </c>
      <c r="B307" s="2">
        <f t="shared" ca="1" si="4"/>
        <v>0.51923945417729334</v>
      </c>
      <c r="C307" s="2" t="s">
        <v>482</v>
      </c>
    </row>
    <row r="308" spans="1:3" x14ac:dyDescent="0.2">
      <c r="A308" s="2">
        <v>306</v>
      </c>
      <c r="B308" s="2">
        <f t="shared" ca="1" si="4"/>
        <v>0.77933686757551035</v>
      </c>
      <c r="C308" s="2" t="s">
        <v>483</v>
      </c>
    </row>
    <row r="309" spans="1:3" x14ac:dyDescent="0.2">
      <c r="A309" s="2">
        <v>307</v>
      </c>
      <c r="B309" s="2">
        <f t="shared" ca="1" si="4"/>
        <v>0.61924611199593416</v>
      </c>
      <c r="C309" s="2" t="s">
        <v>482</v>
      </c>
    </row>
    <row r="310" spans="1:3" x14ac:dyDescent="0.2">
      <c r="A310" s="2">
        <v>308</v>
      </c>
      <c r="B310" s="2">
        <f t="shared" ca="1" si="4"/>
        <v>0.71213247455913697</v>
      </c>
      <c r="C310" s="2" t="s">
        <v>483</v>
      </c>
    </row>
    <row r="311" spans="1:3" x14ac:dyDescent="0.2">
      <c r="A311" s="2">
        <v>309</v>
      </c>
      <c r="B311" s="2">
        <f t="shared" ca="1" si="4"/>
        <v>0.62948149270885323</v>
      </c>
      <c r="C311" s="2" t="s">
        <v>483</v>
      </c>
    </row>
    <row r="312" spans="1:3" x14ac:dyDescent="0.2">
      <c r="A312" s="2">
        <v>310</v>
      </c>
      <c r="B312" s="2">
        <f t="shared" ca="1" si="4"/>
        <v>0.86600322112027583</v>
      </c>
      <c r="C312" s="2" t="s">
        <v>482</v>
      </c>
    </row>
    <row r="313" spans="1:3" x14ac:dyDescent="0.2">
      <c r="A313" s="2">
        <v>311</v>
      </c>
      <c r="B313" s="2">
        <f t="shared" ca="1" si="4"/>
        <v>0.63882281513192507</v>
      </c>
      <c r="C313" s="2" t="s">
        <v>483</v>
      </c>
    </row>
    <row r="314" spans="1:3" x14ac:dyDescent="0.2">
      <c r="A314" s="2">
        <v>312</v>
      </c>
      <c r="B314" s="2">
        <f t="shared" ca="1" si="4"/>
        <v>0.73102490497926809</v>
      </c>
      <c r="C314" s="2" t="s">
        <v>483</v>
      </c>
    </row>
    <row r="315" spans="1:3" x14ac:dyDescent="0.2">
      <c r="A315" s="2">
        <v>313</v>
      </c>
      <c r="B315" s="2">
        <f t="shared" ca="1" si="4"/>
        <v>0.45720541033927303</v>
      </c>
      <c r="C315" s="2" t="s">
        <v>482</v>
      </c>
    </row>
    <row r="316" spans="1:3" x14ac:dyDescent="0.2">
      <c r="A316" s="2">
        <v>314</v>
      </c>
      <c r="B316" s="2">
        <f t="shared" ca="1" si="4"/>
        <v>0.4396678339108695</v>
      </c>
      <c r="C316" s="2" t="s">
        <v>482</v>
      </c>
    </row>
    <row r="317" spans="1:3" x14ac:dyDescent="0.2">
      <c r="A317" s="2">
        <v>315</v>
      </c>
      <c r="B317" s="2">
        <f t="shared" ca="1" si="4"/>
        <v>0.75181076083785314</v>
      </c>
      <c r="C317" s="2" t="s">
        <v>483</v>
      </c>
    </row>
    <row r="318" spans="1:3" x14ac:dyDescent="0.2">
      <c r="A318" s="2">
        <v>316</v>
      </c>
      <c r="B318" s="2">
        <f t="shared" ca="1" si="4"/>
        <v>0.56211382261182274</v>
      </c>
      <c r="C318" s="2" t="s">
        <v>483</v>
      </c>
    </row>
    <row r="319" spans="1:3" x14ac:dyDescent="0.2">
      <c r="A319" s="2">
        <v>317</v>
      </c>
      <c r="B319" s="2">
        <f t="shared" ca="1" si="4"/>
        <v>0.52044273495642057</v>
      </c>
      <c r="C319" s="2" t="s">
        <v>482</v>
      </c>
    </row>
    <row r="320" spans="1:3" x14ac:dyDescent="0.2">
      <c r="A320" s="2">
        <v>318</v>
      </c>
      <c r="B320" s="2">
        <f t="shared" ca="1" si="4"/>
        <v>0.72601981194396026</v>
      </c>
      <c r="C320" s="2" t="s">
        <v>483</v>
      </c>
    </row>
    <row r="321" spans="1:3" x14ac:dyDescent="0.2">
      <c r="A321" s="2">
        <v>319</v>
      </c>
      <c r="B321" s="2">
        <f t="shared" ca="1" si="4"/>
        <v>0.50849037851177048</v>
      </c>
      <c r="C321" s="2" t="s">
        <v>482</v>
      </c>
    </row>
    <row r="322" spans="1:3" x14ac:dyDescent="0.2">
      <c r="A322" s="2">
        <v>320</v>
      </c>
      <c r="B322" s="2">
        <f t="shared" ca="1" si="4"/>
        <v>0.37479186157266481</v>
      </c>
      <c r="C322" s="2" t="s">
        <v>482</v>
      </c>
    </row>
    <row r="323" spans="1:3" x14ac:dyDescent="0.2">
      <c r="A323" s="2">
        <v>321</v>
      </c>
      <c r="B323" s="2">
        <f t="shared" ref="B323:B386" ca="1" si="5">IF(C323="Bomb",_xlfn.NORM.INV(RAND(),0.7,0.1),_xlfn.NORM.INV(RAND(),0.6,0.15))</f>
        <v>0.78704308467095918</v>
      </c>
      <c r="C323" s="2" t="s">
        <v>483</v>
      </c>
    </row>
    <row r="324" spans="1:3" x14ac:dyDescent="0.2">
      <c r="A324" s="2">
        <v>322</v>
      </c>
      <c r="B324" s="2">
        <f t="shared" ca="1" si="5"/>
        <v>0.79484831920271792</v>
      </c>
      <c r="C324" s="2" t="s">
        <v>483</v>
      </c>
    </row>
    <row r="325" spans="1:3" x14ac:dyDescent="0.2">
      <c r="A325" s="2">
        <v>323</v>
      </c>
      <c r="B325" s="2">
        <f t="shared" ca="1" si="5"/>
        <v>0.7567682468117789</v>
      </c>
      <c r="C325" s="2" t="s">
        <v>483</v>
      </c>
    </row>
    <row r="326" spans="1:3" x14ac:dyDescent="0.2">
      <c r="A326" s="2">
        <v>324</v>
      </c>
      <c r="B326" s="2">
        <f t="shared" ca="1" si="5"/>
        <v>0.44516615797784193</v>
      </c>
      <c r="C326" s="2" t="s">
        <v>482</v>
      </c>
    </row>
    <row r="327" spans="1:3" x14ac:dyDescent="0.2">
      <c r="A327" s="2">
        <v>325</v>
      </c>
      <c r="B327" s="2">
        <f t="shared" ca="1" si="5"/>
        <v>0.71407287507677708</v>
      </c>
      <c r="C327" s="2" t="s">
        <v>482</v>
      </c>
    </row>
    <row r="328" spans="1:3" x14ac:dyDescent="0.2">
      <c r="A328" s="2">
        <v>326</v>
      </c>
      <c r="B328" s="2">
        <f t="shared" ca="1" si="5"/>
        <v>0.59740216308489624</v>
      </c>
      <c r="C328" s="2" t="s">
        <v>483</v>
      </c>
    </row>
    <row r="329" spans="1:3" x14ac:dyDescent="0.2">
      <c r="A329" s="2">
        <v>327</v>
      </c>
      <c r="B329" s="2">
        <f t="shared" ca="1" si="5"/>
        <v>0.44886160332886588</v>
      </c>
      <c r="C329" s="2" t="s">
        <v>482</v>
      </c>
    </row>
    <row r="330" spans="1:3" x14ac:dyDescent="0.2">
      <c r="A330" s="2">
        <v>328</v>
      </c>
      <c r="B330" s="2">
        <f t="shared" ca="1" si="5"/>
        <v>0.71485051140861666</v>
      </c>
      <c r="C330" s="2" t="s">
        <v>482</v>
      </c>
    </row>
    <row r="331" spans="1:3" x14ac:dyDescent="0.2">
      <c r="A331" s="2">
        <v>329</v>
      </c>
      <c r="B331" s="2">
        <f t="shared" ca="1" si="5"/>
        <v>0.69637624920081631</v>
      </c>
      <c r="C331" s="2" t="s">
        <v>483</v>
      </c>
    </row>
    <row r="332" spans="1:3" x14ac:dyDescent="0.2">
      <c r="A332" s="2">
        <v>330</v>
      </c>
      <c r="B332" s="2">
        <f t="shared" ca="1" si="5"/>
        <v>0.40807492832025916</v>
      </c>
      <c r="C332" s="2" t="s">
        <v>482</v>
      </c>
    </row>
    <row r="333" spans="1:3" x14ac:dyDescent="0.2">
      <c r="A333" s="2">
        <v>331</v>
      </c>
      <c r="B333" s="2">
        <f t="shared" ca="1" si="5"/>
        <v>0.51221560241307373</v>
      </c>
      <c r="C333" s="2" t="s">
        <v>482</v>
      </c>
    </row>
    <row r="334" spans="1:3" x14ac:dyDescent="0.2">
      <c r="A334" s="2">
        <v>332</v>
      </c>
      <c r="B334" s="2">
        <f t="shared" ca="1" si="5"/>
        <v>0.75882137434811425</v>
      </c>
      <c r="C334" s="2" t="s">
        <v>483</v>
      </c>
    </row>
    <row r="335" spans="1:3" x14ac:dyDescent="0.2">
      <c r="A335" s="2">
        <v>333</v>
      </c>
      <c r="B335" s="2">
        <f t="shared" ca="1" si="5"/>
        <v>0.56682218695651132</v>
      </c>
      <c r="C335" s="2" t="s">
        <v>482</v>
      </c>
    </row>
    <row r="336" spans="1:3" x14ac:dyDescent="0.2">
      <c r="A336" s="2">
        <v>334</v>
      </c>
      <c r="B336" s="2">
        <f t="shared" ca="1" si="5"/>
        <v>0.70052755683723023</v>
      </c>
      <c r="C336" s="2" t="s">
        <v>482</v>
      </c>
    </row>
    <row r="337" spans="1:3" x14ac:dyDescent="0.2">
      <c r="A337" s="2">
        <v>335</v>
      </c>
      <c r="B337" s="2">
        <f t="shared" ca="1" si="5"/>
        <v>0.57917020611257342</v>
      </c>
      <c r="C337" s="2" t="s">
        <v>482</v>
      </c>
    </row>
    <row r="338" spans="1:3" x14ac:dyDescent="0.2">
      <c r="A338" s="2">
        <v>336</v>
      </c>
      <c r="B338" s="2">
        <f t="shared" ca="1" si="5"/>
        <v>0.78463171019978195</v>
      </c>
      <c r="C338" s="2" t="s">
        <v>483</v>
      </c>
    </row>
    <row r="339" spans="1:3" x14ac:dyDescent="0.2">
      <c r="A339" s="2">
        <v>337</v>
      </c>
      <c r="B339" s="2">
        <f t="shared" ca="1" si="5"/>
        <v>0.70525270700199849</v>
      </c>
      <c r="C339" s="2" t="s">
        <v>483</v>
      </c>
    </row>
    <row r="340" spans="1:3" x14ac:dyDescent="0.2">
      <c r="A340" s="2">
        <v>338</v>
      </c>
      <c r="B340" s="2">
        <f t="shared" ca="1" si="5"/>
        <v>0.71310771541597995</v>
      </c>
      <c r="C340" s="2" t="s">
        <v>483</v>
      </c>
    </row>
    <row r="341" spans="1:3" x14ac:dyDescent="0.2">
      <c r="A341" s="2">
        <v>339</v>
      </c>
      <c r="B341" s="2">
        <f t="shared" ca="1" si="5"/>
        <v>0.43237258389570976</v>
      </c>
      <c r="C341" s="2" t="s">
        <v>482</v>
      </c>
    </row>
    <row r="342" spans="1:3" x14ac:dyDescent="0.2">
      <c r="A342" s="2">
        <v>340</v>
      </c>
      <c r="B342" s="2">
        <f t="shared" ca="1" si="5"/>
        <v>0.62862676855285637</v>
      </c>
      <c r="C342" s="2" t="s">
        <v>482</v>
      </c>
    </row>
    <row r="343" spans="1:3" x14ac:dyDescent="0.2">
      <c r="A343" s="2">
        <v>341</v>
      </c>
      <c r="B343" s="2">
        <f t="shared" ca="1" si="5"/>
        <v>0.78827450756175332</v>
      </c>
      <c r="C343" s="2" t="s">
        <v>482</v>
      </c>
    </row>
    <row r="344" spans="1:3" x14ac:dyDescent="0.2">
      <c r="A344" s="2">
        <v>342</v>
      </c>
      <c r="B344" s="2">
        <f t="shared" ca="1" si="5"/>
        <v>0.71082199710186189</v>
      </c>
      <c r="C344" s="2" t="s">
        <v>482</v>
      </c>
    </row>
    <row r="345" spans="1:3" x14ac:dyDescent="0.2">
      <c r="A345" s="2">
        <v>343</v>
      </c>
      <c r="B345" s="2">
        <f t="shared" ca="1" si="5"/>
        <v>0.52147492580300503</v>
      </c>
      <c r="C345" s="2" t="s">
        <v>483</v>
      </c>
    </row>
    <row r="346" spans="1:3" x14ac:dyDescent="0.2">
      <c r="A346" s="2">
        <v>344</v>
      </c>
      <c r="B346" s="2">
        <f t="shared" ca="1" si="5"/>
        <v>0.71009530223636985</v>
      </c>
      <c r="C346" s="2" t="s">
        <v>483</v>
      </c>
    </row>
    <row r="347" spans="1:3" x14ac:dyDescent="0.2">
      <c r="A347" s="2">
        <v>345</v>
      </c>
      <c r="B347" s="2">
        <f t="shared" ca="1" si="5"/>
        <v>0.53570889668442312</v>
      </c>
      <c r="C347" s="2" t="s">
        <v>482</v>
      </c>
    </row>
    <row r="348" spans="1:3" x14ac:dyDescent="0.2">
      <c r="A348" s="2">
        <v>346</v>
      </c>
      <c r="B348" s="2">
        <f t="shared" ca="1" si="5"/>
        <v>0.94649232084876611</v>
      </c>
      <c r="C348" s="2" t="s">
        <v>483</v>
      </c>
    </row>
    <row r="349" spans="1:3" x14ac:dyDescent="0.2">
      <c r="A349" s="2">
        <v>347</v>
      </c>
      <c r="B349" s="2">
        <f t="shared" ca="1" si="5"/>
        <v>0.43692475763787819</v>
      </c>
      <c r="C349" s="2" t="s">
        <v>482</v>
      </c>
    </row>
    <row r="350" spans="1:3" x14ac:dyDescent="0.2">
      <c r="A350" s="2">
        <v>348</v>
      </c>
      <c r="B350" s="2">
        <f t="shared" ca="1" si="5"/>
        <v>0.57366594765388312</v>
      </c>
      <c r="C350" s="2" t="s">
        <v>483</v>
      </c>
    </row>
    <row r="351" spans="1:3" x14ac:dyDescent="0.2">
      <c r="A351" s="2">
        <v>349</v>
      </c>
      <c r="B351" s="2">
        <f t="shared" ca="1" si="5"/>
        <v>0.71378105339261544</v>
      </c>
      <c r="C351" s="2" t="s">
        <v>483</v>
      </c>
    </row>
    <row r="352" spans="1:3" x14ac:dyDescent="0.2">
      <c r="A352" s="2">
        <v>350</v>
      </c>
      <c r="B352" s="2">
        <f t="shared" ca="1" si="5"/>
        <v>0.62297598590015546</v>
      </c>
      <c r="C352" s="2" t="s">
        <v>482</v>
      </c>
    </row>
    <row r="353" spans="1:3" x14ac:dyDescent="0.2">
      <c r="A353" s="2">
        <v>351</v>
      </c>
      <c r="B353" s="2">
        <f t="shared" ca="1" si="5"/>
        <v>0.59029909263418734</v>
      </c>
      <c r="C353" s="2" t="s">
        <v>482</v>
      </c>
    </row>
    <row r="354" spans="1:3" x14ac:dyDescent="0.2">
      <c r="A354" s="2">
        <v>352</v>
      </c>
      <c r="B354" s="2">
        <f t="shared" ca="1" si="5"/>
        <v>0.72950824373626921</v>
      </c>
      <c r="C354" s="2" t="s">
        <v>482</v>
      </c>
    </row>
    <row r="355" spans="1:3" x14ac:dyDescent="0.2">
      <c r="A355" s="2">
        <v>353</v>
      </c>
      <c r="B355" s="2">
        <f t="shared" ca="1" si="5"/>
        <v>0.81498817702597615</v>
      </c>
      <c r="C355" s="2" t="s">
        <v>483</v>
      </c>
    </row>
    <row r="356" spans="1:3" x14ac:dyDescent="0.2">
      <c r="A356" s="2">
        <v>354</v>
      </c>
      <c r="B356" s="2">
        <f t="shared" ca="1" si="5"/>
        <v>0.64525013901256734</v>
      </c>
      <c r="C356" s="2" t="s">
        <v>483</v>
      </c>
    </row>
    <row r="357" spans="1:3" x14ac:dyDescent="0.2">
      <c r="A357" s="2">
        <v>355</v>
      </c>
      <c r="B357" s="2">
        <f t="shared" ca="1" si="5"/>
        <v>0.61722310589548413</v>
      </c>
      <c r="C357" s="2" t="s">
        <v>483</v>
      </c>
    </row>
    <row r="358" spans="1:3" x14ac:dyDescent="0.2">
      <c r="A358" s="2">
        <v>356</v>
      </c>
      <c r="B358" s="2">
        <f t="shared" ca="1" si="5"/>
        <v>0.57342372173130818</v>
      </c>
      <c r="C358" s="2" t="s">
        <v>483</v>
      </c>
    </row>
    <row r="359" spans="1:3" x14ac:dyDescent="0.2">
      <c r="A359" s="2">
        <v>357</v>
      </c>
      <c r="B359" s="2">
        <f t="shared" ca="1" si="5"/>
        <v>0.83280026147272446</v>
      </c>
      <c r="C359" s="2" t="s">
        <v>482</v>
      </c>
    </row>
    <row r="360" spans="1:3" x14ac:dyDescent="0.2">
      <c r="A360" s="2">
        <v>358</v>
      </c>
      <c r="B360" s="2">
        <f t="shared" ca="1" si="5"/>
        <v>0.79456594284526616</v>
      </c>
      <c r="C360" s="2" t="s">
        <v>483</v>
      </c>
    </row>
    <row r="361" spans="1:3" x14ac:dyDescent="0.2">
      <c r="A361" s="2">
        <v>359</v>
      </c>
      <c r="B361" s="2">
        <f t="shared" ca="1" si="5"/>
        <v>0.6389057518028235</v>
      </c>
      <c r="C361" s="2" t="s">
        <v>482</v>
      </c>
    </row>
    <row r="362" spans="1:3" x14ac:dyDescent="0.2">
      <c r="A362" s="2">
        <v>360</v>
      </c>
      <c r="B362" s="2">
        <f t="shared" ca="1" si="5"/>
        <v>0.47719625699005197</v>
      </c>
      <c r="C362" s="2" t="s">
        <v>482</v>
      </c>
    </row>
    <row r="363" spans="1:3" x14ac:dyDescent="0.2">
      <c r="A363" s="2">
        <v>361</v>
      </c>
      <c r="B363" s="2">
        <f t="shared" ca="1" si="5"/>
        <v>0.52773628620785762</v>
      </c>
      <c r="C363" s="2" t="s">
        <v>483</v>
      </c>
    </row>
    <row r="364" spans="1:3" x14ac:dyDescent="0.2">
      <c r="A364" s="2">
        <v>362</v>
      </c>
      <c r="B364" s="2">
        <f t="shared" ca="1" si="5"/>
        <v>0.82495017766913425</v>
      </c>
      <c r="C364" s="2" t="s">
        <v>483</v>
      </c>
    </row>
    <row r="365" spans="1:3" x14ac:dyDescent="0.2">
      <c r="A365" s="2">
        <v>363</v>
      </c>
      <c r="B365" s="2">
        <f t="shared" ca="1" si="5"/>
        <v>0.52478063606402103</v>
      </c>
      <c r="C365" s="2" t="s">
        <v>482</v>
      </c>
    </row>
    <row r="366" spans="1:3" x14ac:dyDescent="0.2">
      <c r="A366" s="2">
        <v>364</v>
      </c>
      <c r="B366" s="2">
        <f t="shared" ca="1" si="5"/>
        <v>0.58703691113017309</v>
      </c>
      <c r="C366" s="2" t="s">
        <v>483</v>
      </c>
    </row>
    <row r="367" spans="1:3" x14ac:dyDescent="0.2">
      <c r="A367" s="2">
        <v>365</v>
      </c>
      <c r="B367" s="2">
        <f t="shared" ca="1" si="5"/>
        <v>0.64193346787770578</v>
      </c>
      <c r="C367" s="2" t="s">
        <v>482</v>
      </c>
    </row>
    <row r="368" spans="1:3" x14ac:dyDescent="0.2">
      <c r="A368" s="2">
        <v>366</v>
      </c>
      <c r="B368" s="2">
        <f t="shared" ca="1" si="5"/>
        <v>0.5826382036569151</v>
      </c>
      <c r="C368" s="2" t="s">
        <v>482</v>
      </c>
    </row>
    <row r="369" spans="1:3" x14ac:dyDescent="0.2">
      <c r="A369" s="2">
        <v>367</v>
      </c>
      <c r="B369" s="2">
        <f t="shared" ca="1" si="5"/>
        <v>0.61038233733139013</v>
      </c>
      <c r="C369" s="2" t="s">
        <v>483</v>
      </c>
    </row>
    <row r="370" spans="1:3" x14ac:dyDescent="0.2">
      <c r="A370" s="2">
        <v>368</v>
      </c>
      <c r="B370" s="2">
        <f t="shared" ca="1" si="5"/>
        <v>0.84450350176290634</v>
      </c>
      <c r="C370" s="2" t="s">
        <v>483</v>
      </c>
    </row>
    <row r="371" spans="1:3" x14ac:dyDescent="0.2">
      <c r="A371" s="2">
        <v>369</v>
      </c>
      <c r="B371" s="2">
        <f t="shared" ca="1" si="5"/>
        <v>0.42476152801238998</v>
      </c>
      <c r="C371" s="2" t="s">
        <v>482</v>
      </c>
    </row>
    <row r="372" spans="1:3" x14ac:dyDescent="0.2">
      <c r="A372" s="2">
        <v>370</v>
      </c>
      <c r="B372" s="2">
        <f t="shared" ca="1" si="5"/>
        <v>0.68351811448713151</v>
      </c>
      <c r="C372" s="2" t="s">
        <v>483</v>
      </c>
    </row>
    <row r="373" spans="1:3" x14ac:dyDescent="0.2">
      <c r="A373" s="2">
        <v>371</v>
      </c>
      <c r="B373" s="2">
        <f t="shared" ca="1" si="5"/>
        <v>0.701185739570655</v>
      </c>
      <c r="C373" s="2" t="s">
        <v>483</v>
      </c>
    </row>
    <row r="374" spans="1:3" x14ac:dyDescent="0.2">
      <c r="A374" s="2">
        <v>372</v>
      </c>
      <c r="B374" s="2">
        <f t="shared" ca="1" si="5"/>
        <v>0.58001229008084021</v>
      </c>
      <c r="C374" s="2" t="s">
        <v>482</v>
      </c>
    </row>
    <row r="375" spans="1:3" x14ac:dyDescent="0.2">
      <c r="A375" s="2">
        <v>373</v>
      </c>
      <c r="B375" s="2">
        <f t="shared" ca="1" si="5"/>
        <v>0.63584080417331168</v>
      </c>
      <c r="C375" s="2" t="s">
        <v>483</v>
      </c>
    </row>
    <row r="376" spans="1:3" x14ac:dyDescent="0.2">
      <c r="A376" s="2">
        <v>374</v>
      </c>
      <c r="B376" s="2">
        <f t="shared" ca="1" si="5"/>
        <v>0.6245991799110957</v>
      </c>
      <c r="C376" s="2" t="s">
        <v>483</v>
      </c>
    </row>
    <row r="377" spans="1:3" x14ac:dyDescent="0.2">
      <c r="A377" s="2">
        <v>375</v>
      </c>
      <c r="B377" s="2">
        <f t="shared" ca="1" si="5"/>
        <v>0.57679398788287151</v>
      </c>
      <c r="C377" s="2" t="s">
        <v>482</v>
      </c>
    </row>
    <row r="378" spans="1:3" x14ac:dyDescent="0.2">
      <c r="A378" s="2">
        <v>376</v>
      </c>
      <c r="B378" s="2">
        <f t="shared" ca="1" si="5"/>
        <v>0.78262225797563789</v>
      </c>
      <c r="C378" s="2" t="s">
        <v>483</v>
      </c>
    </row>
    <row r="379" spans="1:3" x14ac:dyDescent="0.2">
      <c r="A379" s="2">
        <v>377</v>
      </c>
      <c r="B379" s="2">
        <f t="shared" ca="1" si="5"/>
        <v>0.81247805168541576</v>
      </c>
      <c r="C379" s="2" t="s">
        <v>483</v>
      </c>
    </row>
    <row r="380" spans="1:3" x14ac:dyDescent="0.2">
      <c r="A380" s="2">
        <v>378</v>
      </c>
      <c r="B380" s="2">
        <f t="shared" ca="1" si="5"/>
        <v>0.75649928580025882</v>
      </c>
      <c r="C380" s="2" t="s">
        <v>483</v>
      </c>
    </row>
    <row r="381" spans="1:3" x14ac:dyDescent="0.2">
      <c r="A381" s="2">
        <v>379</v>
      </c>
      <c r="B381" s="2">
        <f t="shared" ca="1" si="5"/>
        <v>0.40983519303631838</v>
      </c>
      <c r="C381" s="2" t="s">
        <v>483</v>
      </c>
    </row>
    <row r="382" spans="1:3" x14ac:dyDescent="0.2">
      <c r="A382" s="2">
        <v>380</v>
      </c>
      <c r="B382" s="2">
        <f t="shared" ca="1" si="5"/>
        <v>0.73879980163986592</v>
      </c>
      <c r="C382" s="2" t="s">
        <v>483</v>
      </c>
    </row>
    <row r="383" spans="1:3" x14ac:dyDescent="0.2">
      <c r="A383" s="2">
        <v>381</v>
      </c>
      <c r="B383" s="2">
        <f t="shared" ca="1" si="5"/>
        <v>0.58364745995296263</v>
      </c>
      <c r="C383" s="2" t="s">
        <v>483</v>
      </c>
    </row>
    <row r="384" spans="1:3" x14ac:dyDescent="0.2">
      <c r="A384" s="2">
        <v>382</v>
      </c>
      <c r="B384" s="2">
        <f t="shared" ca="1" si="5"/>
        <v>0.77565062685315378</v>
      </c>
      <c r="C384" s="2" t="s">
        <v>483</v>
      </c>
    </row>
    <row r="385" spans="1:3" x14ac:dyDescent="0.2">
      <c r="A385" s="2">
        <v>383</v>
      </c>
      <c r="B385" s="2">
        <f t="shared" ca="1" si="5"/>
        <v>0.42183629411620982</v>
      </c>
      <c r="C385" s="2" t="s">
        <v>482</v>
      </c>
    </row>
    <row r="386" spans="1:3" x14ac:dyDescent="0.2">
      <c r="A386" s="2">
        <v>384</v>
      </c>
      <c r="B386" s="2">
        <f t="shared" ca="1" si="5"/>
        <v>0.74948494039221636</v>
      </c>
      <c r="C386" s="2" t="s">
        <v>483</v>
      </c>
    </row>
    <row r="387" spans="1:3" x14ac:dyDescent="0.2">
      <c r="A387" s="2">
        <v>385</v>
      </c>
      <c r="B387" s="2">
        <f t="shared" ref="B387:B450" ca="1" si="6">IF(C387="Bomb",_xlfn.NORM.INV(RAND(),0.7,0.1),_xlfn.NORM.INV(RAND(),0.6,0.15))</f>
        <v>0.80806685859878025</v>
      </c>
      <c r="C387" s="2" t="s">
        <v>482</v>
      </c>
    </row>
    <row r="388" spans="1:3" x14ac:dyDescent="0.2">
      <c r="A388" s="2">
        <v>386</v>
      </c>
      <c r="B388" s="2">
        <f t="shared" ca="1" si="6"/>
        <v>0.83575218679212115</v>
      </c>
      <c r="C388" s="2" t="s">
        <v>482</v>
      </c>
    </row>
    <row r="389" spans="1:3" x14ac:dyDescent="0.2">
      <c r="A389" s="2">
        <v>387</v>
      </c>
      <c r="B389" s="2">
        <f t="shared" ca="1" si="6"/>
        <v>0.69242963206476182</v>
      </c>
      <c r="C389" s="2" t="s">
        <v>482</v>
      </c>
    </row>
    <row r="390" spans="1:3" x14ac:dyDescent="0.2">
      <c r="A390" s="2">
        <v>388</v>
      </c>
      <c r="B390" s="2">
        <f t="shared" ca="1" si="6"/>
        <v>0.59454616919385594</v>
      </c>
      <c r="C390" s="2" t="s">
        <v>482</v>
      </c>
    </row>
    <row r="391" spans="1:3" x14ac:dyDescent="0.2">
      <c r="A391" s="2">
        <v>389</v>
      </c>
      <c r="B391" s="2">
        <f t="shared" ca="1" si="6"/>
        <v>0.47898299071368544</v>
      </c>
      <c r="C391" s="2" t="s">
        <v>482</v>
      </c>
    </row>
    <row r="392" spans="1:3" x14ac:dyDescent="0.2">
      <c r="A392" s="2">
        <v>390</v>
      </c>
      <c r="B392" s="2">
        <f t="shared" ca="1" si="6"/>
        <v>0.48533694494797408</v>
      </c>
      <c r="C392" s="2" t="s">
        <v>483</v>
      </c>
    </row>
    <row r="393" spans="1:3" x14ac:dyDescent="0.2">
      <c r="A393" s="2">
        <v>391</v>
      </c>
      <c r="B393" s="2">
        <f t="shared" ca="1" si="6"/>
        <v>0.5024869822355541</v>
      </c>
      <c r="C393" s="2" t="s">
        <v>483</v>
      </c>
    </row>
    <row r="394" spans="1:3" x14ac:dyDescent="0.2">
      <c r="A394" s="2">
        <v>392</v>
      </c>
      <c r="B394" s="2">
        <f t="shared" ca="1" si="6"/>
        <v>0.77772800790701668</v>
      </c>
      <c r="C394" s="2" t="s">
        <v>482</v>
      </c>
    </row>
    <row r="395" spans="1:3" x14ac:dyDescent="0.2">
      <c r="A395" s="2">
        <v>393</v>
      </c>
      <c r="B395" s="2">
        <f t="shared" ca="1" si="6"/>
        <v>0.65178084437937944</v>
      </c>
      <c r="C395" s="2" t="s">
        <v>482</v>
      </c>
    </row>
    <row r="396" spans="1:3" x14ac:dyDescent="0.2">
      <c r="A396" s="2">
        <v>394</v>
      </c>
      <c r="B396" s="2">
        <f t="shared" ca="1" si="6"/>
        <v>0.65161125176697399</v>
      </c>
      <c r="C396" s="2" t="s">
        <v>482</v>
      </c>
    </row>
    <row r="397" spans="1:3" x14ac:dyDescent="0.2">
      <c r="A397" s="2">
        <v>395</v>
      </c>
      <c r="B397" s="2">
        <f t="shared" ca="1" si="6"/>
        <v>0.68871284427574719</v>
      </c>
      <c r="C397" s="2" t="s">
        <v>483</v>
      </c>
    </row>
    <row r="398" spans="1:3" x14ac:dyDescent="0.2">
      <c r="A398" s="2">
        <v>396</v>
      </c>
      <c r="B398" s="2">
        <f t="shared" ca="1" si="6"/>
        <v>0.80730950830591897</v>
      </c>
      <c r="C398" s="2" t="s">
        <v>483</v>
      </c>
    </row>
    <row r="399" spans="1:3" x14ac:dyDescent="0.2">
      <c r="A399" s="2">
        <v>397</v>
      </c>
      <c r="B399" s="2">
        <f t="shared" ca="1" si="6"/>
        <v>0.86536275647873695</v>
      </c>
      <c r="C399" s="2" t="s">
        <v>482</v>
      </c>
    </row>
    <row r="400" spans="1:3" x14ac:dyDescent="0.2">
      <c r="A400" s="2">
        <v>398</v>
      </c>
      <c r="B400" s="2">
        <f t="shared" ca="1" si="6"/>
        <v>0.59158230834717418</v>
      </c>
      <c r="C400" s="2" t="s">
        <v>483</v>
      </c>
    </row>
    <row r="401" spans="1:3" x14ac:dyDescent="0.2">
      <c r="A401" s="2">
        <v>399</v>
      </c>
      <c r="B401" s="2">
        <f t="shared" ca="1" si="6"/>
        <v>0.70075198841872677</v>
      </c>
      <c r="C401" s="2" t="s">
        <v>482</v>
      </c>
    </row>
    <row r="402" spans="1:3" x14ac:dyDescent="0.2">
      <c r="A402" s="2">
        <v>400</v>
      </c>
      <c r="B402" s="2">
        <f t="shared" ca="1" si="6"/>
        <v>0.78347959510261156</v>
      </c>
      <c r="C402" s="2" t="s">
        <v>483</v>
      </c>
    </row>
    <row r="403" spans="1:3" x14ac:dyDescent="0.2">
      <c r="A403" s="2">
        <v>401</v>
      </c>
      <c r="B403" s="2">
        <f t="shared" ca="1" si="6"/>
        <v>0.70841429036927051</v>
      </c>
      <c r="C403" s="2" t="s">
        <v>482</v>
      </c>
    </row>
    <row r="404" spans="1:3" x14ac:dyDescent="0.2">
      <c r="A404" s="2">
        <v>402</v>
      </c>
      <c r="B404" s="2">
        <f t="shared" ca="1" si="6"/>
        <v>0.7353099716871947</v>
      </c>
      <c r="C404" s="2" t="s">
        <v>482</v>
      </c>
    </row>
    <row r="405" spans="1:3" x14ac:dyDescent="0.2">
      <c r="A405" s="2">
        <v>403</v>
      </c>
      <c r="B405" s="2">
        <f t="shared" ca="1" si="6"/>
        <v>0.64722702171729207</v>
      </c>
      <c r="C405" s="2" t="s">
        <v>482</v>
      </c>
    </row>
    <row r="406" spans="1:3" x14ac:dyDescent="0.2">
      <c r="A406" s="2">
        <v>404</v>
      </c>
      <c r="B406" s="2">
        <f t="shared" ca="1" si="6"/>
        <v>0.8644990403132311</v>
      </c>
      <c r="C406" s="2" t="s">
        <v>483</v>
      </c>
    </row>
    <row r="407" spans="1:3" x14ac:dyDescent="0.2">
      <c r="A407" s="2">
        <v>405</v>
      </c>
      <c r="B407" s="2">
        <f t="shared" ca="1" si="6"/>
        <v>0.77392551203007431</v>
      </c>
      <c r="C407" s="2" t="s">
        <v>483</v>
      </c>
    </row>
    <row r="408" spans="1:3" x14ac:dyDescent="0.2">
      <c r="A408" s="2">
        <v>406</v>
      </c>
      <c r="B408" s="2">
        <f t="shared" ca="1" si="6"/>
        <v>0.50809639579311472</v>
      </c>
      <c r="C408" s="2" t="s">
        <v>482</v>
      </c>
    </row>
    <row r="409" spans="1:3" x14ac:dyDescent="0.2">
      <c r="A409" s="2">
        <v>407</v>
      </c>
      <c r="B409" s="2">
        <f t="shared" ca="1" si="6"/>
        <v>0.5782225846460668</v>
      </c>
      <c r="C409" s="2" t="s">
        <v>482</v>
      </c>
    </row>
    <row r="410" spans="1:3" x14ac:dyDescent="0.2">
      <c r="A410" s="2">
        <v>408</v>
      </c>
      <c r="B410" s="2">
        <f t="shared" ca="1" si="6"/>
        <v>0.85527488490626147</v>
      </c>
      <c r="C410" s="2" t="s">
        <v>483</v>
      </c>
    </row>
    <row r="411" spans="1:3" x14ac:dyDescent="0.2">
      <c r="A411" s="2">
        <v>409</v>
      </c>
      <c r="B411" s="2">
        <f t="shared" ca="1" si="6"/>
        <v>0.63084792955737223</v>
      </c>
      <c r="C411" s="2" t="s">
        <v>483</v>
      </c>
    </row>
    <row r="412" spans="1:3" x14ac:dyDescent="0.2">
      <c r="A412" s="2">
        <v>410</v>
      </c>
      <c r="B412" s="2">
        <f t="shared" ca="1" si="6"/>
        <v>0.61069072364102239</v>
      </c>
      <c r="C412" s="2" t="s">
        <v>483</v>
      </c>
    </row>
    <row r="413" spans="1:3" x14ac:dyDescent="0.2">
      <c r="A413" s="2">
        <v>411</v>
      </c>
      <c r="B413" s="2">
        <f t="shared" ca="1" si="6"/>
        <v>0.70506915513239976</v>
      </c>
      <c r="C413" s="2" t="s">
        <v>482</v>
      </c>
    </row>
    <row r="414" spans="1:3" x14ac:dyDescent="0.2">
      <c r="A414" s="2">
        <v>412</v>
      </c>
      <c r="B414" s="2">
        <f t="shared" ca="1" si="6"/>
        <v>0.73539863569746233</v>
      </c>
      <c r="C414" s="2" t="s">
        <v>482</v>
      </c>
    </row>
    <row r="415" spans="1:3" x14ac:dyDescent="0.2">
      <c r="A415" s="2">
        <v>413</v>
      </c>
      <c r="B415" s="2">
        <f t="shared" ca="1" si="6"/>
        <v>0.37209295694377498</v>
      </c>
      <c r="C415" s="2" t="s">
        <v>483</v>
      </c>
    </row>
    <row r="416" spans="1:3" x14ac:dyDescent="0.2">
      <c r="A416" s="2">
        <v>414</v>
      </c>
      <c r="B416" s="2">
        <f t="shared" ca="1" si="6"/>
        <v>0.73473732730780683</v>
      </c>
      <c r="C416" s="2" t="s">
        <v>483</v>
      </c>
    </row>
    <row r="417" spans="1:3" x14ac:dyDescent="0.2">
      <c r="A417" s="2">
        <v>415</v>
      </c>
      <c r="B417" s="2">
        <f t="shared" ca="1" si="6"/>
        <v>0.42869367406660663</v>
      </c>
      <c r="C417" s="2" t="s">
        <v>482</v>
      </c>
    </row>
    <row r="418" spans="1:3" x14ac:dyDescent="0.2">
      <c r="A418" s="2">
        <v>416</v>
      </c>
      <c r="B418" s="2">
        <f t="shared" ca="1" si="6"/>
        <v>0.44115078878363173</v>
      </c>
      <c r="C418" s="2" t="s">
        <v>483</v>
      </c>
    </row>
    <row r="419" spans="1:3" x14ac:dyDescent="0.2">
      <c r="A419" s="2">
        <v>417</v>
      </c>
      <c r="B419" s="2">
        <f t="shared" ca="1" si="6"/>
        <v>0.8106649349879943</v>
      </c>
      <c r="C419" s="2" t="s">
        <v>483</v>
      </c>
    </row>
    <row r="420" spans="1:3" x14ac:dyDescent="0.2">
      <c r="A420" s="2">
        <v>418</v>
      </c>
      <c r="B420" s="2">
        <f t="shared" ca="1" si="6"/>
        <v>0.80345509899204204</v>
      </c>
      <c r="C420" s="2" t="s">
        <v>482</v>
      </c>
    </row>
    <row r="421" spans="1:3" x14ac:dyDescent="0.2">
      <c r="A421" s="2">
        <v>419</v>
      </c>
      <c r="B421" s="2">
        <f t="shared" ca="1" si="6"/>
        <v>0.46291448619836406</v>
      </c>
      <c r="C421" s="2" t="s">
        <v>482</v>
      </c>
    </row>
    <row r="422" spans="1:3" x14ac:dyDescent="0.2">
      <c r="A422" s="2">
        <v>420</v>
      </c>
      <c r="B422" s="2">
        <f t="shared" ca="1" si="6"/>
        <v>0.82332246240216655</v>
      </c>
      <c r="C422" s="2" t="s">
        <v>483</v>
      </c>
    </row>
    <row r="423" spans="1:3" x14ac:dyDescent="0.2">
      <c r="A423" s="2">
        <v>421</v>
      </c>
      <c r="B423" s="2">
        <f t="shared" ca="1" si="6"/>
        <v>0.54367342196100532</v>
      </c>
      <c r="C423" s="2" t="s">
        <v>483</v>
      </c>
    </row>
    <row r="424" spans="1:3" x14ac:dyDescent="0.2">
      <c r="A424" s="2">
        <v>422</v>
      </c>
      <c r="B424" s="2">
        <f t="shared" ca="1" si="6"/>
        <v>0.60224324337719071</v>
      </c>
      <c r="C424" s="2" t="s">
        <v>482</v>
      </c>
    </row>
    <row r="425" spans="1:3" x14ac:dyDescent="0.2">
      <c r="A425" s="2">
        <v>423</v>
      </c>
      <c r="B425" s="2">
        <f t="shared" ca="1" si="6"/>
        <v>0.70666112448944618</v>
      </c>
      <c r="C425" s="2" t="s">
        <v>482</v>
      </c>
    </row>
    <row r="426" spans="1:3" x14ac:dyDescent="0.2">
      <c r="A426" s="2">
        <v>424</v>
      </c>
      <c r="B426" s="2">
        <f t="shared" ca="1" si="6"/>
        <v>0.66720275247924121</v>
      </c>
      <c r="C426" s="2" t="s">
        <v>482</v>
      </c>
    </row>
    <row r="427" spans="1:3" x14ac:dyDescent="0.2">
      <c r="A427" s="2">
        <v>425</v>
      </c>
      <c r="B427" s="2">
        <f t="shared" ca="1" si="6"/>
        <v>0.62414034689261844</v>
      </c>
      <c r="C427" s="2" t="s">
        <v>483</v>
      </c>
    </row>
    <row r="428" spans="1:3" x14ac:dyDescent="0.2">
      <c r="A428" s="2">
        <v>426</v>
      </c>
      <c r="B428" s="2">
        <f t="shared" ca="1" si="6"/>
        <v>0.6140077246278266</v>
      </c>
      <c r="C428" s="2" t="s">
        <v>482</v>
      </c>
    </row>
    <row r="429" spans="1:3" x14ac:dyDescent="0.2">
      <c r="A429" s="2">
        <v>427</v>
      </c>
      <c r="B429" s="2">
        <f t="shared" ca="1" si="6"/>
        <v>0.77576075085534413</v>
      </c>
      <c r="C429" s="2" t="s">
        <v>483</v>
      </c>
    </row>
    <row r="430" spans="1:3" x14ac:dyDescent="0.2">
      <c r="A430" s="2">
        <v>428</v>
      </c>
      <c r="B430" s="2">
        <f t="shared" ca="1" si="6"/>
        <v>0.49434378618202496</v>
      </c>
      <c r="C430" s="2" t="s">
        <v>482</v>
      </c>
    </row>
    <row r="431" spans="1:3" x14ac:dyDescent="0.2">
      <c r="A431" s="2">
        <v>429</v>
      </c>
      <c r="B431" s="2">
        <f t="shared" ca="1" si="6"/>
        <v>0.6151787252558587</v>
      </c>
      <c r="C431" s="2" t="s">
        <v>482</v>
      </c>
    </row>
    <row r="432" spans="1:3" x14ac:dyDescent="0.2">
      <c r="A432" s="2">
        <v>430</v>
      </c>
      <c r="B432" s="2">
        <f t="shared" ca="1" si="6"/>
        <v>0.8216902027401134</v>
      </c>
      <c r="C432" s="2" t="s">
        <v>483</v>
      </c>
    </row>
    <row r="433" spans="1:3" x14ac:dyDescent="0.2">
      <c r="A433" s="2">
        <v>431</v>
      </c>
      <c r="B433" s="2">
        <f t="shared" ca="1" si="6"/>
        <v>0.70305497138970807</v>
      </c>
      <c r="C433" s="2" t="s">
        <v>483</v>
      </c>
    </row>
    <row r="434" spans="1:3" x14ac:dyDescent="0.2">
      <c r="A434" s="2">
        <v>432</v>
      </c>
      <c r="B434" s="2">
        <f t="shared" ca="1" si="6"/>
        <v>0.61592458066943367</v>
      </c>
      <c r="C434" s="2" t="s">
        <v>482</v>
      </c>
    </row>
    <row r="435" spans="1:3" x14ac:dyDescent="0.2">
      <c r="A435" s="2">
        <v>433</v>
      </c>
      <c r="B435" s="2">
        <f t="shared" ca="1" si="6"/>
        <v>0.84172941523355616</v>
      </c>
      <c r="C435" s="2" t="s">
        <v>483</v>
      </c>
    </row>
    <row r="436" spans="1:3" x14ac:dyDescent="0.2">
      <c r="A436" s="2">
        <v>434</v>
      </c>
      <c r="B436" s="2">
        <f t="shared" ca="1" si="6"/>
        <v>0.71151999921000375</v>
      </c>
      <c r="C436" s="2" t="s">
        <v>482</v>
      </c>
    </row>
    <row r="437" spans="1:3" x14ac:dyDescent="0.2">
      <c r="A437" s="2">
        <v>435</v>
      </c>
      <c r="B437" s="2">
        <f t="shared" ca="1" si="6"/>
        <v>0.69393970813638772</v>
      </c>
      <c r="C437" s="2" t="s">
        <v>483</v>
      </c>
    </row>
    <row r="438" spans="1:3" x14ac:dyDescent="0.2">
      <c r="A438" s="2">
        <v>436</v>
      </c>
      <c r="B438" s="2">
        <f t="shared" ca="1" si="6"/>
        <v>0.77304595605631987</v>
      </c>
      <c r="C438" s="2" t="s">
        <v>483</v>
      </c>
    </row>
    <row r="439" spans="1:3" x14ac:dyDescent="0.2">
      <c r="A439" s="2">
        <v>437</v>
      </c>
      <c r="B439" s="2">
        <f t="shared" ca="1" si="6"/>
        <v>0.83548973256530679</v>
      </c>
      <c r="C439" s="2" t="s">
        <v>482</v>
      </c>
    </row>
    <row r="440" spans="1:3" x14ac:dyDescent="0.2">
      <c r="A440" s="2">
        <v>438</v>
      </c>
      <c r="B440" s="2">
        <f t="shared" ca="1" si="6"/>
        <v>0.65688524598039566</v>
      </c>
      <c r="C440" s="2" t="s">
        <v>483</v>
      </c>
    </row>
    <row r="441" spans="1:3" x14ac:dyDescent="0.2">
      <c r="A441" s="2">
        <v>439</v>
      </c>
      <c r="B441" s="2">
        <f t="shared" ca="1" si="6"/>
        <v>0.71804591162897458</v>
      </c>
      <c r="C441" s="2" t="s">
        <v>483</v>
      </c>
    </row>
    <row r="442" spans="1:3" x14ac:dyDescent="0.2">
      <c r="A442" s="2">
        <v>440</v>
      </c>
      <c r="B442" s="2">
        <f t="shared" ca="1" si="6"/>
        <v>0.67928866932408605</v>
      </c>
      <c r="C442" s="2" t="s">
        <v>483</v>
      </c>
    </row>
    <row r="443" spans="1:3" x14ac:dyDescent="0.2">
      <c r="A443" s="2">
        <v>441</v>
      </c>
      <c r="B443" s="2">
        <f t="shared" ca="1" si="6"/>
        <v>0.81427818164355448</v>
      </c>
      <c r="C443" s="2" t="s">
        <v>483</v>
      </c>
    </row>
    <row r="444" spans="1:3" x14ac:dyDescent="0.2">
      <c r="A444" s="2">
        <v>442</v>
      </c>
      <c r="B444" s="2">
        <f t="shared" ca="1" si="6"/>
        <v>0.70982013963716861</v>
      </c>
      <c r="C444" s="2" t="s">
        <v>483</v>
      </c>
    </row>
    <row r="445" spans="1:3" x14ac:dyDescent="0.2">
      <c r="A445" s="2">
        <v>443</v>
      </c>
      <c r="B445" s="2">
        <f t="shared" ca="1" si="6"/>
        <v>0.66200100254715044</v>
      </c>
      <c r="C445" s="2" t="s">
        <v>483</v>
      </c>
    </row>
    <row r="446" spans="1:3" x14ac:dyDescent="0.2">
      <c r="A446" s="2">
        <v>444</v>
      </c>
      <c r="B446" s="2">
        <f t="shared" ca="1" si="6"/>
        <v>0.75650813070229406</v>
      </c>
      <c r="C446" s="2" t="s">
        <v>482</v>
      </c>
    </row>
    <row r="447" spans="1:3" x14ac:dyDescent="0.2">
      <c r="A447" s="2">
        <v>445</v>
      </c>
      <c r="B447" s="2">
        <f t="shared" ca="1" si="6"/>
        <v>0.58245045862087585</v>
      </c>
      <c r="C447" s="2" t="s">
        <v>482</v>
      </c>
    </row>
    <row r="448" spans="1:3" x14ac:dyDescent="0.2">
      <c r="A448" s="2">
        <v>446</v>
      </c>
      <c r="B448" s="2">
        <f t="shared" ca="1" si="6"/>
        <v>0.8080589044211175</v>
      </c>
      <c r="C448" s="2" t="s">
        <v>483</v>
      </c>
    </row>
    <row r="449" spans="1:3" x14ac:dyDescent="0.2">
      <c r="A449" s="2">
        <v>447</v>
      </c>
      <c r="B449" s="2">
        <f t="shared" ca="1" si="6"/>
        <v>0.66438315042192797</v>
      </c>
      <c r="C449" s="2" t="s">
        <v>482</v>
      </c>
    </row>
    <row r="450" spans="1:3" x14ac:dyDescent="0.2">
      <c r="A450" s="2">
        <v>448</v>
      </c>
      <c r="B450" s="2">
        <f t="shared" ca="1" si="6"/>
        <v>0.6177881793260529</v>
      </c>
      <c r="C450" s="2" t="s">
        <v>483</v>
      </c>
    </row>
    <row r="451" spans="1:3" x14ac:dyDescent="0.2">
      <c r="A451" s="2">
        <v>449</v>
      </c>
      <c r="B451" s="2">
        <f t="shared" ref="B451:B514" ca="1" si="7">IF(C451="Bomb",_xlfn.NORM.INV(RAND(),0.7,0.1),_xlfn.NORM.INV(RAND(),0.6,0.15))</f>
        <v>0.56267308978757413</v>
      </c>
      <c r="C451" s="2" t="s">
        <v>483</v>
      </c>
    </row>
    <row r="452" spans="1:3" x14ac:dyDescent="0.2">
      <c r="A452" s="2">
        <v>450</v>
      </c>
      <c r="B452" s="2">
        <f t="shared" ca="1" si="7"/>
        <v>0.63486336898499174</v>
      </c>
      <c r="C452" s="2" t="s">
        <v>482</v>
      </c>
    </row>
    <row r="453" spans="1:3" x14ac:dyDescent="0.2">
      <c r="A453" s="2">
        <v>451</v>
      </c>
      <c r="B453" s="2">
        <f t="shared" ca="1" si="7"/>
        <v>0.79010829566537177</v>
      </c>
      <c r="C453" s="2" t="s">
        <v>483</v>
      </c>
    </row>
    <row r="454" spans="1:3" x14ac:dyDescent="0.2">
      <c r="A454" s="2">
        <v>452</v>
      </c>
      <c r="B454" s="2">
        <f t="shared" ca="1" si="7"/>
        <v>0.57649613820988588</v>
      </c>
      <c r="C454" s="2" t="s">
        <v>483</v>
      </c>
    </row>
    <row r="455" spans="1:3" x14ac:dyDescent="0.2">
      <c r="A455" s="2">
        <v>453</v>
      </c>
      <c r="B455" s="2">
        <f t="shared" ca="1" si="7"/>
        <v>0.66302727233053083</v>
      </c>
      <c r="C455" s="2" t="s">
        <v>482</v>
      </c>
    </row>
    <row r="456" spans="1:3" x14ac:dyDescent="0.2">
      <c r="A456" s="2">
        <v>454</v>
      </c>
      <c r="B456" s="2">
        <f t="shared" ca="1" si="7"/>
        <v>0.71067304217574612</v>
      </c>
      <c r="C456" s="2" t="s">
        <v>483</v>
      </c>
    </row>
    <row r="457" spans="1:3" x14ac:dyDescent="0.2">
      <c r="A457" s="2">
        <v>455</v>
      </c>
      <c r="B457" s="2">
        <f t="shared" ca="1" si="7"/>
        <v>0.81735150011952629</v>
      </c>
      <c r="C457" s="2" t="s">
        <v>482</v>
      </c>
    </row>
    <row r="458" spans="1:3" x14ac:dyDescent="0.2">
      <c r="A458" s="2">
        <v>456</v>
      </c>
      <c r="B458" s="2">
        <f t="shared" ca="1" si="7"/>
        <v>5.3465920577381087E-2</v>
      </c>
      <c r="C458" s="2" t="s">
        <v>482</v>
      </c>
    </row>
    <row r="459" spans="1:3" x14ac:dyDescent="0.2">
      <c r="A459" s="2">
        <v>457</v>
      </c>
      <c r="B459" s="2">
        <f t="shared" ca="1" si="7"/>
        <v>0.68843573167825223</v>
      </c>
      <c r="C459" s="2" t="s">
        <v>482</v>
      </c>
    </row>
    <row r="460" spans="1:3" x14ac:dyDescent="0.2">
      <c r="A460" s="2">
        <v>458</v>
      </c>
      <c r="B460" s="2">
        <f t="shared" ca="1" si="7"/>
        <v>0.80739707348746659</v>
      </c>
      <c r="C460" s="2" t="s">
        <v>482</v>
      </c>
    </row>
    <row r="461" spans="1:3" x14ac:dyDescent="0.2">
      <c r="A461" s="2">
        <v>459</v>
      </c>
      <c r="B461" s="2">
        <f t="shared" ca="1" si="7"/>
        <v>0.71470786737920278</v>
      </c>
      <c r="C461" s="2" t="s">
        <v>483</v>
      </c>
    </row>
    <row r="462" spans="1:3" x14ac:dyDescent="0.2">
      <c r="A462" s="2">
        <v>460</v>
      </c>
      <c r="B462" s="2">
        <f t="shared" ca="1" si="7"/>
        <v>0.80582800020238221</v>
      </c>
      <c r="C462" s="2" t="s">
        <v>483</v>
      </c>
    </row>
    <row r="463" spans="1:3" x14ac:dyDescent="0.2">
      <c r="A463" s="2">
        <v>461</v>
      </c>
      <c r="B463" s="2">
        <f t="shared" ca="1" si="7"/>
        <v>0.69640956775716401</v>
      </c>
      <c r="C463" s="2" t="s">
        <v>482</v>
      </c>
    </row>
    <row r="464" spans="1:3" x14ac:dyDescent="0.2">
      <c r="A464" s="2">
        <v>462</v>
      </c>
      <c r="B464" s="2">
        <f t="shared" ca="1" si="7"/>
        <v>0.74015488148252839</v>
      </c>
      <c r="C464" s="2" t="s">
        <v>483</v>
      </c>
    </row>
    <row r="465" spans="1:3" x14ac:dyDescent="0.2">
      <c r="A465" s="2">
        <v>463</v>
      </c>
      <c r="B465" s="2">
        <f t="shared" ca="1" si="7"/>
        <v>0.65183043723638578</v>
      </c>
      <c r="C465" s="2" t="s">
        <v>483</v>
      </c>
    </row>
    <row r="466" spans="1:3" x14ac:dyDescent="0.2">
      <c r="A466" s="2">
        <v>464</v>
      </c>
      <c r="B466" s="2">
        <f t="shared" ca="1" si="7"/>
        <v>0.7567871108784987</v>
      </c>
      <c r="C466" s="2" t="s">
        <v>483</v>
      </c>
    </row>
    <row r="467" spans="1:3" x14ac:dyDescent="0.2">
      <c r="A467" s="2">
        <v>465</v>
      </c>
      <c r="B467" s="2">
        <f t="shared" ca="1" si="7"/>
        <v>0.66328910421682619</v>
      </c>
      <c r="C467" s="2" t="s">
        <v>483</v>
      </c>
    </row>
    <row r="468" spans="1:3" x14ac:dyDescent="0.2">
      <c r="A468" s="2">
        <v>466</v>
      </c>
      <c r="B468" s="2">
        <f t="shared" ca="1" si="7"/>
        <v>0.77679138318895702</v>
      </c>
      <c r="C468" s="2" t="s">
        <v>482</v>
      </c>
    </row>
    <row r="469" spans="1:3" x14ac:dyDescent="0.2">
      <c r="A469" s="2">
        <v>467</v>
      </c>
      <c r="B469" s="2">
        <f t="shared" ca="1" si="7"/>
        <v>0.61652043013065438</v>
      </c>
      <c r="C469" s="2" t="s">
        <v>482</v>
      </c>
    </row>
    <row r="470" spans="1:3" x14ac:dyDescent="0.2">
      <c r="A470" s="2">
        <v>468</v>
      </c>
      <c r="B470" s="2">
        <f t="shared" ca="1" si="7"/>
        <v>0.55296834959711205</v>
      </c>
      <c r="C470" s="2" t="s">
        <v>482</v>
      </c>
    </row>
    <row r="471" spans="1:3" x14ac:dyDescent="0.2">
      <c r="A471" s="2">
        <v>469</v>
      </c>
      <c r="B471" s="2">
        <f t="shared" ca="1" si="7"/>
        <v>0.79095903689780633</v>
      </c>
      <c r="C471" s="2" t="s">
        <v>483</v>
      </c>
    </row>
    <row r="472" spans="1:3" x14ac:dyDescent="0.2">
      <c r="A472" s="2">
        <v>470</v>
      </c>
      <c r="B472" s="2">
        <f t="shared" ca="1" si="7"/>
        <v>0.8100486021968859</v>
      </c>
      <c r="C472" s="2" t="s">
        <v>482</v>
      </c>
    </row>
    <row r="473" spans="1:3" x14ac:dyDescent="0.2">
      <c r="A473" s="2">
        <v>471</v>
      </c>
      <c r="B473" s="2">
        <f t="shared" ca="1" si="7"/>
        <v>0.74527167952727413</v>
      </c>
      <c r="C473" s="2" t="s">
        <v>483</v>
      </c>
    </row>
    <row r="474" spans="1:3" x14ac:dyDescent="0.2">
      <c r="A474" s="2">
        <v>472</v>
      </c>
      <c r="B474" s="2">
        <f t="shared" ca="1" si="7"/>
        <v>0.80253367321570246</v>
      </c>
      <c r="C474" s="2" t="s">
        <v>483</v>
      </c>
    </row>
    <row r="475" spans="1:3" x14ac:dyDescent="0.2">
      <c r="A475" s="2">
        <v>473</v>
      </c>
      <c r="B475" s="2">
        <f t="shared" ca="1" si="7"/>
        <v>0.80310048337099238</v>
      </c>
      <c r="C475" s="2" t="s">
        <v>483</v>
      </c>
    </row>
    <row r="476" spans="1:3" x14ac:dyDescent="0.2">
      <c r="A476" s="2">
        <v>474</v>
      </c>
      <c r="B476" s="2">
        <f t="shared" ca="1" si="7"/>
        <v>0.71077825806744621</v>
      </c>
      <c r="C476" s="2" t="s">
        <v>482</v>
      </c>
    </row>
    <row r="477" spans="1:3" x14ac:dyDescent="0.2">
      <c r="A477" s="2">
        <v>475</v>
      </c>
      <c r="B477" s="2">
        <f t="shared" ca="1" si="7"/>
        <v>0.72348475766103781</v>
      </c>
      <c r="C477" s="2" t="s">
        <v>483</v>
      </c>
    </row>
    <row r="478" spans="1:3" x14ac:dyDescent="0.2">
      <c r="A478" s="2">
        <v>476</v>
      </c>
      <c r="B478" s="2">
        <f t="shared" ca="1" si="7"/>
        <v>0.70723545959458212</v>
      </c>
      <c r="C478" s="2" t="s">
        <v>483</v>
      </c>
    </row>
    <row r="479" spans="1:3" x14ac:dyDescent="0.2">
      <c r="A479" s="2">
        <v>477</v>
      </c>
      <c r="B479" s="2">
        <f t="shared" ca="1" si="7"/>
        <v>0.44397368016445615</v>
      </c>
      <c r="C479" s="2" t="s">
        <v>482</v>
      </c>
    </row>
    <row r="480" spans="1:3" x14ac:dyDescent="0.2">
      <c r="A480" s="2">
        <v>478</v>
      </c>
      <c r="B480" s="2">
        <f t="shared" ca="1" si="7"/>
        <v>0.60735983756928047</v>
      </c>
      <c r="C480" s="2" t="s">
        <v>482</v>
      </c>
    </row>
    <row r="481" spans="1:3" x14ac:dyDescent="0.2">
      <c r="A481" s="2">
        <v>479</v>
      </c>
      <c r="B481" s="2">
        <f t="shared" ca="1" si="7"/>
        <v>0.814988984121369</v>
      </c>
      <c r="C481" s="2" t="s">
        <v>483</v>
      </c>
    </row>
    <row r="482" spans="1:3" x14ac:dyDescent="0.2">
      <c r="A482" s="2">
        <v>480</v>
      </c>
      <c r="B482" s="2">
        <f t="shared" ca="1" si="7"/>
        <v>0.70908209546463141</v>
      </c>
      <c r="C482" s="2" t="s">
        <v>483</v>
      </c>
    </row>
    <row r="483" spans="1:3" x14ac:dyDescent="0.2">
      <c r="A483" s="2">
        <v>481</v>
      </c>
      <c r="B483" s="2">
        <f t="shared" ca="1" si="7"/>
        <v>0.50914544284319529</v>
      </c>
      <c r="C483" s="2" t="s">
        <v>482</v>
      </c>
    </row>
    <row r="484" spans="1:3" x14ac:dyDescent="0.2">
      <c r="A484" s="2">
        <v>482</v>
      </c>
      <c r="B484" s="2">
        <f t="shared" ca="1" si="7"/>
        <v>0.92395732856531798</v>
      </c>
      <c r="C484" s="2" t="s">
        <v>482</v>
      </c>
    </row>
    <row r="485" spans="1:3" x14ac:dyDescent="0.2">
      <c r="A485" s="2">
        <v>483</v>
      </c>
      <c r="B485" s="2">
        <f t="shared" ca="1" si="7"/>
        <v>0.80456197683092412</v>
      </c>
      <c r="C485" s="2" t="s">
        <v>483</v>
      </c>
    </row>
    <row r="486" spans="1:3" x14ac:dyDescent="0.2">
      <c r="A486" s="2">
        <v>484</v>
      </c>
      <c r="B486" s="2">
        <f t="shared" ca="1" si="7"/>
        <v>0.50641289955094515</v>
      </c>
      <c r="C486" s="2" t="s">
        <v>483</v>
      </c>
    </row>
    <row r="487" spans="1:3" x14ac:dyDescent="0.2">
      <c r="A487" s="2">
        <v>485</v>
      </c>
      <c r="B487" s="2">
        <f t="shared" ca="1" si="7"/>
        <v>0.68272597220448561</v>
      </c>
      <c r="C487" s="2" t="s">
        <v>483</v>
      </c>
    </row>
    <row r="488" spans="1:3" x14ac:dyDescent="0.2">
      <c r="A488" s="2">
        <v>486</v>
      </c>
      <c r="B488" s="2">
        <f t="shared" ca="1" si="7"/>
        <v>0.54197052129626988</v>
      </c>
      <c r="C488" s="2" t="s">
        <v>482</v>
      </c>
    </row>
    <row r="489" spans="1:3" x14ac:dyDescent="0.2">
      <c r="A489" s="2">
        <v>487</v>
      </c>
      <c r="B489" s="2">
        <f t="shared" ca="1" si="7"/>
        <v>0.55385138594529393</v>
      </c>
      <c r="C489" s="2" t="s">
        <v>483</v>
      </c>
    </row>
    <row r="490" spans="1:3" x14ac:dyDescent="0.2">
      <c r="A490" s="2">
        <v>488</v>
      </c>
      <c r="B490" s="2">
        <f t="shared" ca="1" si="7"/>
        <v>0.62622250281695613</v>
      </c>
      <c r="C490" s="2" t="s">
        <v>482</v>
      </c>
    </row>
    <row r="491" spans="1:3" x14ac:dyDescent="0.2">
      <c r="A491" s="2">
        <v>489</v>
      </c>
      <c r="B491" s="2">
        <f t="shared" ca="1" si="7"/>
        <v>0.66144643705612183</v>
      </c>
      <c r="C491" s="2" t="s">
        <v>482</v>
      </c>
    </row>
    <row r="492" spans="1:3" x14ac:dyDescent="0.2">
      <c r="A492" s="2">
        <v>490</v>
      </c>
      <c r="B492" s="2">
        <f t="shared" ca="1" si="7"/>
        <v>0.70516298217418105</v>
      </c>
      <c r="C492" s="2" t="s">
        <v>483</v>
      </c>
    </row>
    <row r="493" spans="1:3" x14ac:dyDescent="0.2">
      <c r="A493" s="2">
        <v>491</v>
      </c>
      <c r="B493" s="2">
        <f t="shared" ca="1" si="7"/>
        <v>0.53641670180123524</v>
      </c>
      <c r="C493" s="2" t="s">
        <v>482</v>
      </c>
    </row>
    <row r="494" spans="1:3" x14ac:dyDescent="0.2">
      <c r="A494" s="2">
        <v>492</v>
      </c>
      <c r="B494" s="2">
        <f t="shared" ca="1" si="7"/>
        <v>0.66395176175589687</v>
      </c>
      <c r="C494" s="2" t="s">
        <v>483</v>
      </c>
    </row>
    <row r="495" spans="1:3" x14ac:dyDescent="0.2">
      <c r="A495" s="2">
        <v>493</v>
      </c>
      <c r="B495" s="2">
        <f t="shared" ca="1" si="7"/>
        <v>0.48825089043752146</v>
      </c>
      <c r="C495" s="2" t="s">
        <v>482</v>
      </c>
    </row>
    <row r="496" spans="1:3" x14ac:dyDescent="0.2">
      <c r="A496" s="2">
        <v>494</v>
      </c>
      <c r="B496" s="2">
        <f t="shared" ca="1" si="7"/>
        <v>0.51066029794146961</v>
      </c>
      <c r="C496" s="2" t="s">
        <v>482</v>
      </c>
    </row>
    <row r="497" spans="1:3" x14ac:dyDescent="0.2">
      <c r="A497" s="2">
        <v>495</v>
      </c>
      <c r="B497" s="2">
        <f t="shared" ca="1" si="7"/>
        <v>0.73410819083083712</v>
      </c>
      <c r="C497" s="2" t="s">
        <v>483</v>
      </c>
    </row>
    <row r="498" spans="1:3" x14ac:dyDescent="0.2">
      <c r="A498" s="2">
        <v>496</v>
      </c>
      <c r="B498" s="2">
        <f t="shared" ca="1" si="7"/>
        <v>0.65975199547042795</v>
      </c>
      <c r="C498" s="2" t="s">
        <v>483</v>
      </c>
    </row>
    <row r="499" spans="1:3" x14ac:dyDescent="0.2">
      <c r="A499" s="2">
        <v>497</v>
      </c>
      <c r="B499" s="2">
        <f t="shared" ca="1" si="7"/>
        <v>0.62693879905302052</v>
      </c>
      <c r="C499" s="2" t="s">
        <v>483</v>
      </c>
    </row>
    <row r="500" spans="1:3" x14ac:dyDescent="0.2">
      <c r="A500" s="2">
        <v>498</v>
      </c>
      <c r="B500" s="2">
        <f t="shared" ca="1" si="7"/>
        <v>0.5237189178667192</v>
      </c>
      <c r="C500" s="2" t="s">
        <v>482</v>
      </c>
    </row>
    <row r="501" spans="1:3" x14ac:dyDescent="0.2">
      <c r="A501" s="2">
        <v>499</v>
      </c>
      <c r="B501" s="2">
        <f t="shared" ca="1" si="7"/>
        <v>0.70358353893604586</v>
      </c>
      <c r="C501" s="2" t="s">
        <v>483</v>
      </c>
    </row>
    <row r="502" spans="1:3" x14ac:dyDescent="0.2">
      <c r="A502" s="2">
        <v>500</v>
      </c>
      <c r="B502" s="2">
        <f t="shared" ca="1" si="7"/>
        <v>0.73313264353682872</v>
      </c>
      <c r="C502" s="2" t="s">
        <v>483</v>
      </c>
    </row>
    <row r="503" spans="1:3" x14ac:dyDescent="0.2">
      <c r="A503" s="2">
        <v>501</v>
      </c>
      <c r="B503" s="2">
        <f t="shared" ca="1" si="7"/>
        <v>0.53257489583883288</v>
      </c>
      <c r="C503" s="2" t="s">
        <v>482</v>
      </c>
    </row>
    <row r="504" spans="1:3" x14ac:dyDescent="0.2">
      <c r="A504" s="2">
        <v>502</v>
      </c>
      <c r="B504" s="2">
        <f t="shared" ca="1" si="7"/>
        <v>0.62342990795529218</v>
      </c>
      <c r="C504" s="2" t="s">
        <v>482</v>
      </c>
    </row>
    <row r="505" spans="1:3" x14ac:dyDescent="0.2">
      <c r="A505" s="2">
        <v>503</v>
      </c>
      <c r="B505" s="2">
        <f t="shared" ca="1" si="7"/>
        <v>0.29387184978403735</v>
      </c>
      <c r="C505" s="2" t="s">
        <v>482</v>
      </c>
    </row>
    <row r="506" spans="1:3" x14ac:dyDescent="0.2">
      <c r="A506" s="2">
        <v>504</v>
      </c>
      <c r="B506" s="2">
        <f t="shared" ca="1" si="7"/>
        <v>0.82061775559515993</v>
      </c>
      <c r="C506" s="2" t="s">
        <v>482</v>
      </c>
    </row>
    <row r="507" spans="1:3" x14ac:dyDescent="0.2">
      <c r="A507" s="2">
        <v>505</v>
      </c>
      <c r="B507" s="2">
        <f t="shared" ca="1" si="7"/>
        <v>0.74956625415053202</v>
      </c>
      <c r="C507" s="2" t="s">
        <v>483</v>
      </c>
    </row>
    <row r="508" spans="1:3" x14ac:dyDescent="0.2">
      <c r="A508" s="2">
        <v>506</v>
      </c>
      <c r="B508" s="2">
        <f t="shared" ca="1" si="7"/>
        <v>0.50849229705578058</v>
      </c>
      <c r="C508" s="2" t="s">
        <v>483</v>
      </c>
    </row>
    <row r="509" spans="1:3" x14ac:dyDescent="0.2">
      <c r="A509" s="2">
        <v>507</v>
      </c>
      <c r="B509" s="2">
        <f t="shared" ca="1" si="7"/>
        <v>0.70789721729140898</v>
      </c>
      <c r="C509" s="2" t="s">
        <v>483</v>
      </c>
    </row>
    <row r="510" spans="1:3" x14ac:dyDescent="0.2">
      <c r="A510" s="2">
        <v>508</v>
      </c>
      <c r="B510" s="2">
        <f t="shared" ca="1" si="7"/>
        <v>0.51926078132966325</v>
      </c>
      <c r="C510" s="2" t="s">
        <v>482</v>
      </c>
    </row>
    <row r="511" spans="1:3" x14ac:dyDescent="0.2">
      <c r="A511" s="2">
        <v>509</v>
      </c>
      <c r="B511" s="2">
        <f t="shared" ca="1" si="7"/>
        <v>0.67294069860510297</v>
      </c>
      <c r="C511" s="2" t="s">
        <v>483</v>
      </c>
    </row>
    <row r="512" spans="1:3" x14ac:dyDescent="0.2">
      <c r="A512" s="2">
        <v>510</v>
      </c>
      <c r="B512" s="2">
        <f t="shared" ca="1" si="7"/>
        <v>0.88413954541323436</v>
      </c>
      <c r="C512" s="2" t="s">
        <v>483</v>
      </c>
    </row>
    <row r="513" spans="1:3" x14ac:dyDescent="0.2">
      <c r="A513" s="2">
        <v>511</v>
      </c>
      <c r="B513" s="2">
        <f t="shared" ca="1" si="7"/>
        <v>0.70322933045282265</v>
      </c>
      <c r="C513" s="2" t="s">
        <v>483</v>
      </c>
    </row>
    <row r="514" spans="1:3" x14ac:dyDescent="0.2">
      <c r="A514" s="2">
        <v>512</v>
      </c>
      <c r="B514" s="2">
        <f t="shared" ca="1" si="7"/>
        <v>0.63319507855266632</v>
      </c>
      <c r="C514" s="2" t="s">
        <v>483</v>
      </c>
    </row>
    <row r="515" spans="1:3" x14ac:dyDescent="0.2">
      <c r="A515" s="2">
        <v>513</v>
      </c>
      <c r="B515" s="2">
        <f t="shared" ref="B515:B578" ca="1" si="8">IF(C515="Bomb",_xlfn.NORM.INV(RAND(),0.7,0.1),_xlfn.NORM.INV(RAND(),0.6,0.15))</f>
        <v>0.65811035629889514</v>
      </c>
      <c r="C515" s="2" t="s">
        <v>483</v>
      </c>
    </row>
    <row r="516" spans="1:3" x14ac:dyDescent="0.2">
      <c r="A516" s="2">
        <v>514</v>
      </c>
      <c r="B516" s="2">
        <f t="shared" ca="1" si="8"/>
        <v>0.75474970928371898</v>
      </c>
      <c r="C516" s="2" t="s">
        <v>482</v>
      </c>
    </row>
    <row r="517" spans="1:3" x14ac:dyDescent="0.2">
      <c r="A517" s="2">
        <v>515</v>
      </c>
      <c r="B517" s="2">
        <f t="shared" ca="1" si="8"/>
        <v>0.61639531864318053</v>
      </c>
      <c r="C517" s="2" t="s">
        <v>483</v>
      </c>
    </row>
    <row r="518" spans="1:3" x14ac:dyDescent="0.2">
      <c r="A518" s="2">
        <v>516</v>
      </c>
      <c r="B518" s="2">
        <f t="shared" ca="1" si="8"/>
        <v>0.78095556137152822</v>
      </c>
      <c r="C518" s="2" t="s">
        <v>483</v>
      </c>
    </row>
    <row r="519" spans="1:3" x14ac:dyDescent="0.2">
      <c r="A519" s="2">
        <v>517</v>
      </c>
      <c r="B519" s="2">
        <f t="shared" ca="1" si="8"/>
        <v>0.78462299120341827</v>
      </c>
      <c r="C519" s="2" t="s">
        <v>483</v>
      </c>
    </row>
    <row r="520" spans="1:3" x14ac:dyDescent="0.2">
      <c r="A520" s="2">
        <v>518</v>
      </c>
      <c r="B520" s="2">
        <f t="shared" ca="1" si="8"/>
        <v>0.29468856049967945</v>
      </c>
      <c r="C520" s="2" t="s">
        <v>482</v>
      </c>
    </row>
    <row r="521" spans="1:3" x14ac:dyDescent="0.2">
      <c r="A521" s="2">
        <v>519</v>
      </c>
      <c r="B521" s="2">
        <f t="shared" ca="1" si="8"/>
        <v>0.6040504364821897</v>
      </c>
      <c r="C521" s="2" t="s">
        <v>483</v>
      </c>
    </row>
    <row r="522" spans="1:3" x14ac:dyDescent="0.2">
      <c r="A522" s="2">
        <v>520</v>
      </c>
      <c r="B522" s="2">
        <f t="shared" ca="1" si="8"/>
        <v>0.49408719998613571</v>
      </c>
      <c r="C522" s="2" t="s">
        <v>482</v>
      </c>
    </row>
    <row r="523" spans="1:3" x14ac:dyDescent="0.2">
      <c r="A523" s="2">
        <v>521</v>
      </c>
      <c r="B523" s="2">
        <f t="shared" ca="1" si="8"/>
        <v>0.50639271633375005</v>
      </c>
      <c r="C523" s="2" t="s">
        <v>482</v>
      </c>
    </row>
    <row r="524" spans="1:3" x14ac:dyDescent="0.2">
      <c r="A524" s="2">
        <v>522</v>
      </c>
      <c r="B524" s="2">
        <f t="shared" ca="1" si="8"/>
        <v>0.54952421750378777</v>
      </c>
      <c r="C524" s="2" t="s">
        <v>483</v>
      </c>
    </row>
    <row r="525" spans="1:3" x14ac:dyDescent="0.2">
      <c r="A525" s="2">
        <v>523</v>
      </c>
      <c r="B525" s="2">
        <f t="shared" ca="1" si="8"/>
        <v>0.61238310661759721</v>
      </c>
      <c r="C525" s="2" t="s">
        <v>483</v>
      </c>
    </row>
    <row r="526" spans="1:3" x14ac:dyDescent="0.2">
      <c r="A526" s="2">
        <v>524</v>
      </c>
      <c r="B526" s="2">
        <f t="shared" ca="1" si="8"/>
        <v>0.72494499801055901</v>
      </c>
      <c r="C526" s="2" t="s">
        <v>482</v>
      </c>
    </row>
    <row r="527" spans="1:3" x14ac:dyDescent="0.2">
      <c r="A527" s="2">
        <v>525</v>
      </c>
      <c r="B527" s="2">
        <f t="shared" ca="1" si="8"/>
        <v>0.72724615341352961</v>
      </c>
      <c r="C527" s="2" t="s">
        <v>483</v>
      </c>
    </row>
    <row r="528" spans="1:3" x14ac:dyDescent="0.2">
      <c r="A528" s="2">
        <v>526</v>
      </c>
      <c r="B528" s="2">
        <f t="shared" ca="1" si="8"/>
        <v>0.40957128037550006</v>
      </c>
      <c r="C528" s="2" t="s">
        <v>482</v>
      </c>
    </row>
    <row r="529" spans="1:3" x14ac:dyDescent="0.2">
      <c r="A529" s="2">
        <v>527</v>
      </c>
      <c r="B529" s="2">
        <f t="shared" ca="1" si="8"/>
        <v>0.52015042641141784</v>
      </c>
      <c r="C529" s="2" t="s">
        <v>482</v>
      </c>
    </row>
    <row r="530" spans="1:3" x14ac:dyDescent="0.2">
      <c r="A530" s="2">
        <v>528</v>
      </c>
      <c r="B530" s="2">
        <f t="shared" ca="1" si="8"/>
        <v>0.57052341128621009</v>
      </c>
      <c r="C530" s="2" t="s">
        <v>483</v>
      </c>
    </row>
    <row r="531" spans="1:3" x14ac:dyDescent="0.2">
      <c r="A531" s="2">
        <v>529</v>
      </c>
      <c r="B531" s="2">
        <f t="shared" ca="1" si="8"/>
        <v>0.79389998700181452</v>
      </c>
      <c r="C531" s="2" t="s">
        <v>483</v>
      </c>
    </row>
    <row r="532" spans="1:3" x14ac:dyDescent="0.2">
      <c r="A532" s="2">
        <v>530</v>
      </c>
      <c r="B532" s="2">
        <f t="shared" ca="1" si="8"/>
        <v>0.63139423707788367</v>
      </c>
      <c r="C532" s="2" t="s">
        <v>482</v>
      </c>
    </row>
    <row r="533" spans="1:3" x14ac:dyDescent="0.2">
      <c r="A533" s="2">
        <v>531</v>
      </c>
      <c r="B533" s="2">
        <f t="shared" ca="1" si="8"/>
        <v>0.84533806007489676</v>
      </c>
      <c r="C533" s="2" t="s">
        <v>483</v>
      </c>
    </row>
    <row r="534" spans="1:3" x14ac:dyDescent="0.2">
      <c r="A534" s="2">
        <v>532</v>
      </c>
      <c r="B534" s="2">
        <f t="shared" ca="1" si="8"/>
        <v>0.61526273334123749</v>
      </c>
      <c r="C534" s="2" t="s">
        <v>482</v>
      </c>
    </row>
    <row r="535" spans="1:3" x14ac:dyDescent="0.2">
      <c r="A535" s="2">
        <v>533</v>
      </c>
      <c r="B535" s="2">
        <f t="shared" ca="1" si="8"/>
        <v>0.47141559178540382</v>
      </c>
      <c r="C535" s="2" t="s">
        <v>482</v>
      </c>
    </row>
    <row r="536" spans="1:3" x14ac:dyDescent="0.2">
      <c r="A536" s="2">
        <v>534</v>
      </c>
      <c r="B536" s="2">
        <f t="shared" ca="1" si="8"/>
        <v>0.88607288423637953</v>
      </c>
      <c r="C536" s="2" t="s">
        <v>483</v>
      </c>
    </row>
    <row r="537" spans="1:3" x14ac:dyDescent="0.2">
      <c r="A537" s="2">
        <v>535</v>
      </c>
      <c r="B537" s="2">
        <f t="shared" ca="1" si="8"/>
        <v>0.89065582635477258</v>
      </c>
      <c r="C537" s="2" t="s">
        <v>482</v>
      </c>
    </row>
    <row r="538" spans="1:3" x14ac:dyDescent="0.2">
      <c r="A538" s="2">
        <v>536</v>
      </c>
      <c r="B538" s="2">
        <f t="shared" ca="1" si="8"/>
        <v>0.38342803526079783</v>
      </c>
      <c r="C538" s="2" t="s">
        <v>482</v>
      </c>
    </row>
    <row r="539" spans="1:3" x14ac:dyDescent="0.2">
      <c r="A539" s="2">
        <v>537</v>
      </c>
      <c r="B539" s="2">
        <f t="shared" ca="1" si="8"/>
        <v>0.63359647326569624</v>
      </c>
      <c r="C539" s="2" t="s">
        <v>482</v>
      </c>
    </row>
    <row r="540" spans="1:3" x14ac:dyDescent="0.2">
      <c r="A540" s="2">
        <v>538</v>
      </c>
      <c r="B540" s="2">
        <f t="shared" ca="1" si="8"/>
        <v>0.48741694936163726</v>
      </c>
      <c r="C540" s="2" t="s">
        <v>483</v>
      </c>
    </row>
    <row r="541" spans="1:3" x14ac:dyDescent="0.2">
      <c r="A541" s="2">
        <v>539</v>
      </c>
      <c r="B541" s="2">
        <f t="shared" ca="1" si="8"/>
        <v>0.53235384935035546</v>
      </c>
      <c r="C541" s="2" t="s">
        <v>482</v>
      </c>
    </row>
    <row r="542" spans="1:3" x14ac:dyDescent="0.2">
      <c r="A542" s="2">
        <v>540</v>
      </c>
      <c r="B542" s="2">
        <f t="shared" ca="1" si="8"/>
        <v>0.62443663230922164</v>
      </c>
      <c r="C542" s="2" t="s">
        <v>482</v>
      </c>
    </row>
    <row r="543" spans="1:3" x14ac:dyDescent="0.2">
      <c r="A543" s="2">
        <v>541</v>
      </c>
      <c r="B543" s="2">
        <f t="shared" ca="1" si="8"/>
        <v>0.43299220941208894</v>
      </c>
      <c r="C543" s="2" t="s">
        <v>482</v>
      </c>
    </row>
    <row r="544" spans="1:3" x14ac:dyDescent="0.2">
      <c r="A544" s="2">
        <v>542</v>
      </c>
      <c r="B544" s="2">
        <f t="shared" ca="1" si="8"/>
        <v>0.58400381241267862</v>
      </c>
      <c r="C544" s="2" t="s">
        <v>483</v>
      </c>
    </row>
    <row r="545" spans="1:3" x14ac:dyDescent="0.2">
      <c r="A545" s="2">
        <v>543</v>
      </c>
      <c r="B545" s="2">
        <f t="shared" ca="1" si="8"/>
        <v>0.73518720221559719</v>
      </c>
      <c r="C545" s="2" t="s">
        <v>483</v>
      </c>
    </row>
    <row r="546" spans="1:3" x14ac:dyDescent="0.2">
      <c r="A546" s="2">
        <v>544</v>
      </c>
      <c r="B546" s="2">
        <f t="shared" ca="1" si="8"/>
        <v>0.83551233739791608</v>
      </c>
      <c r="C546" s="2" t="s">
        <v>483</v>
      </c>
    </row>
    <row r="547" spans="1:3" x14ac:dyDescent="0.2">
      <c r="A547" s="2">
        <v>545</v>
      </c>
      <c r="B547" s="2">
        <f t="shared" ca="1" si="8"/>
        <v>0.52396621464635307</v>
      </c>
      <c r="C547" s="2" t="s">
        <v>482</v>
      </c>
    </row>
    <row r="548" spans="1:3" x14ac:dyDescent="0.2">
      <c r="A548" s="2">
        <v>546</v>
      </c>
      <c r="B548" s="2">
        <f t="shared" ca="1" si="8"/>
        <v>0.57876544176579869</v>
      </c>
      <c r="C548" s="2" t="s">
        <v>482</v>
      </c>
    </row>
    <row r="549" spans="1:3" x14ac:dyDescent="0.2">
      <c r="A549" s="2">
        <v>547</v>
      </c>
      <c r="B549" s="2">
        <f t="shared" ca="1" si="8"/>
        <v>0.73904631515704322</v>
      </c>
      <c r="C549" s="2" t="s">
        <v>483</v>
      </c>
    </row>
    <row r="550" spans="1:3" x14ac:dyDescent="0.2">
      <c r="A550" s="2">
        <v>548</v>
      </c>
      <c r="B550" s="2">
        <f t="shared" ca="1" si="8"/>
        <v>0.7813830072102973</v>
      </c>
      <c r="C550" s="2" t="s">
        <v>483</v>
      </c>
    </row>
    <row r="551" spans="1:3" x14ac:dyDescent="0.2">
      <c r="A551" s="2">
        <v>549</v>
      </c>
      <c r="B551" s="2">
        <f t="shared" ca="1" si="8"/>
        <v>0.65696329299833278</v>
      </c>
      <c r="C551" s="2" t="s">
        <v>482</v>
      </c>
    </row>
    <row r="552" spans="1:3" x14ac:dyDescent="0.2">
      <c r="A552" s="2">
        <v>550</v>
      </c>
      <c r="B552" s="2">
        <f t="shared" ca="1" si="8"/>
        <v>0.69089585189748393</v>
      </c>
      <c r="C552" s="2" t="s">
        <v>483</v>
      </c>
    </row>
    <row r="553" spans="1:3" x14ac:dyDescent="0.2">
      <c r="A553" s="2">
        <v>551</v>
      </c>
      <c r="B553" s="2">
        <f t="shared" ca="1" si="8"/>
        <v>0.93717576779087253</v>
      </c>
      <c r="C553" s="2" t="s">
        <v>482</v>
      </c>
    </row>
    <row r="554" spans="1:3" x14ac:dyDescent="0.2">
      <c r="A554" s="2">
        <v>552</v>
      </c>
      <c r="B554" s="2">
        <f t="shared" ca="1" si="8"/>
        <v>0.87910528272661281</v>
      </c>
      <c r="C554" s="2" t="s">
        <v>482</v>
      </c>
    </row>
    <row r="555" spans="1:3" x14ac:dyDescent="0.2">
      <c r="A555" s="2">
        <v>553</v>
      </c>
      <c r="B555" s="2">
        <f t="shared" ca="1" si="8"/>
        <v>0.94416268927605551</v>
      </c>
      <c r="C555" s="2" t="s">
        <v>482</v>
      </c>
    </row>
    <row r="556" spans="1:3" x14ac:dyDescent="0.2">
      <c r="A556" s="2">
        <v>554</v>
      </c>
      <c r="B556" s="2">
        <f t="shared" ca="1" si="8"/>
        <v>0.61088909862980623</v>
      </c>
      <c r="C556" s="2" t="s">
        <v>483</v>
      </c>
    </row>
    <row r="557" spans="1:3" x14ac:dyDescent="0.2">
      <c r="A557" s="2">
        <v>555</v>
      </c>
      <c r="B557" s="2">
        <f t="shared" ca="1" si="8"/>
        <v>0.66610105345354897</v>
      </c>
      <c r="C557" s="2" t="s">
        <v>482</v>
      </c>
    </row>
    <row r="558" spans="1:3" x14ac:dyDescent="0.2">
      <c r="A558" s="2">
        <v>556</v>
      </c>
      <c r="B558" s="2">
        <f t="shared" ca="1" si="8"/>
        <v>0.67516246239288014</v>
      </c>
      <c r="C558" s="2" t="s">
        <v>483</v>
      </c>
    </row>
    <row r="559" spans="1:3" x14ac:dyDescent="0.2">
      <c r="A559" s="2">
        <v>557</v>
      </c>
      <c r="B559" s="2">
        <f t="shared" ca="1" si="8"/>
        <v>0.71128233194058066</v>
      </c>
      <c r="C559" s="2" t="s">
        <v>483</v>
      </c>
    </row>
    <row r="560" spans="1:3" x14ac:dyDescent="0.2">
      <c r="A560" s="2">
        <v>558</v>
      </c>
      <c r="B560" s="2">
        <f t="shared" ca="1" si="8"/>
        <v>0.34537556218964205</v>
      </c>
      <c r="C560" s="2" t="s">
        <v>482</v>
      </c>
    </row>
    <row r="561" spans="1:3" x14ac:dyDescent="0.2">
      <c r="A561" s="2">
        <v>559</v>
      </c>
      <c r="B561" s="2">
        <f t="shared" ca="1" si="8"/>
        <v>0.5723460319440663</v>
      </c>
      <c r="C561" s="2" t="s">
        <v>483</v>
      </c>
    </row>
    <row r="562" spans="1:3" x14ac:dyDescent="0.2">
      <c r="A562" s="2">
        <v>560</v>
      </c>
      <c r="B562" s="2">
        <f t="shared" ca="1" si="8"/>
        <v>0.45161164556727479</v>
      </c>
      <c r="C562" s="2" t="s">
        <v>482</v>
      </c>
    </row>
    <row r="563" spans="1:3" x14ac:dyDescent="0.2">
      <c r="A563" s="2">
        <v>561</v>
      </c>
      <c r="B563" s="2">
        <f t="shared" ca="1" si="8"/>
        <v>0.56599255906764179</v>
      </c>
      <c r="C563" s="2" t="s">
        <v>482</v>
      </c>
    </row>
    <row r="564" spans="1:3" x14ac:dyDescent="0.2">
      <c r="A564" s="2">
        <v>562</v>
      </c>
      <c r="B564" s="2">
        <f t="shared" ca="1" si="8"/>
        <v>0.39580664197110038</v>
      </c>
      <c r="C564" s="2" t="s">
        <v>482</v>
      </c>
    </row>
    <row r="565" spans="1:3" x14ac:dyDescent="0.2">
      <c r="A565" s="2">
        <v>563</v>
      </c>
      <c r="B565" s="2">
        <f t="shared" ca="1" si="8"/>
        <v>0.28851891843347349</v>
      </c>
      <c r="C565" s="2" t="s">
        <v>482</v>
      </c>
    </row>
    <row r="566" spans="1:3" x14ac:dyDescent="0.2">
      <c r="A566" s="2">
        <v>564</v>
      </c>
      <c r="B566" s="2">
        <f t="shared" ca="1" si="8"/>
        <v>0.49150406929328283</v>
      </c>
      <c r="C566" s="2" t="s">
        <v>482</v>
      </c>
    </row>
    <row r="567" spans="1:3" x14ac:dyDescent="0.2">
      <c r="A567" s="2">
        <v>565</v>
      </c>
      <c r="B567" s="2">
        <f t="shared" ca="1" si="8"/>
        <v>0.6104878115217155</v>
      </c>
      <c r="C567" s="2" t="s">
        <v>482</v>
      </c>
    </row>
    <row r="568" spans="1:3" x14ac:dyDescent="0.2">
      <c r="A568" s="2">
        <v>566</v>
      </c>
      <c r="B568" s="2">
        <f t="shared" ca="1" si="8"/>
        <v>0.59174912219579423</v>
      </c>
      <c r="C568" s="2" t="s">
        <v>483</v>
      </c>
    </row>
    <row r="569" spans="1:3" x14ac:dyDescent="0.2">
      <c r="A569" s="2">
        <v>567</v>
      </c>
      <c r="B569" s="2">
        <f t="shared" ca="1" si="8"/>
        <v>0.62367998192148366</v>
      </c>
      <c r="C569" s="2" t="s">
        <v>483</v>
      </c>
    </row>
    <row r="570" spans="1:3" x14ac:dyDescent="0.2">
      <c r="A570" s="2">
        <v>568</v>
      </c>
      <c r="B570" s="2">
        <f t="shared" ca="1" si="8"/>
        <v>0.68392293016823436</v>
      </c>
      <c r="C570" s="2" t="s">
        <v>483</v>
      </c>
    </row>
    <row r="571" spans="1:3" x14ac:dyDescent="0.2">
      <c r="A571" s="2">
        <v>569</v>
      </c>
      <c r="B571" s="2">
        <f t="shared" ca="1" si="8"/>
        <v>0.53885406483550047</v>
      </c>
      <c r="C571" s="2" t="s">
        <v>482</v>
      </c>
    </row>
    <row r="572" spans="1:3" x14ac:dyDescent="0.2">
      <c r="A572" s="2">
        <v>570</v>
      </c>
      <c r="B572" s="2">
        <f t="shared" ca="1" si="8"/>
        <v>0.61693092383344039</v>
      </c>
      <c r="C572" s="2" t="s">
        <v>483</v>
      </c>
    </row>
    <row r="573" spans="1:3" x14ac:dyDescent="0.2">
      <c r="A573" s="2">
        <v>571</v>
      </c>
      <c r="B573" s="2">
        <f t="shared" ca="1" si="8"/>
        <v>0.54799708398183911</v>
      </c>
      <c r="C573" s="2" t="s">
        <v>482</v>
      </c>
    </row>
    <row r="574" spans="1:3" x14ac:dyDescent="0.2">
      <c r="A574" s="2">
        <v>572</v>
      </c>
      <c r="B574" s="2">
        <f t="shared" ca="1" si="8"/>
        <v>0.60146282141994123</v>
      </c>
      <c r="C574" s="2" t="s">
        <v>483</v>
      </c>
    </row>
    <row r="575" spans="1:3" x14ac:dyDescent="0.2">
      <c r="A575" s="2">
        <v>573</v>
      </c>
      <c r="B575" s="2">
        <f t="shared" ca="1" si="8"/>
        <v>0.72224142034740046</v>
      </c>
      <c r="C575" s="2" t="s">
        <v>483</v>
      </c>
    </row>
    <row r="576" spans="1:3" x14ac:dyDescent="0.2">
      <c r="A576" s="2">
        <v>574</v>
      </c>
      <c r="B576" s="2">
        <f t="shared" ca="1" si="8"/>
        <v>0.65122025755872359</v>
      </c>
      <c r="C576" s="2" t="s">
        <v>483</v>
      </c>
    </row>
    <row r="577" spans="1:3" x14ac:dyDescent="0.2">
      <c r="A577" s="2">
        <v>575</v>
      </c>
      <c r="B577" s="2">
        <f t="shared" ca="1" si="8"/>
        <v>0.61370462322928321</v>
      </c>
      <c r="C577" s="2" t="s">
        <v>482</v>
      </c>
    </row>
    <row r="578" spans="1:3" x14ac:dyDescent="0.2">
      <c r="A578" s="2">
        <v>576</v>
      </c>
      <c r="B578" s="2">
        <f t="shared" ca="1" si="8"/>
        <v>0.59475964185190677</v>
      </c>
      <c r="C578" s="2" t="s">
        <v>482</v>
      </c>
    </row>
    <row r="579" spans="1:3" x14ac:dyDescent="0.2">
      <c r="A579" s="2">
        <v>577</v>
      </c>
      <c r="B579" s="2">
        <f t="shared" ref="B579:B642" ca="1" si="9">IF(C579="Bomb",_xlfn.NORM.INV(RAND(),0.7,0.1),_xlfn.NORM.INV(RAND(),0.6,0.15))</f>
        <v>0.39067955563866841</v>
      </c>
      <c r="C579" s="2" t="s">
        <v>482</v>
      </c>
    </row>
    <row r="580" spans="1:3" x14ac:dyDescent="0.2">
      <c r="A580" s="2">
        <v>578</v>
      </c>
      <c r="B580" s="2">
        <f t="shared" ca="1" si="9"/>
        <v>0.67152221161891912</v>
      </c>
      <c r="C580" s="2" t="s">
        <v>483</v>
      </c>
    </row>
    <row r="581" spans="1:3" x14ac:dyDescent="0.2">
      <c r="A581" s="2">
        <v>579</v>
      </c>
      <c r="B581" s="2">
        <f t="shared" ca="1" si="9"/>
        <v>0.48539957420418223</v>
      </c>
      <c r="C581" s="2" t="s">
        <v>483</v>
      </c>
    </row>
    <row r="582" spans="1:3" x14ac:dyDescent="0.2">
      <c r="A582" s="2">
        <v>580</v>
      </c>
      <c r="B582" s="2">
        <f t="shared" ca="1" si="9"/>
        <v>0.86848298606779428</v>
      </c>
      <c r="C582" s="2" t="s">
        <v>483</v>
      </c>
    </row>
    <row r="583" spans="1:3" x14ac:dyDescent="0.2">
      <c r="A583" s="2">
        <v>581</v>
      </c>
      <c r="B583" s="2">
        <f t="shared" ca="1" si="9"/>
        <v>0.49311625399568548</v>
      </c>
      <c r="C583" s="2" t="s">
        <v>482</v>
      </c>
    </row>
    <row r="584" spans="1:3" x14ac:dyDescent="0.2">
      <c r="A584" s="2">
        <v>582</v>
      </c>
      <c r="B584" s="2">
        <f t="shared" ca="1" si="9"/>
        <v>0.78155618607814303</v>
      </c>
      <c r="C584" s="2" t="s">
        <v>483</v>
      </c>
    </row>
    <row r="585" spans="1:3" x14ac:dyDescent="0.2">
      <c r="A585" s="2">
        <v>583</v>
      </c>
      <c r="B585" s="2">
        <f t="shared" ca="1" si="9"/>
        <v>0.5791073759362344</v>
      </c>
      <c r="C585" s="2" t="s">
        <v>482</v>
      </c>
    </row>
    <row r="586" spans="1:3" x14ac:dyDescent="0.2">
      <c r="A586" s="2">
        <v>584</v>
      </c>
      <c r="B586" s="2">
        <f t="shared" ca="1" si="9"/>
        <v>0.68419970678551334</v>
      </c>
      <c r="C586" s="2" t="s">
        <v>483</v>
      </c>
    </row>
    <row r="587" spans="1:3" x14ac:dyDescent="0.2">
      <c r="A587" s="2">
        <v>585</v>
      </c>
      <c r="B587" s="2">
        <f t="shared" ca="1" si="9"/>
        <v>0.72663385169705008</v>
      </c>
      <c r="C587" s="2" t="s">
        <v>482</v>
      </c>
    </row>
    <row r="588" spans="1:3" x14ac:dyDescent="0.2">
      <c r="A588" s="2">
        <v>586</v>
      </c>
      <c r="B588" s="2">
        <f t="shared" ca="1" si="9"/>
        <v>0.57600961904809167</v>
      </c>
      <c r="C588" s="2" t="s">
        <v>482</v>
      </c>
    </row>
    <row r="589" spans="1:3" x14ac:dyDescent="0.2">
      <c r="A589" s="2">
        <v>587</v>
      </c>
      <c r="B589" s="2">
        <f t="shared" ca="1" si="9"/>
        <v>0.70665461997218071</v>
      </c>
      <c r="C589" s="2" t="s">
        <v>483</v>
      </c>
    </row>
    <row r="590" spans="1:3" x14ac:dyDescent="0.2">
      <c r="A590" s="2">
        <v>588</v>
      </c>
      <c r="B590" s="2">
        <f t="shared" ca="1" si="9"/>
        <v>0.48429483190558398</v>
      </c>
      <c r="C590" s="2" t="s">
        <v>482</v>
      </c>
    </row>
    <row r="591" spans="1:3" x14ac:dyDescent="0.2">
      <c r="A591" s="2">
        <v>589</v>
      </c>
      <c r="B591" s="2">
        <f t="shared" ca="1" si="9"/>
        <v>0.58746446834596722</v>
      </c>
      <c r="C591" s="2" t="s">
        <v>482</v>
      </c>
    </row>
    <row r="592" spans="1:3" x14ac:dyDescent="0.2">
      <c r="A592" s="2">
        <v>590</v>
      </c>
      <c r="B592" s="2">
        <f t="shared" ca="1" si="9"/>
        <v>0.79680389461877144</v>
      </c>
      <c r="C592" s="2" t="s">
        <v>483</v>
      </c>
    </row>
    <row r="593" spans="1:3" x14ac:dyDescent="0.2">
      <c r="A593" s="2">
        <v>591</v>
      </c>
      <c r="B593" s="2">
        <f t="shared" ca="1" si="9"/>
        <v>0.62035249509375301</v>
      </c>
      <c r="C593" s="2" t="s">
        <v>482</v>
      </c>
    </row>
    <row r="594" spans="1:3" x14ac:dyDescent="0.2">
      <c r="A594" s="2">
        <v>592</v>
      </c>
      <c r="B594" s="2">
        <f t="shared" ca="1" si="9"/>
        <v>0.80733993908858559</v>
      </c>
      <c r="C594" s="2" t="s">
        <v>483</v>
      </c>
    </row>
    <row r="595" spans="1:3" x14ac:dyDescent="0.2">
      <c r="A595" s="2">
        <v>593</v>
      </c>
      <c r="B595" s="2">
        <f t="shared" ca="1" si="9"/>
        <v>0.88409292848288468</v>
      </c>
      <c r="C595" s="2" t="s">
        <v>482</v>
      </c>
    </row>
    <row r="596" spans="1:3" x14ac:dyDescent="0.2">
      <c r="A596" s="2">
        <v>594</v>
      </c>
      <c r="B596" s="2">
        <f t="shared" ca="1" si="9"/>
        <v>0.62161482766403842</v>
      </c>
      <c r="C596" s="2" t="s">
        <v>483</v>
      </c>
    </row>
    <row r="597" spans="1:3" x14ac:dyDescent="0.2">
      <c r="A597" s="2">
        <v>595</v>
      </c>
      <c r="B597" s="2">
        <f t="shared" ca="1" si="9"/>
        <v>0.72167502172966902</v>
      </c>
      <c r="C597" s="2" t="s">
        <v>483</v>
      </c>
    </row>
    <row r="598" spans="1:3" x14ac:dyDescent="0.2">
      <c r="A598" s="2">
        <v>596</v>
      </c>
      <c r="B598" s="2">
        <f t="shared" ca="1" si="9"/>
        <v>0.88796444556170839</v>
      </c>
      <c r="C598" s="2" t="s">
        <v>483</v>
      </c>
    </row>
    <row r="599" spans="1:3" x14ac:dyDescent="0.2">
      <c r="A599" s="2">
        <v>597</v>
      </c>
      <c r="B599" s="2">
        <f t="shared" ca="1" si="9"/>
        <v>0.79921966931781263</v>
      </c>
      <c r="C599" s="2" t="s">
        <v>483</v>
      </c>
    </row>
    <row r="600" spans="1:3" x14ac:dyDescent="0.2">
      <c r="A600" s="2">
        <v>598</v>
      </c>
      <c r="B600" s="2">
        <f t="shared" ca="1" si="9"/>
        <v>0.52278018458607456</v>
      </c>
      <c r="C600" s="2" t="s">
        <v>482</v>
      </c>
    </row>
    <row r="601" spans="1:3" x14ac:dyDescent="0.2">
      <c r="A601" s="2">
        <v>599</v>
      </c>
      <c r="B601" s="2">
        <f t="shared" ca="1" si="9"/>
        <v>0.67203174896592199</v>
      </c>
      <c r="C601" s="2" t="s">
        <v>483</v>
      </c>
    </row>
    <row r="602" spans="1:3" x14ac:dyDescent="0.2">
      <c r="A602" s="2">
        <v>600</v>
      </c>
      <c r="B602" s="2">
        <f t="shared" ca="1" si="9"/>
        <v>0.61911858759807903</v>
      </c>
      <c r="C602" s="2" t="s">
        <v>483</v>
      </c>
    </row>
    <row r="603" spans="1:3" x14ac:dyDescent="0.2">
      <c r="A603" s="2">
        <v>601</v>
      </c>
      <c r="B603" s="2">
        <f t="shared" ca="1" si="9"/>
        <v>0.6194075665025528</v>
      </c>
      <c r="C603" s="2" t="s">
        <v>482</v>
      </c>
    </row>
    <row r="604" spans="1:3" x14ac:dyDescent="0.2">
      <c r="A604" s="2">
        <v>602</v>
      </c>
      <c r="B604" s="2">
        <f t="shared" ca="1" si="9"/>
        <v>0.76721720254605952</v>
      </c>
      <c r="C604" s="2" t="s">
        <v>482</v>
      </c>
    </row>
    <row r="605" spans="1:3" x14ac:dyDescent="0.2">
      <c r="A605" s="2">
        <v>603</v>
      </c>
      <c r="B605" s="2">
        <f t="shared" ca="1" si="9"/>
        <v>0.76787276434900431</v>
      </c>
      <c r="C605" s="2" t="s">
        <v>482</v>
      </c>
    </row>
    <row r="606" spans="1:3" x14ac:dyDescent="0.2">
      <c r="A606" s="2">
        <v>604</v>
      </c>
      <c r="B606" s="2">
        <f t="shared" ca="1" si="9"/>
        <v>0.71197305982441406</v>
      </c>
      <c r="C606" s="2" t="s">
        <v>483</v>
      </c>
    </row>
    <row r="607" spans="1:3" x14ac:dyDescent="0.2">
      <c r="A607" s="2">
        <v>605</v>
      </c>
      <c r="B607" s="2">
        <f t="shared" ca="1" si="9"/>
        <v>0.38876184982468076</v>
      </c>
      <c r="C607" s="2" t="s">
        <v>482</v>
      </c>
    </row>
    <row r="608" spans="1:3" x14ac:dyDescent="0.2">
      <c r="A608" s="2">
        <v>606</v>
      </c>
      <c r="B608" s="2">
        <f t="shared" ca="1" si="9"/>
        <v>0.86398462868115611</v>
      </c>
      <c r="C608" s="2" t="s">
        <v>483</v>
      </c>
    </row>
    <row r="609" spans="1:3" x14ac:dyDescent="0.2">
      <c r="A609" s="2">
        <v>607</v>
      </c>
      <c r="B609" s="2">
        <f t="shared" ca="1" si="9"/>
        <v>0.37363271958792665</v>
      </c>
      <c r="C609" s="2" t="s">
        <v>482</v>
      </c>
    </row>
    <row r="610" spans="1:3" x14ac:dyDescent="0.2">
      <c r="A610" s="2">
        <v>608</v>
      </c>
      <c r="B610" s="2">
        <f t="shared" ca="1" si="9"/>
        <v>0.61568746837224353</v>
      </c>
      <c r="C610" s="2" t="s">
        <v>483</v>
      </c>
    </row>
    <row r="611" spans="1:3" x14ac:dyDescent="0.2">
      <c r="A611" s="2">
        <v>609</v>
      </c>
      <c r="B611" s="2">
        <f t="shared" ca="1" si="9"/>
        <v>0.5376324139844173</v>
      </c>
      <c r="C611" s="2" t="s">
        <v>482</v>
      </c>
    </row>
    <row r="612" spans="1:3" x14ac:dyDescent="0.2">
      <c r="A612" s="2">
        <v>610</v>
      </c>
      <c r="B612" s="2">
        <f t="shared" ca="1" si="9"/>
        <v>0.6476320693562464</v>
      </c>
      <c r="C612" s="2" t="s">
        <v>482</v>
      </c>
    </row>
    <row r="613" spans="1:3" x14ac:dyDescent="0.2">
      <c r="A613" s="2">
        <v>611</v>
      </c>
      <c r="B613" s="2">
        <f t="shared" ca="1" si="9"/>
        <v>0.69795787925314445</v>
      </c>
      <c r="C613" s="2" t="s">
        <v>483</v>
      </c>
    </row>
    <row r="614" spans="1:3" x14ac:dyDescent="0.2">
      <c r="A614" s="2">
        <v>612</v>
      </c>
      <c r="B614" s="2">
        <f t="shared" ca="1" si="9"/>
        <v>0.68162677630204171</v>
      </c>
      <c r="C614" s="2" t="s">
        <v>483</v>
      </c>
    </row>
    <row r="615" spans="1:3" x14ac:dyDescent="0.2">
      <c r="A615" s="2">
        <v>613</v>
      </c>
      <c r="B615" s="2">
        <f t="shared" ca="1" si="9"/>
        <v>0.55012986306890554</v>
      </c>
      <c r="C615" s="2" t="s">
        <v>482</v>
      </c>
    </row>
    <row r="616" spans="1:3" x14ac:dyDescent="0.2">
      <c r="A616" s="2">
        <v>614</v>
      </c>
      <c r="B616" s="2">
        <f t="shared" ca="1" si="9"/>
        <v>0.68382138479247634</v>
      </c>
      <c r="C616" s="2" t="s">
        <v>482</v>
      </c>
    </row>
    <row r="617" spans="1:3" x14ac:dyDescent="0.2">
      <c r="A617" s="2">
        <v>615</v>
      </c>
      <c r="B617" s="2">
        <f t="shared" ca="1" si="9"/>
        <v>0.65608057748787985</v>
      </c>
      <c r="C617" s="2" t="s">
        <v>482</v>
      </c>
    </row>
    <row r="618" spans="1:3" x14ac:dyDescent="0.2">
      <c r="A618" s="2">
        <v>616</v>
      </c>
      <c r="B618" s="2">
        <f t="shared" ca="1" si="9"/>
        <v>0.81758007760890228</v>
      </c>
      <c r="C618" s="2" t="s">
        <v>483</v>
      </c>
    </row>
    <row r="619" spans="1:3" x14ac:dyDescent="0.2">
      <c r="A619" s="2">
        <v>617</v>
      </c>
      <c r="B619" s="2">
        <f t="shared" ca="1" si="9"/>
        <v>0.75934604418612994</v>
      </c>
      <c r="C619" s="2" t="s">
        <v>483</v>
      </c>
    </row>
    <row r="620" spans="1:3" x14ac:dyDescent="0.2">
      <c r="A620" s="2">
        <v>618</v>
      </c>
      <c r="B620" s="2">
        <f t="shared" ca="1" si="9"/>
        <v>0.80621655534416803</v>
      </c>
      <c r="C620" s="2" t="s">
        <v>483</v>
      </c>
    </row>
    <row r="621" spans="1:3" x14ac:dyDescent="0.2">
      <c r="A621" s="2">
        <v>619</v>
      </c>
      <c r="B621" s="2">
        <f t="shared" ca="1" si="9"/>
        <v>0.42302349376015808</v>
      </c>
      <c r="C621" s="2" t="s">
        <v>482</v>
      </c>
    </row>
    <row r="622" spans="1:3" x14ac:dyDescent="0.2">
      <c r="A622" s="2">
        <v>620</v>
      </c>
      <c r="B622" s="2">
        <f t="shared" ca="1" si="9"/>
        <v>0.68271431889439005</v>
      </c>
      <c r="C622" s="2" t="s">
        <v>482</v>
      </c>
    </row>
    <row r="623" spans="1:3" x14ac:dyDescent="0.2">
      <c r="A623" s="2">
        <v>621</v>
      </c>
      <c r="B623" s="2">
        <f t="shared" ca="1" si="9"/>
        <v>0.63394695196329864</v>
      </c>
      <c r="C623" s="2" t="s">
        <v>483</v>
      </c>
    </row>
    <row r="624" spans="1:3" x14ac:dyDescent="0.2">
      <c r="A624" s="2">
        <v>622</v>
      </c>
      <c r="B624" s="2">
        <f t="shared" ca="1" si="9"/>
        <v>0.92329981452853094</v>
      </c>
      <c r="C624" s="2" t="s">
        <v>483</v>
      </c>
    </row>
    <row r="625" spans="1:3" x14ac:dyDescent="0.2">
      <c r="A625" s="2">
        <v>623</v>
      </c>
      <c r="B625" s="2">
        <f t="shared" ca="1" si="9"/>
        <v>0.67751102566327126</v>
      </c>
      <c r="C625" s="2" t="s">
        <v>483</v>
      </c>
    </row>
    <row r="626" spans="1:3" x14ac:dyDescent="0.2">
      <c r="A626" s="2">
        <v>624</v>
      </c>
      <c r="B626" s="2">
        <f t="shared" ca="1" si="9"/>
        <v>0.51269761210068587</v>
      </c>
      <c r="C626" s="2" t="s">
        <v>482</v>
      </c>
    </row>
    <row r="627" spans="1:3" x14ac:dyDescent="0.2">
      <c r="A627" s="2">
        <v>625</v>
      </c>
      <c r="B627" s="2">
        <f t="shared" ca="1" si="9"/>
        <v>0.65633067751672347</v>
      </c>
      <c r="C627" s="2" t="s">
        <v>483</v>
      </c>
    </row>
    <row r="628" spans="1:3" x14ac:dyDescent="0.2">
      <c r="A628" s="2">
        <v>626</v>
      </c>
      <c r="B628" s="2">
        <f t="shared" ca="1" si="9"/>
        <v>0.961426157164333</v>
      </c>
      <c r="C628" s="2" t="s">
        <v>482</v>
      </c>
    </row>
    <row r="629" spans="1:3" x14ac:dyDescent="0.2">
      <c r="A629" s="2">
        <v>627</v>
      </c>
      <c r="B629" s="2">
        <f t="shared" ca="1" si="9"/>
        <v>0.59738476594528889</v>
      </c>
      <c r="C629" s="2" t="s">
        <v>482</v>
      </c>
    </row>
    <row r="630" spans="1:3" x14ac:dyDescent="0.2">
      <c r="A630" s="2">
        <v>628</v>
      </c>
      <c r="B630" s="2">
        <f t="shared" ca="1" si="9"/>
        <v>0.65940153245632727</v>
      </c>
      <c r="C630" s="2" t="s">
        <v>482</v>
      </c>
    </row>
    <row r="631" spans="1:3" x14ac:dyDescent="0.2">
      <c r="A631" s="2">
        <v>629</v>
      </c>
      <c r="B631" s="2">
        <f t="shared" ca="1" si="9"/>
        <v>0.20151855884739128</v>
      </c>
      <c r="C631" s="2" t="s">
        <v>482</v>
      </c>
    </row>
    <row r="632" spans="1:3" x14ac:dyDescent="0.2">
      <c r="A632" s="2">
        <v>630</v>
      </c>
      <c r="B632" s="2">
        <f t="shared" ca="1" si="9"/>
        <v>0.75024783718942256</v>
      </c>
      <c r="C632" s="2" t="s">
        <v>483</v>
      </c>
    </row>
    <row r="633" spans="1:3" x14ac:dyDescent="0.2">
      <c r="A633" s="2">
        <v>631</v>
      </c>
      <c r="B633" s="2">
        <f t="shared" ca="1" si="9"/>
        <v>0.74020002044346522</v>
      </c>
      <c r="C633" s="2" t="s">
        <v>483</v>
      </c>
    </row>
    <row r="634" spans="1:3" x14ac:dyDescent="0.2">
      <c r="A634" s="2">
        <v>632</v>
      </c>
      <c r="B634" s="2">
        <f t="shared" ca="1" si="9"/>
        <v>0.41979103669601192</v>
      </c>
      <c r="C634" s="2" t="s">
        <v>482</v>
      </c>
    </row>
    <row r="635" spans="1:3" x14ac:dyDescent="0.2">
      <c r="A635" s="2">
        <v>633</v>
      </c>
      <c r="B635" s="2">
        <f t="shared" ca="1" si="9"/>
        <v>0.55312635268441435</v>
      </c>
      <c r="C635" s="2" t="s">
        <v>483</v>
      </c>
    </row>
    <row r="636" spans="1:3" x14ac:dyDescent="0.2">
      <c r="A636" s="2">
        <v>634</v>
      </c>
      <c r="B636" s="2">
        <f t="shared" ca="1" si="9"/>
        <v>0.79054197456958852</v>
      </c>
      <c r="C636" s="2" t="s">
        <v>483</v>
      </c>
    </row>
    <row r="637" spans="1:3" x14ac:dyDescent="0.2">
      <c r="A637" s="2">
        <v>635</v>
      </c>
      <c r="B637" s="2">
        <f t="shared" ca="1" si="9"/>
        <v>0.61486035017879181</v>
      </c>
      <c r="C637" s="2" t="s">
        <v>483</v>
      </c>
    </row>
    <row r="638" spans="1:3" x14ac:dyDescent="0.2">
      <c r="A638" s="2">
        <v>636</v>
      </c>
      <c r="B638" s="2">
        <f t="shared" ca="1" si="9"/>
        <v>0.58975931634207512</v>
      </c>
      <c r="C638" s="2" t="s">
        <v>482</v>
      </c>
    </row>
    <row r="639" spans="1:3" x14ac:dyDescent="0.2">
      <c r="A639" s="2">
        <v>637</v>
      </c>
      <c r="B639" s="2">
        <f t="shared" ca="1" si="9"/>
        <v>0.55290053423570418</v>
      </c>
      <c r="C639" s="2" t="s">
        <v>482</v>
      </c>
    </row>
    <row r="640" spans="1:3" x14ac:dyDescent="0.2">
      <c r="A640" s="2">
        <v>638</v>
      </c>
      <c r="B640" s="2">
        <f t="shared" ca="1" si="9"/>
        <v>0.54397266571886349</v>
      </c>
      <c r="C640" s="2" t="s">
        <v>483</v>
      </c>
    </row>
    <row r="641" spans="1:3" x14ac:dyDescent="0.2">
      <c r="A641" s="2">
        <v>639</v>
      </c>
      <c r="B641" s="2">
        <f t="shared" ca="1" si="9"/>
        <v>0.7705069769714411</v>
      </c>
      <c r="C641" s="2" t="s">
        <v>482</v>
      </c>
    </row>
    <row r="642" spans="1:3" x14ac:dyDescent="0.2">
      <c r="A642" s="2">
        <v>640</v>
      </c>
      <c r="B642" s="2">
        <f t="shared" ca="1" si="9"/>
        <v>0.59717598725094045</v>
      </c>
      <c r="C642" s="2" t="s">
        <v>483</v>
      </c>
    </row>
    <row r="643" spans="1:3" x14ac:dyDescent="0.2">
      <c r="A643" s="2">
        <v>641</v>
      </c>
      <c r="B643" s="2">
        <f t="shared" ref="B643:B706" ca="1" si="10">IF(C643="Bomb",_xlfn.NORM.INV(RAND(),0.7,0.1),_xlfn.NORM.INV(RAND(),0.6,0.15))</f>
        <v>0.47673944927503398</v>
      </c>
      <c r="C643" s="2" t="s">
        <v>483</v>
      </c>
    </row>
    <row r="644" spans="1:3" x14ac:dyDescent="0.2">
      <c r="A644" s="2">
        <v>642</v>
      </c>
      <c r="B644" s="2">
        <f t="shared" ca="1" si="10"/>
        <v>0.54691670522827229</v>
      </c>
      <c r="C644" s="2" t="s">
        <v>482</v>
      </c>
    </row>
    <row r="645" spans="1:3" x14ac:dyDescent="0.2">
      <c r="A645" s="2">
        <v>643</v>
      </c>
      <c r="B645" s="2">
        <f t="shared" ca="1" si="10"/>
        <v>0.89458289136943014</v>
      </c>
      <c r="C645" s="2" t="s">
        <v>483</v>
      </c>
    </row>
    <row r="646" spans="1:3" x14ac:dyDescent="0.2">
      <c r="A646" s="2">
        <v>644</v>
      </c>
      <c r="B646" s="2">
        <f t="shared" ca="1" si="10"/>
        <v>0.64842389960640079</v>
      </c>
      <c r="C646" s="2" t="s">
        <v>482</v>
      </c>
    </row>
    <row r="647" spans="1:3" x14ac:dyDescent="0.2">
      <c r="A647" s="2">
        <v>645</v>
      </c>
      <c r="B647" s="2">
        <f t="shared" ca="1" si="10"/>
        <v>0.7486790107739133</v>
      </c>
      <c r="C647" s="2" t="s">
        <v>482</v>
      </c>
    </row>
    <row r="648" spans="1:3" x14ac:dyDescent="0.2">
      <c r="A648" s="2">
        <v>646</v>
      </c>
      <c r="B648" s="2">
        <f t="shared" ca="1" si="10"/>
        <v>0.5589341396246621</v>
      </c>
      <c r="C648" s="2" t="s">
        <v>482</v>
      </c>
    </row>
    <row r="649" spans="1:3" x14ac:dyDescent="0.2">
      <c r="A649" s="2">
        <v>647</v>
      </c>
      <c r="B649" s="2">
        <f t="shared" ca="1" si="10"/>
        <v>0.63236415450202532</v>
      </c>
      <c r="C649" s="2" t="s">
        <v>483</v>
      </c>
    </row>
    <row r="650" spans="1:3" x14ac:dyDescent="0.2">
      <c r="A650" s="2">
        <v>648</v>
      </c>
      <c r="B650" s="2">
        <f t="shared" ca="1" si="10"/>
        <v>0.81062847632634738</v>
      </c>
      <c r="C650" s="2" t="s">
        <v>483</v>
      </c>
    </row>
    <row r="651" spans="1:3" x14ac:dyDescent="0.2">
      <c r="A651" s="2">
        <v>649</v>
      </c>
      <c r="B651" s="2">
        <f t="shared" ca="1" si="10"/>
        <v>0.67429562323680414</v>
      </c>
      <c r="C651" s="2" t="s">
        <v>483</v>
      </c>
    </row>
    <row r="652" spans="1:3" x14ac:dyDescent="0.2">
      <c r="A652" s="2">
        <v>650</v>
      </c>
      <c r="B652" s="2">
        <f t="shared" ca="1" si="10"/>
        <v>0.7639817952368918</v>
      </c>
      <c r="C652" s="2" t="s">
        <v>483</v>
      </c>
    </row>
    <row r="653" spans="1:3" x14ac:dyDescent="0.2">
      <c r="A653" s="2">
        <v>651</v>
      </c>
      <c r="B653" s="2">
        <f t="shared" ca="1" si="10"/>
        <v>0.72625745535940023</v>
      </c>
      <c r="C653" s="2" t="s">
        <v>482</v>
      </c>
    </row>
    <row r="654" spans="1:3" x14ac:dyDescent="0.2">
      <c r="A654" s="2">
        <v>652</v>
      </c>
      <c r="B654" s="2">
        <f t="shared" ca="1" si="10"/>
        <v>0.51936262286007795</v>
      </c>
      <c r="C654" s="2" t="s">
        <v>482</v>
      </c>
    </row>
    <row r="655" spans="1:3" x14ac:dyDescent="0.2">
      <c r="A655" s="2">
        <v>653</v>
      </c>
      <c r="B655" s="2">
        <f t="shared" ca="1" si="10"/>
        <v>0.4371399898897973</v>
      </c>
      <c r="C655" s="2" t="s">
        <v>482</v>
      </c>
    </row>
    <row r="656" spans="1:3" x14ac:dyDescent="0.2">
      <c r="A656" s="2">
        <v>654</v>
      </c>
      <c r="B656" s="2">
        <f t="shared" ca="1" si="10"/>
        <v>0.53204158711938432</v>
      </c>
      <c r="C656" s="2" t="s">
        <v>482</v>
      </c>
    </row>
    <row r="657" spans="1:3" x14ac:dyDescent="0.2">
      <c r="A657" s="2">
        <v>655</v>
      </c>
      <c r="B657" s="2">
        <f t="shared" ca="1" si="10"/>
        <v>0.32738320836677165</v>
      </c>
      <c r="C657" s="2" t="s">
        <v>482</v>
      </c>
    </row>
    <row r="658" spans="1:3" x14ac:dyDescent="0.2">
      <c r="A658" s="2">
        <v>656</v>
      </c>
      <c r="B658" s="2">
        <f t="shared" ca="1" si="10"/>
        <v>0.25229120948598016</v>
      </c>
      <c r="C658" s="2" t="s">
        <v>482</v>
      </c>
    </row>
    <row r="659" spans="1:3" x14ac:dyDescent="0.2">
      <c r="A659" s="2">
        <v>657</v>
      </c>
      <c r="B659" s="2">
        <f t="shared" ca="1" si="10"/>
        <v>0.63535958218605881</v>
      </c>
      <c r="C659" s="2" t="s">
        <v>483</v>
      </c>
    </row>
    <row r="660" spans="1:3" x14ac:dyDescent="0.2">
      <c r="A660" s="2">
        <v>658</v>
      </c>
      <c r="B660" s="2">
        <f t="shared" ca="1" si="10"/>
        <v>0.63221747931404315</v>
      </c>
      <c r="C660" s="2" t="s">
        <v>482</v>
      </c>
    </row>
    <row r="661" spans="1:3" x14ac:dyDescent="0.2">
      <c r="A661" s="2">
        <v>659</v>
      </c>
      <c r="B661" s="2">
        <f t="shared" ca="1" si="10"/>
        <v>0.56552697573397936</v>
      </c>
      <c r="C661" s="2" t="s">
        <v>483</v>
      </c>
    </row>
    <row r="662" spans="1:3" x14ac:dyDescent="0.2">
      <c r="A662" s="2">
        <v>660</v>
      </c>
      <c r="B662" s="2">
        <f t="shared" ca="1" si="10"/>
        <v>0.85461707517996022</v>
      </c>
      <c r="C662" s="2" t="s">
        <v>482</v>
      </c>
    </row>
    <row r="663" spans="1:3" x14ac:dyDescent="0.2">
      <c r="A663" s="2">
        <v>661</v>
      </c>
      <c r="B663" s="2">
        <f t="shared" ca="1" si="10"/>
        <v>0.75256239754943222</v>
      </c>
      <c r="C663" s="2" t="s">
        <v>483</v>
      </c>
    </row>
    <row r="664" spans="1:3" x14ac:dyDescent="0.2">
      <c r="A664" s="2">
        <v>662</v>
      </c>
      <c r="B664" s="2">
        <f t="shared" ca="1" si="10"/>
        <v>0.74012854088151758</v>
      </c>
      <c r="C664" s="2" t="s">
        <v>482</v>
      </c>
    </row>
    <row r="665" spans="1:3" x14ac:dyDescent="0.2">
      <c r="A665" s="2">
        <v>663</v>
      </c>
      <c r="B665" s="2">
        <f t="shared" ca="1" si="10"/>
        <v>0.48865886160638888</v>
      </c>
      <c r="C665" s="2" t="s">
        <v>482</v>
      </c>
    </row>
    <row r="666" spans="1:3" x14ac:dyDescent="0.2">
      <c r="A666" s="2">
        <v>664</v>
      </c>
      <c r="B666" s="2">
        <f t="shared" ca="1" si="10"/>
        <v>0.69421213924500236</v>
      </c>
      <c r="C666" s="2" t="s">
        <v>483</v>
      </c>
    </row>
    <row r="667" spans="1:3" x14ac:dyDescent="0.2">
      <c r="A667" s="2">
        <v>665</v>
      </c>
      <c r="B667" s="2">
        <f t="shared" ca="1" si="10"/>
        <v>0.72458085215938717</v>
      </c>
      <c r="C667" s="2" t="s">
        <v>482</v>
      </c>
    </row>
    <row r="668" spans="1:3" x14ac:dyDescent="0.2">
      <c r="A668" s="2">
        <v>666</v>
      </c>
      <c r="B668" s="2">
        <f t="shared" ca="1" si="10"/>
        <v>0.5902331494856774</v>
      </c>
      <c r="C668" s="2" t="s">
        <v>482</v>
      </c>
    </row>
    <row r="669" spans="1:3" x14ac:dyDescent="0.2">
      <c r="A669" s="2">
        <v>667</v>
      </c>
      <c r="B669" s="2">
        <f t="shared" ca="1" si="10"/>
        <v>0.75334860043654728</v>
      </c>
      <c r="C669" s="2" t="s">
        <v>483</v>
      </c>
    </row>
    <row r="670" spans="1:3" x14ac:dyDescent="0.2">
      <c r="A670" s="2">
        <v>668</v>
      </c>
      <c r="B670" s="2">
        <f t="shared" ca="1" si="10"/>
        <v>0.62279820651695017</v>
      </c>
      <c r="C670" s="2" t="s">
        <v>482</v>
      </c>
    </row>
    <row r="671" spans="1:3" x14ac:dyDescent="0.2">
      <c r="A671" s="2">
        <v>669</v>
      </c>
      <c r="B671" s="2">
        <f t="shared" ca="1" si="10"/>
        <v>0.56522025672185761</v>
      </c>
      <c r="C671" s="2" t="s">
        <v>482</v>
      </c>
    </row>
    <row r="672" spans="1:3" x14ac:dyDescent="0.2">
      <c r="A672" s="2">
        <v>670</v>
      </c>
      <c r="B672" s="2">
        <f t="shared" ca="1" si="10"/>
        <v>0.81061608627583359</v>
      </c>
      <c r="C672" s="2" t="s">
        <v>482</v>
      </c>
    </row>
    <row r="673" spans="1:3" x14ac:dyDescent="0.2">
      <c r="A673" s="2">
        <v>671</v>
      </c>
      <c r="B673" s="2">
        <f t="shared" ca="1" si="10"/>
        <v>0.88005260052279399</v>
      </c>
      <c r="C673" s="2" t="s">
        <v>482</v>
      </c>
    </row>
    <row r="674" spans="1:3" x14ac:dyDescent="0.2">
      <c r="A674" s="2">
        <v>672</v>
      </c>
      <c r="B674" s="2">
        <f t="shared" ca="1" si="10"/>
        <v>0.64316004300102947</v>
      </c>
      <c r="C674" s="2" t="s">
        <v>482</v>
      </c>
    </row>
    <row r="675" spans="1:3" x14ac:dyDescent="0.2">
      <c r="A675" s="2">
        <v>673</v>
      </c>
      <c r="B675" s="2">
        <f t="shared" ca="1" si="10"/>
        <v>0.53734959593854126</v>
      </c>
      <c r="C675" s="2" t="s">
        <v>482</v>
      </c>
    </row>
    <row r="676" spans="1:3" x14ac:dyDescent="0.2">
      <c r="A676" s="2">
        <v>674</v>
      </c>
      <c r="B676" s="2">
        <f t="shared" ca="1" si="10"/>
        <v>0.76165105178861736</v>
      </c>
      <c r="C676" s="2" t="s">
        <v>483</v>
      </c>
    </row>
    <row r="677" spans="1:3" x14ac:dyDescent="0.2">
      <c r="A677" s="2">
        <v>675</v>
      </c>
      <c r="B677" s="2">
        <f t="shared" ca="1" si="10"/>
        <v>0.61387324496638129</v>
      </c>
      <c r="C677" s="2" t="s">
        <v>482</v>
      </c>
    </row>
    <row r="678" spans="1:3" x14ac:dyDescent="0.2">
      <c r="A678" s="2">
        <v>676</v>
      </c>
      <c r="B678" s="2">
        <f t="shared" ca="1" si="10"/>
        <v>0.58273285019466148</v>
      </c>
      <c r="C678" s="2" t="s">
        <v>483</v>
      </c>
    </row>
    <row r="679" spans="1:3" x14ac:dyDescent="0.2">
      <c r="A679" s="2">
        <v>677</v>
      </c>
      <c r="B679" s="2">
        <f t="shared" ca="1" si="10"/>
        <v>0.41516254176774531</v>
      </c>
      <c r="C679" s="2" t="s">
        <v>482</v>
      </c>
    </row>
    <row r="680" spans="1:3" x14ac:dyDescent="0.2">
      <c r="A680" s="2">
        <v>678</v>
      </c>
      <c r="B680" s="2">
        <f t="shared" ca="1" si="10"/>
        <v>0.58669504215879675</v>
      </c>
      <c r="C680" s="2" t="s">
        <v>483</v>
      </c>
    </row>
    <row r="681" spans="1:3" x14ac:dyDescent="0.2">
      <c r="A681" s="2">
        <v>679</v>
      </c>
      <c r="B681" s="2">
        <f t="shared" ca="1" si="10"/>
        <v>0.44915336593840205</v>
      </c>
      <c r="C681" s="2" t="s">
        <v>482</v>
      </c>
    </row>
    <row r="682" spans="1:3" x14ac:dyDescent="0.2">
      <c r="A682" s="2">
        <v>680</v>
      </c>
      <c r="B682" s="2">
        <f t="shared" ca="1" si="10"/>
        <v>0.52309894991625405</v>
      </c>
      <c r="C682" s="2" t="s">
        <v>482</v>
      </c>
    </row>
    <row r="683" spans="1:3" x14ac:dyDescent="0.2">
      <c r="A683" s="2">
        <v>681</v>
      </c>
      <c r="B683" s="2">
        <f t="shared" ca="1" si="10"/>
        <v>0.72146452929543181</v>
      </c>
      <c r="C683" s="2" t="s">
        <v>482</v>
      </c>
    </row>
    <row r="684" spans="1:3" x14ac:dyDescent="0.2">
      <c r="A684" s="2">
        <v>682</v>
      </c>
      <c r="B684" s="2">
        <f t="shared" ca="1" si="10"/>
        <v>0.51037021371081881</v>
      </c>
      <c r="C684" s="2" t="s">
        <v>482</v>
      </c>
    </row>
    <row r="685" spans="1:3" x14ac:dyDescent="0.2">
      <c r="A685" s="2">
        <v>683</v>
      </c>
      <c r="B685" s="2">
        <f t="shared" ca="1" si="10"/>
        <v>0.61775714611413224</v>
      </c>
      <c r="C685" s="2" t="s">
        <v>482</v>
      </c>
    </row>
    <row r="686" spans="1:3" x14ac:dyDescent="0.2">
      <c r="A686" s="2">
        <v>684</v>
      </c>
      <c r="B686" s="2">
        <f t="shared" ca="1" si="10"/>
        <v>0.45127175663699348</v>
      </c>
      <c r="C686" s="2" t="s">
        <v>482</v>
      </c>
    </row>
    <row r="687" spans="1:3" x14ac:dyDescent="0.2">
      <c r="A687" s="2">
        <v>685</v>
      </c>
      <c r="B687" s="2">
        <f t="shared" ca="1" si="10"/>
        <v>0.56511390915283954</v>
      </c>
      <c r="C687" s="2" t="s">
        <v>483</v>
      </c>
    </row>
    <row r="688" spans="1:3" x14ac:dyDescent="0.2">
      <c r="A688" s="2">
        <v>686</v>
      </c>
      <c r="B688" s="2">
        <f t="shared" ca="1" si="10"/>
        <v>0.55195112985150396</v>
      </c>
      <c r="C688" s="2" t="s">
        <v>482</v>
      </c>
    </row>
    <row r="689" spans="1:3" x14ac:dyDescent="0.2">
      <c r="A689" s="2">
        <v>687</v>
      </c>
      <c r="B689" s="2">
        <f t="shared" ca="1" si="10"/>
        <v>0.49441451726972885</v>
      </c>
      <c r="C689" s="2" t="s">
        <v>482</v>
      </c>
    </row>
    <row r="690" spans="1:3" x14ac:dyDescent="0.2">
      <c r="A690" s="2">
        <v>688</v>
      </c>
      <c r="B690" s="2">
        <f t="shared" ca="1" si="10"/>
        <v>0.69755108483132233</v>
      </c>
      <c r="C690" s="2" t="s">
        <v>482</v>
      </c>
    </row>
    <row r="691" spans="1:3" x14ac:dyDescent="0.2">
      <c r="A691" s="2">
        <v>689</v>
      </c>
      <c r="B691" s="2">
        <f t="shared" ca="1" si="10"/>
        <v>0.69320229176290493</v>
      </c>
      <c r="C691" s="2" t="s">
        <v>482</v>
      </c>
    </row>
    <row r="692" spans="1:3" x14ac:dyDescent="0.2">
      <c r="A692" s="2">
        <v>690</v>
      </c>
      <c r="B692" s="2">
        <f t="shared" ca="1" si="10"/>
        <v>0.79785579117156624</v>
      </c>
      <c r="C692" s="2" t="s">
        <v>483</v>
      </c>
    </row>
    <row r="693" spans="1:3" x14ac:dyDescent="0.2">
      <c r="A693" s="2">
        <v>691</v>
      </c>
      <c r="B693" s="2">
        <f t="shared" ca="1" si="10"/>
        <v>0.65927575698703156</v>
      </c>
      <c r="C693" s="2" t="s">
        <v>483</v>
      </c>
    </row>
    <row r="694" spans="1:3" x14ac:dyDescent="0.2">
      <c r="A694" s="2">
        <v>692</v>
      </c>
      <c r="B694" s="2">
        <f t="shared" ca="1" si="10"/>
        <v>0.50688709801320986</v>
      </c>
      <c r="C694" s="2" t="s">
        <v>483</v>
      </c>
    </row>
    <row r="695" spans="1:3" x14ac:dyDescent="0.2">
      <c r="A695" s="2">
        <v>693</v>
      </c>
      <c r="B695" s="2">
        <f t="shared" ca="1" si="10"/>
        <v>0.80838705087143425</v>
      </c>
      <c r="C695" s="2" t="s">
        <v>483</v>
      </c>
    </row>
    <row r="696" spans="1:3" x14ac:dyDescent="0.2">
      <c r="A696" s="2">
        <v>694</v>
      </c>
      <c r="B696" s="2">
        <f t="shared" ca="1" si="10"/>
        <v>0.62584716426340248</v>
      </c>
      <c r="C696" s="2" t="s">
        <v>482</v>
      </c>
    </row>
    <row r="697" spans="1:3" x14ac:dyDescent="0.2">
      <c r="A697" s="2">
        <v>695</v>
      </c>
      <c r="B697" s="2">
        <f t="shared" ca="1" si="10"/>
        <v>0.77509447726796488</v>
      </c>
      <c r="C697" s="2" t="s">
        <v>482</v>
      </c>
    </row>
    <row r="698" spans="1:3" x14ac:dyDescent="0.2">
      <c r="A698" s="2">
        <v>696</v>
      </c>
      <c r="B698" s="2">
        <f t="shared" ca="1" si="10"/>
        <v>0.51748936351219454</v>
      </c>
      <c r="C698" s="2" t="s">
        <v>482</v>
      </c>
    </row>
    <row r="699" spans="1:3" x14ac:dyDescent="0.2">
      <c r="A699" s="2">
        <v>697</v>
      </c>
      <c r="B699" s="2">
        <f t="shared" ca="1" si="10"/>
        <v>0.62117669776385764</v>
      </c>
      <c r="C699" s="2" t="s">
        <v>482</v>
      </c>
    </row>
    <row r="700" spans="1:3" x14ac:dyDescent="0.2">
      <c r="A700" s="2">
        <v>698</v>
      </c>
      <c r="B700" s="2">
        <f t="shared" ca="1" si="10"/>
        <v>0.67686649969884782</v>
      </c>
      <c r="C700" s="2" t="s">
        <v>483</v>
      </c>
    </row>
    <row r="701" spans="1:3" x14ac:dyDescent="0.2">
      <c r="A701" s="2">
        <v>699</v>
      </c>
      <c r="B701" s="2">
        <f t="shared" ca="1" si="10"/>
        <v>0.74736964978239173</v>
      </c>
      <c r="C701" s="2" t="s">
        <v>482</v>
      </c>
    </row>
    <row r="702" spans="1:3" x14ac:dyDescent="0.2">
      <c r="A702" s="2">
        <v>700</v>
      </c>
      <c r="B702" s="2">
        <f t="shared" ca="1" si="10"/>
        <v>0.27071554047352159</v>
      </c>
      <c r="C702" s="2" t="s">
        <v>482</v>
      </c>
    </row>
    <row r="703" spans="1:3" x14ac:dyDescent="0.2">
      <c r="A703" s="2">
        <v>701</v>
      </c>
      <c r="B703" s="2">
        <f t="shared" ca="1" si="10"/>
        <v>0.57528196947296917</v>
      </c>
      <c r="C703" s="2" t="s">
        <v>482</v>
      </c>
    </row>
    <row r="704" spans="1:3" x14ac:dyDescent="0.2">
      <c r="A704" s="2">
        <v>702</v>
      </c>
      <c r="B704" s="2">
        <f t="shared" ca="1" si="10"/>
        <v>0.50609776425219244</v>
      </c>
      <c r="C704" s="2" t="s">
        <v>482</v>
      </c>
    </row>
    <row r="705" spans="1:3" x14ac:dyDescent="0.2">
      <c r="A705" s="2">
        <v>703</v>
      </c>
      <c r="B705" s="2">
        <f t="shared" ca="1" si="10"/>
        <v>0.53639412366747508</v>
      </c>
      <c r="C705" s="2" t="s">
        <v>483</v>
      </c>
    </row>
    <row r="706" spans="1:3" x14ac:dyDescent="0.2">
      <c r="A706" s="2">
        <v>704</v>
      </c>
      <c r="B706" s="2">
        <f t="shared" ca="1" si="10"/>
        <v>0.73393495885706184</v>
      </c>
      <c r="C706" s="2" t="s">
        <v>483</v>
      </c>
    </row>
    <row r="707" spans="1:3" x14ac:dyDescent="0.2">
      <c r="A707" s="2">
        <v>705</v>
      </c>
      <c r="B707" s="2">
        <f t="shared" ref="B707:B770" ca="1" si="11">IF(C707="Bomb",_xlfn.NORM.INV(RAND(),0.7,0.1),_xlfn.NORM.INV(RAND(),0.6,0.15))</f>
        <v>0.44838665133473676</v>
      </c>
      <c r="C707" s="2" t="s">
        <v>482</v>
      </c>
    </row>
    <row r="708" spans="1:3" x14ac:dyDescent="0.2">
      <c r="A708" s="2">
        <v>706</v>
      </c>
      <c r="B708" s="2">
        <f t="shared" ca="1" si="11"/>
        <v>0.50064147296680939</v>
      </c>
      <c r="C708" s="2" t="s">
        <v>482</v>
      </c>
    </row>
    <row r="709" spans="1:3" x14ac:dyDescent="0.2">
      <c r="A709" s="2">
        <v>707</v>
      </c>
      <c r="B709" s="2">
        <f t="shared" ca="1" si="11"/>
        <v>0.48331749745927355</v>
      </c>
      <c r="C709" s="2" t="s">
        <v>482</v>
      </c>
    </row>
    <row r="710" spans="1:3" x14ac:dyDescent="0.2">
      <c r="A710" s="2">
        <v>708</v>
      </c>
      <c r="B710" s="2">
        <f t="shared" ca="1" si="11"/>
        <v>0.85112988248355825</v>
      </c>
      <c r="C710" s="2" t="s">
        <v>483</v>
      </c>
    </row>
    <row r="711" spans="1:3" x14ac:dyDescent="0.2">
      <c r="A711" s="2">
        <v>709</v>
      </c>
      <c r="B711" s="2">
        <f t="shared" ca="1" si="11"/>
        <v>0.6039832030831529</v>
      </c>
      <c r="C711" s="2" t="s">
        <v>483</v>
      </c>
    </row>
    <row r="712" spans="1:3" x14ac:dyDescent="0.2">
      <c r="A712" s="2">
        <v>710</v>
      </c>
      <c r="B712" s="2">
        <f t="shared" ca="1" si="11"/>
        <v>0.629761476388074</v>
      </c>
      <c r="C712" s="2" t="s">
        <v>483</v>
      </c>
    </row>
    <row r="713" spans="1:3" x14ac:dyDescent="0.2">
      <c r="A713" s="2">
        <v>711</v>
      </c>
      <c r="B713" s="2">
        <f t="shared" ca="1" si="11"/>
        <v>0.36199419532500698</v>
      </c>
      <c r="C713" s="2" t="s">
        <v>482</v>
      </c>
    </row>
    <row r="714" spans="1:3" x14ac:dyDescent="0.2">
      <c r="A714" s="2">
        <v>712</v>
      </c>
      <c r="B714" s="2">
        <f t="shared" ca="1" si="11"/>
        <v>0.64518704382065328</v>
      </c>
      <c r="C714" s="2" t="s">
        <v>483</v>
      </c>
    </row>
    <row r="715" spans="1:3" x14ac:dyDescent="0.2">
      <c r="A715" s="2">
        <v>713</v>
      </c>
      <c r="B715" s="2">
        <f t="shared" ca="1" si="11"/>
        <v>0.53567124614733663</v>
      </c>
      <c r="C715" s="2" t="s">
        <v>482</v>
      </c>
    </row>
    <row r="716" spans="1:3" x14ac:dyDescent="0.2">
      <c r="A716" s="2">
        <v>714</v>
      </c>
      <c r="B716" s="2">
        <f t="shared" ca="1" si="11"/>
        <v>0.40103855453148296</v>
      </c>
      <c r="C716" s="2" t="s">
        <v>482</v>
      </c>
    </row>
    <row r="717" spans="1:3" x14ac:dyDescent="0.2">
      <c r="A717" s="2">
        <v>715</v>
      </c>
      <c r="B717" s="2">
        <f t="shared" ca="1" si="11"/>
        <v>0.74196191587470439</v>
      </c>
      <c r="C717" s="2" t="s">
        <v>482</v>
      </c>
    </row>
    <row r="718" spans="1:3" x14ac:dyDescent="0.2">
      <c r="A718" s="2">
        <v>716</v>
      </c>
      <c r="B718" s="2">
        <f t="shared" ca="1" si="11"/>
        <v>0.74850440258159689</v>
      </c>
      <c r="C718" s="2" t="s">
        <v>483</v>
      </c>
    </row>
    <row r="719" spans="1:3" x14ac:dyDescent="0.2">
      <c r="A719" s="2">
        <v>717</v>
      </c>
      <c r="B719" s="2">
        <f t="shared" ca="1" si="11"/>
        <v>0.62540932271146854</v>
      </c>
      <c r="C719" s="2" t="s">
        <v>482</v>
      </c>
    </row>
    <row r="720" spans="1:3" x14ac:dyDescent="0.2">
      <c r="A720" s="2">
        <v>718</v>
      </c>
      <c r="B720" s="2">
        <f t="shared" ca="1" si="11"/>
        <v>0.62557384553089257</v>
      </c>
      <c r="C720" s="2" t="s">
        <v>482</v>
      </c>
    </row>
    <row r="721" spans="1:3" x14ac:dyDescent="0.2">
      <c r="A721" s="2">
        <v>719</v>
      </c>
      <c r="B721" s="2">
        <f t="shared" ca="1" si="11"/>
        <v>0.6823515456139625</v>
      </c>
      <c r="C721" s="2" t="s">
        <v>482</v>
      </c>
    </row>
    <row r="722" spans="1:3" x14ac:dyDescent="0.2">
      <c r="A722" s="2">
        <v>720</v>
      </c>
      <c r="B722" s="2">
        <f t="shared" ca="1" si="11"/>
        <v>0.62746979257152824</v>
      </c>
      <c r="C722" s="2" t="s">
        <v>482</v>
      </c>
    </row>
    <row r="723" spans="1:3" x14ac:dyDescent="0.2">
      <c r="A723" s="2">
        <v>721</v>
      </c>
      <c r="B723" s="2">
        <f t="shared" ca="1" si="11"/>
        <v>0.95920542271218445</v>
      </c>
      <c r="C723" s="2" t="s">
        <v>483</v>
      </c>
    </row>
    <row r="724" spans="1:3" x14ac:dyDescent="0.2">
      <c r="A724" s="2">
        <v>722</v>
      </c>
      <c r="B724" s="2">
        <f t="shared" ca="1" si="11"/>
        <v>0.43120355333144611</v>
      </c>
      <c r="C724" s="2" t="s">
        <v>482</v>
      </c>
    </row>
    <row r="725" spans="1:3" x14ac:dyDescent="0.2">
      <c r="A725" s="2">
        <v>723</v>
      </c>
      <c r="B725" s="2">
        <f t="shared" ca="1" si="11"/>
        <v>0.69036663880847848</v>
      </c>
      <c r="C725" s="2" t="s">
        <v>483</v>
      </c>
    </row>
    <row r="726" spans="1:3" x14ac:dyDescent="0.2">
      <c r="A726" s="2">
        <v>724</v>
      </c>
      <c r="B726" s="2">
        <f t="shared" ca="1" si="11"/>
        <v>0.63723779091725063</v>
      </c>
      <c r="C726" s="2" t="s">
        <v>483</v>
      </c>
    </row>
    <row r="727" spans="1:3" x14ac:dyDescent="0.2">
      <c r="A727" s="2">
        <v>725</v>
      </c>
      <c r="B727" s="2">
        <f t="shared" ca="1" si="11"/>
        <v>0.58979755479717333</v>
      </c>
      <c r="C727" s="2" t="s">
        <v>482</v>
      </c>
    </row>
    <row r="728" spans="1:3" x14ac:dyDescent="0.2">
      <c r="A728" s="2">
        <v>726</v>
      </c>
      <c r="B728" s="2">
        <f t="shared" ca="1" si="11"/>
        <v>0.63346501306157943</v>
      </c>
      <c r="C728" s="2" t="s">
        <v>482</v>
      </c>
    </row>
    <row r="729" spans="1:3" x14ac:dyDescent="0.2">
      <c r="A729" s="2">
        <v>727</v>
      </c>
      <c r="B729" s="2">
        <f t="shared" ca="1" si="11"/>
        <v>0.78228450076480627</v>
      </c>
      <c r="C729" s="2" t="s">
        <v>483</v>
      </c>
    </row>
    <row r="730" spans="1:3" x14ac:dyDescent="0.2">
      <c r="A730" s="2">
        <v>728</v>
      </c>
      <c r="B730" s="2">
        <f t="shared" ca="1" si="11"/>
        <v>0.73058643619935748</v>
      </c>
      <c r="C730" s="2" t="s">
        <v>482</v>
      </c>
    </row>
    <row r="731" spans="1:3" x14ac:dyDescent="0.2">
      <c r="A731" s="2">
        <v>729</v>
      </c>
      <c r="B731" s="2">
        <f t="shared" ca="1" si="11"/>
        <v>0.87191213127682776</v>
      </c>
      <c r="C731" s="2" t="s">
        <v>483</v>
      </c>
    </row>
    <row r="732" spans="1:3" x14ac:dyDescent="0.2">
      <c r="A732" s="2">
        <v>730</v>
      </c>
      <c r="B732" s="2">
        <f t="shared" ca="1" si="11"/>
        <v>0.59108152238424982</v>
      </c>
      <c r="C732" s="2" t="s">
        <v>483</v>
      </c>
    </row>
    <row r="733" spans="1:3" x14ac:dyDescent="0.2">
      <c r="A733" s="2">
        <v>731</v>
      </c>
      <c r="B733" s="2">
        <f t="shared" ca="1" si="11"/>
        <v>0.76954449442863526</v>
      </c>
      <c r="C733" s="2" t="s">
        <v>483</v>
      </c>
    </row>
    <row r="734" spans="1:3" x14ac:dyDescent="0.2">
      <c r="A734" s="2">
        <v>732</v>
      </c>
      <c r="B734" s="2">
        <f t="shared" ca="1" si="11"/>
        <v>0.87456105465729195</v>
      </c>
      <c r="C734" s="2" t="s">
        <v>482</v>
      </c>
    </row>
    <row r="735" spans="1:3" x14ac:dyDescent="0.2">
      <c r="A735" s="2">
        <v>733</v>
      </c>
      <c r="B735" s="2">
        <f t="shared" ca="1" si="11"/>
        <v>0.53001731578832656</v>
      </c>
      <c r="C735" s="2" t="s">
        <v>482</v>
      </c>
    </row>
    <row r="736" spans="1:3" x14ac:dyDescent="0.2">
      <c r="A736" s="2">
        <v>734</v>
      </c>
      <c r="B736" s="2">
        <f t="shared" ca="1" si="11"/>
        <v>0.4713044267476344</v>
      </c>
      <c r="C736" s="2" t="s">
        <v>482</v>
      </c>
    </row>
    <row r="737" spans="1:3" x14ac:dyDescent="0.2">
      <c r="A737" s="2">
        <v>735</v>
      </c>
      <c r="B737" s="2">
        <f t="shared" ca="1" si="11"/>
        <v>0.84690463553256345</v>
      </c>
      <c r="C737" s="2" t="s">
        <v>483</v>
      </c>
    </row>
    <row r="738" spans="1:3" x14ac:dyDescent="0.2">
      <c r="A738" s="2">
        <v>736</v>
      </c>
      <c r="B738" s="2">
        <f t="shared" ca="1" si="11"/>
        <v>0.66318976639633442</v>
      </c>
      <c r="C738" s="2" t="s">
        <v>483</v>
      </c>
    </row>
    <row r="739" spans="1:3" x14ac:dyDescent="0.2">
      <c r="A739" s="2">
        <v>737</v>
      </c>
      <c r="B739" s="2">
        <f t="shared" ca="1" si="11"/>
        <v>0.76734180997218815</v>
      </c>
      <c r="C739" s="2" t="s">
        <v>482</v>
      </c>
    </row>
    <row r="740" spans="1:3" x14ac:dyDescent="0.2">
      <c r="A740" s="2">
        <v>738</v>
      </c>
      <c r="B740" s="2">
        <f t="shared" ca="1" si="11"/>
        <v>0.59870381150606555</v>
      </c>
      <c r="C740" s="2" t="s">
        <v>482</v>
      </c>
    </row>
    <row r="741" spans="1:3" x14ac:dyDescent="0.2">
      <c r="A741" s="2">
        <v>739</v>
      </c>
      <c r="B741" s="2">
        <f t="shared" ca="1" si="11"/>
        <v>0.63375181201656483</v>
      </c>
      <c r="C741" s="2" t="s">
        <v>483</v>
      </c>
    </row>
    <row r="742" spans="1:3" x14ac:dyDescent="0.2">
      <c r="A742" s="2">
        <v>740</v>
      </c>
      <c r="B742" s="2">
        <f t="shared" ca="1" si="11"/>
        <v>0.35845019857476285</v>
      </c>
      <c r="C742" s="2" t="s">
        <v>482</v>
      </c>
    </row>
    <row r="743" spans="1:3" x14ac:dyDescent="0.2">
      <c r="A743" s="2">
        <v>741</v>
      </c>
      <c r="B743" s="2">
        <f t="shared" ca="1" si="11"/>
        <v>0.41994451562538848</v>
      </c>
      <c r="C743" s="2" t="s">
        <v>482</v>
      </c>
    </row>
    <row r="744" spans="1:3" x14ac:dyDescent="0.2">
      <c r="A744" s="2">
        <v>742</v>
      </c>
      <c r="B744" s="2">
        <f t="shared" ca="1" si="11"/>
        <v>0.84643229573957046</v>
      </c>
      <c r="C744" s="2" t="s">
        <v>482</v>
      </c>
    </row>
    <row r="745" spans="1:3" x14ac:dyDescent="0.2">
      <c r="A745" s="2">
        <v>743</v>
      </c>
      <c r="B745" s="2">
        <f t="shared" ca="1" si="11"/>
        <v>0.54219417346671006</v>
      </c>
      <c r="C745" s="2" t="s">
        <v>482</v>
      </c>
    </row>
    <row r="746" spans="1:3" x14ac:dyDescent="0.2">
      <c r="A746" s="2">
        <v>744</v>
      </c>
      <c r="B746" s="2">
        <f t="shared" ca="1" si="11"/>
        <v>0.78603859943956444</v>
      </c>
      <c r="C746" s="2" t="s">
        <v>482</v>
      </c>
    </row>
    <row r="747" spans="1:3" x14ac:dyDescent="0.2">
      <c r="A747" s="2">
        <v>745</v>
      </c>
      <c r="B747" s="2">
        <f t="shared" ca="1" si="11"/>
        <v>0.70820841565080328</v>
      </c>
      <c r="C747" s="2" t="s">
        <v>482</v>
      </c>
    </row>
    <row r="748" spans="1:3" x14ac:dyDescent="0.2">
      <c r="A748" s="2">
        <v>746</v>
      </c>
      <c r="B748" s="2">
        <f t="shared" ca="1" si="11"/>
        <v>0.7932869069220293</v>
      </c>
      <c r="C748" s="2" t="s">
        <v>483</v>
      </c>
    </row>
    <row r="749" spans="1:3" x14ac:dyDescent="0.2">
      <c r="A749" s="2">
        <v>747</v>
      </c>
      <c r="B749" s="2">
        <f t="shared" ca="1" si="11"/>
        <v>0.77942845712769193</v>
      </c>
      <c r="C749" s="2" t="s">
        <v>483</v>
      </c>
    </row>
    <row r="750" spans="1:3" x14ac:dyDescent="0.2">
      <c r="A750" s="2">
        <v>748</v>
      </c>
      <c r="B750" s="2">
        <f t="shared" ca="1" si="11"/>
        <v>0.55431894977243468</v>
      </c>
      <c r="C750" s="2" t="s">
        <v>482</v>
      </c>
    </row>
    <row r="751" spans="1:3" x14ac:dyDescent="0.2">
      <c r="A751" s="2">
        <v>749</v>
      </c>
      <c r="B751" s="2">
        <f t="shared" ca="1" si="11"/>
        <v>0.55847324007595012</v>
      </c>
      <c r="C751" s="2" t="s">
        <v>483</v>
      </c>
    </row>
    <row r="752" spans="1:3" x14ac:dyDescent="0.2">
      <c r="A752" s="2">
        <v>750</v>
      </c>
      <c r="B752" s="2">
        <f t="shared" ca="1" si="11"/>
        <v>0.30195528142712297</v>
      </c>
      <c r="C752" s="2" t="s">
        <v>482</v>
      </c>
    </row>
    <row r="753" spans="1:3" x14ac:dyDescent="0.2">
      <c r="A753" s="2">
        <v>751</v>
      </c>
      <c r="B753" s="2">
        <f t="shared" ca="1" si="11"/>
        <v>0.65345036892179509</v>
      </c>
      <c r="C753" s="2" t="s">
        <v>483</v>
      </c>
    </row>
    <row r="754" spans="1:3" x14ac:dyDescent="0.2">
      <c r="A754" s="2">
        <v>752</v>
      </c>
      <c r="B754" s="2">
        <f t="shared" ca="1" si="11"/>
        <v>0.5665836378829926</v>
      </c>
      <c r="C754" s="2" t="s">
        <v>483</v>
      </c>
    </row>
    <row r="755" spans="1:3" x14ac:dyDescent="0.2">
      <c r="A755" s="2">
        <v>753</v>
      </c>
      <c r="B755" s="2">
        <f t="shared" ca="1" si="11"/>
        <v>0.67100765976876242</v>
      </c>
      <c r="C755" s="2" t="s">
        <v>483</v>
      </c>
    </row>
    <row r="756" spans="1:3" x14ac:dyDescent="0.2">
      <c r="A756" s="2">
        <v>754</v>
      </c>
      <c r="B756" s="2">
        <f t="shared" ca="1" si="11"/>
        <v>0.64150089053410031</v>
      </c>
      <c r="C756" s="2" t="s">
        <v>483</v>
      </c>
    </row>
    <row r="757" spans="1:3" x14ac:dyDescent="0.2">
      <c r="A757" s="2">
        <v>755</v>
      </c>
      <c r="B757" s="2">
        <f t="shared" ca="1" si="11"/>
        <v>0.53488126607224462</v>
      </c>
      <c r="C757" s="2" t="s">
        <v>482</v>
      </c>
    </row>
    <row r="758" spans="1:3" x14ac:dyDescent="0.2">
      <c r="A758" s="2">
        <v>756</v>
      </c>
      <c r="B758" s="2">
        <f t="shared" ca="1" si="11"/>
        <v>0.93169790849631784</v>
      </c>
      <c r="C758" s="2" t="s">
        <v>483</v>
      </c>
    </row>
    <row r="759" spans="1:3" x14ac:dyDescent="0.2">
      <c r="A759" s="2">
        <v>757</v>
      </c>
      <c r="B759" s="2">
        <f t="shared" ca="1" si="11"/>
        <v>0.78244366971462365</v>
      </c>
      <c r="C759" s="2" t="s">
        <v>483</v>
      </c>
    </row>
    <row r="760" spans="1:3" x14ac:dyDescent="0.2">
      <c r="A760" s="2">
        <v>758</v>
      </c>
      <c r="B760" s="2">
        <f t="shared" ca="1" si="11"/>
        <v>0.64160866327747657</v>
      </c>
      <c r="C760" s="2" t="s">
        <v>483</v>
      </c>
    </row>
    <row r="761" spans="1:3" x14ac:dyDescent="0.2">
      <c r="A761" s="2">
        <v>759</v>
      </c>
      <c r="B761" s="2">
        <f t="shared" ca="1" si="11"/>
        <v>0.62674349993058087</v>
      </c>
      <c r="C761" s="2" t="s">
        <v>482</v>
      </c>
    </row>
    <row r="762" spans="1:3" x14ac:dyDescent="0.2">
      <c r="A762" s="2">
        <v>760</v>
      </c>
      <c r="B762" s="2">
        <f t="shared" ca="1" si="11"/>
        <v>0.64100348913842042</v>
      </c>
      <c r="C762" s="2" t="s">
        <v>483</v>
      </c>
    </row>
    <row r="763" spans="1:3" x14ac:dyDescent="0.2">
      <c r="A763" s="2">
        <v>761</v>
      </c>
      <c r="B763" s="2">
        <f t="shared" ca="1" si="11"/>
        <v>0.55521488879222181</v>
      </c>
      <c r="C763" s="2" t="s">
        <v>482</v>
      </c>
    </row>
    <row r="764" spans="1:3" x14ac:dyDescent="0.2">
      <c r="A764" s="2">
        <v>762</v>
      </c>
      <c r="B764" s="2">
        <f t="shared" ca="1" si="11"/>
        <v>0.58135122392654903</v>
      </c>
      <c r="C764" s="2" t="s">
        <v>482</v>
      </c>
    </row>
    <row r="765" spans="1:3" x14ac:dyDescent="0.2">
      <c r="A765" s="2">
        <v>763</v>
      </c>
      <c r="B765" s="2">
        <f t="shared" ca="1" si="11"/>
        <v>0.6213003530145782</v>
      </c>
      <c r="C765" s="2" t="s">
        <v>482</v>
      </c>
    </row>
    <row r="766" spans="1:3" x14ac:dyDescent="0.2">
      <c r="A766" s="2">
        <v>764</v>
      </c>
      <c r="B766" s="2">
        <f t="shared" ca="1" si="11"/>
        <v>0.62055510615528398</v>
      </c>
      <c r="C766" s="2" t="s">
        <v>482</v>
      </c>
    </row>
    <row r="767" spans="1:3" x14ac:dyDescent="0.2">
      <c r="A767" s="2">
        <v>765</v>
      </c>
      <c r="B767" s="2">
        <f t="shared" ca="1" si="11"/>
        <v>0.59785340771053619</v>
      </c>
      <c r="C767" s="2" t="s">
        <v>482</v>
      </c>
    </row>
    <row r="768" spans="1:3" x14ac:dyDescent="0.2">
      <c r="A768" s="2">
        <v>766</v>
      </c>
      <c r="B768" s="2">
        <f t="shared" ca="1" si="11"/>
        <v>0.94801332355485168</v>
      </c>
      <c r="C768" s="2" t="s">
        <v>482</v>
      </c>
    </row>
    <row r="769" spans="1:3" x14ac:dyDescent="0.2">
      <c r="A769" s="2">
        <v>767</v>
      </c>
      <c r="B769" s="2">
        <f t="shared" ca="1" si="11"/>
        <v>0.57468049040858615</v>
      </c>
      <c r="C769" s="2" t="s">
        <v>483</v>
      </c>
    </row>
    <row r="770" spans="1:3" x14ac:dyDescent="0.2">
      <c r="A770" s="2">
        <v>768</v>
      </c>
      <c r="B770" s="2">
        <f t="shared" ca="1" si="11"/>
        <v>0.50522694406164137</v>
      </c>
      <c r="C770" s="2" t="s">
        <v>483</v>
      </c>
    </row>
    <row r="771" spans="1:3" x14ac:dyDescent="0.2">
      <c r="A771" s="2">
        <v>769</v>
      </c>
      <c r="B771" s="2">
        <f t="shared" ref="B771:B834" ca="1" si="12">IF(C771="Bomb",_xlfn.NORM.INV(RAND(),0.7,0.1),_xlfn.NORM.INV(RAND(),0.6,0.15))</f>
        <v>0.53252917354027307</v>
      </c>
      <c r="C771" s="2" t="s">
        <v>482</v>
      </c>
    </row>
    <row r="772" spans="1:3" x14ac:dyDescent="0.2">
      <c r="A772" s="2">
        <v>770</v>
      </c>
      <c r="B772" s="2">
        <f t="shared" ca="1" si="12"/>
        <v>0.62795545088570681</v>
      </c>
      <c r="C772" s="2" t="s">
        <v>483</v>
      </c>
    </row>
    <row r="773" spans="1:3" x14ac:dyDescent="0.2">
      <c r="A773" s="2">
        <v>771</v>
      </c>
      <c r="B773" s="2">
        <f t="shared" ca="1" si="12"/>
        <v>0.37528689026119832</v>
      </c>
      <c r="C773" s="2" t="s">
        <v>482</v>
      </c>
    </row>
    <row r="774" spans="1:3" x14ac:dyDescent="0.2">
      <c r="A774" s="2">
        <v>772</v>
      </c>
      <c r="B774" s="2">
        <f t="shared" ca="1" si="12"/>
        <v>0.43010744382718002</v>
      </c>
      <c r="C774" s="2" t="s">
        <v>482</v>
      </c>
    </row>
    <row r="775" spans="1:3" x14ac:dyDescent="0.2">
      <c r="A775" s="2">
        <v>773</v>
      </c>
      <c r="B775" s="2">
        <f t="shared" ca="1" si="12"/>
        <v>0.54710851053717224</v>
      </c>
      <c r="C775" s="2" t="s">
        <v>482</v>
      </c>
    </row>
    <row r="776" spans="1:3" x14ac:dyDescent="0.2">
      <c r="A776" s="2">
        <v>774</v>
      </c>
      <c r="B776" s="2">
        <f t="shared" ca="1" si="12"/>
        <v>0.70543961872248173</v>
      </c>
      <c r="C776" s="2" t="s">
        <v>482</v>
      </c>
    </row>
    <row r="777" spans="1:3" x14ac:dyDescent="0.2">
      <c r="A777" s="2">
        <v>775</v>
      </c>
      <c r="B777" s="2">
        <f t="shared" ca="1" si="12"/>
        <v>0.74733702350217301</v>
      </c>
      <c r="C777" s="2" t="s">
        <v>483</v>
      </c>
    </row>
    <row r="778" spans="1:3" x14ac:dyDescent="0.2">
      <c r="A778" s="2">
        <v>776</v>
      </c>
      <c r="B778" s="2">
        <f t="shared" ca="1" si="12"/>
        <v>0.54824703535696329</v>
      </c>
      <c r="C778" s="2" t="s">
        <v>482</v>
      </c>
    </row>
    <row r="779" spans="1:3" x14ac:dyDescent="0.2">
      <c r="A779" s="2">
        <v>777</v>
      </c>
      <c r="B779" s="2">
        <f t="shared" ca="1" si="12"/>
        <v>0.69221016805914082</v>
      </c>
      <c r="C779" s="2" t="s">
        <v>483</v>
      </c>
    </row>
    <row r="780" spans="1:3" x14ac:dyDescent="0.2">
      <c r="A780" s="2">
        <v>778</v>
      </c>
      <c r="B780" s="2">
        <f t="shared" ca="1" si="12"/>
        <v>0.66218666776567026</v>
      </c>
      <c r="C780" s="2" t="s">
        <v>483</v>
      </c>
    </row>
    <row r="781" spans="1:3" x14ac:dyDescent="0.2">
      <c r="A781" s="2">
        <v>779</v>
      </c>
      <c r="B781" s="2">
        <f t="shared" ca="1" si="12"/>
        <v>0.77143187239720568</v>
      </c>
      <c r="C781" s="2" t="s">
        <v>483</v>
      </c>
    </row>
    <row r="782" spans="1:3" x14ac:dyDescent="0.2">
      <c r="A782" s="2">
        <v>780</v>
      </c>
      <c r="B782" s="2">
        <f t="shared" ca="1" si="12"/>
        <v>0.60072687239158939</v>
      </c>
      <c r="C782" s="2" t="s">
        <v>483</v>
      </c>
    </row>
    <row r="783" spans="1:3" x14ac:dyDescent="0.2">
      <c r="A783" s="2">
        <v>781</v>
      </c>
      <c r="B783" s="2">
        <f t="shared" ca="1" si="12"/>
        <v>0.76501840150005673</v>
      </c>
      <c r="C783" s="2" t="s">
        <v>483</v>
      </c>
    </row>
    <row r="784" spans="1:3" x14ac:dyDescent="0.2">
      <c r="A784" s="2">
        <v>782</v>
      </c>
      <c r="B784" s="2">
        <f t="shared" ca="1" si="12"/>
        <v>0.70399533049575347</v>
      </c>
      <c r="C784" s="2" t="s">
        <v>483</v>
      </c>
    </row>
    <row r="785" spans="1:3" x14ac:dyDescent="0.2">
      <c r="A785" s="2">
        <v>783</v>
      </c>
      <c r="B785" s="2">
        <f t="shared" ca="1" si="12"/>
        <v>0.68659935166463126</v>
      </c>
      <c r="C785" s="2" t="s">
        <v>483</v>
      </c>
    </row>
    <row r="786" spans="1:3" x14ac:dyDescent="0.2">
      <c r="A786" s="2">
        <v>784</v>
      </c>
      <c r="B786" s="2">
        <f t="shared" ca="1" si="12"/>
        <v>0.49925402636941818</v>
      </c>
      <c r="C786" s="2" t="s">
        <v>482</v>
      </c>
    </row>
    <row r="787" spans="1:3" x14ac:dyDescent="0.2">
      <c r="A787" s="2">
        <v>785</v>
      </c>
      <c r="B787" s="2">
        <f t="shared" ca="1" si="12"/>
        <v>0.59707650927335532</v>
      </c>
      <c r="C787" s="2" t="s">
        <v>482</v>
      </c>
    </row>
    <row r="788" spans="1:3" x14ac:dyDescent="0.2">
      <c r="A788" s="2">
        <v>786</v>
      </c>
      <c r="B788" s="2">
        <f t="shared" ca="1" si="12"/>
        <v>0.74532573621224962</v>
      </c>
      <c r="C788" s="2" t="s">
        <v>482</v>
      </c>
    </row>
    <row r="789" spans="1:3" x14ac:dyDescent="0.2">
      <c r="A789" s="2">
        <v>787</v>
      </c>
      <c r="B789" s="2">
        <f t="shared" ca="1" si="12"/>
        <v>0.75738860303747257</v>
      </c>
      <c r="C789" s="2" t="s">
        <v>483</v>
      </c>
    </row>
    <row r="790" spans="1:3" x14ac:dyDescent="0.2">
      <c r="A790" s="2">
        <v>788</v>
      </c>
      <c r="B790" s="2">
        <f t="shared" ca="1" si="12"/>
        <v>0.3628147110214015</v>
      </c>
      <c r="C790" s="2" t="s">
        <v>482</v>
      </c>
    </row>
    <row r="791" spans="1:3" x14ac:dyDescent="0.2">
      <c r="A791" s="2">
        <v>789</v>
      </c>
      <c r="B791" s="2">
        <f t="shared" ca="1" si="12"/>
        <v>0.56528465343656442</v>
      </c>
      <c r="C791" s="2" t="s">
        <v>483</v>
      </c>
    </row>
    <row r="792" spans="1:3" x14ac:dyDescent="0.2">
      <c r="A792" s="2">
        <v>790</v>
      </c>
      <c r="B792" s="2">
        <f t="shared" ca="1" si="12"/>
        <v>0.79093196742090699</v>
      </c>
      <c r="C792" s="2" t="s">
        <v>483</v>
      </c>
    </row>
    <row r="793" spans="1:3" x14ac:dyDescent="0.2">
      <c r="A793" s="2">
        <v>791</v>
      </c>
      <c r="B793" s="2">
        <f t="shared" ca="1" si="12"/>
        <v>0.52728686051822904</v>
      </c>
      <c r="C793" s="2" t="s">
        <v>482</v>
      </c>
    </row>
    <row r="794" spans="1:3" x14ac:dyDescent="0.2">
      <c r="A794" s="2">
        <v>792</v>
      </c>
      <c r="B794" s="2">
        <f t="shared" ca="1" si="12"/>
        <v>0.5912270934457613</v>
      </c>
      <c r="C794" s="2" t="s">
        <v>482</v>
      </c>
    </row>
    <row r="795" spans="1:3" x14ac:dyDescent="0.2">
      <c r="A795" s="2">
        <v>793</v>
      </c>
      <c r="B795" s="2">
        <f t="shared" ca="1" si="12"/>
        <v>0.71215384294780337</v>
      </c>
      <c r="C795" s="2" t="s">
        <v>483</v>
      </c>
    </row>
    <row r="796" spans="1:3" x14ac:dyDescent="0.2">
      <c r="A796" s="2">
        <v>794</v>
      </c>
      <c r="B796" s="2">
        <f t="shared" ca="1" si="12"/>
        <v>0.76304211436847358</v>
      </c>
      <c r="C796" s="2" t="s">
        <v>482</v>
      </c>
    </row>
    <row r="797" spans="1:3" x14ac:dyDescent="0.2">
      <c r="A797" s="2">
        <v>795</v>
      </c>
      <c r="B797" s="2">
        <f t="shared" ca="1" si="12"/>
        <v>0.58977370345247793</v>
      </c>
      <c r="C797" s="2" t="s">
        <v>482</v>
      </c>
    </row>
    <row r="798" spans="1:3" x14ac:dyDescent="0.2">
      <c r="A798" s="2">
        <v>796</v>
      </c>
      <c r="B798" s="2">
        <f t="shared" ca="1" si="12"/>
        <v>0.54788989143850553</v>
      </c>
      <c r="C798" s="2" t="s">
        <v>482</v>
      </c>
    </row>
    <row r="799" spans="1:3" x14ac:dyDescent="0.2">
      <c r="A799" s="2">
        <v>797</v>
      </c>
      <c r="B799" s="2">
        <f t="shared" ca="1" si="12"/>
        <v>0.55626485248886226</v>
      </c>
      <c r="C799" s="2" t="s">
        <v>482</v>
      </c>
    </row>
    <row r="800" spans="1:3" x14ac:dyDescent="0.2">
      <c r="A800" s="2">
        <v>798</v>
      </c>
      <c r="B800" s="2">
        <f t="shared" ca="1" si="12"/>
        <v>0.68213022955673486</v>
      </c>
      <c r="C800" s="2" t="s">
        <v>483</v>
      </c>
    </row>
    <row r="801" spans="1:3" x14ac:dyDescent="0.2">
      <c r="A801" s="2">
        <v>799</v>
      </c>
      <c r="B801" s="2">
        <f t="shared" ca="1" si="12"/>
        <v>0.31657112266622589</v>
      </c>
      <c r="C801" s="2" t="s">
        <v>482</v>
      </c>
    </row>
    <row r="802" spans="1:3" x14ac:dyDescent="0.2">
      <c r="A802" s="2">
        <v>800</v>
      </c>
      <c r="B802" s="2">
        <f t="shared" ca="1" si="12"/>
        <v>0.77515428815895338</v>
      </c>
      <c r="C802" s="2" t="s">
        <v>482</v>
      </c>
    </row>
    <row r="803" spans="1:3" x14ac:dyDescent="0.2">
      <c r="A803" s="2">
        <v>801</v>
      </c>
      <c r="B803" s="2">
        <f t="shared" ca="1" si="12"/>
        <v>0.7465643171383376</v>
      </c>
      <c r="C803" s="2" t="s">
        <v>482</v>
      </c>
    </row>
    <row r="804" spans="1:3" x14ac:dyDescent="0.2">
      <c r="A804" s="2">
        <v>802</v>
      </c>
      <c r="B804" s="2">
        <f t="shared" ca="1" si="12"/>
        <v>0.48592196780375568</v>
      </c>
      <c r="C804" s="2" t="s">
        <v>482</v>
      </c>
    </row>
    <row r="805" spans="1:3" x14ac:dyDescent="0.2">
      <c r="A805" s="2">
        <v>803</v>
      </c>
      <c r="B805" s="2">
        <f t="shared" ca="1" si="12"/>
        <v>0.7445540566444061</v>
      </c>
      <c r="C805" s="2" t="s">
        <v>483</v>
      </c>
    </row>
    <row r="806" spans="1:3" x14ac:dyDescent="0.2">
      <c r="A806" s="2">
        <v>804</v>
      </c>
      <c r="B806" s="2">
        <f t="shared" ca="1" si="12"/>
        <v>0.58157638253822175</v>
      </c>
      <c r="C806" s="2" t="s">
        <v>482</v>
      </c>
    </row>
    <row r="807" spans="1:3" x14ac:dyDescent="0.2">
      <c r="A807" s="2">
        <v>805</v>
      </c>
      <c r="B807" s="2">
        <f t="shared" ca="1" si="12"/>
        <v>0.47019264738257416</v>
      </c>
      <c r="C807" s="2" t="s">
        <v>483</v>
      </c>
    </row>
    <row r="808" spans="1:3" x14ac:dyDescent="0.2">
      <c r="A808" s="2">
        <v>806</v>
      </c>
      <c r="B808" s="2">
        <f t="shared" ca="1" si="12"/>
        <v>0.92310019297154988</v>
      </c>
      <c r="C808" s="2" t="s">
        <v>482</v>
      </c>
    </row>
    <row r="809" spans="1:3" x14ac:dyDescent="0.2">
      <c r="A809" s="2">
        <v>807</v>
      </c>
      <c r="B809" s="2">
        <f t="shared" ca="1" si="12"/>
        <v>0.71931248531698921</v>
      </c>
      <c r="C809" s="2" t="s">
        <v>483</v>
      </c>
    </row>
    <row r="810" spans="1:3" x14ac:dyDescent="0.2">
      <c r="A810" s="2">
        <v>808</v>
      </c>
      <c r="B810" s="2">
        <f t="shared" ca="1" si="12"/>
        <v>0.89999544812020282</v>
      </c>
      <c r="C810" s="2" t="s">
        <v>483</v>
      </c>
    </row>
    <row r="811" spans="1:3" x14ac:dyDescent="0.2">
      <c r="A811" s="2">
        <v>809</v>
      </c>
      <c r="B811" s="2">
        <f t="shared" ca="1" si="12"/>
        <v>0.61232385272800915</v>
      </c>
      <c r="C811" s="2" t="s">
        <v>483</v>
      </c>
    </row>
    <row r="812" spans="1:3" x14ac:dyDescent="0.2">
      <c r="A812" s="2">
        <v>810</v>
      </c>
      <c r="B812" s="2">
        <f t="shared" ca="1" si="12"/>
        <v>0.74707630058350516</v>
      </c>
      <c r="C812" s="2" t="s">
        <v>483</v>
      </c>
    </row>
    <row r="813" spans="1:3" x14ac:dyDescent="0.2">
      <c r="A813" s="2">
        <v>811</v>
      </c>
      <c r="B813" s="2">
        <f t="shared" ca="1" si="12"/>
        <v>0.86293928154694988</v>
      </c>
      <c r="C813" s="2" t="s">
        <v>482</v>
      </c>
    </row>
    <row r="814" spans="1:3" x14ac:dyDescent="0.2">
      <c r="A814" s="2">
        <v>812</v>
      </c>
      <c r="B814" s="2">
        <f t="shared" ca="1" si="12"/>
        <v>0.60365621829749583</v>
      </c>
      <c r="C814" s="2" t="s">
        <v>483</v>
      </c>
    </row>
    <row r="815" spans="1:3" x14ac:dyDescent="0.2">
      <c r="A815" s="2">
        <v>813</v>
      </c>
      <c r="B815" s="2">
        <f t="shared" ca="1" si="12"/>
        <v>0.76160960681549084</v>
      </c>
      <c r="C815" s="2" t="s">
        <v>483</v>
      </c>
    </row>
    <row r="816" spans="1:3" x14ac:dyDescent="0.2">
      <c r="A816" s="2">
        <v>814</v>
      </c>
      <c r="B816" s="2">
        <f t="shared" ca="1" si="12"/>
        <v>0.68794192184912073</v>
      </c>
      <c r="C816" s="2" t="s">
        <v>482</v>
      </c>
    </row>
    <row r="817" spans="1:3" x14ac:dyDescent="0.2">
      <c r="A817" s="2">
        <v>815</v>
      </c>
      <c r="B817" s="2">
        <f t="shared" ca="1" si="12"/>
        <v>0.68697920921776046</v>
      </c>
      <c r="C817" s="2" t="s">
        <v>482</v>
      </c>
    </row>
    <row r="818" spans="1:3" x14ac:dyDescent="0.2">
      <c r="A818" s="2">
        <v>816</v>
      </c>
      <c r="B818" s="2">
        <f t="shared" ca="1" si="12"/>
        <v>0.74014416101999414</v>
      </c>
      <c r="C818" s="2" t="s">
        <v>482</v>
      </c>
    </row>
    <row r="819" spans="1:3" x14ac:dyDescent="0.2">
      <c r="A819" s="2">
        <v>817</v>
      </c>
      <c r="B819" s="2">
        <f t="shared" ca="1" si="12"/>
        <v>0.72329655593891506</v>
      </c>
      <c r="C819" s="2" t="s">
        <v>482</v>
      </c>
    </row>
    <row r="820" spans="1:3" x14ac:dyDescent="0.2">
      <c r="A820" s="2">
        <v>818</v>
      </c>
      <c r="B820" s="2">
        <f t="shared" ca="1" si="12"/>
        <v>0.2802236410253558</v>
      </c>
      <c r="C820" s="2" t="s">
        <v>482</v>
      </c>
    </row>
    <row r="821" spans="1:3" x14ac:dyDescent="0.2">
      <c r="A821" s="2">
        <v>819</v>
      </c>
      <c r="B821" s="2">
        <f t="shared" ca="1" si="12"/>
        <v>0.5284484993884645</v>
      </c>
      <c r="C821" s="2" t="s">
        <v>482</v>
      </c>
    </row>
    <row r="822" spans="1:3" x14ac:dyDescent="0.2">
      <c r="A822" s="2">
        <v>820</v>
      </c>
      <c r="B822" s="2">
        <f t="shared" ca="1" si="12"/>
        <v>0.72525679901869133</v>
      </c>
      <c r="C822" s="2" t="s">
        <v>482</v>
      </c>
    </row>
    <row r="823" spans="1:3" x14ac:dyDescent="0.2">
      <c r="A823" s="2">
        <v>821</v>
      </c>
      <c r="B823" s="2">
        <f t="shared" ca="1" si="12"/>
        <v>0.68193174439034898</v>
      </c>
      <c r="C823" s="2" t="s">
        <v>483</v>
      </c>
    </row>
    <row r="824" spans="1:3" x14ac:dyDescent="0.2">
      <c r="A824" s="2">
        <v>822</v>
      </c>
      <c r="B824" s="2">
        <f t="shared" ca="1" si="12"/>
        <v>0.50622697634622793</v>
      </c>
      <c r="C824" s="2" t="s">
        <v>482</v>
      </c>
    </row>
    <row r="825" spans="1:3" x14ac:dyDescent="0.2">
      <c r="A825" s="2">
        <v>823</v>
      </c>
      <c r="B825" s="2">
        <f t="shared" ca="1" si="12"/>
        <v>0.7530882922924198</v>
      </c>
      <c r="C825" s="2" t="s">
        <v>483</v>
      </c>
    </row>
    <row r="826" spans="1:3" x14ac:dyDescent="0.2">
      <c r="A826" s="2">
        <v>824</v>
      </c>
      <c r="B826" s="2">
        <f t="shared" ca="1" si="12"/>
        <v>0.66513989246921346</v>
      </c>
      <c r="C826" s="2" t="s">
        <v>483</v>
      </c>
    </row>
    <row r="827" spans="1:3" x14ac:dyDescent="0.2">
      <c r="A827" s="2">
        <v>825</v>
      </c>
      <c r="B827" s="2">
        <f t="shared" ca="1" si="12"/>
        <v>0.63377199762470715</v>
      </c>
      <c r="C827" s="2" t="s">
        <v>483</v>
      </c>
    </row>
    <row r="828" spans="1:3" x14ac:dyDescent="0.2">
      <c r="A828" s="2">
        <v>826</v>
      </c>
      <c r="B828" s="2">
        <f t="shared" ca="1" si="12"/>
        <v>0.71756785534012035</v>
      </c>
      <c r="C828" s="2" t="s">
        <v>482</v>
      </c>
    </row>
    <row r="829" spans="1:3" x14ac:dyDescent="0.2">
      <c r="A829" s="2">
        <v>827</v>
      </c>
      <c r="B829" s="2">
        <f t="shared" ca="1" si="12"/>
        <v>0.43469991375741074</v>
      </c>
      <c r="C829" s="2" t="s">
        <v>482</v>
      </c>
    </row>
    <row r="830" spans="1:3" x14ac:dyDescent="0.2">
      <c r="A830" s="2">
        <v>828</v>
      </c>
      <c r="B830" s="2">
        <f t="shared" ca="1" si="12"/>
        <v>0.61229879055918812</v>
      </c>
      <c r="C830" s="2" t="s">
        <v>482</v>
      </c>
    </row>
    <row r="831" spans="1:3" x14ac:dyDescent="0.2">
      <c r="A831" s="2">
        <v>829</v>
      </c>
      <c r="B831" s="2">
        <f t="shared" ca="1" si="12"/>
        <v>0.81904557181555115</v>
      </c>
      <c r="C831" s="2" t="s">
        <v>483</v>
      </c>
    </row>
    <row r="832" spans="1:3" x14ac:dyDescent="0.2">
      <c r="A832" s="2">
        <v>830</v>
      </c>
      <c r="B832" s="2">
        <f t="shared" ca="1" si="12"/>
        <v>0.36740538785936677</v>
      </c>
      <c r="C832" s="2" t="s">
        <v>482</v>
      </c>
    </row>
    <row r="833" spans="1:3" x14ac:dyDescent="0.2">
      <c r="A833" s="2">
        <v>831</v>
      </c>
      <c r="B833" s="2">
        <f t="shared" ca="1" si="12"/>
        <v>0.74219176981992951</v>
      </c>
      <c r="C833" s="2" t="s">
        <v>482</v>
      </c>
    </row>
    <row r="834" spans="1:3" x14ac:dyDescent="0.2">
      <c r="A834" s="2">
        <v>832</v>
      </c>
      <c r="B834" s="2">
        <f t="shared" ca="1" si="12"/>
        <v>0.58986001415773215</v>
      </c>
      <c r="C834" s="2" t="s">
        <v>482</v>
      </c>
    </row>
    <row r="835" spans="1:3" x14ac:dyDescent="0.2">
      <c r="A835" s="2">
        <v>833</v>
      </c>
      <c r="B835" s="2">
        <f t="shared" ref="B835:B898" ca="1" si="13">IF(C835="Bomb",_xlfn.NORM.INV(RAND(),0.7,0.1),_xlfn.NORM.INV(RAND(),0.6,0.15))</f>
        <v>0.77947845175624497</v>
      </c>
      <c r="C835" s="2" t="s">
        <v>483</v>
      </c>
    </row>
    <row r="836" spans="1:3" x14ac:dyDescent="0.2">
      <c r="A836" s="2">
        <v>834</v>
      </c>
      <c r="B836" s="2">
        <f t="shared" ca="1" si="13"/>
        <v>0.64272155082379634</v>
      </c>
      <c r="C836" s="2" t="s">
        <v>482</v>
      </c>
    </row>
    <row r="837" spans="1:3" x14ac:dyDescent="0.2">
      <c r="A837" s="2">
        <v>835</v>
      </c>
      <c r="B837" s="2">
        <f t="shared" ca="1" si="13"/>
        <v>0.68781606585004618</v>
      </c>
      <c r="C837" s="2" t="s">
        <v>483</v>
      </c>
    </row>
    <row r="838" spans="1:3" x14ac:dyDescent="0.2">
      <c r="A838" s="2">
        <v>836</v>
      </c>
      <c r="B838" s="2">
        <f t="shared" ca="1" si="13"/>
        <v>0.61323606657939922</v>
      </c>
      <c r="C838" s="2" t="s">
        <v>482</v>
      </c>
    </row>
    <row r="839" spans="1:3" x14ac:dyDescent="0.2">
      <c r="A839" s="2">
        <v>837</v>
      </c>
      <c r="B839" s="2">
        <f t="shared" ca="1" si="13"/>
        <v>0.64609769204350398</v>
      </c>
      <c r="C839" s="2" t="s">
        <v>483</v>
      </c>
    </row>
    <row r="840" spans="1:3" x14ac:dyDescent="0.2">
      <c r="A840" s="2">
        <v>838</v>
      </c>
      <c r="B840" s="2">
        <f t="shared" ca="1" si="13"/>
        <v>0.68021088480563796</v>
      </c>
      <c r="C840" s="2" t="s">
        <v>482</v>
      </c>
    </row>
    <row r="841" spans="1:3" x14ac:dyDescent="0.2">
      <c r="A841" s="2">
        <v>839</v>
      </c>
      <c r="B841" s="2">
        <f t="shared" ca="1" si="13"/>
        <v>0.73981243267378283</v>
      </c>
      <c r="C841" s="2" t="s">
        <v>483</v>
      </c>
    </row>
    <row r="842" spans="1:3" x14ac:dyDescent="0.2">
      <c r="A842" s="2">
        <v>840</v>
      </c>
      <c r="B842" s="2">
        <f t="shared" ca="1" si="13"/>
        <v>0.92303833675312041</v>
      </c>
      <c r="C842" s="2" t="s">
        <v>483</v>
      </c>
    </row>
    <row r="843" spans="1:3" x14ac:dyDescent="0.2">
      <c r="A843" s="2">
        <v>841</v>
      </c>
      <c r="B843" s="2">
        <f t="shared" ca="1" si="13"/>
        <v>0.58475013594390446</v>
      </c>
      <c r="C843" s="2" t="s">
        <v>483</v>
      </c>
    </row>
    <row r="844" spans="1:3" x14ac:dyDescent="0.2">
      <c r="A844" s="2">
        <v>842</v>
      </c>
      <c r="B844" s="2">
        <f t="shared" ca="1" si="13"/>
        <v>0.74844988058898865</v>
      </c>
      <c r="C844" s="2" t="s">
        <v>482</v>
      </c>
    </row>
    <row r="845" spans="1:3" x14ac:dyDescent="0.2">
      <c r="A845" s="2">
        <v>843</v>
      </c>
      <c r="B845" s="2">
        <f t="shared" ca="1" si="13"/>
        <v>0.66277674013502796</v>
      </c>
      <c r="C845" s="2" t="s">
        <v>482</v>
      </c>
    </row>
    <row r="846" spans="1:3" x14ac:dyDescent="0.2">
      <c r="A846" s="2">
        <v>844</v>
      </c>
      <c r="B846" s="2">
        <f t="shared" ca="1" si="13"/>
        <v>0.38702621554807826</v>
      </c>
      <c r="C846" s="2" t="s">
        <v>482</v>
      </c>
    </row>
    <row r="847" spans="1:3" x14ac:dyDescent="0.2">
      <c r="A847" s="2">
        <v>845</v>
      </c>
      <c r="B847" s="2">
        <f t="shared" ca="1" si="13"/>
        <v>0.73757811621675295</v>
      </c>
      <c r="C847" s="2" t="s">
        <v>482</v>
      </c>
    </row>
    <row r="848" spans="1:3" x14ac:dyDescent="0.2">
      <c r="A848" s="2">
        <v>846</v>
      </c>
      <c r="B848" s="2">
        <f t="shared" ca="1" si="13"/>
        <v>0.5169752431725616</v>
      </c>
      <c r="C848" s="2" t="s">
        <v>482</v>
      </c>
    </row>
    <row r="849" spans="1:3" x14ac:dyDescent="0.2">
      <c r="A849" s="2">
        <v>847</v>
      </c>
      <c r="B849" s="2">
        <f t="shared" ca="1" si="13"/>
        <v>0.52632850797836883</v>
      </c>
      <c r="C849" s="2" t="s">
        <v>483</v>
      </c>
    </row>
    <row r="850" spans="1:3" x14ac:dyDescent="0.2">
      <c r="A850" s="2">
        <v>848</v>
      </c>
      <c r="B850" s="2">
        <f t="shared" ca="1" si="13"/>
        <v>0.6718442666164266</v>
      </c>
      <c r="C850" s="2" t="s">
        <v>482</v>
      </c>
    </row>
    <row r="851" spans="1:3" x14ac:dyDescent="0.2">
      <c r="A851" s="2">
        <v>849</v>
      </c>
      <c r="B851" s="2">
        <f t="shared" ca="1" si="13"/>
        <v>0.71152977653196747</v>
      </c>
      <c r="C851" s="2" t="s">
        <v>483</v>
      </c>
    </row>
    <row r="852" spans="1:3" x14ac:dyDescent="0.2">
      <c r="A852" s="2">
        <v>850</v>
      </c>
      <c r="B852" s="2">
        <f t="shared" ca="1" si="13"/>
        <v>0.40829658339943625</v>
      </c>
      <c r="C852" s="2" t="s">
        <v>482</v>
      </c>
    </row>
    <row r="853" spans="1:3" x14ac:dyDescent="0.2">
      <c r="A853" s="2">
        <v>851</v>
      </c>
      <c r="B853" s="2">
        <f t="shared" ca="1" si="13"/>
        <v>0.50962846163318964</v>
      </c>
      <c r="C853" s="2" t="s">
        <v>482</v>
      </c>
    </row>
    <row r="854" spans="1:3" x14ac:dyDescent="0.2">
      <c r="A854" s="2">
        <v>852</v>
      </c>
      <c r="B854" s="2">
        <f t="shared" ca="1" si="13"/>
        <v>0.38008448126775374</v>
      </c>
      <c r="C854" s="2" t="s">
        <v>482</v>
      </c>
    </row>
    <row r="855" spans="1:3" x14ac:dyDescent="0.2">
      <c r="A855" s="2">
        <v>853</v>
      </c>
      <c r="B855" s="2">
        <f t="shared" ca="1" si="13"/>
        <v>0.50476238172335053</v>
      </c>
      <c r="C855" s="2" t="s">
        <v>482</v>
      </c>
    </row>
    <row r="856" spans="1:3" x14ac:dyDescent="0.2">
      <c r="A856" s="2">
        <v>854</v>
      </c>
      <c r="B856" s="2">
        <f t="shared" ca="1" si="13"/>
        <v>0.35540754126145191</v>
      </c>
      <c r="C856" s="2" t="s">
        <v>482</v>
      </c>
    </row>
    <row r="857" spans="1:3" x14ac:dyDescent="0.2">
      <c r="A857" s="2">
        <v>855</v>
      </c>
      <c r="B857" s="2">
        <f t="shared" ca="1" si="13"/>
        <v>0.80476566874526845</v>
      </c>
      <c r="C857" s="2" t="s">
        <v>483</v>
      </c>
    </row>
    <row r="858" spans="1:3" x14ac:dyDescent="0.2">
      <c r="A858" s="2">
        <v>856</v>
      </c>
      <c r="B858" s="2">
        <f t="shared" ca="1" si="13"/>
        <v>0.56104128488112937</v>
      </c>
      <c r="C858" s="2" t="s">
        <v>483</v>
      </c>
    </row>
    <row r="859" spans="1:3" x14ac:dyDescent="0.2">
      <c r="A859" s="2">
        <v>857</v>
      </c>
      <c r="B859" s="2">
        <f t="shared" ca="1" si="13"/>
        <v>0.785974143596747</v>
      </c>
      <c r="C859" s="2" t="s">
        <v>482</v>
      </c>
    </row>
    <row r="860" spans="1:3" x14ac:dyDescent="0.2">
      <c r="A860" s="2">
        <v>858</v>
      </c>
      <c r="B860" s="2">
        <f t="shared" ca="1" si="13"/>
        <v>0.54110703433593199</v>
      </c>
      <c r="C860" s="2" t="s">
        <v>482</v>
      </c>
    </row>
    <row r="861" spans="1:3" x14ac:dyDescent="0.2">
      <c r="A861" s="2">
        <v>859</v>
      </c>
      <c r="B861" s="2">
        <f t="shared" ca="1" si="13"/>
        <v>0.70001732154500851</v>
      </c>
      <c r="C861" s="2" t="s">
        <v>482</v>
      </c>
    </row>
    <row r="862" spans="1:3" x14ac:dyDescent="0.2">
      <c r="A862" s="2">
        <v>860</v>
      </c>
      <c r="B862" s="2">
        <f t="shared" ca="1" si="13"/>
        <v>0.45748068484520715</v>
      </c>
      <c r="C862" s="2" t="s">
        <v>482</v>
      </c>
    </row>
    <row r="863" spans="1:3" x14ac:dyDescent="0.2">
      <c r="A863" s="2">
        <v>861</v>
      </c>
      <c r="B863" s="2">
        <f t="shared" ca="1" si="13"/>
        <v>0.67415034797565598</v>
      </c>
      <c r="C863" s="2" t="s">
        <v>483</v>
      </c>
    </row>
    <row r="864" spans="1:3" x14ac:dyDescent="0.2">
      <c r="A864" s="2">
        <v>862</v>
      </c>
      <c r="B864" s="2">
        <f t="shared" ca="1" si="13"/>
        <v>0.73820099064993461</v>
      </c>
      <c r="C864" s="2" t="s">
        <v>482</v>
      </c>
    </row>
    <row r="865" spans="1:3" x14ac:dyDescent="0.2">
      <c r="A865" s="2">
        <v>863</v>
      </c>
      <c r="B865" s="2">
        <f t="shared" ca="1" si="13"/>
        <v>0.70484667701618187</v>
      </c>
      <c r="C865" s="2" t="s">
        <v>482</v>
      </c>
    </row>
    <row r="866" spans="1:3" x14ac:dyDescent="0.2">
      <c r="A866" s="2">
        <v>864</v>
      </c>
      <c r="B866" s="2">
        <f t="shared" ca="1" si="13"/>
        <v>0.72623931791422025</v>
      </c>
      <c r="C866" s="2" t="s">
        <v>482</v>
      </c>
    </row>
    <row r="867" spans="1:3" x14ac:dyDescent="0.2">
      <c r="A867" s="2">
        <v>865</v>
      </c>
      <c r="B867" s="2">
        <f t="shared" ca="1" si="13"/>
        <v>0.72877363033559217</v>
      </c>
      <c r="C867" s="2" t="s">
        <v>482</v>
      </c>
    </row>
    <row r="868" spans="1:3" x14ac:dyDescent="0.2">
      <c r="A868" s="2">
        <v>866</v>
      </c>
      <c r="B868" s="2">
        <f t="shared" ca="1" si="13"/>
        <v>0.47899515943417276</v>
      </c>
      <c r="C868" s="2" t="s">
        <v>482</v>
      </c>
    </row>
    <row r="869" spans="1:3" x14ac:dyDescent="0.2">
      <c r="A869" s="2">
        <v>867</v>
      </c>
      <c r="B869" s="2">
        <f t="shared" ca="1" si="13"/>
        <v>0.4536604944747612</v>
      </c>
      <c r="C869" s="2" t="s">
        <v>482</v>
      </c>
    </row>
    <row r="870" spans="1:3" x14ac:dyDescent="0.2">
      <c r="A870" s="2">
        <v>868</v>
      </c>
      <c r="B870" s="2">
        <f t="shared" ca="1" si="13"/>
        <v>0.40328295230541833</v>
      </c>
      <c r="C870" s="2" t="s">
        <v>482</v>
      </c>
    </row>
    <row r="871" spans="1:3" x14ac:dyDescent="0.2">
      <c r="A871" s="2">
        <v>869</v>
      </c>
      <c r="B871" s="2">
        <f t="shared" ca="1" si="13"/>
        <v>0.42018663972531067</v>
      </c>
      <c r="C871" s="2" t="s">
        <v>482</v>
      </c>
    </row>
    <row r="872" spans="1:3" x14ac:dyDescent="0.2">
      <c r="A872" s="2">
        <v>870</v>
      </c>
      <c r="B872" s="2">
        <f t="shared" ca="1" si="13"/>
        <v>0.61316497012313798</v>
      </c>
      <c r="C872" s="2" t="s">
        <v>482</v>
      </c>
    </row>
    <row r="873" spans="1:3" x14ac:dyDescent="0.2">
      <c r="A873" s="2">
        <v>871</v>
      </c>
      <c r="B873" s="2">
        <f t="shared" ca="1" si="13"/>
        <v>0.76593007964565618</v>
      </c>
      <c r="C873" s="2" t="s">
        <v>483</v>
      </c>
    </row>
    <row r="874" spans="1:3" x14ac:dyDescent="0.2">
      <c r="A874" s="2">
        <v>872</v>
      </c>
      <c r="B874" s="2">
        <f t="shared" ca="1" si="13"/>
        <v>0.77091313625546865</v>
      </c>
      <c r="C874" s="2" t="s">
        <v>483</v>
      </c>
    </row>
    <row r="875" spans="1:3" x14ac:dyDescent="0.2">
      <c r="A875" s="2">
        <v>873</v>
      </c>
      <c r="B875" s="2">
        <f t="shared" ca="1" si="13"/>
        <v>0.75904017864896145</v>
      </c>
      <c r="C875" s="2" t="s">
        <v>483</v>
      </c>
    </row>
    <row r="876" spans="1:3" x14ac:dyDescent="0.2">
      <c r="A876" s="2">
        <v>874</v>
      </c>
      <c r="B876" s="2">
        <f t="shared" ca="1" si="13"/>
        <v>0.55115771485883502</v>
      </c>
      <c r="C876" s="2" t="s">
        <v>482</v>
      </c>
    </row>
    <row r="877" spans="1:3" x14ac:dyDescent="0.2">
      <c r="A877" s="2">
        <v>875</v>
      </c>
      <c r="B877" s="2">
        <f t="shared" ca="1" si="13"/>
        <v>0.55042796212867917</v>
      </c>
      <c r="C877" s="2" t="s">
        <v>482</v>
      </c>
    </row>
    <row r="878" spans="1:3" x14ac:dyDescent="0.2">
      <c r="A878" s="2">
        <v>876</v>
      </c>
      <c r="B878" s="2">
        <f t="shared" ca="1" si="13"/>
        <v>0.77711766611181632</v>
      </c>
      <c r="C878" s="2" t="s">
        <v>483</v>
      </c>
    </row>
    <row r="879" spans="1:3" x14ac:dyDescent="0.2">
      <c r="A879" s="2">
        <v>877</v>
      </c>
      <c r="B879" s="2">
        <f t="shared" ca="1" si="13"/>
        <v>0.88518238221771561</v>
      </c>
      <c r="C879" s="2" t="s">
        <v>482</v>
      </c>
    </row>
    <row r="880" spans="1:3" x14ac:dyDescent="0.2">
      <c r="A880" s="2">
        <v>878</v>
      </c>
      <c r="B880" s="2">
        <f t="shared" ca="1" si="13"/>
        <v>0.53435771334699234</v>
      </c>
      <c r="C880" s="2" t="s">
        <v>482</v>
      </c>
    </row>
    <row r="881" spans="1:3" x14ac:dyDescent="0.2">
      <c r="A881" s="2">
        <v>879</v>
      </c>
      <c r="B881" s="2">
        <f t="shared" ca="1" si="13"/>
        <v>0.76065351727559927</v>
      </c>
      <c r="C881" s="2" t="s">
        <v>483</v>
      </c>
    </row>
    <row r="882" spans="1:3" x14ac:dyDescent="0.2">
      <c r="A882" s="2">
        <v>880</v>
      </c>
      <c r="B882" s="2">
        <f t="shared" ca="1" si="13"/>
        <v>0.79524155314598377</v>
      </c>
      <c r="C882" s="2" t="s">
        <v>483</v>
      </c>
    </row>
    <row r="883" spans="1:3" x14ac:dyDescent="0.2">
      <c r="A883" s="2">
        <v>881</v>
      </c>
      <c r="B883" s="2">
        <f t="shared" ca="1" si="13"/>
        <v>0.70998243558065999</v>
      </c>
      <c r="C883" s="2" t="s">
        <v>483</v>
      </c>
    </row>
    <row r="884" spans="1:3" x14ac:dyDescent="0.2">
      <c r="A884" s="2">
        <v>882</v>
      </c>
      <c r="B884" s="2">
        <f t="shared" ca="1" si="13"/>
        <v>0.51834578112260443</v>
      </c>
      <c r="C884" s="2" t="s">
        <v>483</v>
      </c>
    </row>
    <row r="885" spans="1:3" x14ac:dyDescent="0.2">
      <c r="A885" s="2">
        <v>883</v>
      </c>
      <c r="B885" s="2">
        <f t="shared" ca="1" si="13"/>
        <v>0.49910924693301495</v>
      </c>
      <c r="C885" s="2" t="s">
        <v>482</v>
      </c>
    </row>
    <row r="886" spans="1:3" x14ac:dyDescent="0.2">
      <c r="A886" s="2">
        <v>884</v>
      </c>
      <c r="B886" s="2">
        <f t="shared" ca="1" si="13"/>
        <v>0.76399291188905205</v>
      </c>
      <c r="C886" s="2" t="s">
        <v>482</v>
      </c>
    </row>
    <row r="887" spans="1:3" x14ac:dyDescent="0.2">
      <c r="A887" s="2">
        <v>885</v>
      </c>
      <c r="B887" s="2">
        <f t="shared" ca="1" si="13"/>
        <v>0.62578693167486599</v>
      </c>
      <c r="C887" s="2" t="s">
        <v>482</v>
      </c>
    </row>
    <row r="888" spans="1:3" x14ac:dyDescent="0.2">
      <c r="A888" s="2">
        <v>886</v>
      </c>
      <c r="B888" s="2">
        <f t="shared" ca="1" si="13"/>
        <v>0.76358432947068033</v>
      </c>
      <c r="C888" s="2" t="s">
        <v>483</v>
      </c>
    </row>
    <row r="889" spans="1:3" x14ac:dyDescent="0.2">
      <c r="A889" s="2">
        <v>887</v>
      </c>
      <c r="B889" s="2">
        <f t="shared" ca="1" si="13"/>
        <v>0.77327056016996532</v>
      </c>
      <c r="C889" s="2" t="s">
        <v>483</v>
      </c>
    </row>
    <row r="890" spans="1:3" x14ac:dyDescent="0.2">
      <c r="A890" s="2">
        <v>888</v>
      </c>
      <c r="B890" s="2">
        <f t="shared" ca="1" si="13"/>
        <v>0.7345075861823579</v>
      </c>
      <c r="C890" s="2" t="s">
        <v>483</v>
      </c>
    </row>
    <row r="891" spans="1:3" x14ac:dyDescent="0.2">
      <c r="A891" s="2">
        <v>889</v>
      </c>
      <c r="B891" s="2">
        <f t="shared" ca="1" si="13"/>
        <v>0.5013960936503028</v>
      </c>
      <c r="C891" s="2" t="s">
        <v>482</v>
      </c>
    </row>
    <row r="892" spans="1:3" x14ac:dyDescent="0.2">
      <c r="A892" s="2">
        <v>890</v>
      </c>
      <c r="B892" s="2">
        <f t="shared" ca="1" si="13"/>
        <v>0.62654075842286039</v>
      </c>
      <c r="C892" s="2" t="s">
        <v>482</v>
      </c>
    </row>
    <row r="893" spans="1:3" x14ac:dyDescent="0.2">
      <c r="A893" s="2">
        <v>891</v>
      </c>
      <c r="B893" s="2">
        <f t="shared" ca="1" si="13"/>
        <v>0.52491511614174735</v>
      </c>
      <c r="C893" s="2" t="s">
        <v>482</v>
      </c>
    </row>
    <row r="894" spans="1:3" x14ac:dyDescent="0.2">
      <c r="A894" s="2">
        <v>892</v>
      </c>
      <c r="B894" s="2">
        <f t="shared" ca="1" si="13"/>
        <v>0.68880044954831154</v>
      </c>
      <c r="C894" s="2" t="s">
        <v>483</v>
      </c>
    </row>
    <row r="895" spans="1:3" x14ac:dyDescent="0.2">
      <c r="A895" s="2">
        <v>893</v>
      </c>
      <c r="B895" s="2">
        <f t="shared" ca="1" si="13"/>
        <v>0.64906056571845916</v>
      </c>
      <c r="C895" s="2" t="s">
        <v>482</v>
      </c>
    </row>
    <row r="896" spans="1:3" x14ac:dyDescent="0.2">
      <c r="A896" s="2">
        <v>894</v>
      </c>
      <c r="B896" s="2">
        <f t="shared" ca="1" si="13"/>
        <v>0.76667927181253648</v>
      </c>
      <c r="C896" s="2" t="s">
        <v>483</v>
      </c>
    </row>
    <row r="897" spans="1:3" x14ac:dyDescent="0.2">
      <c r="A897" s="2">
        <v>895</v>
      </c>
      <c r="B897" s="2">
        <f t="shared" ca="1" si="13"/>
        <v>0.44347902301237085</v>
      </c>
      <c r="C897" s="2" t="s">
        <v>482</v>
      </c>
    </row>
    <row r="898" spans="1:3" x14ac:dyDescent="0.2">
      <c r="A898" s="2">
        <v>896</v>
      </c>
      <c r="B898" s="2">
        <f t="shared" ca="1" si="13"/>
        <v>0.68363628384209907</v>
      </c>
      <c r="C898" s="2" t="s">
        <v>483</v>
      </c>
    </row>
    <row r="899" spans="1:3" x14ac:dyDescent="0.2">
      <c r="A899" s="2">
        <v>897</v>
      </c>
      <c r="B899" s="2">
        <f t="shared" ref="B899:B962" ca="1" si="14">IF(C899="Bomb",_xlfn.NORM.INV(RAND(),0.7,0.1),_xlfn.NORM.INV(RAND(),0.6,0.15))</f>
        <v>0.63371881375385442</v>
      </c>
      <c r="C899" s="2" t="s">
        <v>483</v>
      </c>
    </row>
    <row r="900" spans="1:3" x14ac:dyDescent="0.2">
      <c r="A900" s="2">
        <v>898</v>
      </c>
      <c r="B900" s="2">
        <f t="shared" ca="1" si="14"/>
        <v>0.66878488748507503</v>
      </c>
      <c r="C900" s="2" t="s">
        <v>483</v>
      </c>
    </row>
    <row r="901" spans="1:3" x14ac:dyDescent="0.2">
      <c r="A901" s="2">
        <v>899</v>
      </c>
      <c r="B901" s="2">
        <f t="shared" ca="1" si="14"/>
        <v>0.50661617139651438</v>
      </c>
      <c r="C901" s="2" t="s">
        <v>482</v>
      </c>
    </row>
    <row r="902" spans="1:3" x14ac:dyDescent="0.2">
      <c r="A902" s="2">
        <v>900</v>
      </c>
      <c r="B902" s="2">
        <f t="shared" ca="1" si="14"/>
        <v>0.64767004313999121</v>
      </c>
      <c r="C902" s="2" t="s">
        <v>483</v>
      </c>
    </row>
    <row r="903" spans="1:3" x14ac:dyDescent="0.2">
      <c r="A903" s="2">
        <v>901</v>
      </c>
      <c r="B903" s="2">
        <f t="shared" ca="1" si="14"/>
        <v>0.62844827405225756</v>
      </c>
      <c r="C903" s="2" t="s">
        <v>483</v>
      </c>
    </row>
    <row r="904" spans="1:3" x14ac:dyDescent="0.2">
      <c r="A904" s="2">
        <v>902</v>
      </c>
      <c r="B904" s="2">
        <f t="shared" ca="1" si="14"/>
        <v>0.8684646667115401</v>
      </c>
      <c r="C904" s="2" t="s">
        <v>483</v>
      </c>
    </row>
    <row r="905" spans="1:3" x14ac:dyDescent="0.2">
      <c r="A905" s="2">
        <v>903</v>
      </c>
      <c r="B905" s="2">
        <f t="shared" ca="1" si="14"/>
        <v>0.63944662751992276</v>
      </c>
      <c r="C905" s="2" t="s">
        <v>483</v>
      </c>
    </row>
    <row r="906" spans="1:3" x14ac:dyDescent="0.2">
      <c r="A906" s="2">
        <v>904</v>
      </c>
      <c r="B906" s="2">
        <f t="shared" ca="1" si="14"/>
        <v>0.70401128524000711</v>
      </c>
      <c r="C906" s="2" t="s">
        <v>483</v>
      </c>
    </row>
    <row r="907" spans="1:3" x14ac:dyDescent="0.2">
      <c r="A907" s="2">
        <v>905</v>
      </c>
      <c r="B907" s="2">
        <f t="shared" ca="1" si="14"/>
        <v>0.47789206530817074</v>
      </c>
      <c r="C907" s="2" t="s">
        <v>482</v>
      </c>
    </row>
    <row r="908" spans="1:3" x14ac:dyDescent="0.2">
      <c r="A908" s="2">
        <v>906</v>
      </c>
      <c r="B908" s="2">
        <f t="shared" ca="1" si="14"/>
        <v>0.50697533192528765</v>
      </c>
      <c r="C908" s="2" t="s">
        <v>482</v>
      </c>
    </row>
    <row r="909" spans="1:3" x14ac:dyDescent="0.2">
      <c r="A909" s="2">
        <v>907</v>
      </c>
      <c r="B909" s="2">
        <f t="shared" ca="1" si="14"/>
        <v>0.73664605597801869</v>
      </c>
      <c r="C909" s="2" t="s">
        <v>482</v>
      </c>
    </row>
    <row r="910" spans="1:3" x14ac:dyDescent="0.2">
      <c r="A910" s="2">
        <v>908</v>
      </c>
      <c r="B910" s="2">
        <f t="shared" ca="1" si="14"/>
        <v>0.67501262642749993</v>
      </c>
      <c r="C910" s="2" t="s">
        <v>482</v>
      </c>
    </row>
    <row r="911" spans="1:3" x14ac:dyDescent="0.2">
      <c r="A911" s="2">
        <v>909</v>
      </c>
      <c r="B911" s="2">
        <f t="shared" ca="1" si="14"/>
        <v>0.31838087816298943</v>
      </c>
      <c r="C911" s="2" t="s">
        <v>482</v>
      </c>
    </row>
    <row r="912" spans="1:3" x14ac:dyDescent="0.2">
      <c r="A912" s="2">
        <v>910</v>
      </c>
      <c r="B912" s="2">
        <f t="shared" ca="1" si="14"/>
        <v>0.67856635438536095</v>
      </c>
      <c r="C912" s="2" t="s">
        <v>483</v>
      </c>
    </row>
    <row r="913" spans="1:3" x14ac:dyDescent="0.2">
      <c r="A913" s="2">
        <v>911</v>
      </c>
      <c r="B913" s="2">
        <f t="shared" ca="1" si="14"/>
        <v>0.40079598965863683</v>
      </c>
      <c r="C913" s="2" t="s">
        <v>482</v>
      </c>
    </row>
    <row r="914" spans="1:3" x14ac:dyDescent="0.2">
      <c r="A914" s="2">
        <v>912</v>
      </c>
      <c r="B914" s="2">
        <f t="shared" ca="1" si="14"/>
        <v>0.81303753333235018</v>
      </c>
      <c r="C914" s="2" t="s">
        <v>482</v>
      </c>
    </row>
    <row r="915" spans="1:3" x14ac:dyDescent="0.2">
      <c r="A915" s="2">
        <v>913</v>
      </c>
      <c r="B915" s="2">
        <f t="shared" ca="1" si="14"/>
        <v>0.73513470145653492</v>
      </c>
      <c r="C915" s="2" t="s">
        <v>482</v>
      </c>
    </row>
    <row r="916" spans="1:3" x14ac:dyDescent="0.2">
      <c r="A916" s="2">
        <v>914</v>
      </c>
      <c r="B916" s="2">
        <f t="shared" ca="1" si="14"/>
        <v>0.75759237205353991</v>
      </c>
      <c r="C916" s="2" t="s">
        <v>483</v>
      </c>
    </row>
    <row r="917" spans="1:3" x14ac:dyDescent="0.2">
      <c r="A917" s="2">
        <v>915</v>
      </c>
      <c r="B917" s="2">
        <f t="shared" ca="1" si="14"/>
        <v>0.72644299707780635</v>
      </c>
      <c r="C917" s="2" t="s">
        <v>482</v>
      </c>
    </row>
    <row r="918" spans="1:3" x14ac:dyDescent="0.2">
      <c r="A918" s="2">
        <v>916</v>
      </c>
      <c r="B918" s="2">
        <f t="shared" ca="1" si="14"/>
        <v>0.72342914174953532</v>
      </c>
      <c r="C918" s="2" t="s">
        <v>483</v>
      </c>
    </row>
    <row r="919" spans="1:3" x14ac:dyDescent="0.2">
      <c r="A919" s="2">
        <v>917</v>
      </c>
      <c r="B919" s="2">
        <f t="shared" ca="1" si="14"/>
        <v>0.56877512935397023</v>
      </c>
      <c r="C919" s="2" t="s">
        <v>482</v>
      </c>
    </row>
    <row r="920" spans="1:3" x14ac:dyDescent="0.2">
      <c r="A920" s="2">
        <v>918</v>
      </c>
      <c r="B920" s="2">
        <f t="shared" ca="1" si="14"/>
        <v>0.60773718477818195</v>
      </c>
      <c r="C920" s="2" t="s">
        <v>483</v>
      </c>
    </row>
    <row r="921" spans="1:3" x14ac:dyDescent="0.2">
      <c r="A921" s="2">
        <v>919</v>
      </c>
      <c r="B921" s="2">
        <f t="shared" ca="1" si="14"/>
        <v>0.44541215406952539</v>
      </c>
      <c r="C921" s="2" t="s">
        <v>482</v>
      </c>
    </row>
    <row r="922" spans="1:3" x14ac:dyDescent="0.2">
      <c r="A922" s="2">
        <v>920</v>
      </c>
      <c r="B922" s="2">
        <f t="shared" ca="1" si="14"/>
        <v>0.67074214271219268</v>
      </c>
      <c r="C922" s="2" t="s">
        <v>483</v>
      </c>
    </row>
    <row r="923" spans="1:3" x14ac:dyDescent="0.2">
      <c r="A923" s="2">
        <v>921</v>
      </c>
      <c r="B923" s="2">
        <f t="shared" ca="1" si="14"/>
        <v>0.72542422886903535</v>
      </c>
      <c r="C923" s="2" t="s">
        <v>483</v>
      </c>
    </row>
    <row r="924" spans="1:3" x14ac:dyDescent="0.2">
      <c r="A924" s="2">
        <v>922</v>
      </c>
      <c r="B924" s="2">
        <f t="shared" ca="1" si="14"/>
        <v>0.66414645491418101</v>
      </c>
      <c r="C924" s="2" t="s">
        <v>482</v>
      </c>
    </row>
    <row r="925" spans="1:3" x14ac:dyDescent="0.2">
      <c r="A925" s="2">
        <v>923</v>
      </c>
      <c r="B925" s="2">
        <f t="shared" ca="1" si="14"/>
        <v>0.49133324291043717</v>
      </c>
      <c r="C925" s="2" t="s">
        <v>482</v>
      </c>
    </row>
    <row r="926" spans="1:3" x14ac:dyDescent="0.2">
      <c r="A926" s="2">
        <v>924</v>
      </c>
      <c r="B926" s="2">
        <f t="shared" ca="1" si="14"/>
        <v>0.56135979128356095</v>
      </c>
      <c r="C926" s="2" t="s">
        <v>482</v>
      </c>
    </row>
    <row r="927" spans="1:3" x14ac:dyDescent="0.2">
      <c r="A927" s="2">
        <v>925</v>
      </c>
      <c r="B927" s="2">
        <f t="shared" ca="1" si="14"/>
        <v>0.69192489233064858</v>
      </c>
      <c r="C927" s="2" t="s">
        <v>483</v>
      </c>
    </row>
    <row r="928" spans="1:3" x14ac:dyDescent="0.2">
      <c r="A928" s="2">
        <v>926</v>
      </c>
      <c r="B928" s="2">
        <f t="shared" ca="1" si="14"/>
        <v>0.97434606483179098</v>
      </c>
      <c r="C928" s="2" t="s">
        <v>483</v>
      </c>
    </row>
    <row r="929" spans="1:3" x14ac:dyDescent="0.2">
      <c r="A929" s="2">
        <v>927</v>
      </c>
      <c r="B929" s="2">
        <f t="shared" ca="1" si="14"/>
        <v>0.6748678952635857</v>
      </c>
      <c r="C929" s="2" t="s">
        <v>483</v>
      </c>
    </row>
    <row r="930" spans="1:3" x14ac:dyDescent="0.2">
      <c r="A930" s="2">
        <v>928</v>
      </c>
      <c r="B930" s="2">
        <f t="shared" ca="1" si="14"/>
        <v>0.65351765554117613</v>
      </c>
      <c r="C930" s="2" t="s">
        <v>483</v>
      </c>
    </row>
    <row r="931" spans="1:3" x14ac:dyDescent="0.2">
      <c r="A931" s="2">
        <v>929</v>
      </c>
      <c r="B931" s="2">
        <f t="shared" ca="1" si="14"/>
        <v>0.65549330762509828</v>
      </c>
      <c r="C931" s="2" t="s">
        <v>483</v>
      </c>
    </row>
    <row r="932" spans="1:3" x14ac:dyDescent="0.2">
      <c r="A932" s="2">
        <v>930</v>
      </c>
      <c r="B932" s="2">
        <f t="shared" ca="1" si="14"/>
        <v>0.72573554654453942</v>
      </c>
      <c r="C932" s="2" t="s">
        <v>483</v>
      </c>
    </row>
    <row r="933" spans="1:3" x14ac:dyDescent="0.2">
      <c r="A933" s="2">
        <v>931</v>
      </c>
      <c r="B933" s="2">
        <f t="shared" ca="1" si="14"/>
        <v>0.5371684322605258</v>
      </c>
      <c r="C933" s="2" t="s">
        <v>482</v>
      </c>
    </row>
    <row r="934" spans="1:3" x14ac:dyDescent="0.2">
      <c r="A934" s="2">
        <v>932</v>
      </c>
      <c r="B934" s="2">
        <f t="shared" ca="1" si="14"/>
        <v>0.7672230331022597</v>
      </c>
      <c r="C934" s="2" t="s">
        <v>483</v>
      </c>
    </row>
    <row r="935" spans="1:3" x14ac:dyDescent="0.2">
      <c r="A935" s="2">
        <v>933</v>
      </c>
      <c r="B935" s="2">
        <f t="shared" ca="1" si="14"/>
        <v>0.57985900600994789</v>
      </c>
      <c r="C935" s="2" t="s">
        <v>482</v>
      </c>
    </row>
    <row r="936" spans="1:3" x14ac:dyDescent="0.2">
      <c r="A936" s="2">
        <v>934</v>
      </c>
      <c r="B936" s="2">
        <f t="shared" ca="1" si="14"/>
        <v>0.61046585755158722</v>
      </c>
      <c r="C936" s="2" t="s">
        <v>483</v>
      </c>
    </row>
    <row r="937" spans="1:3" x14ac:dyDescent="0.2">
      <c r="A937" s="2">
        <v>935</v>
      </c>
      <c r="B937" s="2">
        <f t="shared" ca="1" si="14"/>
        <v>0.58611124930040281</v>
      </c>
      <c r="C937" s="2" t="s">
        <v>483</v>
      </c>
    </row>
    <row r="938" spans="1:3" x14ac:dyDescent="0.2">
      <c r="A938" s="2">
        <v>936</v>
      </c>
      <c r="B938" s="2">
        <f t="shared" ca="1" si="14"/>
        <v>0.29573774957583709</v>
      </c>
      <c r="C938" s="2" t="s">
        <v>482</v>
      </c>
    </row>
    <row r="939" spans="1:3" x14ac:dyDescent="0.2">
      <c r="A939" s="2">
        <v>937</v>
      </c>
      <c r="B939" s="2">
        <f t="shared" ca="1" si="14"/>
        <v>0.58923586835155561</v>
      </c>
      <c r="C939" s="2" t="s">
        <v>482</v>
      </c>
    </row>
    <row r="940" spans="1:3" x14ac:dyDescent="0.2">
      <c r="A940" s="2">
        <v>938</v>
      </c>
      <c r="B940" s="2">
        <f t="shared" ca="1" si="14"/>
        <v>0.70194170068195705</v>
      </c>
      <c r="C940" s="2" t="s">
        <v>483</v>
      </c>
    </row>
    <row r="941" spans="1:3" x14ac:dyDescent="0.2">
      <c r="A941" s="2">
        <v>939</v>
      </c>
      <c r="B941" s="2">
        <f t="shared" ca="1" si="14"/>
        <v>0.83987254720867366</v>
      </c>
      <c r="C941" s="2" t="s">
        <v>483</v>
      </c>
    </row>
    <row r="942" spans="1:3" x14ac:dyDescent="0.2">
      <c r="A942" s="2">
        <v>940</v>
      </c>
      <c r="B942" s="2">
        <f t="shared" ca="1" si="14"/>
        <v>0.60733362761324239</v>
      </c>
      <c r="C942" s="2" t="s">
        <v>482</v>
      </c>
    </row>
    <row r="943" spans="1:3" x14ac:dyDescent="0.2">
      <c r="A943" s="2">
        <v>941</v>
      </c>
      <c r="B943" s="2">
        <f t="shared" ca="1" si="14"/>
        <v>0.58690201849533297</v>
      </c>
      <c r="C943" s="2" t="s">
        <v>482</v>
      </c>
    </row>
    <row r="944" spans="1:3" x14ac:dyDescent="0.2">
      <c r="A944" s="2">
        <v>942</v>
      </c>
      <c r="B944" s="2">
        <f t="shared" ca="1" si="14"/>
        <v>0.58340359654209706</v>
      </c>
      <c r="C944" s="2" t="s">
        <v>482</v>
      </c>
    </row>
    <row r="945" spans="1:3" x14ac:dyDescent="0.2">
      <c r="A945" s="2">
        <v>943</v>
      </c>
      <c r="B945" s="2">
        <f t="shared" ca="1" si="14"/>
        <v>0.46423691458618699</v>
      </c>
      <c r="C945" s="2" t="s">
        <v>482</v>
      </c>
    </row>
    <row r="946" spans="1:3" x14ac:dyDescent="0.2">
      <c r="A946" s="2">
        <v>944</v>
      </c>
      <c r="B946" s="2">
        <f t="shared" ca="1" si="14"/>
        <v>0.60199886444329354</v>
      </c>
      <c r="C946" s="2" t="s">
        <v>482</v>
      </c>
    </row>
    <row r="947" spans="1:3" x14ac:dyDescent="0.2">
      <c r="A947" s="2">
        <v>945</v>
      </c>
      <c r="B947" s="2">
        <f t="shared" ca="1" si="14"/>
        <v>0.42959779760622868</v>
      </c>
      <c r="C947" s="2" t="s">
        <v>483</v>
      </c>
    </row>
    <row r="948" spans="1:3" x14ac:dyDescent="0.2">
      <c r="A948" s="2">
        <v>946</v>
      </c>
      <c r="B948" s="2">
        <f t="shared" ca="1" si="14"/>
        <v>0.40893275493274273</v>
      </c>
      <c r="C948" s="2" t="s">
        <v>482</v>
      </c>
    </row>
    <row r="949" spans="1:3" x14ac:dyDescent="0.2">
      <c r="A949" s="2">
        <v>947</v>
      </c>
      <c r="B949" s="2">
        <f t="shared" ca="1" si="14"/>
        <v>0.72697808823322885</v>
      </c>
      <c r="C949" s="2" t="s">
        <v>483</v>
      </c>
    </row>
    <row r="950" spans="1:3" x14ac:dyDescent="0.2">
      <c r="A950" s="2">
        <v>948</v>
      </c>
      <c r="B950" s="2">
        <f t="shared" ca="1" si="14"/>
        <v>0.5887255962942568</v>
      </c>
      <c r="C950" s="2" t="s">
        <v>482</v>
      </c>
    </row>
    <row r="951" spans="1:3" x14ac:dyDescent="0.2">
      <c r="A951" s="2">
        <v>949</v>
      </c>
      <c r="B951" s="2">
        <f t="shared" ca="1" si="14"/>
        <v>0.71160811721490413</v>
      </c>
      <c r="C951" s="2" t="s">
        <v>483</v>
      </c>
    </row>
    <row r="952" spans="1:3" x14ac:dyDescent="0.2">
      <c r="A952" s="2">
        <v>950</v>
      </c>
      <c r="B952" s="2">
        <f t="shared" ca="1" si="14"/>
        <v>0.52096151475237618</v>
      </c>
      <c r="C952" s="2" t="s">
        <v>483</v>
      </c>
    </row>
    <row r="953" spans="1:3" x14ac:dyDescent="0.2">
      <c r="A953" s="2">
        <v>951</v>
      </c>
      <c r="B953" s="2">
        <f t="shared" ca="1" si="14"/>
        <v>0.59742395981237573</v>
      </c>
      <c r="C953" s="2" t="s">
        <v>482</v>
      </c>
    </row>
    <row r="954" spans="1:3" x14ac:dyDescent="0.2">
      <c r="A954" s="2">
        <v>952</v>
      </c>
      <c r="B954" s="2">
        <f t="shared" ca="1" si="14"/>
        <v>0.54196231268824113</v>
      </c>
      <c r="C954" s="2" t="s">
        <v>482</v>
      </c>
    </row>
    <row r="955" spans="1:3" x14ac:dyDescent="0.2">
      <c r="A955" s="2">
        <v>953</v>
      </c>
      <c r="B955" s="2">
        <f t="shared" ca="1" si="14"/>
        <v>0.80955996966676735</v>
      </c>
      <c r="C955" s="2" t="s">
        <v>483</v>
      </c>
    </row>
    <row r="956" spans="1:3" x14ac:dyDescent="0.2">
      <c r="A956" s="2">
        <v>954</v>
      </c>
      <c r="B956" s="2">
        <f t="shared" ca="1" si="14"/>
        <v>0.48886699524192379</v>
      </c>
      <c r="C956" s="2" t="s">
        <v>482</v>
      </c>
    </row>
    <row r="957" spans="1:3" x14ac:dyDescent="0.2">
      <c r="A957" s="2">
        <v>955</v>
      </c>
      <c r="B957" s="2">
        <f t="shared" ca="1" si="14"/>
        <v>0.66463902118794904</v>
      </c>
      <c r="C957" s="2" t="s">
        <v>483</v>
      </c>
    </row>
    <row r="958" spans="1:3" x14ac:dyDescent="0.2">
      <c r="A958" s="2">
        <v>956</v>
      </c>
      <c r="B958" s="2">
        <f t="shared" ca="1" si="14"/>
        <v>0.79169362611892036</v>
      </c>
      <c r="C958" s="2" t="s">
        <v>483</v>
      </c>
    </row>
    <row r="959" spans="1:3" x14ac:dyDescent="0.2">
      <c r="A959" s="2">
        <v>957</v>
      </c>
      <c r="B959" s="2">
        <f t="shared" ca="1" si="14"/>
        <v>0.6604829116434674</v>
      </c>
      <c r="C959" s="2" t="s">
        <v>482</v>
      </c>
    </row>
    <row r="960" spans="1:3" x14ac:dyDescent="0.2">
      <c r="A960" s="2">
        <v>958</v>
      </c>
      <c r="B960" s="2">
        <f t="shared" ca="1" si="14"/>
        <v>0.60983612021329381</v>
      </c>
      <c r="C960" s="2" t="s">
        <v>483</v>
      </c>
    </row>
    <row r="961" spans="1:3" x14ac:dyDescent="0.2">
      <c r="A961" s="2">
        <v>959</v>
      </c>
      <c r="B961" s="2">
        <f t="shared" ca="1" si="14"/>
        <v>0.60460399277007926</v>
      </c>
      <c r="C961" s="2" t="s">
        <v>482</v>
      </c>
    </row>
    <row r="962" spans="1:3" x14ac:dyDescent="0.2">
      <c r="A962" s="2">
        <v>960</v>
      </c>
      <c r="B962" s="2">
        <f t="shared" ca="1" si="14"/>
        <v>0.50314187973825286</v>
      </c>
      <c r="C962" s="2" t="s">
        <v>482</v>
      </c>
    </row>
    <row r="963" spans="1:3" x14ac:dyDescent="0.2">
      <c r="A963" s="2">
        <v>961</v>
      </c>
      <c r="B963" s="2">
        <f t="shared" ref="B963:B1002" ca="1" si="15">IF(C963="Bomb",_xlfn.NORM.INV(RAND(),0.7,0.1),_xlfn.NORM.INV(RAND(),0.6,0.15))</f>
        <v>0.87022157821212942</v>
      </c>
      <c r="C963" s="2" t="s">
        <v>483</v>
      </c>
    </row>
    <row r="964" spans="1:3" x14ac:dyDescent="0.2">
      <c r="A964" s="2">
        <v>962</v>
      </c>
      <c r="B964" s="2">
        <f t="shared" ca="1" si="15"/>
        <v>0.58337781116954912</v>
      </c>
      <c r="C964" s="2" t="s">
        <v>483</v>
      </c>
    </row>
    <row r="965" spans="1:3" x14ac:dyDescent="0.2">
      <c r="A965" s="2">
        <v>963</v>
      </c>
      <c r="B965" s="2">
        <f t="shared" ca="1" si="15"/>
        <v>0.85799663186810926</v>
      </c>
      <c r="C965" s="2" t="s">
        <v>483</v>
      </c>
    </row>
    <row r="966" spans="1:3" x14ac:dyDescent="0.2">
      <c r="A966" s="2">
        <v>964</v>
      </c>
      <c r="B966" s="2">
        <f t="shared" ca="1" si="15"/>
        <v>0.78714612950924046</v>
      </c>
      <c r="C966" s="2" t="s">
        <v>483</v>
      </c>
    </row>
    <row r="967" spans="1:3" x14ac:dyDescent="0.2">
      <c r="A967" s="2">
        <v>965</v>
      </c>
      <c r="B967" s="2">
        <f t="shared" ca="1" si="15"/>
        <v>0.88130996226440628</v>
      </c>
      <c r="C967" s="2" t="s">
        <v>483</v>
      </c>
    </row>
    <row r="968" spans="1:3" x14ac:dyDescent="0.2">
      <c r="A968" s="2">
        <v>966</v>
      </c>
      <c r="B968" s="2">
        <f t="shared" ca="1" si="15"/>
        <v>0.68442723501874292</v>
      </c>
      <c r="C968" s="2" t="s">
        <v>483</v>
      </c>
    </row>
    <row r="969" spans="1:3" x14ac:dyDescent="0.2">
      <c r="A969" s="2">
        <v>967</v>
      </c>
      <c r="B969" s="2">
        <f t="shared" ca="1" si="15"/>
        <v>0.83858796401763336</v>
      </c>
      <c r="C969" s="2" t="s">
        <v>483</v>
      </c>
    </row>
    <row r="970" spans="1:3" x14ac:dyDescent="0.2">
      <c r="A970" s="2">
        <v>968</v>
      </c>
      <c r="B970" s="2">
        <f t="shared" ca="1" si="15"/>
        <v>0.74467488687887917</v>
      </c>
      <c r="C970" s="2" t="s">
        <v>483</v>
      </c>
    </row>
    <row r="971" spans="1:3" x14ac:dyDescent="0.2">
      <c r="A971" s="2">
        <v>969</v>
      </c>
      <c r="B971" s="2">
        <f t="shared" ca="1" si="15"/>
        <v>0.61464150178977395</v>
      </c>
      <c r="C971" s="2" t="s">
        <v>482</v>
      </c>
    </row>
    <row r="972" spans="1:3" x14ac:dyDescent="0.2">
      <c r="A972" s="2">
        <v>970</v>
      </c>
      <c r="B972" s="2">
        <f t="shared" ca="1" si="15"/>
        <v>0.42885462382388762</v>
      </c>
      <c r="C972" s="2" t="s">
        <v>482</v>
      </c>
    </row>
    <row r="973" spans="1:3" x14ac:dyDescent="0.2">
      <c r="A973" s="2">
        <v>971</v>
      </c>
      <c r="B973" s="2">
        <f t="shared" ca="1" si="15"/>
        <v>0.56970718066529447</v>
      </c>
      <c r="C973" s="2" t="s">
        <v>483</v>
      </c>
    </row>
    <row r="974" spans="1:3" x14ac:dyDescent="0.2">
      <c r="A974" s="2">
        <v>972</v>
      </c>
      <c r="B974" s="2">
        <f t="shared" ca="1" si="15"/>
        <v>0.58492454487524848</v>
      </c>
      <c r="C974" s="2" t="s">
        <v>482</v>
      </c>
    </row>
    <row r="975" spans="1:3" x14ac:dyDescent="0.2">
      <c r="A975" s="2">
        <v>973</v>
      </c>
      <c r="B975" s="2">
        <f t="shared" ca="1" si="15"/>
        <v>0.65803048229934613</v>
      </c>
      <c r="C975" s="2" t="s">
        <v>483</v>
      </c>
    </row>
    <row r="976" spans="1:3" x14ac:dyDescent="0.2">
      <c r="A976" s="2">
        <v>974</v>
      </c>
      <c r="B976" s="2">
        <f t="shared" ca="1" si="15"/>
        <v>0.77856676632161226</v>
      </c>
      <c r="C976" s="2" t="s">
        <v>483</v>
      </c>
    </row>
    <row r="977" spans="1:3" x14ac:dyDescent="0.2">
      <c r="A977" s="2">
        <v>975</v>
      </c>
      <c r="B977" s="2">
        <f t="shared" ca="1" si="15"/>
        <v>0.5897584198323087</v>
      </c>
      <c r="C977" s="2" t="s">
        <v>483</v>
      </c>
    </row>
    <row r="978" spans="1:3" x14ac:dyDescent="0.2">
      <c r="A978" s="2">
        <v>976</v>
      </c>
      <c r="B978" s="2">
        <f t="shared" ca="1" si="15"/>
        <v>0.81471164106942018</v>
      </c>
      <c r="C978" s="2" t="s">
        <v>483</v>
      </c>
    </row>
    <row r="979" spans="1:3" x14ac:dyDescent="0.2">
      <c r="A979" s="2">
        <v>977</v>
      </c>
      <c r="B979" s="2">
        <f t="shared" ca="1" si="15"/>
        <v>0.79542862352569088</v>
      </c>
      <c r="C979" s="2" t="s">
        <v>483</v>
      </c>
    </row>
    <row r="980" spans="1:3" x14ac:dyDescent="0.2">
      <c r="A980" s="2">
        <v>978</v>
      </c>
      <c r="B980" s="2">
        <f t="shared" ca="1" si="15"/>
        <v>0.72947287666732608</v>
      </c>
      <c r="C980" s="2" t="s">
        <v>483</v>
      </c>
    </row>
    <row r="981" spans="1:3" x14ac:dyDescent="0.2">
      <c r="A981" s="2">
        <v>979</v>
      </c>
      <c r="B981" s="2">
        <f t="shared" ca="1" si="15"/>
        <v>0.59175167601830647</v>
      </c>
      <c r="C981" s="2" t="s">
        <v>483</v>
      </c>
    </row>
    <row r="982" spans="1:3" x14ac:dyDescent="0.2">
      <c r="A982" s="2">
        <v>980</v>
      </c>
      <c r="B982" s="2">
        <f t="shared" ca="1" si="15"/>
        <v>0.87869254350730663</v>
      </c>
      <c r="C982" s="2" t="s">
        <v>482</v>
      </c>
    </row>
    <row r="983" spans="1:3" x14ac:dyDescent="0.2">
      <c r="A983" s="2">
        <v>981</v>
      </c>
      <c r="B983" s="2">
        <f t="shared" ca="1" si="15"/>
        <v>0.58843357647061234</v>
      </c>
      <c r="C983" s="2" t="s">
        <v>482</v>
      </c>
    </row>
    <row r="984" spans="1:3" x14ac:dyDescent="0.2">
      <c r="A984" s="2">
        <v>982</v>
      </c>
      <c r="B984" s="2">
        <f t="shared" ca="1" si="15"/>
        <v>0.52683384844163683</v>
      </c>
      <c r="C984" s="2" t="s">
        <v>483</v>
      </c>
    </row>
    <row r="985" spans="1:3" x14ac:dyDescent="0.2">
      <c r="A985" s="2">
        <v>983</v>
      </c>
      <c r="B985" s="2">
        <f t="shared" ca="1" si="15"/>
        <v>0.62727842342173878</v>
      </c>
      <c r="C985" s="2" t="s">
        <v>483</v>
      </c>
    </row>
    <row r="986" spans="1:3" x14ac:dyDescent="0.2">
      <c r="A986" s="2">
        <v>984</v>
      </c>
      <c r="B986" s="2">
        <f t="shared" ca="1" si="15"/>
        <v>0.77970672657604079</v>
      </c>
      <c r="C986" s="2" t="s">
        <v>482</v>
      </c>
    </row>
    <row r="987" spans="1:3" x14ac:dyDescent="0.2">
      <c r="A987" s="2">
        <v>985</v>
      </c>
      <c r="B987" s="2">
        <f t="shared" ca="1" si="15"/>
        <v>0.54391219767595511</v>
      </c>
      <c r="C987" s="2" t="s">
        <v>482</v>
      </c>
    </row>
    <row r="988" spans="1:3" x14ac:dyDescent="0.2">
      <c r="A988" s="2">
        <v>986</v>
      </c>
      <c r="B988" s="2">
        <f t="shared" ca="1" si="15"/>
        <v>0.79961413450595131</v>
      </c>
      <c r="C988" s="2" t="s">
        <v>483</v>
      </c>
    </row>
    <row r="989" spans="1:3" x14ac:dyDescent="0.2">
      <c r="A989" s="2">
        <v>987</v>
      </c>
      <c r="B989" s="2">
        <f t="shared" ca="1" si="15"/>
        <v>0.46891995490282945</v>
      </c>
      <c r="C989" s="2" t="s">
        <v>482</v>
      </c>
    </row>
    <row r="990" spans="1:3" x14ac:dyDescent="0.2">
      <c r="A990" s="2">
        <v>988</v>
      </c>
      <c r="B990" s="2">
        <f t="shared" ca="1" si="15"/>
        <v>0.54123519169168954</v>
      </c>
      <c r="C990" s="2" t="s">
        <v>482</v>
      </c>
    </row>
    <row r="991" spans="1:3" x14ac:dyDescent="0.2">
      <c r="A991" s="2">
        <v>989</v>
      </c>
      <c r="B991" s="2">
        <f t="shared" ca="1" si="15"/>
        <v>0.72585701681090031</v>
      </c>
      <c r="C991" s="2" t="s">
        <v>483</v>
      </c>
    </row>
    <row r="992" spans="1:3" x14ac:dyDescent="0.2">
      <c r="A992" s="2">
        <v>990</v>
      </c>
      <c r="B992" s="2">
        <f t="shared" ca="1" si="15"/>
        <v>0.67666607422408653</v>
      </c>
      <c r="C992" s="2" t="s">
        <v>482</v>
      </c>
    </row>
    <row r="993" spans="1:3" x14ac:dyDescent="0.2">
      <c r="A993" s="2">
        <v>991</v>
      </c>
      <c r="B993" s="2">
        <f t="shared" ca="1" si="15"/>
        <v>0.77801250981230008</v>
      </c>
      <c r="C993" s="2" t="s">
        <v>483</v>
      </c>
    </row>
    <row r="994" spans="1:3" x14ac:dyDescent="0.2">
      <c r="A994" s="2">
        <v>992</v>
      </c>
      <c r="B994" s="2">
        <f t="shared" ca="1" si="15"/>
        <v>0.60470191534830575</v>
      </c>
      <c r="C994" s="2" t="s">
        <v>482</v>
      </c>
    </row>
    <row r="995" spans="1:3" x14ac:dyDescent="0.2">
      <c r="A995" s="2">
        <v>993</v>
      </c>
      <c r="B995" s="2">
        <f t="shared" ca="1" si="15"/>
        <v>0.58937204410152577</v>
      </c>
      <c r="C995" s="2" t="s">
        <v>483</v>
      </c>
    </row>
    <row r="996" spans="1:3" x14ac:dyDescent="0.2">
      <c r="A996" s="2">
        <v>994</v>
      </c>
      <c r="B996" s="2">
        <f t="shared" ca="1" si="15"/>
        <v>0.57545497446847715</v>
      </c>
      <c r="C996" s="2" t="s">
        <v>483</v>
      </c>
    </row>
    <row r="997" spans="1:3" x14ac:dyDescent="0.2">
      <c r="A997" s="2">
        <v>995</v>
      </c>
      <c r="B997" s="2">
        <f t="shared" ca="1" si="15"/>
        <v>0.60436656699061186</v>
      </c>
      <c r="C997" s="2" t="s">
        <v>482</v>
      </c>
    </row>
    <row r="998" spans="1:3" x14ac:dyDescent="0.2">
      <c r="A998" s="2">
        <v>996</v>
      </c>
      <c r="B998" s="2">
        <f t="shared" ca="1" si="15"/>
        <v>0.72906300221020737</v>
      </c>
      <c r="C998" s="2" t="s">
        <v>483</v>
      </c>
    </row>
    <row r="999" spans="1:3" x14ac:dyDescent="0.2">
      <c r="A999" s="2">
        <v>997</v>
      </c>
      <c r="B999" s="2">
        <f t="shared" ca="1" si="15"/>
        <v>0.55291564258843495</v>
      </c>
      <c r="C999" s="2" t="s">
        <v>482</v>
      </c>
    </row>
    <row r="1000" spans="1:3" x14ac:dyDescent="0.2">
      <c r="A1000" s="2">
        <v>998</v>
      </c>
      <c r="B1000" s="2">
        <f t="shared" ca="1" si="15"/>
        <v>0.76951866631167876</v>
      </c>
      <c r="C1000" s="2" t="s">
        <v>482</v>
      </c>
    </row>
    <row r="1001" spans="1:3" x14ac:dyDescent="0.2">
      <c r="A1001" s="2">
        <v>999</v>
      </c>
      <c r="B1001" s="2">
        <f t="shared" ca="1" si="15"/>
        <v>0.52696681030635184</v>
      </c>
      <c r="C1001" s="2" t="s">
        <v>482</v>
      </c>
    </row>
    <row r="1002" spans="1:3" x14ac:dyDescent="0.2">
      <c r="A1002" s="2">
        <v>1000</v>
      </c>
      <c r="B1002" s="2">
        <f t="shared" ca="1" si="15"/>
        <v>0.65777799000757664</v>
      </c>
      <c r="C1002" s="2" t="s">
        <v>482</v>
      </c>
    </row>
  </sheetData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03D8B-FDC4-8143-ABC4-D9610DF8BA33}">
  <sheetPr codeName="Sheet72">
    <tabColor rgb="FFFF0000"/>
  </sheetPr>
  <dimension ref="A2:C1002"/>
  <sheetViews>
    <sheetView workbookViewId="0"/>
  </sheetViews>
  <sheetFormatPr baseColWidth="10" defaultRowHeight="16" x14ac:dyDescent="0.2"/>
  <cols>
    <col min="1" max="16384" width="10.83203125" style="2"/>
  </cols>
  <sheetData>
    <row r="2" spans="1:3" x14ac:dyDescent="0.2">
      <c r="B2" s="2" t="s">
        <v>487</v>
      </c>
      <c r="C2" s="2" t="s">
        <v>12</v>
      </c>
    </row>
    <row r="3" spans="1:3" x14ac:dyDescent="0.2">
      <c r="A3" s="2">
        <v>1</v>
      </c>
      <c r="B3" s="2">
        <f ca="1">IF(C3="Bomb",_xlfn.NORM.INV(RAND(),0.7,0.07),1-_xlfn.NORM.INV(RAND(),0.7,0.07))</f>
        <v>0.2502846279413794</v>
      </c>
      <c r="C3" s="2" t="str">
        <f ca="1">IF(RAND()&lt;0.5,"Bomb","Bird")</f>
        <v>Bird</v>
      </c>
    </row>
    <row r="4" spans="1:3" x14ac:dyDescent="0.2">
      <c r="A4" s="2">
        <v>2</v>
      </c>
    </row>
    <row r="5" spans="1:3" x14ac:dyDescent="0.2">
      <c r="A5" s="2">
        <v>3</v>
      </c>
    </row>
    <row r="6" spans="1:3" x14ac:dyDescent="0.2">
      <c r="A6" s="2">
        <v>4</v>
      </c>
    </row>
    <row r="7" spans="1:3" x14ac:dyDescent="0.2">
      <c r="A7" s="2">
        <v>5</v>
      </c>
    </row>
    <row r="8" spans="1:3" x14ac:dyDescent="0.2">
      <c r="A8" s="2">
        <v>6</v>
      </c>
    </row>
    <row r="9" spans="1:3" x14ac:dyDescent="0.2">
      <c r="A9" s="2">
        <v>7</v>
      </c>
    </row>
    <row r="10" spans="1:3" x14ac:dyDescent="0.2">
      <c r="A10" s="2">
        <v>8</v>
      </c>
    </row>
    <row r="11" spans="1:3" x14ac:dyDescent="0.2">
      <c r="A11" s="2">
        <v>9</v>
      </c>
    </row>
    <row r="12" spans="1:3" x14ac:dyDescent="0.2">
      <c r="A12" s="2">
        <v>10</v>
      </c>
    </row>
    <row r="13" spans="1:3" x14ac:dyDescent="0.2">
      <c r="A13" s="2">
        <v>11</v>
      </c>
    </row>
    <row r="14" spans="1:3" x14ac:dyDescent="0.2">
      <c r="A14" s="2">
        <v>12</v>
      </c>
    </row>
    <row r="15" spans="1:3" x14ac:dyDescent="0.2">
      <c r="A15" s="2">
        <v>13</v>
      </c>
    </row>
    <row r="16" spans="1:3" x14ac:dyDescent="0.2">
      <c r="A16" s="2">
        <v>14</v>
      </c>
    </row>
    <row r="17" spans="1:1" x14ac:dyDescent="0.2">
      <c r="A17" s="2">
        <v>15</v>
      </c>
    </row>
    <row r="18" spans="1:1" x14ac:dyDescent="0.2">
      <c r="A18" s="2">
        <v>16</v>
      </c>
    </row>
    <row r="19" spans="1:1" x14ac:dyDescent="0.2">
      <c r="A19" s="2">
        <v>17</v>
      </c>
    </row>
    <row r="20" spans="1:1" x14ac:dyDescent="0.2">
      <c r="A20" s="2">
        <v>18</v>
      </c>
    </row>
    <row r="21" spans="1:1" x14ac:dyDescent="0.2">
      <c r="A21" s="2">
        <v>19</v>
      </c>
    </row>
    <row r="22" spans="1:1" x14ac:dyDescent="0.2">
      <c r="A22" s="2">
        <v>20</v>
      </c>
    </row>
    <row r="23" spans="1:1" x14ac:dyDescent="0.2">
      <c r="A23" s="2">
        <v>21</v>
      </c>
    </row>
    <row r="24" spans="1:1" x14ac:dyDescent="0.2">
      <c r="A24" s="2">
        <v>22</v>
      </c>
    </row>
    <row r="25" spans="1:1" x14ac:dyDescent="0.2">
      <c r="A25" s="2">
        <v>23</v>
      </c>
    </row>
    <row r="26" spans="1:1" x14ac:dyDescent="0.2">
      <c r="A26" s="2">
        <v>24</v>
      </c>
    </row>
    <row r="27" spans="1:1" x14ac:dyDescent="0.2">
      <c r="A27" s="2">
        <v>25</v>
      </c>
    </row>
    <row r="28" spans="1:1" x14ac:dyDescent="0.2">
      <c r="A28" s="2">
        <v>26</v>
      </c>
    </row>
    <row r="29" spans="1:1" x14ac:dyDescent="0.2">
      <c r="A29" s="2">
        <v>27</v>
      </c>
    </row>
    <row r="30" spans="1:1" x14ac:dyDescent="0.2">
      <c r="A30" s="2">
        <v>28</v>
      </c>
    </row>
    <row r="31" spans="1:1" x14ac:dyDescent="0.2">
      <c r="A31" s="2">
        <v>29</v>
      </c>
    </row>
    <row r="32" spans="1:1" x14ac:dyDescent="0.2">
      <c r="A32" s="2">
        <v>30</v>
      </c>
    </row>
    <row r="33" spans="1:1" x14ac:dyDescent="0.2">
      <c r="A33" s="2">
        <v>31</v>
      </c>
    </row>
    <row r="34" spans="1:1" x14ac:dyDescent="0.2">
      <c r="A34" s="2">
        <v>32</v>
      </c>
    </row>
    <row r="35" spans="1:1" x14ac:dyDescent="0.2">
      <c r="A35" s="2">
        <v>33</v>
      </c>
    </row>
    <row r="36" spans="1:1" x14ac:dyDescent="0.2">
      <c r="A36" s="2">
        <v>34</v>
      </c>
    </row>
    <row r="37" spans="1:1" x14ac:dyDescent="0.2">
      <c r="A37" s="2">
        <v>35</v>
      </c>
    </row>
    <row r="38" spans="1:1" x14ac:dyDescent="0.2">
      <c r="A38" s="2">
        <v>36</v>
      </c>
    </row>
    <row r="39" spans="1:1" x14ac:dyDescent="0.2">
      <c r="A39" s="2">
        <v>37</v>
      </c>
    </row>
    <row r="40" spans="1:1" x14ac:dyDescent="0.2">
      <c r="A40" s="2">
        <v>38</v>
      </c>
    </row>
    <row r="41" spans="1:1" x14ac:dyDescent="0.2">
      <c r="A41" s="2">
        <v>39</v>
      </c>
    </row>
    <row r="42" spans="1:1" x14ac:dyDescent="0.2">
      <c r="A42" s="2">
        <v>40</v>
      </c>
    </row>
    <row r="43" spans="1:1" x14ac:dyDescent="0.2">
      <c r="A43" s="2">
        <v>41</v>
      </c>
    </row>
    <row r="44" spans="1:1" x14ac:dyDescent="0.2">
      <c r="A44" s="2">
        <v>42</v>
      </c>
    </row>
    <row r="45" spans="1:1" x14ac:dyDescent="0.2">
      <c r="A45" s="2">
        <v>43</v>
      </c>
    </row>
    <row r="46" spans="1:1" x14ac:dyDescent="0.2">
      <c r="A46" s="2">
        <v>44</v>
      </c>
    </row>
    <row r="47" spans="1:1" x14ac:dyDescent="0.2">
      <c r="A47" s="2">
        <v>45</v>
      </c>
    </row>
    <row r="48" spans="1:1" x14ac:dyDescent="0.2">
      <c r="A48" s="2">
        <v>46</v>
      </c>
    </row>
    <row r="49" spans="1:1" x14ac:dyDescent="0.2">
      <c r="A49" s="2">
        <v>47</v>
      </c>
    </row>
    <row r="50" spans="1:1" x14ac:dyDescent="0.2">
      <c r="A50" s="2">
        <v>48</v>
      </c>
    </row>
    <row r="51" spans="1:1" x14ac:dyDescent="0.2">
      <c r="A51" s="2">
        <v>49</v>
      </c>
    </row>
    <row r="52" spans="1:1" x14ac:dyDescent="0.2">
      <c r="A52" s="2">
        <v>50</v>
      </c>
    </row>
    <row r="53" spans="1:1" x14ac:dyDescent="0.2">
      <c r="A53" s="2">
        <v>51</v>
      </c>
    </row>
    <row r="54" spans="1:1" x14ac:dyDescent="0.2">
      <c r="A54" s="2">
        <v>52</v>
      </c>
    </row>
    <row r="55" spans="1:1" x14ac:dyDescent="0.2">
      <c r="A55" s="2">
        <v>53</v>
      </c>
    </row>
    <row r="56" spans="1:1" x14ac:dyDescent="0.2">
      <c r="A56" s="2">
        <v>54</v>
      </c>
    </row>
    <row r="57" spans="1:1" x14ac:dyDescent="0.2">
      <c r="A57" s="2">
        <v>55</v>
      </c>
    </row>
    <row r="58" spans="1:1" x14ac:dyDescent="0.2">
      <c r="A58" s="2">
        <v>56</v>
      </c>
    </row>
    <row r="59" spans="1:1" x14ac:dyDescent="0.2">
      <c r="A59" s="2">
        <v>57</v>
      </c>
    </row>
    <row r="60" spans="1:1" x14ac:dyDescent="0.2">
      <c r="A60" s="2">
        <v>58</v>
      </c>
    </row>
    <row r="61" spans="1:1" x14ac:dyDescent="0.2">
      <c r="A61" s="2">
        <v>59</v>
      </c>
    </row>
    <row r="62" spans="1:1" x14ac:dyDescent="0.2">
      <c r="A62" s="2">
        <v>60</v>
      </c>
    </row>
    <row r="63" spans="1:1" x14ac:dyDescent="0.2">
      <c r="A63" s="2">
        <v>61</v>
      </c>
    </row>
    <row r="64" spans="1:1" x14ac:dyDescent="0.2">
      <c r="A64" s="2">
        <v>62</v>
      </c>
    </row>
    <row r="65" spans="1:1" x14ac:dyDescent="0.2">
      <c r="A65" s="2">
        <v>63</v>
      </c>
    </row>
    <row r="66" spans="1:1" x14ac:dyDescent="0.2">
      <c r="A66" s="2">
        <v>64</v>
      </c>
    </row>
    <row r="67" spans="1:1" x14ac:dyDescent="0.2">
      <c r="A67" s="2">
        <v>65</v>
      </c>
    </row>
    <row r="68" spans="1:1" x14ac:dyDescent="0.2">
      <c r="A68" s="2">
        <v>66</v>
      </c>
    </row>
    <row r="69" spans="1:1" x14ac:dyDescent="0.2">
      <c r="A69" s="2">
        <v>67</v>
      </c>
    </row>
    <row r="70" spans="1:1" x14ac:dyDescent="0.2">
      <c r="A70" s="2">
        <v>68</v>
      </c>
    </row>
    <row r="71" spans="1:1" x14ac:dyDescent="0.2">
      <c r="A71" s="2">
        <v>69</v>
      </c>
    </row>
    <row r="72" spans="1:1" x14ac:dyDescent="0.2">
      <c r="A72" s="2">
        <v>70</v>
      </c>
    </row>
    <row r="73" spans="1:1" x14ac:dyDescent="0.2">
      <c r="A73" s="2">
        <v>71</v>
      </c>
    </row>
    <row r="74" spans="1:1" x14ac:dyDescent="0.2">
      <c r="A74" s="2">
        <v>72</v>
      </c>
    </row>
    <row r="75" spans="1:1" x14ac:dyDescent="0.2">
      <c r="A75" s="2">
        <v>73</v>
      </c>
    </row>
    <row r="76" spans="1:1" x14ac:dyDescent="0.2">
      <c r="A76" s="2">
        <v>74</v>
      </c>
    </row>
    <row r="77" spans="1:1" x14ac:dyDescent="0.2">
      <c r="A77" s="2">
        <v>75</v>
      </c>
    </row>
    <row r="78" spans="1:1" x14ac:dyDescent="0.2">
      <c r="A78" s="2">
        <v>76</v>
      </c>
    </row>
    <row r="79" spans="1:1" x14ac:dyDescent="0.2">
      <c r="A79" s="2">
        <v>77</v>
      </c>
    </row>
    <row r="80" spans="1:1" x14ac:dyDescent="0.2">
      <c r="A80" s="2">
        <v>78</v>
      </c>
    </row>
    <row r="81" spans="1:1" x14ac:dyDescent="0.2">
      <c r="A81" s="2">
        <v>79</v>
      </c>
    </row>
    <row r="82" spans="1:1" x14ac:dyDescent="0.2">
      <c r="A82" s="2">
        <v>80</v>
      </c>
    </row>
    <row r="83" spans="1:1" x14ac:dyDescent="0.2">
      <c r="A83" s="2">
        <v>81</v>
      </c>
    </row>
    <row r="84" spans="1:1" x14ac:dyDescent="0.2">
      <c r="A84" s="2">
        <v>82</v>
      </c>
    </row>
    <row r="85" spans="1:1" x14ac:dyDescent="0.2">
      <c r="A85" s="2">
        <v>83</v>
      </c>
    </row>
    <row r="86" spans="1:1" x14ac:dyDescent="0.2">
      <c r="A86" s="2">
        <v>84</v>
      </c>
    </row>
    <row r="87" spans="1:1" x14ac:dyDescent="0.2">
      <c r="A87" s="2">
        <v>85</v>
      </c>
    </row>
    <row r="88" spans="1:1" x14ac:dyDescent="0.2">
      <c r="A88" s="2">
        <v>86</v>
      </c>
    </row>
    <row r="89" spans="1:1" x14ac:dyDescent="0.2">
      <c r="A89" s="2">
        <v>87</v>
      </c>
    </row>
    <row r="90" spans="1:1" x14ac:dyDescent="0.2">
      <c r="A90" s="2">
        <v>88</v>
      </c>
    </row>
    <row r="91" spans="1:1" x14ac:dyDescent="0.2">
      <c r="A91" s="2">
        <v>89</v>
      </c>
    </row>
    <row r="92" spans="1:1" x14ac:dyDescent="0.2">
      <c r="A92" s="2">
        <v>90</v>
      </c>
    </row>
    <row r="93" spans="1:1" x14ac:dyDescent="0.2">
      <c r="A93" s="2">
        <v>91</v>
      </c>
    </row>
    <row r="94" spans="1:1" x14ac:dyDescent="0.2">
      <c r="A94" s="2">
        <v>92</v>
      </c>
    </row>
    <row r="95" spans="1:1" x14ac:dyDescent="0.2">
      <c r="A95" s="2">
        <v>93</v>
      </c>
    </row>
    <row r="96" spans="1:1" x14ac:dyDescent="0.2">
      <c r="A96" s="2">
        <v>94</v>
      </c>
    </row>
    <row r="97" spans="1:1" x14ac:dyDescent="0.2">
      <c r="A97" s="2">
        <v>95</v>
      </c>
    </row>
    <row r="98" spans="1:1" x14ac:dyDescent="0.2">
      <c r="A98" s="2">
        <v>96</v>
      </c>
    </row>
    <row r="99" spans="1:1" x14ac:dyDescent="0.2">
      <c r="A99" s="2">
        <v>97</v>
      </c>
    </row>
    <row r="100" spans="1:1" x14ac:dyDescent="0.2">
      <c r="A100" s="2">
        <v>98</v>
      </c>
    </row>
    <row r="101" spans="1:1" x14ac:dyDescent="0.2">
      <c r="A101" s="2">
        <v>99</v>
      </c>
    </row>
    <row r="102" spans="1:1" x14ac:dyDescent="0.2">
      <c r="A102" s="2">
        <v>100</v>
      </c>
    </row>
    <row r="103" spans="1:1" x14ac:dyDescent="0.2">
      <c r="A103" s="2">
        <v>101</v>
      </c>
    </row>
    <row r="104" spans="1:1" x14ac:dyDescent="0.2">
      <c r="A104" s="2">
        <v>102</v>
      </c>
    </row>
    <row r="105" spans="1:1" x14ac:dyDescent="0.2">
      <c r="A105" s="2">
        <v>103</v>
      </c>
    </row>
    <row r="106" spans="1:1" x14ac:dyDescent="0.2">
      <c r="A106" s="2">
        <v>104</v>
      </c>
    </row>
    <row r="107" spans="1:1" x14ac:dyDescent="0.2">
      <c r="A107" s="2">
        <v>105</v>
      </c>
    </row>
    <row r="108" spans="1:1" x14ac:dyDescent="0.2">
      <c r="A108" s="2">
        <v>106</v>
      </c>
    </row>
    <row r="109" spans="1:1" x14ac:dyDescent="0.2">
      <c r="A109" s="2">
        <v>107</v>
      </c>
    </row>
    <row r="110" spans="1:1" x14ac:dyDescent="0.2">
      <c r="A110" s="2">
        <v>108</v>
      </c>
    </row>
    <row r="111" spans="1:1" x14ac:dyDescent="0.2">
      <c r="A111" s="2">
        <v>109</v>
      </c>
    </row>
    <row r="112" spans="1:1" x14ac:dyDescent="0.2">
      <c r="A112" s="2">
        <v>110</v>
      </c>
    </row>
    <row r="113" spans="1:1" x14ac:dyDescent="0.2">
      <c r="A113" s="2">
        <v>111</v>
      </c>
    </row>
    <row r="114" spans="1:1" x14ac:dyDescent="0.2">
      <c r="A114" s="2">
        <v>112</v>
      </c>
    </row>
    <row r="115" spans="1:1" x14ac:dyDescent="0.2">
      <c r="A115" s="2">
        <v>113</v>
      </c>
    </row>
    <row r="116" spans="1:1" x14ac:dyDescent="0.2">
      <c r="A116" s="2">
        <v>114</v>
      </c>
    </row>
    <row r="117" spans="1:1" x14ac:dyDescent="0.2">
      <c r="A117" s="2">
        <v>115</v>
      </c>
    </row>
    <row r="118" spans="1:1" x14ac:dyDescent="0.2">
      <c r="A118" s="2">
        <v>116</v>
      </c>
    </row>
    <row r="119" spans="1:1" x14ac:dyDescent="0.2">
      <c r="A119" s="2">
        <v>117</v>
      </c>
    </row>
    <row r="120" spans="1:1" x14ac:dyDescent="0.2">
      <c r="A120" s="2">
        <v>118</v>
      </c>
    </row>
    <row r="121" spans="1:1" x14ac:dyDescent="0.2">
      <c r="A121" s="2">
        <v>119</v>
      </c>
    </row>
    <row r="122" spans="1:1" x14ac:dyDescent="0.2">
      <c r="A122" s="2">
        <v>120</v>
      </c>
    </row>
    <row r="123" spans="1:1" x14ac:dyDescent="0.2">
      <c r="A123" s="2">
        <v>121</v>
      </c>
    </row>
    <row r="124" spans="1:1" x14ac:dyDescent="0.2">
      <c r="A124" s="2">
        <v>122</v>
      </c>
    </row>
    <row r="125" spans="1:1" x14ac:dyDescent="0.2">
      <c r="A125" s="2">
        <v>123</v>
      </c>
    </row>
    <row r="126" spans="1:1" x14ac:dyDescent="0.2">
      <c r="A126" s="2">
        <v>124</v>
      </c>
    </row>
    <row r="127" spans="1:1" x14ac:dyDescent="0.2">
      <c r="A127" s="2">
        <v>125</v>
      </c>
    </row>
    <row r="128" spans="1:1" x14ac:dyDescent="0.2">
      <c r="A128" s="2">
        <v>126</v>
      </c>
    </row>
    <row r="129" spans="1:1" x14ac:dyDescent="0.2">
      <c r="A129" s="2">
        <v>127</v>
      </c>
    </row>
    <row r="130" spans="1:1" x14ac:dyDescent="0.2">
      <c r="A130" s="2">
        <v>128</v>
      </c>
    </row>
    <row r="131" spans="1:1" x14ac:dyDescent="0.2">
      <c r="A131" s="2">
        <v>129</v>
      </c>
    </row>
    <row r="132" spans="1:1" x14ac:dyDescent="0.2">
      <c r="A132" s="2">
        <v>130</v>
      </c>
    </row>
    <row r="133" spans="1:1" x14ac:dyDescent="0.2">
      <c r="A133" s="2">
        <v>131</v>
      </c>
    </row>
    <row r="134" spans="1:1" x14ac:dyDescent="0.2">
      <c r="A134" s="2">
        <v>132</v>
      </c>
    </row>
    <row r="135" spans="1:1" x14ac:dyDescent="0.2">
      <c r="A135" s="2">
        <v>133</v>
      </c>
    </row>
    <row r="136" spans="1:1" x14ac:dyDescent="0.2">
      <c r="A136" s="2">
        <v>134</v>
      </c>
    </row>
    <row r="137" spans="1:1" x14ac:dyDescent="0.2">
      <c r="A137" s="2">
        <v>135</v>
      </c>
    </row>
    <row r="138" spans="1:1" x14ac:dyDescent="0.2">
      <c r="A138" s="2">
        <v>136</v>
      </c>
    </row>
    <row r="139" spans="1:1" x14ac:dyDescent="0.2">
      <c r="A139" s="2">
        <v>137</v>
      </c>
    </row>
    <row r="140" spans="1:1" x14ac:dyDescent="0.2">
      <c r="A140" s="2">
        <v>138</v>
      </c>
    </row>
    <row r="141" spans="1:1" x14ac:dyDescent="0.2">
      <c r="A141" s="2">
        <v>139</v>
      </c>
    </row>
    <row r="142" spans="1:1" x14ac:dyDescent="0.2">
      <c r="A142" s="2">
        <v>140</v>
      </c>
    </row>
    <row r="143" spans="1:1" x14ac:dyDescent="0.2">
      <c r="A143" s="2">
        <v>141</v>
      </c>
    </row>
    <row r="144" spans="1:1" x14ac:dyDescent="0.2">
      <c r="A144" s="2">
        <v>142</v>
      </c>
    </row>
    <row r="145" spans="1:1" x14ac:dyDescent="0.2">
      <c r="A145" s="2">
        <v>143</v>
      </c>
    </row>
    <row r="146" spans="1:1" x14ac:dyDescent="0.2">
      <c r="A146" s="2">
        <v>144</v>
      </c>
    </row>
    <row r="147" spans="1:1" x14ac:dyDescent="0.2">
      <c r="A147" s="2">
        <v>145</v>
      </c>
    </row>
    <row r="148" spans="1:1" x14ac:dyDescent="0.2">
      <c r="A148" s="2">
        <v>146</v>
      </c>
    </row>
    <row r="149" spans="1:1" x14ac:dyDescent="0.2">
      <c r="A149" s="2">
        <v>147</v>
      </c>
    </row>
    <row r="150" spans="1:1" x14ac:dyDescent="0.2">
      <c r="A150" s="2">
        <v>148</v>
      </c>
    </row>
    <row r="151" spans="1:1" x14ac:dyDescent="0.2">
      <c r="A151" s="2">
        <v>149</v>
      </c>
    </row>
    <row r="152" spans="1:1" x14ac:dyDescent="0.2">
      <c r="A152" s="2">
        <v>150</v>
      </c>
    </row>
    <row r="153" spans="1:1" x14ac:dyDescent="0.2">
      <c r="A153" s="2">
        <v>151</v>
      </c>
    </row>
    <row r="154" spans="1:1" x14ac:dyDescent="0.2">
      <c r="A154" s="2">
        <v>152</v>
      </c>
    </row>
    <row r="155" spans="1:1" x14ac:dyDescent="0.2">
      <c r="A155" s="2">
        <v>153</v>
      </c>
    </row>
    <row r="156" spans="1:1" x14ac:dyDescent="0.2">
      <c r="A156" s="2">
        <v>154</v>
      </c>
    </row>
    <row r="157" spans="1:1" x14ac:dyDescent="0.2">
      <c r="A157" s="2">
        <v>155</v>
      </c>
    </row>
    <row r="158" spans="1:1" x14ac:dyDescent="0.2">
      <c r="A158" s="2">
        <v>156</v>
      </c>
    </row>
    <row r="159" spans="1:1" x14ac:dyDescent="0.2">
      <c r="A159" s="2">
        <v>157</v>
      </c>
    </row>
    <row r="160" spans="1:1" x14ac:dyDescent="0.2">
      <c r="A160" s="2">
        <v>158</v>
      </c>
    </row>
    <row r="161" spans="1:1" x14ac:dyDescent="0.2">
      <c r="A161" s="2">
        <v>159</v>
      </c>
    </row>
    <row r="162" spans="1:1" x14ac:dyDescent="0.2">
      <c r="A162" s="2">
        <v>160</v>
      </c>
    </row>
    <row r="163" spans="1:1" x14ac:dyDescent="0.2">
      <c r="A163" s="2">
        <v>161</v>
      </c>
    </row>
    <row r="164" spans="1:1" x14ac:dyDescent="0.2">
      <c r="A164" s="2">
        <v>162</v>
      </c>
    </row>
    <row r="165" spans="1:1" x14ac:dyDescent="0.2">
      <c r="A165" s="2">
        <v>163</v>
      </c>
    </row>
    <row r="166" spans="1:1" x14ac:dyDescent="0.2">
      <c r="A166" s="2">
        <v>164</v>
      </c>
    </row>
    <row r="167" spans="1:1" x14ac:dyDescent="0.2">
      <c r="A167" s="2">
        <v>165</v>
      </c>
    </row>
    <row r="168" spans="1:1" x14ac:dyDescent="0.2">
      <c r="A168" s="2">
        <v>166</v>
      </c>
    </row>
    <row r="169" spans="1:1" x14ac:dyDescent="0.2">
      <c r="A169" s="2">
        <v>167</v>
      </c>
    </row>
    <row r="170" spans="1:1" x14ac:dyDescent="0.2">
      <c r="A170" s="2">
        <v>168</v>
      </c>
    </row>
    <row r="171" spans="1:1" x14ac:dyDescent="0.2">
      <c r="A171" s="2">
        <v>169</v>
      </c>
    </row>
    <row r="172" spans="1:1" x14ac:dyDescent="0.2">
      <c r="A172" s="2">
        <v>170</v>
      </c>
    </row>
    <row r="173" spans="1:1" x14ac:dyDescent="0.2">
      <c r="A173" s="2">
        <v>171</v>
      </c>
    </row>
    <row r="174" spans="1:1" x14ac:dyDescent="0.2">
      <c r="A174" s="2">
        <v>172</v>
      </c>
    </row>
    <row r="175" spans="1:1" x14ac:dyDescent="0.2">
      <c r="A175" s="2">
        <v>173</v>
      </c>
    </row>
    <row r="176" spans="1:1" x14ac:dyDescent="0.2">
      <c r="A176" s="2">
        <v>174</v>
      </c>
    </row>
    <row r="177" spans="1:1" x14ac:dyDescent="0.2">
      <c r="A177" s="2">
        <v>175</v>
      </c>
    </row>
    <row r="178" spans="1:1" x14ac:dyDescent="0.2">
      <c r="A178" s="2">
        <v>176</v>
      </c>
    </row>
    <row r="179" spans="1:1" x14ac:dyDescent="0.2">
      <c r="A179" s="2">
        <v>177</v>
      </c>
    </row>
    <row r="180" spans="1:1" x14ac:dyDescent="0.2">
      <c r="A180" s="2">
        <v>178</v>
      </c>
    </row>
    <row r="181" spans="1:1" x14ac:dyDescent="0.2">
      <c r="A181" s="2">
        <v>179</v>
      </c>
    </row>
    <row r="182" spans="1:1" x14ac:dyDescent="0.2">
      <c r="A182" s="2">
        <v>180</v>
      </c>
    </row>
    <row r="183" spans="1:1" x14ac:dyDescent="0.2">
      <c r="A183" s="2">
        <v>181</v>
      </c>
    </row>
    <row r="184" spans="1:1" x14ac:dyDescent="0.2">
      <c r="A184" s="2">
        <v>182</v>
      </c>
    </row>
    <row r="185" spans="1:1" x14ac:dyDescent="0.2">
      <c r="A185" s="2">
        <v>183</v>
      </c>
    </row>
    <row r="186" spans="1:1" x14ac:dyDescent="0.2">
      <c r="A186" s="2">
        <v>184</v>
      </c>
    </row>
    <row r="187" spans="1:1" x14ac:dyDescent="0.2">
      <c r="A187" s="2">
        <v>185</v>
      </c>
    </row>
    <row r="188" spans="1:1" x14ac:dyDescent="0.2">
      <c r="A188" s="2">
        <v>186</v>
      </c>
    </row>
    <row r="189" spans="1:1" x14ac:dyDescent="0.2">
      <c r="A189" s="2">
        <v>187</v>
      </c>
    </row>
    <row r="190" spans="1:1" x14ac:dyDescent="0.2">
      <c r="A190" s="2">
        <v>188</v>
      </c>
    </row>
    <row r="191" spans="1:1" x14ac:dyDescent="0.2">
      <c r="A191" s="2">
        <v>189</v>
      </c>
    </row>
    <row r="192" spans="1:1" x14ac:dyDescent="0.2">
      <c r="A192" s="2">
        <v>190</v>
      </c>
    </row>
    <row r="193" spans="1:1" x14ac:dyDescent="0.2">
      <c r="A193" s="2">
        <v>191</v>
      </c>
    </row>
    <row r="194" spans="1:1" x14ac:dyDescent="0.2">
      <c r="A194" s="2">
        <v>192</v>
      </c>
    </row>
    <row r="195" spans="1:1" x14ac:dyDescent="0.2">
      <c r="A195" s="2">
        <v>193</v>
      </c>
    </row>
    <row r="196" spans="1:1" x14ac:dyDescent="0.2">
      <c r="A196" s="2">
        <v>194</v>
      </c>
    </row>
    <row r="197" spans="1:1" x14ac:dyDescent="0.2">
      <c r="A197" s="2">
        <v>195</v>
      </c>
    </row>
    <row r="198" spans="1:1" x14ac:dyDescent="0.2">
      <c r="A198" s="2">
        <v>196</v>
      </c>
    </row>
    <row r="199" spans="1:1" x14ac:dyDescent="0.2">
      <c r="A199" s="2">
        <v>197</v>
      </c>
    </row>
    <row r="200" spans="1:1" x14ac:dyDescent="0.2">
      <c r="A200" s="2">
        <v>198</v>
      </c>
    </row>
    <row r="201" spans="1:1" x14ac:dyDescent="0.2">
      <c r="A201" s="2">
        <v>199</v>
      </c>
    </row>
    <row r="202" spans="1:1" x14ac:dyDescent="0.2">
      <c r="A202" s="2">
        <v>200</v>
      </c>
    </row>
    <row r="203" spans="1:1" x14ac:dyDescent="0.2">
      <c r="A203" s="2">
        <v>201</v>
      </c>
    </row>
    <row r="204" spans="1:1" x14ac:dyDescent="0.2">
      <c r="A204" s="2">
        <v>202</v>
      </c>
    </row>
    <row r="205" spans="1:1" x14ac:dyDescent="0.2">
      <c r="A205" s="2">
        <v>203</v>
      </c>
    </row>
    <row r="206" spans="1:1" x14ac:dyDescent="0.2">
      <c r="A206" s="2">
        <v>204</v>
      </c>
    </row>
    <row r="207" spans="1:1" x14ac:dyDescent="0.2">
      <c r="A207" s="2">
        <v>205</v>
      </c>
    </row>
    <row r="208" spans="1:1" x14ac:dyDescent="0.2">
      <c r="A208" s="2">
        <v>206</v>
      </c>
    </row>
    <row r="209" spans="1:1" x14ac:dyDescent="0.2">
      <c r="A209" s="2">
        <v>207</v>
      </c>
    </row>
    <row r="210" spans="1:1" x14ac:dyDescent="0.2">
      <c r="A210" s="2">
        <v>208</v>
      </c>
    </row>
    <row r="211" spans="1:1" x14ac:dyDescent="0.2">
      <c r="A211" s="2">
        <v>209</v>
      </c>
    </row>
    <row r="212" spans="1:1" x14ac:dyDescent="0.2">
      <c r="A212" s="2">
        <v>210</v>
      </c>
    </row>
    <row r="213" spans="1:1" x14ac:dyDescent="0.2">
      <c r="A213" s="2">
        <v>211</v>
      </c>
    </row>
    <row r="214" spans="1:1" x14ac:dyDescent="0.2">
      <c r="A214" s="2">
        <v>212</v>
      </c>
    </row>
    <row r="215" spans="1:1" x14ac:dyDescent="0.2">
      <c r="A215" s="2">
        <v>213</v>
      </c>
    </row>
    <row r="216" spans="1:1" x14ac:dyDescent="0.2">
      <c r="A216" s="2">
        <v>214</v>
      </c>
    </row>
    <row r="217" spans="1:1" x14ac:dyDescent="0.2">
      <c r="A217" s="2">
        <v>215</v>
      </c>
    </row>
    <row r="218" spans="1:1" x14ac:dyDescent="0.2">
      <c r="A218" s="2">
        <v>216</v>
      </c>
    </row>
    <row r="219" spans="1:1" x14ac:dyDescent="0.2">
      <c r="A219" s="2">
        <v>217</v>
      </c>
    </row>
    <row r="220" spans="1:1" x14ac:dyDescent="0.2">
      <c r="A220" s="2">
        <v>218</v>
      </c>
    </row>
    <row r="221" spans="1:1" x14ac:dyDescent="0.2">
      <c r="A221" s="2">
        <v>219</v>
      </c>
    </row>
    <row r="222" spans="1:1" x14ac:dyDescent="0.2">
      <c r="A222" s="2">
        <v>220</v>
      </c>
    </row>
    <row r="223" spans="1:1" x14ac:dyDescent="0.2">
      <c r="A223" s="2">
        <v>221</v>
      </c>
    </row>
    <row r="224" spans="1:1" x14ac:dyDescent="0.2">
      <c r="A224" s="2">
        <v>222</v>
      </c>
    </row>
    <row r="225" spans="1:1" x14ac:dyDescent="0.2">
      <c r="A225" s="2">
        <v>223</v>
      </c>
    </row>
    <row r="226" spans="1:1" x14ac:dyDescent="0.2">
      <c r="A226" s="2">
        <v>224</v>
      </c>
    </row>
    <row r="227" spans="1:1" x14ac:dyDescent="0.2">
      <c r="A227" s="2">
        <v>225</v>
      </c>
    </row>
    <row r="228" spans="1:1" x14ac:dyDescent="0.2">
      <c r="A228" s="2">
        <v>226</v>
      </c>
    </row>
    <row r="229" spans="1:1" x14ac:dyDescent="0.2">
      <c r="A229" s="2">
        <v>227</v>
      </c>
    </row>
    <row r="230" spans="1:1" x14ac:dyDescent="0.2">
      <c r="A230" s="2">
        <v>228</v>
      </c>
    </row>
    <row r="231" spans="1:1" x14ac:dyDescent="0.2">
      <c r="A231" s="2">
        <v>229</v>
      </c>
    </row>
    <row r="232" spans="1:1" x14ac:dyDescent="0.2">
      <c r="A232" s="2">
        <v>230</v>
      </c>
    </row>
    <row r="233" spans="1:1" x14ac:dyDescent="0.2">
      <c r="A233" s="2">
        <v>231</v>
      </c>
    </row>
    <row r="234" spans="1:1" x14ac:dyDescent="0.2">
      <c r="A234" s="2">
        <v>232</v>
      </c>
    </row>
    <row r="235" spans="1:1" x14ac:dyDescent="0.2">
      <c r="A235" s="2">
        <v>233</v>
      </c>
    </row>
    <row r="236" spans="1:1" x14ac:dyDescent="0.2">
      <c r="A236" s="2">
        <v>234</v>
      </c>
    </row>
    <row r="237" spans="1:1" x14ac:dyDescent="0.2">
      <c r="A237" s="2">
        <v>235</v>
      </c>
    </row>
    <row r="238" spans="1:1" x14ac:dyDescent="0.2">
      <c r="A238" s="2">
        <v>236</v>
      </c>
    </row>
    <row r="239" spans="1:1" x14ac:dyDescent="0.2">
      <c r="A239" s="2">
        <v>237</v>
      </c>
    </row>
    <row r="240" spans="1:1" x14ac:dyDescent="0.2">
      <c r="A240" s="2">
        <v>238</v>
      </c>
    </row>
    <row r="241" spans="1:1" x14ac:dyDescent="0.2">
      <c r="A241" s="2">
        <v>239</v>
      </c>
    </row>
    <row r="242" spans="1:1" x14ac:dyDescent="0.2">
      <c r="A242" s="2">
        <v>240</v>
      </c>
    </row>
    <row r="243" spans="1:1" x14ac:dyDescent="0.2">
      <c r="A243" s="2">
        <v>241</v>
      </c>
    </row>
    <row r="244" spans="1:1" x14ac:dyDescent="0.2">
      <c r="A244" s="2">
        <v>242</v>
      </c>
    </row>
    <row r="245" spans="1:1" x14ac:dyDescent="0.2">
      <c r="A245" s="2">
        <v>243</v>
      </c>
    </row>
    <row r="246" spans="1:1" x14ac:dyDescent="0.2">
      <c r="A246" s="2">
        <v>244</v>
      </c>
    </row>
    <row r="247" spans="1:1" x14ac:dyDescent="0.2">
      <c r="A247" s="2">
        <v>245</v>
      </c>
    </row>
    <row r="248" spans="1:1" x14ac:dyDescent="0.2">
      <c r="A248" s="2">
        <v>246</v>
      </c>
    </row>
    <row r="249" spans="1:1" x14ac:dyDescent="0.2">
      <c r="A249" s="2">
        <v>247</v>
      </c>
    </row>
    <row r="250" spans="1:1" x14ac:dyDescent="0.2">
      <c r="A250" s="2">
        <v>248</v>
      </c>
    </row>
    <row r="251" spans="1:1" x14ac:dyDescent="0.2">
      <c r="A251" s="2">
        <v>249</v>
      </c>
    </row>
    <row r="252" spans="1:1" x14ac:dyDescent="0.2">
      <c r="A252" s="2">
        <v>250</v>
      </c>
    </row>
    <row r="253" spans="1:1" x14ac:dyDescent="0.2">
      <c r="A253" s="2">
        <v>251</v>
      </c>
    </row>
    <row r="254" spans="1:1" x14ac:dyDescent="0.2">
      <c r="A254" s="2">
        <v>252</v>
      </c>
    </row>
    <row r="255" spans="1:1" x14ac:dyDescent="0.2">
      <c r="A255" s="2">
        <v>253</v>
      </c>
    </row>
    <row r="256" spans="1:1" x14ac:dyDescent="0.2">
      <c r="A256" s="2">
        <v>254</v>
      </c>
    </row>
    <row r="257" spans="1:1" x14ac:dyDescent="0.2">
      <c r="A257" s="2">
        <v>255</v>
      </c>
    </row>
    <row r="258" spans="1:1" x14ac:dyDescent="0.2">
      <c r="A258" s="2">
        <v>256</v>
      </c>
    </row>
    <row r="259" spans="1:1" x14ac:dyDescent="0.2">
      <c r="A259" s="2">
        <v>257</v>
      </c>
    </row>
    <row r="260" spans="1:1" x14ac:dyDescent="0.2">
      <c r="A260" s="2">
        <v>258</v>
      </c>
    </row>
    <row r="261" spans="1:1" x14ac:dyDescent="0.2">
      <c r="A261" s="2">
        <v>259</v>
      </c>
    </row>
    <row r="262" spans="1:1" x14ac:dyDescent="0.2">
      <c r="A262" s="2">
        <v>260</v>
      </c>
    </row>
    <row r="263" spans="1:1" x14ac:dyDescent="0.2">
      <c r="A263" s="2">
        <v>261</v>
      </c>
    </row>
    <row r="264" spans="1:1" x14ac:dyDescent="0.2">
      <c r="A264" s="2">
        <v>262</v>
      </c>
    </row>
    <row r="265" spans="1:1" x14ac:dyDescent="0.2">
      <c r="A265" s="2">
        <v>263</v>
      </c>
    </row>
    <row r="266" spans="1:1" x14ac:dyDescent="0.2">
      <c r="A266" s="2">
        <v>264</v>
      </c>
    </row>
    <row r="267" spans="1:1" x14ac:dyDescent="0.2">
      <c r="A267" s="2">
        <v>265</v>
      </c>
    </row>
    <row r="268" spans="1:1" x14ac:dyDescent="0.2">
      <c r="A268" s="2">
        <v>266</v>
      </c>
    </row>
    <row r="269" spans="1:1" x14ac:dyDescent="0.2">
      <c r="A269" s="2">
        <v>267</v>
      </c>
    </row>
    <row r="270" spans="1:1" x14ac:dyDescent="0.2">
      <c r="A270" s="2">
        <v>268</v>
      </c>
    </row>
    <row r="271" spans="1:1" x14ac:dyDescent="0.2">
      <c r="A271" s="2">
        <v>269</v>
      </c>
    </row>
    <row r="272" spans="1:1" x14ac:dyDescent="0.2">
      <c r="A272" s="2">
        <v>270</v>
      </c>
    </row>
    <row r="273" spans="1:1" x14ac:dyDescent="0.2">
      <c r="A273" s="2">
        <v>271</v>
      </c>
    </row>
    <row r="274" spans="1:1" x14ac:dyDescent="0.2">
      <c r="A274" s="2">
        <v>272</v>
      </c>
    </row>
    <row r="275" spans="1:1" x14ac:dyDescent="0.2">
      <c r="A275" s="2">
        <v>273</v>
      </c>
    </row>
    <row r="276" spans="1:1" x14ac:dyDescent="0.2">
      <c r="A276" s="2">
        <v>274</v>
      </c>
    </row>
    <row r="277" spans="1:1" x14ac:dyDescent="0.2">
      <c r="A277" s="2">
        <v>275</v>
      </c>
    </row>
    <row r="278" spans="1:1" x14ac:dyDescent="0.2">
      <c r="A278" s="2">
        <v>276</v>
      </c>
    </row>
    <row r="279" spans="1:1" x14ac:dyDescent="0.2">
      <c r="A279" s="2">
        <v>277</v>
      </c>
    </row>
    <row r="280" spans="1:1" x14ac:dyDescent="0.2">
      <c r="A280" s="2">
        <v>278</v>
      </c>
    </row>
    <row r="281" spans="1:1" x14ac:dyDescent="0.2">
      <c r="A281" s="2">
        <v>279</v>
      </c>
    </row>
    <row r="282" spans="1:1" x14ac:dyDescent="0.2">
      <c r="A282" s="2">
        <v>280</v>
      </c>
    </row>
    <row r="283" spans="1:1" x14ac:dyDescent="0.2">
      <c r="A283" s="2">
        <v>281</v>
      </c>
    </row>
    <row r="284" spans="1:1" x14ac:dyDescent="0.2">
      <c r="A284" s="2">
        <v>282</v>
      </c>
    </row>
    <row r="285" spans="1:1" x14ac:dyDescent="0.2">
      <c r="A285" s="2">
        <v>283</v>
      </c>
    </row>
    <row r="286" spans="1:1" x14ac:dyDescent="0.2">
      <c r="A286" s="2">
        <v>284</v>
      </c>
    </row>
    <row r="287" spans="1:1" x14ac:dyDescent="0.2">
      <c r="A287" s="2">
        <v>285</v>
      </c>
    </row>
    <row r="288" spans="1:1" x14ac:dyDescent="0.2">
      <c r="A288" s="2">
        <v>286</v>
      </c>
    </row>
    <row r="289" spans="1:1" x14ac:dyDescent="0.2">
      <c r="A289" s="2">
        <v>287</v>
      </c>
    </row>
    <row r="290" spans="1:1" x14ac:dyDescent="0.2">
      <c r="A290" s="2">
        <v>288</v>
      </c>
    </row>
    <row r="291" spans="1:1" x14ac:dyDescent="0.2">
      <c r="A291" s="2">
        <v>289</v>
      </c>
    </row>
    <row r="292" spans="1:1" x14ac:dyDescent="0.2">
      <c r="A292" s="2">
        <v>290</v>
      </c>
    </row>
    <row r="293" spans="1:1" x14ac:dyDescent="0.2">
      <c r="A293" s="2">
        <v>291</v>
      </c>
    </row>
    <row r="294" spans="1:1" x14ac:dyDescent="0.2">
      <c r="A294" s="2">
        <v>292</v>
      </c>
    </row>
    <row r="295" spans="1:1" x14ac:dyDescent="0.2">
      <c r="A295" s="2">
        <v>293</v>
      </c>
    </row>
    <row r="296" spans="1:1" x14ac:dyDescent="0.2">
      <c r="A296" s="2">
        <v>294</v>
      </c>
    </row>
    <row r="297" spans="1:1" x14ac:dyDescent="0.2">
      <c r="A297" s="2">
        <v>295</v>
      </c>
    </row>
    <row r="298" spans="1:1" x14ac:dyDescent="0.2">
      <c r="A298" s="2">
        <v>296</v>
      </c>
    </row>
    <row r="299" spans="1:1" x14ac:dyDescent="0.2">
      <c r="A299" s="2">
        <v>297</v>
      </c>
    </row>
    <row r="300" spans="1:1" x14ac:dyDescent="0.2">
      <c r="A300" s="2">
        <v>298</v>
      </c>
    </row>
    <row r="301" spans="1:1" x14ac:dyDescent="0.2">
      <c r="A301" s="2">
        <v>299</v>
      </c>
    </row>
    <row r="302" spans="1:1" x14ac:dyDescent="0.2">
      <c r="A302" s="2">
        <v>300</v>
      </c>
    </row>
    <row r="303" spans="1:1" x14ac:dyDescent="0.2">
      <c r="A303" s="2">
        <v>301</v>
      </c>
    </row>
    <row r="304" spans="1:1" x14ac:dyDescent="0.2">
      <c r="A304" s="2">
        <v>302</v>
      </c>
    </row>
    <row r="305" spans="1:1" x14ac:dyDescent="0.2">
      <c r="A305" s="2">
        <v>303</v>
      </c>
    </row>
    <row r="306" spans="1:1" x14ac:dyDescent="0.2">
      <c r="A306" s="2">
        <v>304</v>
      </c>
    </row>
    <row r="307" spans="1:1" x14ac:dyDescent="0.2">
      <c r="A307" s="2">
        <v>305</v>
      </c>
    </row>
    <row r="308" spans="1:1" x14ac:dyDescent="0.2">
      <c r="A308" s="2">
        <v>306</v>
      </c>
    </row>
    <row r="309" spans="1:1" x14ac:dyDescent="0.2">
      <c r="A309" s="2">
        <v>307</v>
      </c>
    </row>
    <row r="310" spans="1:1" x14ac:dyDescent="0.2">
      <c r="A310" s="2">
        <v>308</v>
      </c>
    </row>
    <row r="311" spans="1:1" x14ac:dyDescent="0.2">
      <c r="A311" s="2">
        <v>309</v>
      </c>
    </row>
    <row r="312" spans="1:1" x14ac:dyDescent="0.2">
      <c r="A312" s="2">
        <v>310</v>
      </c>
    </row>
    <row r="313" spans="1:1" x14ac:dyDescent="0.2">
      <c r="A313" s="2">
        <v>311</v>
      </c>
    </row>
    <row r="314" spans="1:1" x14ac:dyDescent="0.2">
      <c r="A314" s="2">
        <v>312</v>
      </c>
    </row>
    <row r="315" spans="1:1" x14ac:dyDescent="0.2">
      <c r="A315" s="2">
        <v>313</v>
      </c>
    </row>
    <row r="316" spans="1:1" x14ac:dyDescent="0.2">
      <c r="A316" s="2">
        <v>314</v>
      </c>
    </row>
    <row r="317" spans="1:1" x14ac:dyDescent="0.2">
      <c r="A317" s="2">
        <v>315</v>
      </c>
    </row>
    <row r="318" spans="1:1" x14ac:dyDescent="0.2">
      <c r="A318" s="2">
        <v>316</v>
      </c>
    </row>
    <row r="319" spans="1:1" x14ac:dyDescent="0.2">
      <c r="A319" s="2">
        <v>317</v>
      </c>
    </row>
    <row r="320" spans="1:1" x14ac:dyDescent="0.2">
      <c r="A320" s="2">
        <v>318</v>
      </c>
    </row>
    <row r="321" spans="1:1" x14ac:dyDescent="0.2">
      <c r="A321" s="2">
        <v>319</v>
      </c>
    </row>
    <row r="322" spans="1:1" x14ac:dyDescent="0.2">
      <c r="A322" s="2">
        <v>320</v>
      </c>
    </row>
    <row r="323" spans="1:1" x14ac:dyDescent="0.2">
      <c r="A323" s="2">
        <v>321</v>
      </c>
    </row>
    <row r="324" spans="1:1" x14ac:dyDescent="0.2">
      <c r="A324" s="2">
        <v>322</v>
      </c>
    </row>
    <row r="325" spans="1:1" x14ac:dyDescent="0.2">
      <c r="A325" s="2">
        <v>323</v>
      </c>
    </row>
    <row r="326" spans="1:1" x14ac:dyDescent="0.2">
      <c r="A326" s="2">
        <v>324</v>
      </c>
    </row>
    <row r="327" spans="1:1" x14ac:dyDescent="0.2">
      <c r="A327" s="2">
        <v>325</v>
      </c>
    </row>
    <row r="328" spans="1:1" x14ac:dyDescent="0.2">
      <c r="A328" s="2">
        <v>326</v>
      </c>
    </row>
    <row r="329" spans="1:1" x14ac:dyDescent="0.2">
      <c r="A329" s="2">
        <v>327</v>
      </c>
    </row>
    <row r="330" spans="1:1" x14ac:dyDescent="0.2">
      <c r="A330" s="2">
        <v>328</v>
      </c>
    </row>
    <row r="331" spans="1:1" x14ac:dyDescent="0.2">
      <c r="A331" s="2">
        <v>329</v>
      </c>
    </row>
    <row r="332" spans="1:1" x14ac:dyDescent="0.2">
      <c r="A332" s="2">
        <v>330</v>
      </c>
    </row>
    <row r="333" spans="1:1" x14ac:dyDescent="0.2">
      <c r="A333" s="2">
        <v>331</v>
      </c>
    </row>
    <row r="334" spans="1:1" x14ac:dyDescent="0.2">
      <c r="A334" s="2">
        <v>332</v>
      </c>
    </row>
    <row r="335" spans="1:1" x14ac:dyDescent="0.2">
      <c r="A335" s="2">
        <v>333</v>
      </c>
    </row>
    <row r="336" spans="1:1" x14ac:dyDescent="0.2">
      <c r="A336" s="2">
        <v>334</v>
      </c>
    </row>
    <row r="337" spans="1:1" x14ac:dyDescent="0.2">
      <c r="A337" s="2">
        <v>335</v>
      </c>
    </row>
    <row r="338" spans="1:1" x14ac:dyDescent="0.2">
      <c r="A338" s="2">
        <v>336</v>
      </c>
    </row>
    <row r="339" spans="1:1" x14ac:dyDescent="0.2">
      <c r="A339" s="2">
        <v>337</v>
      </c>
    </row>
    <row r="340" spans="1:1" x14ac:dyDescent="0.2">
      <c r="A340" s="2">
        <v>338</v>
      </c>
    </row>
    <row r="341" spans="1:1" x14ac:dyDescent="0.2">
      <c r="A341" s="2">
        <v>339</v>
      </c>
    </row>
    <row r="342" spans="1:1" x14ac:dyDescent="0.2">
      <c r="A342" s="2">
        <v>340</v>
      </c>
    </row>
    <row r="343" spans="1:1" x14ac:dyDescent="0.2">
      <c r="A343" s="2">
        <v>341</v>
      </c>
    </row>
    <row r="344" spans="1:1" x14ac:dyDescent="0.2">
      <c r="A344" s="2">
        <v>342</v>
      </c>
    </row>
    <row r="345" spans="1:1" x14ac:dyDescent="0.2">
      <c r="A345" s="2">
        <v>343</v>
      </c>
    </row>
    <row r="346" spans="1:1" x14ac:dyDescent="0.2">
      <c r="A346" s="2">
        <v>344</v>
      </c>
    </row>
    <row r="347" spans="1:1" x14ac:dyDescent="0.2">
      <c r="A347" s="2">
        <v>345</v>
      </c>
    </row>
    <row r="348" spans="1:1" x14ac:dyDescent="0.2">
      <c r="A348" s="2">
        <v>346</v>
      </c>
    </row>
    <row r="349" spans="1:1" x14ac:dyDescent="0.2">
      <c r="A349" s="2">
        <v>347</v>
      </c>
    </row>
    <row r="350" spans="1:1" x14ac:dyDescent="0.2">
      <c r="A350" s="2">
        <v>348</v>
      </c>
    </row>
    <row r="351" spans="1:1" x14ac:dyDescent="0.2">
      <c r="A351" s="2">
        <v>349</v>
      </c>
    </row>
    <row r="352" spans="1:1" x14ac:dyDescent="0.2">
      <c r="A352" s="2">
        <v>350</v>
      </c>
    </row>
    <row r="353" spans="1:1" x14ac:dyDescent="0.2">
      <c r="A353" s="2">
        <v>351</v>
      </c>
    </row>
    <row r="354" spans="1:1" x14ac:dyDescent="0.2">
      <c r="A354" s="2">
        <v>352</v>
      </c>
    </row>
    <row r="355" spans="1:1" x14ac:dyDescent="0.2">
      <c r="A355" s="2">
        <v>353</v>
      </c>
    </row>
    <row r="356" spans="1:1" x14ac:dyDescent="0.2">
      <c r="A356" s="2">
        <v>354</v>
      </c>
    </row>
    <row r="357" spans="1:1" x14ac:dyDescent="0.2">
      <c r="A357" s="2">
        <v>355</v>
      </c>
    </row>
    <row r="358" spans="1:1" x14ac:dyDescent="0.2">
      <c r="A358" s="2">
        <v>356</v>
      </c>
    </row>
    <row r="359" spans="1:1" x14ac:dyDescent="0.2">
      <c r="A359" s="2">
        <v>357</v>
      </c>
    </row>
    <row r="360" spans="1:1" x14ac:dyDescent="0.2">
      <c r="A360" s="2">
        <v>358</v>
      </c>
    </row>
    <row r="361" spans="1:1" x14ac:dyDescent="0.2">
      <c r="A361" s="2">
        <v>359</v>
      </c>
    </row>
    <row r="362" spans="1:1" x14ac:dyDescent="0.2">
      <c r="A362" s="2">
        <v>360</v>
      </c>
    </row>
    <row r="363" spans="1:1" x14ac:dyDescent="0.2">
      <c r="A363" s="2">
        <v>361</v>
      </c>
    </row>
    <row r="364" spans="1:1" x14ac:dyDescent="0.2">
      <c r="A364" s="2">
        <v>362</v>
      </c>
    </row>
    <row r="365" spans="1:1" x14ac:dyDescent="0.2">
      <c r="A365" s="2">
        <v>363</v>
      </c>
    </row>
    <row r="366" spans="1:1" x14ac:dyDescent="0.2">
      <c r="A366" s="2">
        <v>364</v>
      </c>
    </row>
    <row r="367" spans="1:1" x14ac:dyDescent="0.2">
      <c r="A367" s="2">
        <v>365</v>
      </c>
    </row>
    <row r="368" spans="1:1" x14ac:dyDescent="0.2">
      <c r="A368" s="2">
        <v>366</v>
      </c>
    </row>
    <row r="369" spans="1:1" x14ac:dyDescent="0.2">
      <c r="A369" s="2">
        <v>367</v>
      </c>
    </row>
    <row r="370" spans="1:1" x14ac:dyDescent="0.2">
      <c r="A370" s="2">
        <v>368</v>
      </c>
    </row>
    <row r="371" spans="1:1" x14ac:dyDescent="0.2">
      <c r="A371" s="2">
        <v>369</v>
      </c>
    </row>
    <row r="372" spans="1:1" x14ac:dyDescent="0.2">
      <c r="A372" s="2">
        <v>370</v>
      </c>
    </row>
    <row r="373" spans="1:1" x14ac:dyDescent="0.2">
      <c r="A373" s="2">
        <v>371</v>
      </c>
    </row>
    <row r="374" spans="1:1" x14ac:dyDescent="0.2">
      <c r="A374" s="2">
        <v>372</v>
      </c>
    </row>
    <row r="375" spans="1:1" x14ac:dyDescent="0.2">
      <c r="A375" s="2">
        <v>373</v>
      </c>
    </row>
    <row r="376" spans="1:1" x14ac:dyDescent="0.2">
      <c r="A376" s="2">
        <v>374</v>
      </c>
    </row>
    <row r="377" spans="1:1" x14ac:dyDescent="0.2">
      <c r="A377" s="2">
        <v>375</v>
      </c>
    </row>
    <row r="378" spans="1:1" x14ac:dyDescent="0.2">
      <c r="A378" s="2">
        <v>376</v>
      </c>
    </row>
    <row r="379" spans="1:1" x14ac:dyDescent="0.2">
      <c r="A379" s="2">
        <v>377</v>
      </c>
    </row>
    <row r="380" spans="1:1" x14ac:dyDescent="0.2">
      <c r="A380" s="2">
        <v>378</v>
      </c>
    </row>
    <row r="381" spans="1:1" x14ac:dyDescent="0.2">
      <c r="A381" s="2">
        <v>379</v>
      </c>
    </row>
    <row r="382" spans="1:1" x14ac:dyDescent="0.2">
      <c r="A382" s="2">
        <v>380</v>
      </c>
    </row>
    <row r="383" spans="1:1" x14ac:dyDescent="0.2">
      <c r="A383" s="2">
        <v>381</v>
      </c>
    </row>
    <row r="384" spans="1:1" x14ac:dyDescent="0.2">
      <c r="A384" s="2">
        <v>382</v>
      </c>
    </row>
    <row r="385" spans="1:1" x14ac:dyDescent="0.2">
      <c r="A385" s="2">
        <v>383</v>
      </c>
    </row>
    <row r="386" spans="1:1" x14ac:dyDescent="0.2">
      <c r="A386" s="2">
        <v>384</v>
      </c>
    </row>
    <row r="387" spans="1:1" x14ac:dyDescent="0.2">
      <c r="A387" s="2">
        <v>385</v>
      </c>
    </row>
    <row r="388" spans="1:1" x14ac:dyDescent="0.2">
      <c r="A388" s="2">
        <v>386</v>
      </c>
    </row>
    <row r="389" spans="1:1" x14ac:dyDescent="0.2">
      <c r="A389" s="2">
        <v>387</v>
      </c>
    </row>
    <row r="390" spans="1:1" x14ac:dyDescent="0.2">
      <c r="A390" s="2">
        <v>388</v>
      </c>
    </row>
    <row r="391" spans="1:1" x14ac:dyDescent="0.2">
      <c r="A391" s="2">
        <v>389</v>
      </c>
    </row>
    <row r="392" spans="1:1" x14ac:dyDescent="0.2">
      <c r="A392" s="2">
        <v>390</v>
      </c>
    </row>
    <row r="393" spans="1:1" x14ac:dyDescent="0.2">
      <c r="A393" s="2">
        <v>391</v>
      </c>
    </row>
    <row r="394" spans="1:1" x14ac:dyDescent="0.2">
      <c r="A394" s="2">
        <v>392</v>
      </c>
    </row>
    <row r="395" spans="1:1" x14ac:dyDescent="0.2">
      <c r="A395" s="2">
        <v>393</v>
      </c>
    </row>
    <row r="396" spans="1:1" x14ac:dyDescent="0.2">
      <c r="A396" s="2">
        <v>394</v>
      </c>
    </row>
    <row r="397" spans="1:1" x14ac:dyDescent="0.2">
      <c r="A397" s="2">
        <v>395</v>
      </c>
    </row>
    <row r="398" spans="1:1" x14ac:dyDescent="0.2">
      <c r="A398" s="2">
        <v>396</v>
      </c>
    </row>
    <row r="399" spans="1:1" x14ac:dyDescent="0.2">
      <c r="A399" s="2">
        <v>397</v>
      </c>
    </row>
    <row r="400" spans="1:1" x14ac:dyDescent="0.2">
      <c r="A400" s="2">
        <v>398</v>
      </c>
    </row>
    <row r="401" spans="1:1" x14ac:dyDescent="0.2">
      <c r="A401" s="2">
        <v>399</v>
      </c>
    </row>
    <row r="402" spans="1:1" x14ac:dyDescent="0.2">
      <c r="A402" s="2">
        <v>400</v>
      </c>
    </row>
    <row r="403" spans="1:1" x14ac:dyDescent="0.2">
      <c r="A403" s="2">
        <v>401</v>
      </c>
    </row>
    <row r="404" spans="1:1" x14ac:dyDescent="0.2">
      <c r="A404" s="2">
        <v>402</v>
      </c>
    </row>
    <row r="405" spans="1:1" x14ac:dyDescent="0.2">
      <c r="A405" s="2">
        <v>403</v>
      </c>
    </row>
    <row r="406" spans="1:1" x14ac:dyDescent="0.2">
      <c r="A406" s="2">
        <v>404</v>
      </c>
    </row>
    <row r="407" spans="1:1" x14ac:dyDescent="0.2">
      <c r="A407" s="2">
        <v>405</v>
      </c>
    </row>
    <row r="408" spans="1:1" x14ac:dyDescent="0.2">
      <c r="A408" s="2">
        <v>406</v>
      </c>
    </row>
    <row r="409" spans="1:1" x14ac:dyDescent="0.2">
      <c r="A409" s="2">
        <v>407</v>
      </c>
    </row>
    <row r="410" spans="1:1" x14ac:dyDescent="0.2">
      <c r="A410" s="2">
        <v>408</v>
      </c>
    </row>
    <row r="411" spans="1:1" x14ac:dyDescent="0.2">
      <c r="A411" s="2">
        <v>409</v>
      </c>
    </row>
    <row r="412" spans="1:1" x14ac:dyDescent="0.2">
      <c r="A412" s="2">
        <v>410</v>
      </c>
    </row>
    <row r="413" spans="1:1" x14ac:dyDescent="0.2">
      <c r="A413" s="2">
        <v>411</v>
      </c>
    </row>
    <row r="414" spans="1:1" x14ac:dyDescent="0.2">
      <c r="A414" s="2">
        <v>412</v>
      </c>
    </row>
    <row r="415" spans="1:1" x14ac:dyDescent="0.2">
      <c r="A415" s="2">
        <v>413</v>
      </c>
    </row>
    <row r="416" spans="1:1" x14ac:dyDescent="0.2">
      <c r="A416" s="2">
        <v>414</v>
      </c>
    </row>
    <row r="417" spans="1:1" x14ac:dyDescent="0.2">
      <c r="A417" s="2">
        <v>415</v>
      </c>
    </row>
    <row r="418" spans="1:1" x14ac:dyDescent="0.2">
      <c r="A418" s="2">
        <v>416</v>
      </c>
    </row>
    <row r="419" spans="1:1" x14ac:dyDescent="0.2">
      <c r="A419" s="2">
        <v>417</v>
      </c>
    </row>
    <row r="420" spans="1:1" x14ac:dyDescent="0.2">
      <c r="A420" s="2">
        <v>418</v>
      </c>
    </row>
    <row r="421" spans="1:1" x14ac:dyDescent="0.2">
      <c r="A421" s="2">
        <v>419</v>
      </c>
    </row>
    <row r="422" spans="1:1" x14ac:dyDescent="0.2">
      <c r="A422" s="2">
        <v>420</v>
      </c>
    </row>
    <row r="423" spans="1:1" x14ac:dyDescent="0.2">
      <c r="A423" s="2">
        <v>421</v>
      </c>
    </row>
    <row r="424" spans="1:1" x14ac:dyDescent="0.2">
      <c r="A424" s="2">
        <v>422</v>
      </c>
    </row>
    <row r="425" spans="1:1" x14ac:dyDescent="0.2">
      <c r="A425" s="2">
        <v>423</v>
      </c>
    </row>
    <row r="426" spans="1:1" x14ac:dyDescent="0.2">
      <c r="A426" s="2">
        <v>424</v>
      </c>
    </row>
    <row r="427" spans="1:1" x14ac:dyDescent="0.2">
      <c r="A427" s="2">
        <v>425</v>
      </c>
    </row>
    <row r="428" spans="1:1" x14ac:dyDescent="0.2">
      <c r="A428" s="2">
        <v>426</v>
      </c>
    </row>
    <row r="429" spans="1:1" x14ac:dyDescent="0.2">
      <c r="A429" s="2">
        <v>427</v>
      </c>
    </row>
    <row r="430" spans="1:1" x14ac:dyDescent="0.2">
      <c r="A430" s="2">
        <v>428</v>
      </c>
    </row>
    <row r="431" spans="1:1" x14ac:dyDescent="0.2">
      <c r="A431" s="2">
        <v>429</v>
      </c>
    </row>
    <row r="432" spans="1:1" x14ac:dyDescent="0.2">
      <c r="A432" s="2">
        <v>430</v>
      </c>
    </row>
    <row r="433" spans="1:1" x14ac:dyDescent="0.2">
      <c r="A433" s="2">
        <v>431</v>
      </c>
    </row>
    <row r="434" spans="1:1" x14ac:dyDescent="0.2">
      <c r="A434" s="2">
        <v>432</v>
      </c>
    </row>
    <row r="435" spans="1:1" x14ac:dyDescent="0.2">
      <c r="A435" s="2">
        <v>433</v>
      </c>
    </row>
    <row r="436" spans="1:1" x14ac:dyDescent="0.2">
      <c r="A436" s="2">
        <v>434</v>
      </c>
    </row>
    <row r="437" spans="1:1" x14ac:dyDescent="0.2">
      <c r="A437" s="2">
        <v>435</v>
      </c>
    </row>
    <row r="438" spans="1:1" x14ac:dyDescent="0.2">
      <c r="A438" s="2">
        <v>436</v>
      </c>
    </row>
    <row r="439" spans="1:1" x14ac:dyDescent="0.2">
      <c r="A439" s="2">
        <v>437</v>
      </c>
    </row>
    <row r="440" spans="1:1" x14ac:dyDescent="0.2">
      <c r="A440" s="2">
        <v>438</v>
      </c>
    </row>
    <row r="441" spans="1:1" x14ac:dyDescent="0.2">
      <c r="A441" s="2">
        <v>439</v>
      </c>
    </row>
    <row r="442" spans="1:1" x14ac:dyDescent="0.2">
      <c r="A442" s="2">
        <v>440</v>
      </c>
    </row>
    <row r="443" spans="1:1" x14ac:dyDescent="0.2">
      <c r="A443" s="2">
        <v>441</v>
      </c>
    </row>
    <row r="444" spans="1:1" x14ac:dyDescent="0.2">
      <c r="A444" s="2">
        <v>442</v>
      </c>
    </row>
    <row r="445" spans="1:1" x14ac:dyDescent="0.2">
      <c r="A445" s="2">
        <v>443</v>
      </c>
    </row>
    <row r="446" spans="1:1" x14ac:dyDescent="0.2">
      <c r="A446" s="2">
        <v>444</v>
      </c>
    </row>
    <row r="447" spans="1:1" x14ac:dyDescent="0.2">
      <c r="A447" s="2">
        <v>445</v>
      </c>
    </row>
    <row r="448" spans="1:1" x14ac:dyDescent="0.2">
      <c r="A448" s="2">
        <v>446</v>
      </c>
    </row>
    <row r="449" spans="1:1" x14ac:dyDescent="0.2">
      <c r="A449" s="2">
        <v>447</v>
      </c>
    </row>
    <row r="450" spans="1:1" x14ac:dyDescent="0.2">
      <c r="A450" s="2">
        <v>448</v>
      </c>
    </row>
    <row r="451" spans="1:1" x14ac:dyDescent="0.2">
      <c r="A451" s="2">
        <v>449</v>
      </c>
    </row>
    <row r="452" spans="1:1" x14ac:dyDescent="0.2">
      <c r="A452" s="2">
        <v>450</v>
      </c>
    </row>
    <row r="453" spans="1:1" x14ac:dyDescent="0.2">
      <c r="A453" s="2">
        <v>451</v>
      </c>
    </row>
    <row r="454" spans="1:1" x14ac:dyDescent="0.2">
      <c r="A454" s="2">
        <v>452</v>
      </c>
    </row>
    <row r="455" spans="1:1" x14ac:dyDescent="0.2">
      <c r="A455" s="2">
        <v>453</v>
      </c>
    </row>
    <row r="456" spans="1:1" x14ac:dyDescent="0.2">
      <c r="A456" s="2">
        <v>454</v>
      </c>
    </row>
    <row r="457" spans="1:1" x14ac:dyDescent="0.2">
      <c r="A457" s="2">
        <v>455</v>
      </c>
    </row>
    <row r="458" spans="1:1" x14ac:dyDescent="0.2">
      <c r="A458" s="2">
        <v>456</v>
      </c>
    </row>
    <row r="459" spans="1:1" x14ac:dyDescent="0.2">
      <c r="A459" s="2">
        <v>457</v>
      </c>
    </row>
    <row r="460" spans="1:1" x14ac:dyDescent="0.2">
      <c r="A460" s="2">
        <v>458</v>
      </c>
    </row>
    <row r="461" spans="1:1" x14ac:dyDescent="0.2">
      <c r="A461" s="2">
        <v>459</v>
      </c>
    </row>
    <row r="462" spans="1:1" x14ac:dyDescent="0.2">
      <c r="A462" s="2">
        <v>460</v>
      </c>
    </row>
    <row r="463" spans="1:1" x14ac:dyDescent="0.2">
      <c r="A463" s="2">
        <v>461</v>
      </c>
    </row>
    <row r="464" spans="1:1" x14ac:dyDescent="0.2">
      <c r="A464" s="2">
        <v>462</v>
      </c>
    </row>
    <row r="465" spans="1:1" x14ac:dyDescent="0.2">
      <c r="A465" s="2">
        <v>463</v>
      </c>
    </row>
    <row r="466" spans="1:1" x14ac:dyDescent="0.2">
      <c r="A466" s="2">
        <v>464</v>
      </c>
    </row>
    <row r="467" spans="1:1" x14ac:dyDescent="0.2">
      <c r="A467" s="2">
        <v>465</v>
      </c>
    </row>
    <row r="468" spans="1:1" x14ac:dyDescent="0.2">
      <c r="A468" s="2">
        <v>466</v>
      </c>
    </row>
    <row r="469" spans="1:1" x14ac:dyDescent="0.2">
      <c r="A469" s="2">
        <v>467</v>
      </c>
    </row>
    <row r="470" spans="1:1" x14ac:dyDescent="0.2">
      <c r="A470" s="2">
        <v>468</v>
      </c>
    </row>
    <row r="471" spans="1:1" x14ac:dyDescent="0.2">
      <c r="A471" s="2">
        <v>469</v>
      </c>
    </row>
    <row r="472" spans="1:1" x14ac:dyDescent="0.2">
      <c r="A472" s="2">
        <v>470</v>
      </c>
    </row>
    <row r="473" spans="1:1" x14ac:dyDescent="0.2">
      <c r="A473" s="2">
        <v>471</v>
      </c>
    </row>
    <row r="474" spans="1:1" x14ac:dyDescent="0.2">
      <c r="A474" s="2">
        <v>472</v>
      </c>
    </row>
    <row r="475" spans="1:1" x14ac:dyDescent="0.2">
      <c r="A475" s="2">
        <v>473</v>
      </c>
    </row>
    <row r="476" spans="1:1" x14ac:dyDescent="0.2">
      <c r="A476" s="2">
        <v>474</v>
      </c>
    </row>
    <row r="477" spans="1:1" x14ac:dyDescent="0.2">
      <c r="A477" s="2">
        <v>475</v>
      </c>
    </row>
    <row r="478" spans="1:1" x14ac:dyDescent="0.2">
      <c r="A478" s="2">
        <v>476</v>
      </c>
    </row>
    <row r="479" spans="1:1" x14ac:dyDescent="0.2">
      <c r="A479" s="2">
        <v>477</v>
      </c>
    </row>
    <row r="480" spans="1:1" x14ac:dyDescent="0.2">
      <c r="A480" s="2">
        <v>478</v>
      </c>
    </row>
    <row r="481" spans="1:1" x14ac:dyDescent="0.2">
      <c r="A481" s="2">
        <v>479</v>
      </c>
    </row>
    <row r="482" spans="1:1" x14ac:dyDescent="0.2">
      <c r="A482" s="2">
        <v>480</v>
      </c>
    </row>
    <row r="483" spans="1:1" x14ac:dyDescent="0.2">
      <c r="A483" s="2">
        <v>481</v>
      </c>
    </row>
    <row r="484" spans="1:1" x14ac:dyDescent="0.2">
      <c r="A484" s="2">
        <v>482</v>
      </c>
    </row>
    <row r="485" spans="1:1" x14ac:dyDescent="0.2">
      <c r="A485" s="2">
        <v>483</v>
      </c>
    </row>
    <row r="486" spans="1:1" x14ac:dyDescent="0.2">
      <c r="A486" s="2">
        <v>484</v>
      </c>
    </row>
    <row r="487" spans="1:1" x14ac:dyDescent="0.2">
      <c r="A487" s="2">
        <v>485</v>
      </c>
    </row>
    <row r="488" spans="1:1" x14ac:dyDescent="0.2">
      <c r="A488" s="2">
        <v>486</v>
      </c>
    </row>
    <row r="489" spans="1:1" x14ac:dyDescent="0.2">
      <c r="A489" s="2">
        <v>487</v>
      </c>
    </row>
    <row r="490" spans="1:1" x14ac:dyDescent="0.2">
      <c r="A490" s="2">
        <v>488</v>
      </c>
    </row>
    <row r="491" spans="1:1" x14ac:dyDescent="0.2">
      <c r="A491" s="2">
        <v>489</v>
      </c>
    </row>
    <row r="492" spans="1:1" x14ac:dyDescent="0.2">
      <c r="A492" s="2">
        <v>490</v>
      </c>
    </row>
    <row r="493" spans="1:1" x14ac:dyDescent="0.2">
      <c r="A493" s="2">
        <v>491</v>
      </c>
    </row>
    <row r="494" spans="1:1" x14ac:dyDescent="0.2">
      <c r="A494" s="2">
        <v>492</v>
      </c>
    </row>
    <row r="495" spans="1:1" x14ac:dyDescent="0.2">
      <c r="A495" s="2">
        <v>493</v>
      </c>
    </row>
    <row r="496" spans="1:1" x14ac:dyDescent="0.2">
      <c r="A496" s="2">
        <v>494</v>
      </c>
    </row>
    <row r="497" spans="1:1" x14ac:dyDescent="0.2">
      <c r="A497" s="2">
        <v>495</v>
      </c>
    </row>
    <row r="498" spans="1:1" x14ac:dyDescent="0.2">
      <c r="A498" s="2">
        <v>496</v>
      </c>
    </row>
    <row r="499" spans="1:1" x14ac:dyDescent="0.2">
      <c r="A499" s="2">
        <v>497</v>
      </c>
    </row>
    <row r="500" spans="1:1" x14ac:dyDescent="0.2">
      <c r="A500" s="2">
        <v>498</v>
      </c>
    </row>
    <row r="501" spans="1:1" x14ac:dyDescent="0.2">
      <c r="A501" s="2">
        <v>499</v>
      </c>
    </row>
    <row r="502" spans="1:1" x14ac:dyDescent="0.2">
      <c r="A502" s="2">
        <v>500</v>
      </c>
    </row>
    <row r="503" spans="1:1" x14ac:dyDescent="0.2">
      <c r="A503" s="2">
        <v>501</v>
      </c>
    </row>
    <row r="504" spans="1:1" x14ac:dyDescent="0.2">
      <c r="A504" s="2">
        <v>502</v>
      </c>
    </row>
    <row r="505" spans="1:1" x14ac:dyDescent="0.2">
      <c r="A505" s="2">
        <v>503</v>
      </c>
    </row>
    <row r="506" spans="1:1" x14ac:dyDescent="0.2">
      <c r="A506" s="2">
        <v>504</v>
      </c>
    </row>
    <row r="507" spans="1:1" x14ac:dyDescent="0.2">
      <c r="A507" s="2">
        <v>505</v>
      </c>
    </row>
    <row r="508" spans="1:1" x14ac:dyDescent="0.2">
      <c r="A508" s="2">
        <v>506</v>
      </c>
    </row>
    <row r="509" spans="1:1" x14ac:dyDescent="0.2">
      <c r="A509" s="2">
        <v>507</v>
      </c>
    </row>
    <row r="510" spans="1:1" x14ac:dyDescent="0.2">
      <c r="A510" s="2">
        <v>508</v>
      </c>
    </row>
    <row r="511" spans="1:1" x14ac:dyDescent="0.2">
      <c r="A511" s="2">
        <v>509</v>
      </c>
    </row>
    <row r="512" spans="1:1" x14ac:dyDescent="0.2">
      <c r="A512" s="2">
        <v>510</v>
      </c>
    </row>
    <row r="513" spans="1:1" x14ac:dyDescent="0.2">
      <c r="A513" s="2">
        <v>511</v>
      </c>
    </row>
    <row r="514" spans="1:1" x14ac:dyDescent="0.2">
      <c r="A514" s="2">
        <v>512</v>
      </c>
    </row>
    <row r="515" spans="1:1" x14ac:dyDescent="0.2">
      <c r="A515" s="2">
        <v>513</v>
      </c>
    </row>
    <row r="516" spans="1:1" x14ac:dyDescent="0.2">
      <c r="A516" s="2">
        <v>514</v>
      </c>
    </row>
    <row r="517" spans="1:1" x14ac:dyDescent="0.2">
      <c r="A517" s="2">
        <v>515</v>
      </c>
    </row>
    <row r="518" spans="1:1" x14ac:dyDescent="0.2">
      <c r="A518" s="2">
        <v>516</v>
      </c>
    </row>
    <row r="519" spans="1:1" x14ac:dyDescent="0.2">
      <c r="A519" s="2">
        <v>517</v>
      </c>
    </row>
    <row r="520" spans="1:1" x14ac:dyDescent="0.2">
      <c r="A520" s="2">
        <v>518</v>
      </c>
    </row>
    <row r="521" spans="1:1" x14ac:dyDescent="0.2">
      <c r="A521" s="2">
        <v>519</v>
      </c>
    </row>
    <row r="522" spans="1:1" x14ac:dyDescent="0.2">
      <c r="A522" s="2">
        <v>520</v>
      </c>
    </row>
    <row r="523" spans="1:1" x14ac:dyDescent="0.2">
      <c r="A523" s="2">
        <v>521</v>
      </c>
    </row>
    <row r="524" spans="1:1" x14ac:dyDescent="0.2">
      <c r="A524" s="2">
        <v>522</v>
      </c>
    </row>
    <row r="525" spans="1:1" x14ac:dyDescent="0.2">
      <c r="A525" s="2">
        <v>523</v>
      </c>
    </row>
    <row r="526" spans="1:1" x14ac:dyDescent="0.2">
      <c r="A526" s="2">
        <v>524</v>
      </c>
    </row>
    <row r="527" spans="1:1" x14ac:dyDescent="0.2">
      <c r="A527" s="2">
        <v>525</v>
      </c>
    </row>
    <row r="528" spans="1:1" x14ac:dyDescent="0.2">
      <c r="A528" s="2">
        <v>526</v>
      </c>
    </row>
    <row r="529" spans="1:1" x14ac:dyDescent="0.2">
      <c r="A529" s="2">
        <v>527</v>
      </c>
    </row>
    <row r="530" spans="1:1" x14ac:dyDescent="0.2">
      <c r="A530" s="2">
        <v>528</v>
      </c>
    </row>
    <row r="531" spans="1:1" x14ac:dyDescent="0.2">
      <c r="A531" s="2">
        <v>529</v>
      </c>
    </row>
    <row r="532" spans="1:1" x14ac:dyDescent="0.2">
      <c r="A532" s="2">
        <v>530</v>
      </c>
    </row>
    <row r="533" spans="1:1" x14ac:dyDescent="0.2">
      <c r="A533" s="2">
        <v>531</v>
      </c>
    </row>
    <row r="534" spans="1:1" x14ac:dyDescent="0.2">
      <c r="A534" s="2">
        <v>532</v>
      </c>
    </row>
    <row r="535" spans="1:1" x14ac:dyDescent="0.2">
      <c r="A535" s="2">
        <v>533</v>
      </c>
    </row>
    <row r="536" spans="1:1" x14ac:dyDescent="0.2">
      <c r="A536" s="2">
        <v>534</v>
      </c>
    </row>
    <row r="537" spans="1:1" x14ac:dyDescent="0.2">
      <c r="A537" s="2">
        <v>535</v>
      </c>
    </row>
    <row r="538" spans="1:1" x14ac:dyDescent="0.2">
      <c r="A538" s="2">
        <v>536</v>
      </c>
    </row>
    <row r="539" spans="1:1" x14ac:dyDescent="0.2">
      <c r="A539" s="2">
        <v>537</v>
      </c>
    </row>
    <row r="540" spans="1:1" x14ac:dyDescent="0.2">
      <c r="A540" s="2">
        <v>538</v>
      </c>
    </row>
    <row r="541" spans="1:1" x14ac:dyDescent="0.2">
      <c r="A541" s="2">
        <v>539</v>
      </c>
    </row>
    <row r="542" spans="1:1" x14ac:dyDescent="0.2">
      <c r="A542" s="2">
        <v>540</v>
      </c>
    </row>
    <row r="543" spans="1:1" x14ac:dyDescent="0.2">
      <c r="A543" s="2">
        <v>541</v>
      </c>
    </row>
    <row r="544" spans="1:1" x14ac:dyDescent="0.2">
      <c r="A544" s="2">
        <v>542</v>
      </c>
    </row>
    <row r="545" spans="1:1" x14ac:dyDescent="0.2">
      <c r="A545" s="2">
        <v>543</v>
      </c>
    </row>
    <row r="546" spans="1:1" x14ac:dyDescent="0.2">
      <c r="A546" s="2">
        <v>544</v>
      </c>
    </row>
    <row r="547" spans="1:1" x14ac:dyDescent="0.2">
      <c r="A547" s="2">
        <v>545</v>
      </c>
    </row>
    <row r="548" spans="1:1" x14ac:dyDescent="0.2">
      <c r="A548" s="2">
        <v>546</v>
      </c>
    </row>
    <row r="549" spans="1:1" x14ac:dyDescent="0.2">
      <c r="A549" s="2">
        <v>547</v>
      </c>
    </row>
    <row r="550" spans="1:1" x14ac:dyDescent="0.2">
      <c r="A550" s="2">
        <v>548</v>
      </c>
    </row>
    <row r="551" spans="1:1" x14ac:dyDescent="0.2">
      <c r="A551" s="2">
        <v>549</v>
      </c>
    </row>
    <row r="552" spans="1:1" x14ac:dyDescent="0.2">
      <c r="A552" s="2">
        <v>550</v>
      </c>
    </row>
    <row r="553" spans="1:1" x14ac:dyDescent="0.2">
      <c r="A553" s="2">
        <v>551</v>
      </c>
    </row>
    <row r="554" spans="1:1" x14ac:dyDescent="0.2">
      <c r="A554" s="2">
        <v>552</v>
      </c>
    </row>
    <row r="555" spans="1:1" x14ac:dyDescent="0.2">
      <c r="A555" s="2">
        <v>553</v>
      </c>
    </row>
    <row r="556" spans="1:1" x14ac:dyDescent="0.2">
      <c r="A556" s="2">
        <v>554</v>
      </c>
    </row>
    <row r="557" spans="1:1" x14ac:dyDescent="0.2">
      <c r="A557" s="2">
        <v>555</v>
      </c>
    </row>
    <row r="558" spans="1:1" x14ac:dyDescent="0.2">
      <c r="A558" s="2">
        <v>556</v>
      </c>
    </row>
    <row r="559" spans="1:1" x14ac:dyDescent="0.2">
      <c r="A559" s="2">
        <v>557</v>
      </c>
    </row>
    <row r="560" spans="1:1" x14ac:dyDescent="0.2">
      <c r="A560" s="2">
        <v>558</v>
      </c>
    </row>
    <row r="561" spans="1:1" x14ac:dyDescent="0.2">
      <c r="A561" s="2">
        <v>559</v>
      </c>
    </row>
    <row r="562" spans="1:1" x14ac:dyDescent="0.2">
      <c r="A562" s="2">
        <v>560</v>
      </c>
    </row>
    <row r="563" spans="1:1" x14ac:dyDescent="0.2">
      <c r="A563" s="2">
        <v>561</v>
      </c>
    </row>
    <row r="564" spans="1:1" x14ac:dyDescent="0.2">
      <c r="A564" s="2">
        <v>562</v>
      </c>
    </row>
    <row r="565" spans="1:1" x14ac:dyDescent="0.2">
      <c r="A565" s="2">
        <v>563</v>
      </c>
    </row>
    <row r="566" spans="1:1" x14ac:dyDescent="0.2">
      <c r="A566" s="2">
        <v>564</v>
      </c>
    </row>
    <row r="567" spans="1:1" x14ac:dyDescent="0.2">
      <c r="A567" s="2">
        <v>565</v>
      </c>
    </row>
    <row r="568" spans="1:1" x14ac:dyDescent="0.2">
      <c r="A568" s="2">
        <v>566</v>
      </c>
    </row>
    <row r="569" spans="1:1" x14ac:dyDescent="0.2">
      <c r="A569" s="2">
        <v>567</v>
      </c>
    </row>
    <row r="570" spans="1:1" x14ac:dyDescent="0.2">
      <c r="A570" s="2">
        <v>568</v>
      </c>
    </row>
    <row r="571" spans="1:1" x14ac:dyDescent="0.2">
      <c r="A571" s="2">
        <v>569</v>
      </c>
    </row>
    <row r="572" spans="1:1" x14ac:dyDescent="0.2">
      <c r="A572" s="2">
        <v>570</v>
      </c>
    </row>
    <row r="573" spans="1:1" x14ac:dyDescent="0.2">
      <c r="A573" s="2">
        <v>571</v>
      </c>
    </row>
    <row r="574" spans="1:1" x14ac:dyDescent="0.2">
      <c r="A574" s="2">
        <v>572</v>
      </c>
    </row>
    <row r="575" spans="1:1" x14ac:dyDescent="0.2">
      <c r="A575" s="2">
        <v>573</v>
      </c>
    </row>
    <row r="576" spans="1:1" x14ac:dyDescent="0.2">
      <c r="A576" s="2">
        <v>574</v>
      </c>
    </row>
    <row r="577" spans="1:1" x14ac:dyDescent="0.2">
      <c r="A577" s="2">
        <v>575</v>
      </c>
    </row>
    <row r="578" spans="1:1" x14ac:dyDescent="0.2">
      <c r="A578" s="2">
        <v>576</v>
      </c>
    </row>
    <row r="579" spans="1:1" x14ac:dyDescent="0.2">
      <c r="A579" s="2">
        <v>577</v>
      </c>
    </row>
    <row r="580" spans="1:1" x14ac:dyDescent="0.2">
      <c r="A580" s="2">
        <v>578</v>
      </c>
    </row>
    <row r="581" spans="1:1" x14ac:dyDescent="0.2">
      <c r="A581" s="2">
        <v>579</v>
      </c>
    </row>
    <row r="582" spans="1:1" x14ac:dyDescent="0.2">
      <c r="A582" s="2">
        <v>580</v>
      </c>
    </row>
    <row r="583" spans="1:1" x14ac:dyDescent="0.2">
      <c r="A583" s="2">
        <v>581</v>
      </c>
    </row>
    <row r="584" spans="1:1" x14ac:dyDescent="0.2">
      <c r="A584" s="2">
        <v>582</v>
      </c>
    </row>
    <row r="585" spans="1:1" x14ac:dyDescent="0.2">
      <c r="A585" s="2">
        <v>583</v>
      </c>
    </row>
    <row r="586" spans="1:1" x14ac:dyDescent="0.2">
      <c r="A586" s="2">
        <v>584</v>
      </c>
    </row>
    <row r="587" spans="1:1" x14ac:dyDescent="0.2">
      <c r="A587" s="2">
        <v>585</v>
      </c>
    </row>
    <row r="588" spans="1:1" x14ac:dyDescent="0.2">
      <c r="A588" s="2">
        <v>586</v>
      </c>
    </row>
    <row r="589" spans="1:1" x14ac:dyDescent="0.2">
      <c r="A589" s="2">
        <v>587</v>
      </c>
    </row>
    <row r="590" spans="1:1" x14ac:dyDescent="0.2">
      <c r="A590" s="2">
        <v>588</v>
      </c>
    </row>
    <row r="591" spans="1:1" x14ac:dyDescent="0.2">
      <c r="A591" s="2">
        <v>589</v>
      </c>
    </row>
    <row r="592" spans="1:1" x14ac:dyDescent="0.2">
      <c r="A592" s="2">
        <v>590</v>
      </c>
    </row>
    <row r="593" spans="1:1" x14ac:dyDescent="0.2">
      <c r="A593" s="2">
        <v>591</v>
      </c>
    </row>
    <row r="594" spans="1:1" x14ac:dyDescent="0.2">
      <c r="A594" s="2">
        <v>592</v>
      </c>
    </row>
    <row r="595" spans="1:1" x14ac:dyDescent="0.2">
      <c r="A595" s="2">
        <v>593</v>
      </c>
    </row>
    <row r="596" spans="1:1" x14ac:dyDescent="0.2">
      <c r="A596" s="2">
        <v>594</v>
      </c>
    </row>
    <row r="597" spans="1:1" x14ac:dyDescent="0.2">
      <c r="A597" s="2">
        <v>595</v>
      </c>
    </row>
    <row r="598" spans="1:1" x14ac:dyDescent="0.2">
      <c r="A598" s="2">
        <v>596</v>
      </c>
    </row>
    <row r="599" spans="1:1" x14ac:dyDescent="0.2">
      <c r="A599" s="2">
        <v>597</v>
      </c>
    </row>
    <row r="600" spans="1:1" x14ac:dyDescent="0.2">
      <c r="A600" s="2">
        <v>598</v>
      </c>
    </row>
    <row r="601" spans="1:1" x14ac:dyDescent="0.2">
      <c r="A601" s="2">
        <v>599</v>
      </c>
    </row>
    <row r="602" spans="1:1" x14ac:dyDescent="0.2">
      <c r="A602" s="2">
        <v>600</v>
      </c>
    </row>
    <row r="603" spans="1:1" x14ac:dyDescent="0.2">
      <c r="A603" s="2">
        <v>601</v>
      </c>
    </row>
    <row r="604" spans="1:1" x14ac:dyDescent="0.2">
      <c r="A604" s="2">
        <v>602</v>
      </c>
    </row>
    <row r="605" spans="1:1" x14ac:dyDescent="0.2">
      <c r="A605" s="2">
        <v>603</v>
      </c>
    </row>
    <row r="606" spans="1:1" x14ac:dyDescent="0.2">
      <c r="A606" s="2">
        <v>604</v>
      </c>
    </row>
    <row r="607" spans="1:1" x14ac:dyDescent="0.2">
      <c r="A607" s="2">
        <v>605</v>
      </c>
    </row>
    <row r="608" spans="1:1" x14ac:dyDescent="0.2">
      <c r="A608" s="2">
        <v>606</v>
      </c>
    </row>
    <row r="609" spans="1:1" x14ac:dyDescent="0.2">
      <c r="A609" s="2">
        <v>607</v>
      </c>
    </row>
    <row r="610" spans="1:1" x14ac:dyDescent="0.2">
      <c r="A610" s="2">
        <v>608</v>
      </c>
    </row>
    <row r="611" spans="1:1" x14ac:dyDescent="0.2">
      <c r="A611" s="2">
        <v>609</v>
      </c>
    </row>
    <row r="612" spans="1:1" x14ac:dyDescent="0.2">
      <c r="A612" s="2">
        <v>610</v>
      </c>
    </row>
    <row r="613" spans="1:1" x14ac:dyDescent="0.2">
      <c r="A613" s="2">
        <v>611</v>
      </c>
    </row>
    <row r="614" spans="1:1" x14ac:dyDescent="0.2">
      <c r="A614" s="2">
        <v>612</v>
      </c>
    </row>
    <row r="615" spans="1:1" x14ac:dyDescent="0.2">
      <c r="A615" s="2">
        <v>613</v>
      </c>
    </row>
    <row r="616" spans="1:1" x14ac:dyDescent="0.2">
      <c r="A616" s="2">
        <v>614</v>
      </c>
    </row>
    <row r="617" spans="1:1" x14ac:dyDescent="0.2">
      <c r="A617" s="2">
        <v>615</v>
      </c>
    </row>
    <row r="618" spans="1:1" x14ac:dyDescent="0.2">
      <c r="A618" s="2">
        <v>616</v>
      </c>
    </row>
    <row r="619" spans="1:1" x14ac:dyDescent="0.2">
      <c r="A619" s="2">
        <v>617</v>
      </c>
    </row>
    <row r="620" spans="1:1" x14ac:dyDescent="0.2">
      <c r="A620" s="2">
        <v>618</v>
      </c>
    </row>
    <row r="621" spans="1:1" x14ac:dyDescent="0.2">
      <c r="A621" s="2">
        <v>619</v>
      </c>
    </row>
    <row r="622" spans="1:1" x14ac:dyDescent="0.2">
      <c r="A622" s="2">
        <v>620</v>
      </c>
    </row>
    <row r="623" spans="1:1" x14ac:dyDescent="0.2">
      <c r="A623" s="2">
        <v>621</v>
      </c>
    </row>
    <row r="624" spans="1:1" x14ac:dyDescent="0.2">
      <c r="A624" s="2">
        <v>622</v>
      </c>
    </row>
    <row r="625" spans="1:1" x14ac:dyDescent="0.2">
      <c r="A625" s="2">
        <v>623</v>
      </c>
    </row>
    <row r="626" spans="1:1" x14ac:dyDescent="0.2">
      <c r="A626" s="2">
        <v>624</v>
      </c>
    </row>
    <row r="627" spans="1:1" x14ac:dyDescent="0.2">
      <c r="A627" s="2">
        <v>625</v>
      </c>
    </row>
    <row r="628" spans="1:1" x14ac:dyDescent="0.2">
      <c r="A628" s="2">
        <v>626</v>
      </c>
    </row>
    <row r="629" spans="1:1" x14ac:dyDescent="0.2">
      <c r="A629" s="2">
        <v>627</v>
      </c>
    </row>
    <row r="630" spans="1:1" x14ac:dyDescent="0.2">
      <c r="A630" s="2">
        <v>628</v>
      </c>
    </row>
    <row r="631" spans="1:1" x14ac:dyDescent="0.2">
      <c r="A631" s="2">
        <v>629</v>
      </c>
    </row>
    <row r="632" spans="1:1" x14ac:dyDescent="0.2">
      <c r="A632" s="2">
        <v>630</v>
      </c>
    </row>
    <row r="633" spans="1:1" x14ac:dyDescent="0.2">
      <c r="A633" s="2">
        <v>631</v>
      </c>
    </row>
    <row r="634" spans="1:1" x14ac:dyDescent="0.2">
      <c r="A634" s="2">
        <v>632</v>
      </c>
    </row>
    <row r="635" spans="1:1" x14ac:dyDescent="0.2">
      <c r="A635" s="2">
        <v>633</v>
      </c>
    </row>
    <row r="636" spans="1:1" x14ac:dyDescent="0.2">
      <c r="A636" s="2">
        <v>634</v>
      </c>
    </row>
    <row r="637" spans="1:1" x14ac:dyDescent="0.2">
      <c r="A637" s="2">
        <v>635</v>
      </c>
    </row>
    <row r="638" spans="1:1" x14ac:dyDescent="0.2">
      <c r="A638" s="2">
        <v>636</v>
      </c>
    </row>
    <row r="639" spans="1:1" x14ac:dyDescent="0.2">
      <c r="A639" s="2">
        <v>637</v>
      </c>
    </row>
    <row r="640" spans="1:1" x14ac:dyDescent="0.2">
      <c r="A640" s="2">
        <v>638</v>
      </c>
    </row>
    <row r="641" spans="1:1" x14ac:dyDescent="0.2">
      <c r="A641" s="2">
        <v>639</v>
      </c>
    </row>
    <row r="642" spans="1:1" x14ac:dyDescent="0.2">
      <c r="A642" s="2">
        <v>640</v>
      </c>
    </row>
    <row r="643" spans="1:1" x14ac:dyDescent="0.2">
      <c r="A643" s="2">
        <v>641</v>
      </c>
    </row>
    <row r="644" spans="1:1" x14ac:dyDescent="0.2">
      <c r="A644" s="2">
        <v>642</v>
      </c>
    </row>
    <row r="645" spans="1:1" x14ac:dyDescent="0.2">
      <c r="A645" s="2">
        <v>643</v>
      </c>
    </row>
    <row r="646" spans="1:1" x14ac:dyDescent="0.2">
      <c r="A646" s="2">
        <v>644</v>
      </c>
    </row>
    <row r="647" spans="1:1" x14ac:dyDescent="0.2">
      <c r="A647" s="2">
        <v>645</v>
      </c>
    </row>
    <row r="648" spans="1:1" x14ac:dyDescent="0.2">
      <c r="A648" s="2">
        <v>646</v>
      </c>
    </row>
    <row r="649" spans="1:1" x14ac:dyDescent="0.2">
      <c r="A649" s="2">
        <v>647</v>
      </c>
    </row>
    <row r="650" spans="1:1" x14ac:dyDescent="0.2">
      <c r="A650" s="2">
        <v>648</v>
      </c>
    </row>
    <row r="651" spans="1:1" x14ac:dyDescent="0.2">
      <c r="A651" s="2">
        <v>649</v>
      </c>
    </row>
    <row r="652" spans="1:1" x14ac:dyDescent="0.2">
      <c r="A652" s="2">
        <v>650</v>
      </c>
    </row>
    <row r="653" spans="1:1" x14ac:dyDescent="0.2">
      <c r="A653" s="2">
        <v>651</v>
      </c>
    </row>
    <row r="654" spans="1:1" x14ac:dyDescent="0.2">
      <c r="A654" s="2">
        <v>652</v>
      </c>
    </row>
    <row r="655" spans="1:1" x14ac:dyDescent="0.2">
      <c r="A655" s="2">
        <v>653</v>
      </c>
    </row>
    <row r="656" spans="1:1" x14ac:dyDescent="0.2">
      <c r="A656" s="2">
        <v>654</v>
      </c>
    </row>
    <row r="657" spans="1:1" x14ac:dyDescent="0.2">
      <c r="A657" s="2">
        <v>655</v>
      </c>
    </row>
    <row r="658" spans="1:1" x14ac:dyDescent="0.2">
      <c r="A658" s="2">
        <v>656</v>
      </c>
    </row>
    <row r="659" spans="1:1" x14ac:dyDescent="0.2">
      <c r="A659" s="2">
        <v>657</v>
      </c>
    </row>
    <row r="660" spans="1:1" x14ac:dyDescent="0.2">
      <c r="A660" s="2">
        <v>658</v>
      </c>
    </row>
    <row r="661" spans="1:1" x14ac:dyDescent="0.2">
      <c r="A661" s="2">
        <v>659</v>
      </c>
    </row>
    <row r="662" spans="1:1" x14ac:dyDescent="0.2">
      <c r="A662" s="2">
        <v>660</v>
      </c>
    </row>
    <row r="663" spans="1:1" x14ac:dyDescent="0.2">
      <c r="A663" s="2">
        <v>661</v>
      </c>
    </row>
    <row r="664" spans="1:1" x14ac:dyDescent="0.2">
      <c r="A664" s="2">
        <v>662</v>
      </c>
    </row>
    <row r="665" spans="1:1" x14ac:dyDescent="0.2">
      <c r="A665" s="2">
        <v>663</v>
      </c>
    </row>
    <row r="666" spans="1:1" x14ac:dyDescent="0.2">
      <c r="A666" s="2">
        <v>664</v>
      </c>
    </row>
    <row r="667" spans="1:1" x14ac:dyDescent="0.2">
      <c r="A667" s="2">
        <v>665</v>
      </c>
    </row>
    <row r="668" spans="1:1" x14ac:dyDescent="0.2">
      <c r="A668" s="2">
        <v>666</v>
      </c>
    </row>
    <row r="669" spans="1:1" x14ac:dyDescent="0.2">
      <c r="A669" s="2">
        <v>667</v>
      </c>
    </row>
    <row r="670" spans="1:1" x14ac:dyDescent="0.2">
      <c r="A670" s="2">
        <v>668</v>
      </c>
    </row>
    <row r="671" spans="1:1" x14ac:dyDescent="0.2">
      <c r="A671" s="2">
        <v>669</v>
      </c>
    </row>
    <row r="672" spans="1:1" x14ac:dyDescent="0.2">
      <c r="A672" s="2">
        <v>670</v>
      </c>
    </row>
    <row r="673" spans="1:1" x14ac:dyDescent="0.2">
      <c r="A673" s="2">
        <v>671</v>
      </c>
    </row>
    <row r="674" spans="1:1" x14ac:dyDescent="0.2">
      <c r="A674" s="2">
        <v>672</v>
      </c>
    </row>
    <row r="675" spans="1:1" x14ac:dyDescent="0.2">
      <c r="A675" s="2">
        <v>673</v>
      </c>
    </row>
    <row r="676" spans="1:1" x14ac:dyDescent="0.2">
      <c r="A676" s="2">
        <v>674</v>
      </c>
    </row>
    <row r="677" spans="1:1" x14ac:dyDescent="0.2">
      <c r="A677" s="2">
        <v>675</v>
      </c>
    </row>
    <row r="678" spans="1:1" x14ac:dyDescent="0.2">
      <c r="A678" s="2">
        <v>676</v>
      </c>
    </row>
    <row r="679" spans="1:1" x14ac:dyDescent="0.2">
      <c r="A679" s="2">
        <v>677</v>
      </c>
    </row>
    <row r="680" spans="1:1" x14ac:dyDescent="0.2">
      <c r="A680" s="2">
        <v>678</v>
      </c>
    </row>
    <row r="681" spans="1:1" x14ac:dyDescent="0.2">
      <c r="A681" s="2">
        <v>679</v>
      </c>
    </row>
    <row r="682" spans="1:1" x14ac:dyDescent="0.2">
      <c r="A682" s="2">
        <v>680</v>
      </c>
    </row>
    <row r="683" spans="1:1" x14ac:dyDescent="0.2">
      <c r="A683" s="2">
        <v>681</v>
      </c>
    </row>
    <row r="684" spans="1:1" x14ac:dyDescent="0.2">
      <c r="A684" s="2">
        <v>682</v>
      </c>
    </row>
    <row r="685" spans="1:1" x14ac:dyDescent="0.2">
      <c r="A685" s="2">
        <v>683</v>
      </c>
    </row>
    <row r="686" spans="1:1" x14ac:dyDescent="0.2">
      <c r="A686" s="2">
        <v>684</v>
      </c>
    </row>
    <row r="687" spans="1:1" x14ac:dyDescent="0.2">
      <c r="A687" s="2">
        <v>685</v>
      </c>
    </row>
    <row r="688" spans="1:1" x14ac:dyDescent="0.2">
      <c r="A688" s="2">
        <v>686</v>
      </c>
    </row>
    <row r="689" spans="1:1" x14ac:dyDescent="0.2">
      <c r="A689" s="2">
        <v>687</v>
      </c>
    </row>
    <row r="690" spans="1:1" x14ac:dyDescent="0.2">
      <c r="A690" s="2">
        <v>688</v>
      </c>
    </row>
    <row r="691" spans="1:1" x14ac:dyDescent="0.2">
      <c r="A691" s="2">
        <v>689</v>
      </c>
    </row>
    <row r="692" spans="1:1" x14ac:dyDescent="0.2">
      <c r="A692" s="2">
        <v>690</v>
      </c>
    </row>
    <row r="693" spans="1:1" x14ac:dyDescent="0.2">
      <c r="A693" s="2">
        <v>691</v>
      </c>
    </row>
    <row r="694" spans="1:1" x14ac:dyDescent="0.2">
      <c r="A694" s="2">
        <v>692</v>
      </c>
    </row>
    <row r="695" spans="1:1" x14ac:dyDescent="0.2">
      <c r="A695" s="2">
        <v>693</v>
      </c>
    </row>
    <row r="696" spans="1:1" x14ac:dyDescent="0.2">
      <c r="A696" s="2">
        <v>694</v>
      </c>
    </row>
    <row r="697" spans="1:1" x14ac:dyDescent="0.2">
      <c r="A697" s="2">
        <v>695</v>
      </c>
    </row>
    <row r="698" spans="1:1" x14ac:dyDescent="0.2">
      <c r="A698" s="2">
        <v>696</v>
      </c>
    </row>
    <row r="699" spans="1:1" x14ac:dyDescent="0.2">
      <c r="A699" s="2">
        <v>697</v>
      </c>
    </row>
    <row r="700" spans="1:1" x14ac:dyDescent="0.2">
      <c r="A700" s="2">
        <v>698</v>
      </c>
    </row>
    <row r="701" spans="1:1" x14ac:dyDescent="0.2">
      <c r="A701" s="2">
        <v>699</v>
      </c>
    </row>
    <row r="702" spans="1:1" x14ac:dyDescent="0.2">
      <c r="A702" s="2">
        <v>700</v>
      </c>
    </row>
    <row r="703" spans="1:1" x14ac:dyDescent="0.2">
      <c r="A703" s="2">
        <v>701</v>
      </c>
    </row>
    <row r="704" spans="1:1" x14ac:dyDescent="0.2">
      <c r="A704" s="2">
        <v>702</v>
      </c>
    </row>
    <row r="705" spans="1:1" x14ac:dyDescent="0.2">
      <c r="A705" s="2">
        <v>703</v>
      </c>
    </row>
    <row r="706" spans="1:1" x14ac:dyDescent="0.2">
      <c r="A706" s="2">
        <v>704</v>
      </c>
    </row>
    <row r="707" spans="1:1" x14ac:dyDescent="0.2">
      <c r="A707" s="2">
        <v>705</v>
      </c>
    </row>
    <row r="708" spans="1:1" x14ac:dyDescent="0.2">
      <c r="A708" s="2">
        <v>706</v>
      </c>
    </row>
    <row r="709" spans="1:1" x14ac:dyDescent="0.2">
      <c r="A709" s="2">
        <v>707</v>
      </c>
    </row>
    <row r="710" spans="1:1" x14ac:dyDescent="0.2">
      <c r="A710" s="2">
        <v>708</v>
      </c>
    </row>
    <row r="711" spans="1:1" x14ac:dyDescent="0.2">
      <c r="A711" s="2">
        <v>709</v>
      </c>
    </row>
    <row r="712" spans="1:1" x14ac:dyDescent="0.2">
      <c r="A712" s="2">
        <v>710</v>
      </c>
    </row>
    <row r="713" spans="1:1" x14ac:dyDescent="0.2">
      <c r="A713" s="2">
        <v>711</v>
      </c>
    </row>
    <row r="714" spans="1:1" x14ac:dyDescent="0.2">
      <c r="A714" s="2">
        <v>712</v>
      </c>
    </row>
    <row r="715" spans="1:1" x14ac:dyDescent="0.2">
      <c r="A715" s="2">
        <v>713</v>
      </c>
    </row>
    <row r="716" spans="1:1" x14ac:dyDescent="0.2">
      <c r="A716" s="2">
        <v>714</v>
      </c>
    </row>
    <row r="717" spans="1:1" x14ac:dyDescent="0.2">
      <c r="A717" s="2">
        <v>715</v>
      </c>
    </row>
    <row r="718" spans="1:1" x14ac:dyDescent="0.2">
      <c r="A718" s="2">
        <v>716</v>
      </c>
    </row>
    <row r="719" spans="1:1" x14ac:dyDescent="0.2">
      <c r="A719" s="2">
        <v>717</v>
      </c>
    </row>
    <row r="720" spans="1:1" x14ac:dyDescent="0.2">
      <c r="A720" s="2">
        <v>718</v>
      </c>
    </row>
    <row r="721" spans="1:1" x14ac:dyDescent="0.2">
      <c r="A721" s="2">
        <v>719</v>
      </c>
    </row>
    <row r="722" spans="1:1" x14ac:dyDescent="0.2">
      <c r="A722" s="2">
        <v>720</v>
      </c>
    </row>
    <row r="723" spans="1:1" x14ac:dyDescent="0.2">
      <c r="A723" s="2">
        <v>721</v>
      </c>
    </row>
    <row r="724" spans="1:1" x14ac:dyDescent="0.2">
      <c r="A724" s="2">
        <v>722</v>
      </c>
    </row>
    <row r="725" spans="1:1" x14ac:dyDescent="0.2">
      <c r="A725" s="2">
        <v>723</v>
      </c>
    </row>
    <row r="726" spans="1:1" x14ac:dyDescent="0.2">
      <c r="A726" s="2">
        <v>724</v>
      </c>
    </row>
    <row r="727" spans="1:1" x14ac:dyDescent="0.2">
      <c r="A727" s="2">
        <v>725</v>
      </c>
    </row>
    <row r="728" spans="1:1" x14ac:dyDescent="0.2">
      <c r="A728" s="2">
        <v>726</v>
      </c>
    </row>
    <row r="729" spans="1:1" x14ac:dyDescent="0.2">
      <c r="A729" s="2">
        <v>727</v>
      </c>
    </row>
    <row r="730" spans="1:1" x14ac:dyDescent="0.2">
      <c r="A730" s="2">
        <v>728</v>
      </c>
    </row>
    <row r="731" spans="1:1" x14ac:dyDescent="0.2">
      <c r="A731" s="2">
        <v>729</v>
      </c>
    </row>
    <row r="732" spans="1:1" x14ac:dyDescent="0.2">
      <c r="A732" s="2">
        <v>730</v>
      </c>
    </row>
    <row r="733" spans="1:1" x14ac:dyDescent="0.2">
      <c r="A733" s="2">
        <v>731</v>
      </c>
    </row>
    <row r="734" spans="1:1" x14ac:dyDescent="0.2">
      <c r="A734" s="2">
        <v>732</v>
      </c>
    </row>
    <row r="735" spans="1:1" x14ac:dyDescent="0.2">
      <c r="A735" s="2">
        <v>733</v>
      </c>
    </row>
    <row r="736" spans="1:1" x14ac:dyDescent="0.2">
      <c r="A736" s="2">
        <v>734</v>
      </c>
    </row>
    <row r="737" spans="1:1" x14ac:dyDescent="0.2">
      <c r="A737" s="2">
        <v>735</v>
      </c>
    </row>
    <row r="738" spans="1:1" x14ac:dyDescent="0.2">
      <c r="A738" s="2">
        <v>736</v>
      </c>
    </row>
    <row r="739" spans="1:1" x14ac:dyDescent="0.2">
      <c r="A739" s="2">
        <v>737</v>
      </c>
    </row>
    <row r="740" spans="1:1" x14ac:dyDescent="0.2">
      <c r="A740" s="2">
        <v>738</v>
      </c>
    </row>
    <row r="741" spans="1:1" x14ac:dyDescent="0.2">
      <c r="A741" s="2">
        <v>739</v>
      </c>
    </row>
    <row r="742" spans="1:1" x14ac:dyDescent="0.2">
      <c r="A742" s="2">
        <v>740</v>
      </c>
    </row>
    <row r="743" spans="1:1" x14ac:dyDescent="0.2">
      <c r="A743" s="2">
        <v>741</v>
      </c>
    </row>
    <row r="744" spans="1:1" x14ac:dyDescent="0.2">
      <c r="A744" s="2">
        <v>742</v>
      </c>
    </row>
    <row r="745" spans="1:1" x14ac:dyDescent="0.2">
      <c r="A745" s="2">
        <v>743</v>
      </c>
    </row>
    <row r="746" spans="1:1" x14ac:dyDescent="0.2">
      <c r="A746" s="2">
        <v>744</v>
      </c>
    </row>
    <row r="747" spans="1:1" x14ac:dyDescent="0.2">
      <c r="A747" s="2">
        <v>745</v>
      </c>
    </row>
    <row r="748" spans="1:1" x14ac:dyDescent="0.2">
      <c r="A748" s="2">
        <v>746</v>
      </c>
    </row>
    <row r="749" spans="1:1" x14ac:dyDescent="0.2">
      <c r="A749" s="2">
        <v>747</v>
      </c>
    </row>
    <row r="750" spans="1:1" x14ac:dyDescent="0.2">
      <c r="A750" s="2">
        <v>748</v>
      </c>
    </row>
    <row r="751" spans="1:1" x14ac:dyDescent="0.2">
      <c r="A751" s="2">
        <v>749</v>
      </c>
    </row>
    <row r="752" spans="1:1" x14ac:dyDescent="0.2">
      <c r="A752" s="2">
        <v>750</v>
      </c>
    </row>
    <row r="753" spans="1:1" x14ac:dyDescent="0.2">
      <c r="A753" s="2">
        <v>751</v>
      </c>
    </row>
    <row r="754" spans="1:1" x14ac:dyDescent="0.2">
      <c r="A754" s="2">
        <v>752</v>
      </c>
    </row>
    <row r="755" spans="1:1" x14ac:dyDescent="0.2">
      <c r="A755" s="2">
        <v>753</v>
      </c>
    </row>
    <row r="756" spans="1:1" x14ac:dyDescent="0.2">
      <c r="A756" s="2">
        <v>754</v>
      </c>
    </row>
    <row r="757" spans="1:1" x14ac:dyDescent="0.2">
      <c r="A757" s="2">
        <v>755</v>
      </c>
    </row>
    <row r="758" spans="1:1" x14ac:dyDescent="0.2">
      <c r="A758" s="2">
        <v>756</v>
      </c>
    </row>
    <row r="759" spans="1:1" x14ac:dyDescent="0.2">
      <c r="A759" s="2">
        <v>757</v>
      </c>
    </row>
    <row r="760" spans="1:1" x14ac:dyDescent="0.2">
      <c r="A760" s="2">
        <v>758</v>
      </c>
    </row>
    <row r="761" spans="1:1" x14ac:dyDescent="0.2">
      <c r="A761" s="2">
        <v>759</v>
      </c>
    </row>
    <row r="762" spans="1:1" x14ac:dyDescent="0.2">
      <c r="A762" s="2">
        <v>760</v>
      </c>
    </row>
    <row r="763" spans="1:1" x14ac:dyDescent="0.2">
      <c r="A763" s="2">
        <v>761</v>
      </c>
    </row>
    <row r="764" spans="1:1" x14ac:dyDescent="0.2">
      <c r="A764" s="2">
        <v>762</v>
      </c>
    </row>
    <row r="765" spans="1:1" x14ac:dyDescent="0.2">
      <c r="A765" s="2">
        <v>763</v>
      </c>
    </row>
    <row r="766" spans="1:1" x14ac:dyDescent="0.2">
      <c r="A766" s="2">
        <v>764</v>
      </c>
    </row>
    <row r="767" spans="1:1" x14ac:dyDescent="0.2">
      <c r="A767" s="2">
        <v>765</v>
      </c>
    </row>
    <row r="768" spans="1:1" x14ac:dyDescent="0.2">
      <c r="A768" s="2">
        <v>766</v>
      </c>
    </row>
    <row r="769" spans="1:1" x14ac:dyDescent="0.2">
      <c r="A769" s="2">
        <v>767</v>
      </c>
    </row>
    <row r="770" spans="1:1" x14ac:dyDescent="0.2">
      <c r="A770" s="2">
        <v>768</v>
      </c>
    </row>
    <row r="771" spans="1:1" x14ac:dyDescent="0.2">
      <c r="A771" s="2">
        <v>769</v>
      </c>
    </row>
    <row r="772" spans="1:1" x14ac:dyDescent="0.2">
      <c r="A772" s="2">
        <v>770</v>
      </c>
    </row>
    <row r="773" spans="1:1" x14ac:dyDescent="0.2">
      <c r="A773" s="2">
        <v>771</v>
      </c>
    </row>
    <row r="774" spans="1:1" x14ac:dyDescent="0.2">
      <c r="A774" s="2">
        <v>772</v>
      </c>
    </row>
    <row r="775" spans="1:1" x14ac:dyDescent="0.2">
      <c r="A775" s="2">
        <v>773</v>
      </c>
    </row>
    <row r="776" spans="1:1" x14ac:dyDescent="0.2">
      <c r="A776" s="2">
        <v>774</v>
      </c>
    </row>
    <row r="777" spans="1:1" x14ac:dyDescent="0.2">
      <c r="A777" s="2">
        <v>775</v>
      </c>
    </row>
    <row r="778" spans="1:1" x14ac:dyDescent="0.2">
      <c r="A778" s="2">
        <v>776</v>
      </c>
    </row>
    <row r="779" spans="1:1" x14ac:dyDescent="0.2">
      <c r="A779" s="2">
        <v>777</v>
      </c>
    </row>
    <row r="780" spans="1:1" x14ac:dyDescent="0.2">
      <c r="A780" s="2">
        <v>778</v>
      </c>
    </row>
    <row r="781" spans="1:1" x14ac:dyDescent="0.2">
      <c r="A781" s="2">
        <v>779</v>
      </c>
    </row>
    <row r="782" spans="1:1" x14ac:dyDescent="0.2">
      <c r="A782" s="2">
        <v>780</v>
      </c>
    </row>
    <row r="783" spans="1:1" x14ac:dyDescent="0.2">
      <c r="A783" s="2">
        <v>781</v>
      </c>
    </row>
    <row r="784" spans="1:1" x14ac:dyDescent="0.2">
      <c r="A784" s="2">
        <v>782</v>
      </c>
    </row>
    <row r="785" spans="1:1" x14ac:dyDescent="0.2">
      <c r="A785" s="2">
        <v>783</v>
      </c>
    </row>
    <row r="786" spans="1:1" x14ac:dyDescent="0.2">
      <c r="A786" s="2">
        <v>784</v>
      </c>
    </row>
    <row r="787" spans="1:1" x14ac:dyDescent="0.2">
      <c r="A787" s="2">
        <v>785</v>
      </c>
    </row>
    <row r="788" spans="1:1" x14ac:dyDescent="0.2">
      <c r="A788" s="2">
        <v>786</v>
      </c>
    </row>
    <row r="789" spans="1:1" x14ac:dyDescent="0.2">
      <c r="A789" s="2">
        <v>787</v>
      </c>
    </row>
    <row r="790" spans="1:1" x14ac:dyDescent="0.2">
      <c r="A790" s="2">
        <v>788</v>
      </c>
    </row>
    <row r="791" spans="1:1" x14ac:dyDescent="0.2">
      <c r="A791" s="2">
        <v>789</v>
      </c>
    </row>
    <row r="792" spans="1:1" x14ac:dyDescent="0.2">
      <c r="A792" s="2">
        <v>790</v>
      </c>
    </row>
    <row r="793" spans="1:1" x14ac:dyDescent="0.2">
      <c r="A793" s="2">
        <v>791</v>
      </c>
    </row>
    <row r="794" spans="1:1" x14ac:dyDescent="0.2">
      <c r="A794" s="2">
        <v>792</v>
      </c>
    </row>
    <row r="795" spans="1:1" x14ac:dyDescent="0.2">
      <c r="A795" s="2">
        <v>793</v>
      </c>
    </row>
    <row r="796" spans="1:1" x14ac:dyDescent="0.2">
      <c r="A796" s="2">
        <v>794</v>
      </c>
    </row>
    <row r="797" spans="1:1" x14ac:dyDescent="0.2">
      <c r="A797" s="2">
        <v>795</v>
      </c>
    </row>
    <row r="798" spans="1:1" x14ac:dyDescent="0.2">
      <c r="A798" s="2">
        <v>796</v>
      </c>
    </row>
    <row r="799" spans="1:1" x14ac:dyDescent="0.2">
      <c r="A799" s="2">
        <v>797</v>
      </c>
    </row>
    <row r="800" spans="1:1" x14ac:dyDescent="0.2">
      <c r="A800" s="2">
        <v>798</v>
      </c>
    </row>
    <row r="801" spans="1:1" x14ac:dyDescent="0.2">
      <c r="A801" s="2">
        <v>799</v>
      </c>
    </row>
    <row r="802" spans="1:1" x14ac:dyDescent="0.2">
      <c r="A802" s="2">
        <v>800</v>
      </c>
    </row>
    <row r="803" spans="1:1" x14ac:dyDescent="0.2">
      <c r="A803" s="2">
        <v>801</v>
      </c>
    </row>
    <row r="804" spans="1:1" x14ac:dyDescent="0.2">
      <c r="A804" s="2">
        <v>802</v>
      </c>
    </row>
    <row r="805" spans="1:1" x14ac:dyDescent="0.2">
      <c r="A805" s="2">
        <v>803</v>
      </c>
    </row>
    <row r="806" spans="1:1" x14ac:dyDescent="0.2">
      <c r="A806" s="2">
        <v>804</v>
      </c>
    </row>
    <row r="807" spans="1:1" x14ac:dyDescent="0.2">
      <c r="A807" s="2">
        <v>805</v>
      </c>
    </row>
    <row r="808" spans="1:1" x14ac:dyDescent="0.2">
      <c r="A808" s="2">
        <v>806</v>
      </c>
    </row>
    <row r="809" spans="1:1" x14ac:dyDescent="0.2">
      <c r="A809" s="2">
        <v>807</v>
      </c>
    </row>
    <row r="810" spans="1:1" x14ac:dyDescent="0.2">
      <c r="A810" s="2">
        <v>808</v>
      </c>
    </row>
    <row r="811" spans="1:1" x14ac:dyDescent="0.2">
      <c r="A811" s="2">
        <v>809</v>
      </c>
    </row>
    <row r="812" spans="1:1" x14ac:dyDescent="0.2">
      <c r="A812" s="2">
        <v>810</v>
      </c>
    </row>
    <row r="813" spans="1:1" x14ac:dyDescent="0.2">
      <c r="A813" s="2">
        <v>811</v>
      </c>
    </row>
    <row r="814" spans="1:1" x14ac:dyDescent="0.2">
      <c r="A814" s="2">
        <v>812</v>
      </c>
    </row>
    <row r="815" spans="1:1" x14ac:dyDescent="0.2">
      <c r="A815" s="2">
        <v>813</v>
      </c>
    </row>
    <row r="816" spans="1:1" x14ac:dyDescent="0.2">
      <c r="A816" s="2">
        <v>814</v>
      </c>
    </row>
    <row r="817" spans="1:1" x14ac:dyDescent="0.2">
      <c r="A817" s="2">
        <v>815</v>
      </c>
    </row>
    <row r="818" spans="1:1" x14ac:dyDescent="0.2">
      <c r="A818" s="2">
        <v>816</v>
      </c>
    </row>
    <row r="819" spans="1:1" x14ac:dyDescent="0.2">
      <c r="A819" s="2">
        <v>817</v>
      </c>
    </row>
    <row r="820" spans="1:1" x14ac:dyDescent="0.2">
      <c r="A820" s="2">
        <v>818</v>
      </c>
    </row>
    <row r="821" spans="1:1" x14ac:dyDescent="0.2">
      <c r="A821" s="2">
        <v>819</v>
      </c>
    </row>
    <row r="822" spans="1:1" x14ac:dyDescent="0.2">
      <c r="A822" s="2">
        <v>820</v>
      </c>
    </row>
    <row r="823" spans="1:1" x14ac:dyDescent="0.2">
      <c r="A823" s="2">
        <v>821</v>
      </c>
    </row>
    <row r="824" spans="1:1" x14ac:dyDescent="0.2">
      <c r="A824" s="2">
        <v>822</v>
      </c>
    </row>
    <row r="825" spans="1:1" x14ac:dyDescent="0.2">
      <c r="A825" s="2">
        <v>823</v>
      </c>
    </row>
    <row r="826" spans="1:1" x14ac:dyDescent="0.2">
      <c r="A826" s="2">
        <v>824</v>
      </c>
    </row>
    <row r="827" spans="1:1" x14ac:dyDescent="0.2">
      <c r="A827" s="2">
        <v>825</v>
      </c>
    </row>
    <row r="828" spans="1:1" x14ac:dyDescent="0.2">
      <c r="A828" s="2">
        <v>826</v>
      </c>
    </row>
    <row r="829" spans="1:1" x14ac:dyDescent="0.2">
      <c r="A829" s="2">
        <v>827</v>
      </c>
    </row>
    <row r="830" spans="1:1" x14ac:dyDescent="0.2">
      <c r="A830" s="2">
        <v>828</v>
      </c>
    </row>
    <row r="831" spans="1:1" x14ac:dyDescent="0.2">
      <c r="A831" s="2">
        <v>829</v>
      </c>
    </row>
    <row r="832" spans="1:1" x14ac:dyDescent="0.2">
      <c r="A832" s="2">
        <v>830</v>
      </c>
    </row>
    <row r="833" spans="1:1" x14ac:dyDescent="0.2">
      <c r="A833" s="2">
        <v>831</v>
      </c>
    </row>
    <row r="834" spans="1:1" x14ac:dyDescent="0.2">
      <c r="A834" s="2">
        <v>832</v>
      </c>
    </row>
    <row r="835" spans="1:1" x14ac:dyDescent="0.2">
      <c r="A835" s="2">
        <v>833</v>
      </c>
    </row>
    <row r="836" spans="1:1" x14ac:dyDescent="0.2">
      <c r="A836" s="2">
        <v>834</v>
      </c>
    </row>
    <row r="837" spans="1:1" x14ac:dyDescent="0.2">
      <c r="A837" s="2">
        <v>835</v>
      </c>
    </row>
    <row r="838" spans="1:1" x14ac:dyDescent="0.2">
      <c r="A838" s="2">
        <v>836</v>
      </c>
    </row>
    <row r="839" spans="1:1" x14ac:dyDescent="0.2">
      <c r="A839" s="2">
        <v>837</v>
      </c>
    </row>
    <row r="840" spans="1:1" x14ac:dyDescent="0.2">
      <c r="A840" s="2">
        <v>838</v>
      </c>
    </row>
    <row r="841" spans="1:1" x14ac:dyDescent="0.2">
      <c r="A841" s="2">
        <v>839</v>
      </c>
    </row>
    <row r="842" spans="1:1" x14ac:dyDescent="0.2">
      <c r="A842" s="2">
        <v>840</v>
      </c>
    </row>
    <row r="843" spans="1:1" x14ac:dyDescent="0.2">
      <c r="A843" s="2">
        <v>841</v>
      </c>
    </row>
    <row r="844" spans="1:1" x14ac:dyDescent="0.2">
      <c r="A844" s="2">
        <v>842</v>
      </c>
    </row>
    <row r="845" spans="1:1" x14ac:dyDescent="0.2">
      <c r="A845" s="2">
        <v>843</v>
      </c>
    </row>
    <row r="846" spans="1:1" x14ac:dyDescent="0.2">
      <c r="A846" s="2">
        <v>844</v>
      </c>
    </row>
    <row r="847" spans="1:1" x14ac:dyDescent="0.2">
      <c r="A847" s="2">
        <v>845</v>
      </c>
    </row>
    <row r="848" spans="1:1" x14ac:dyDescent="0.2">
      <c r="A848" s="2">
        <v>846</v>
      </c>
    </row>
    <row r="849" spans="1:1" x14ac:dyDescent="0.2">
      <c r="A849" s="2">
        <v>847</v>
      </c>
    </row>
    <row r="850" spans="1:1" x14ac:dyDescent="0.2">
      <c r="A850" s="2">
        <v>848</v>
      </c>
    </row>
    <row r="851" spans="1:1" x14ac:dyDescent="0.2">
      <c r="A851" s="2">
        <v>849</v>
      </c>
    </row>
    <row r="852" spans="1:1" x14ac:dyDescent="0.2">
      <c r="A852" s="2">
        <v>850</v>
      </c>
    </row>
    <row r="853" spans="1:1" x14ac:dyDescent="0.2">
      <c r="A853" s="2">
        <v>851</v>
      </c>
    </row>
    <row r="854" spans="1:1" x14ac:dyDescent="0.2">
      <c r="A854" s="2">
        <v>852</v>
      </c>
    </row>
    <row r="855" spans="1:1" x14ac:dyDescent="0.2">
      <c r="A855" s="2">
        <v>853</v>
      </c>
    </row>
    <row r="856" spans="1:1" x14ac:dyDescent="0.2">
      <c r="A856" s="2">
        <v>854</v>
      </c>
    </row>
    <row r="857" spans="1:1" x14ac:dyDescent="0.2">
      <c r="A857" s="2">
        <v>855</v>
      </c>
    </row>
    <row r="858" spans="1:1" x14ac:dyDescent="0.2">
      <c r="A858" s="2">
        <v>856</v>
      </c>
    </row>
    <row r="859" spans="1:1" x14ac:dyDescent="0.2">
      <c r="A859" s="2">
        <v>857</v>
      </c>
    </row>
    <row r="860" spans="1:1" x14ac:dyDescent="0.2">
      <c r="A860" s="2">
        <v>858</v>
      </c>
    </row>
    <row r="861" spans="1:1" x14ac:dyDescent="0.2">
      <c r="A861" s="2">
        <v>859</v>
      </c>
    </row>
    <row r="862" spans="1:1" x14ac:dyDescent="0.2">
      <c r="A862" s="2">
        <v>860</v>
      </c>
    </row>
    <row r="863" spans="1:1" x14ac:dyDescent="0.2">
      <c r="A863" s="2">
        <v>861</v>
      </c>
    </row>
    <row r="864" spans="1:1" x14ac:dyDescent="0.2">
      <c r="A864" s="2">
        <v>862</v>
      </c>
    </row>
    <row r="865" spans="1:1" x14ac:dyDescent="0.2">
      <c r="A865" s="2">
        <v>863</v>
      </c>
    </row>
    <row r="866" spans="1:1" x14ac:dyDescent="0.2">
      <c r="A866" s="2">
        <v>864</v>
      </c>
    </row>
    <row r="867" spans="1:1" x14ac:dyDescent="0.2">
      <c r="A867" s="2">
        <v>865</v>
      </c>
    </row>
    <row r="868" spans="1:1" x14ac:dyDescent="0.2">
      <c r="A868" s="2">
        <v>866</v>
      </c>
    </row>
    <row r="869" spans="1:1" x14ac:dyDescent="0.2">
      <c r="A869" s="2">
        <v>867</v>
      </c>
    </row>
    <row r="870" spans="1:1" x14ac:dyDescent="0.2">
      <c r="A870" s="2">
        <v>868</v>
      </c>
    </row>
    <row r="871" spans="1:1" x14ac:dyDescent="0.2">
      <c r="A871" s="2">
        <v>869</v>
      </c>
    </row>
    <row r="872" spans="1:1" x14ac:dyDescent="0.2">
      <c r="A872" s="2">
        <v>870</v>
      </c>
    </row>
    <row r="873" spans="1:1" x14ac:dyDescent="0.2">
      <c r="A873" s="2">
        <v>871</v>
      </c>
    </row>
    <row r="874" spans="1:1" x14ac:dyDescent="0.2">
      <c r="A874" s="2">
        <v>872</v>
      </c>
    </row>
    <row r="875" spans="1:1" x14ac:dyDescent="0.2">
      <c r="A875" s="2">
        <v>873</v>
      </c>
    </row>
    <row r="876" spans="1:1" x14ac:dyDescent="0.2">
      <c r="A876" s="2">
        <v>874</v>
      </c>
    </row>
    <row r="877" spans="1:1" x14ac:dyDescent="0.2">
      <c r="A877" s="2">
        <v>875</v>
      </c>
    </row>
    <row r="878" spans="1:1" x14ac:dyDescent="0.2">
      <c r="A878" s="2">
        <v>876</v>
      </c>
    </row>
    <row r="879" spans="1:1" x14ac:dyDescent="0.2">
      <c r="A879" s="2">
        <v>877</v>
      </c>
    </row>
    <row r="880" spans="1:1" x14ac:dyDescent="0.2">
      <c r="A880" s="2">
        <v>878</v>
      </c>
    </row>
    <row r="881" spans="1:1" x14ac:dyDescent="0.2">
      <c r="A881" s="2">
        <v>879</v>
      </c>
    </row>
    <row r="882" spans="1:1" x14ac:dyDescent="0.2">
      <c r="A882" s="2">
        <v>880</v>
      </c>
    </row>
    <row r="883" spans="1:1" x14ac:dyDescent="0.2">
      <c r="A883" s="2">
        <v>881</v>
      </c>
    </row>
    <row r="884" spans="1:1" x14ac:dyDescent="0.2">
      <c r="A884" s="2">
        <v>882</v>
      </c>
    </row>
    <row r="885" spans="1:1" x14ac:dyDescent="0.2">
      <c r="A885" s="2">
        <v>883</v>
      </c>
    </row>
    <row r="886" spans="1:1" x14ac:dyDescent="0.2">
      <c r="A886" s="2">
        <v>884</v>
      </c>
    </row>
    <row r="887" spans="1:1" x14ac:dyDescent="0.2">
      <c r="A887" s="2">
        <v>885</v>
      </c>
    </row>
    <row r="888" spans="1:1" x14ac:dyDescent="0.2">
      <c r="A888" s="2">
        <v>886</v>
      </c>
    </row>
    <row r="889" spans="1:1" x14ac:dyDescent="0.2">
      <c r="A889" s="2">
        <v>887</v>
      </c>
    </row>
    <row r="890" spans="1:1" x14ac:dyDescent="0.2">
      <c r="A890" s="2">
        <v>888</v>
      </c>
    </row>
    <row r="891" spans="1:1" x14ac:dyDescent="0.2">
      <c r="A891" s="2">
        <v>889</v>
      </c>
    </row>
    <row r="892" spans="1:1" x14ac:dyDescent="0.2">
      <c r="A892" s="2">
        <v>890</v>
      </c>
    </row>
    <row r="893" spans="1:1" x14ac:dyDescent="0.2">
      <c r="A893" s="2">
        <v>891</v>
      </c>
    </row>
    <row r="894" spans="1:1" x14ac:dyDescent="0.2">
      <c r="A894" s="2">
        <v>892</v>
      </c>
    </row>
    <row r="895" spans="1:1" x14ac:dyDescent="0.2">
      <c r="A895" s="2">
        <v>893</v>
      </c>
    </row>
    <row r="896" spans="1:1" x14ac:dyDescent="0.2">
      <c r="A896" s="2">
        <v>894</v>
      </c>
    </row>
    <row r="897" spans="1:1" x14ac:dyDescent="0.2">
      <c r="A897" s="2">
        <v>895</v>
      </c>
    </row>
    <row r="898" spans="1:1" x14ac:dyDescent="0.2">
      <c r="A898" s="2">
        <v>896</v>
      </c>
    </row>
    <row r="899" spans="1:1" x14ac:dyDescent="0.2">
      <c r="A899" s="2">
        <v>897</v>
      </c>
    </row>
    <row r="900" spans="1:1" x14ac:dyDescent="0.2">
      <c r="A900" s="2">
        <v>898</v>
      </c>
    </row>
    <row r="901" spans="1:1" x14ac:dyDescent="0.2">
      <c r="A901" s="2">
        <v>899</v>
      </c>
    </row>
    <row r="902" spans="1:1" x14ac:dyDescent="0.2">
      <c r="A902" s="2">
        <v>900</v>
      </c>
    </row>
    <row r="903" spans="1:1" x14ac:dyDescent="0.2">
      <c r="A903" s="2">
        <v>901</v>
      </c>
    </row>
    <row r="904" spans="1:1" x14ac:dyDescent="0.2">
      <c r="A904" s="2">
        <v>902</v>
      </c>
    </row>
    <row r="905" spans="1:1" x14ac:dyDescent="0.2">
      <c r="A905" s="2">
        <v>903</v>
      </c>
    </row>
    <row r="906" spans="1:1" x14ac:dyDescent="0.2">
      <c r="A906" s="2">
        <v>904</v>
      </c>
    </row>
    <row r="907" spans="1:1" x14ac:dyDescent="0.2">
      <c r="A907" s="2">
        <v>905</v>
      </c>
    </row>
    <row r="908" spans="1:1" x14ac:dyDescent="0.2">
      <c r="A908" s="2">
        <v>906</v>
      </c>
    </row>
    <row r="909" spans="1:1" x14ac:dyDescent="0.2">
      <c r="A909" s="2">
        <v>907</v>
      </c>
    </row>
    <row r="910" spans="1:1" x14ac:dyDescent="0.2">
      <c r="A910" s="2">
        <v>908</v>
      </c>
    </row>
    <row r="911" spans="1:1" x14ac:dyDescent="0.2">
      <c r="A911" s="2">
        <v>909</v>
      </c>
    </row>
    <row r="912" spans="1:1" x14ac:dyDescent="0.2">
      <c r="A912" s="2">
        <v>910</v>
      </c>
    </row>
    <row r="913" spans="1:1" x14ac:dyDescent="0.2">
      <c r="A913" s="2">
        <v>911</v>
      </c>
    </row>
    <row r="914" spans="1:1" x14ac:dyDescent="0.2">
      <c r="A914" s="2">
        <v>912</v>
      </c>
    </row>
    <row r="915" spans="1:1" x14ac:dyDescent="0.2">
      <c r="A915" s="2">
        <v>913</v>
      </c>
    </row>
    <row r="916" spans="1:1" x14ac:dyDescent="0.2">
      <c r="A916" s="2">
        <v>914</v>
      </c>
    </row>
    <row r="917" spans="1:1" x14ac:dyDescent="0.2">
      <c r="A917" s="2">
        <v>915</v>
      </c>
    </row>
    <row r="918" spans="1:1" x14ac:dyDescent="0.2">
      <c r="A918" s="2">
        <v>916</v>
      </c>
    </row>
    <row r="919" spans="1:1" x14ac:dyDescent="0.2">
      <c r="A919" s="2">
        <v>917</v>
      </c>
    </row>
    <row r="920" spans="1:1" x14ac:dyDescent="0.2">
      <c r="A920" s="2">
        <v>918</v>
      </c>
    </row>
    <row r="921" spans="1:1" x14ac:dyDescent="0.2">
      <c r="A921" s="2">
        <v>919</v>
      </c>
    </row>
    <row r="922" spans="1:1" x14ac:dyDescent="0.2">
      <c r="A922" s="2">
        <v>920</v>
      </c>
    </row>
    <row r="923" spans="1:1" x14ac:dyDescent="0.2">
      <c r="A923" s="2">
        <v>921</v>
      </c>
    </row>
    <row r="924" spans="1:1" x14ac:dyDescent="0.2">
      <c r="A924" s="2">
        <v>922</v>
      </c>
    </row>
    <row r="925" spans="1:1" x14ac:dyDescent="0.2">
      <c r="A925" s="2">
        <v>923</v>
      </c>
    </row>
    <row r="926" spans="1:1" x14ac:dyDescent="0.2">
      <c r="A926" s="2">
        <v>924</v>
      </c>
    </row>
    <row r="927" spans="1:1" x14ac:dyDescent="0.2">
      <c r="A927" s="2">
        <v>925</v>
      </c>
    </row>
    <row r="928" spans="1:1" x14ac:dyDescent="0.2">
      <c r="A928" s="2">
        <v>926</v>
      </c>
    </row>
    <row r="929" spans="1:1" x14ac:dyDescent="0.2">
      <c r="A929" s="2">
        <v>927</v>
      </c>
    </row>
    <row r="930" spans="1:1" x14ac:dyDescent="0.2">
      <c r="A930" s="2">
        <v>928</v>
      </c>
    </row>
    <row r="931" spans="1:1" x14ac:dyDescent="0.2">
      <c r="A931" s="2">
        <v>929</v>
      </c>
    </row>
    <row r="932" spans="1:1" x14ac:dyDescent="0.2">
      <c r="A932" s="2">
        <v>930</v>
      </c>
    </row>
    <row r="933" spans="1:1" x14ac:dyDescent="0.2">
      <c r="A933" s="2">
        <v>931</v>
      </c>
    </row>
    <row r="934" spans="1:1" x14ac:dyDescent="0.2">
      <c r="A934" s="2">
        <v>932</v>
      </c>
    </row>
    <row r="935" spans="1:1" x14ac:dyDescent="0.2">
      <c r="A935" s="2">
        <v>933</v>
      </c>
    </row>
    <row r="936" spans="1:1" x14ac:dyDescent="0.2">
      <c r="A936" s="2">
        <v>934</v>
      </c>
    </row>
    <row r="937" spans="1:1" x14ac:dyDescent="0.2">
      <c r="A937" s="2">
        <v>935</v>
      </c>
    </row>
    <row r="938" spans="1:1" x14ac:dyDescent="0.2">
      <c r="A938" s="2">
        <v>936</v>
      </c>
    </row>
    <row r="939" spans="1:1" x14ac:dyDescent="0.2">
      <c r="A939" s="2">
        <v>937</v>
      </c>
    </row>
    <row r="940" spans="1:1" x14ac:dyDescent="0.2">
      <c r="A940" s="2">
        <v>938</v>
      </c>
    </row>
    <row r="941" spans="1:1" x14ac:dyDescent="0.2">
      <c r="A941" s="2">
        <v>939</v>
      </c>
    </row>
    <row r="942" spans="1:1" x14ac:dyDescent="0.2">
      <c r="A942" s="2">
        <v>940</v>
      </c>
    </row>
    <row r="943" spans="1:1" x14ac:dyDescent="0.2">
      <c r="A943" s="2">
        <v>941</v>
      </c>
    </row>
    <row r="944" spans="1:1" x14ac:dyDescent="0.2">
      <c r="A944" s="2">
        <v>942</v>
      </c>
    </row>
    <row r="945" spans="1:1" x14ac:dyDescent="0.2">
      <c r="A945" s="2">
        <v>943</v>
      </c>
    </row>
    <row r="946" spans="1:1" x14ac:dyDescent="0.2">
      <c r="A946" s="2">
        <v>944</v>
      </c>
    </row>
    <row r="947" spans="1:1" x14ac:dyDescent="0.2">
      <c r="A947" s="2">
        <v>945</v>
      </c>
    </row>
    <row r="948" spans="1:1" x14ac:dyDescent="0.2">
      <c r="A948" s="2">
        <v>946</v>
      </c>
    </row>
    <row r="949" spans="1:1" x14ac:dyDescent="0.2">
      <c r="A949" s="2">
        <v>947</v>
      </c>
    </row>
    <row r="950" spans="1:1" x14ac:dyDescent="0.2">
      <c r="A950" s="2">
        <v>948</v>
      </c>
    </row>
    <row r="951" spans="1:1" x14ac:dyDescent="0.2">
      <c r="A951" s="2">
        <v>949</v>
      </c>
    </row>
    <row r="952" spans="1:1" x14ac:dyDescent="0.2">
      <c r="A952" s="2">
        <v>950</v>
      </c>
    </row>
    <row r="953" spans="1:1" x14ac:dyDescent="0.2">
      <c r="A953" s="2">
        <v>951</v>
      </c>
    </row>
    <row r="954" spans="1:1" x14ac:dyDescent="0.2">
      <c r="A954" s="2">
        <v>952</v>
      </c>
    </row>
    <row r="955" spans="1:1" x14ac:dyDescent="0.2">
      <c r="A955" s="2">
        <v>953</v>
      </c>
    </row>
    <row r="956" spans="1:1" x14ac:dyDescent="0.2">
      <c r="A956" s="2">
        <v>954</v>
      </c>
    </row>
    <row r="957" spans="1:1" x14ac:dyDescent="0.2">
      <c r="A957" s="2">
        <v>955</v>
      </c>
    </row>
    <row r="958" spans="1:1" x14ac:dyDescent="0.2">
      <c r="A958" s="2">
        <v>956</v>
      </c>
    </row>
    <row r="959" spans="1:1" x14ac:dyDescent="0.2">
      <c r="A959" s="2">
        <v>957</v>
      </c>
    </row>
    <row r="960" spans="1:1" x14ac:dyDescent="0.2">
      <c r="A960" s="2">
        <v>958</v>
      </c>
    </row>
    <row r="961" spans="1:1" x14ac:dyDescent="0.2">
      <c r="A961" s="2">
        <v>959</v>
      </c>
    </row>
    <row r="962" spans="1:1" x14ac:dyDescent="0.2">
      <c r="A962" s="2">
        <v>960</v>
      </c>
    </row>
    <row r="963" spans="1:1" x14ac:dyDescent="0.2">
      <c r="A963" s="2">
        <v>961</v>
      </c>
    </row>
    <row r="964" spans="1:1" x14ac:dyDescent="0.2">
      <c r="A964" s="2">
        <v>962</v>
      </c>
    </row>
    <row r="965" spans="1:1" x14ac:dyDescent="0.2">
      <c r="A965" s="2">
        <v>963</v>
      </c>
    </row>
    <row r="966" spans="1:1" x14ac:dyDescent="0.2">
      <c r="A966" s="2">
        <v>964</v>
      </c>
    </row>
    <row r="967" spans="1:1" x14ac:dyDescent="0.2">
      <c r="A967" s="2">
        <v>965</v>
      </c>
    </row>
    <row r="968" spans="1:1" x14ac:dyDescent="0.2">
      <c r="A968" s="2">
        <v>966</v>
      </c>
    </row>
    <row r="969" spans="1:1" x14ac:dyDescent="0.2">
      <c r="A969" s="2">
        <v>967</v>
      </c>
    </row>
    <row r="970" spans="1:1" x14ac:dyDescent="0.2">
      <c r="A970" s="2">
        <v>968</v>
      </c>
    </row>
    <row r="971" spans="1:1" x14ac:dyDescent="0.2">
      <c r="A971" s="2">
        <v>969</v>
      </c>
    </row>
    <row r="972" spans="1:1" x14ac:dyDescent="0.2">
      <c r="A972" s="2">
        <v>970</v>
      </c>
    </row>
    <row r="973" spans="1:1" x14ac:dyDescent="0.2">
      <c r="A973" s="2">
        <v>971</v>
      </c>
    </row>
    <row r="974" spans="1:1" x14ac:dyDescent="0.2">
      <c r="A974" s="2">
        <v>972</v>
      </c>
    </row>
    <row r="975" spans="1:1" x14ac:dyDescent="0.2">
      <c r="A975" s="2">
        <v>973</v>
      </c>
    </row>
    <row r="976" spans="1:1" x14ac:dyDescent="0.2">
      <c r="A976" s="2">
        <v>974</v>
      </c>
    </row>
    <row r="977" spans="1:1" x14ac:dyDescent="0.2">
      <c r="A977" s="2">
        <v>975</v>
      </c>
    </row>
    <row r="978" spans="1:1" x14ac:dyDescent="0.2">
      <c r="A978" s="2">
        <v>976</v>
      </c>
    </row>
    <row r="979" spans="1:1" x14ac:dyDescent="0.2">
      <c r="A979" s="2">
        <v>977</v>
      </c>
    </row>
    <row r="980" spans="1:1" x14ac:dyDescent="0.2">
      <c r="A980" s="2">
        <v>978</v>
      </c>
    </row>
    <row r="981" spans="1:1" x14ac:dyDescent="0.2">
      <c r="A981" s="2">
        <v>979</v>
      </c>
    </row>
    <row r="982" spans="1:1" x14ac:dyDescent="0.2">
      <c r="A982" s="2">
        <v>980</v>
      </c>
    </row>
    <row r="983" spans="1:1" x14ac:dyDescent="0.2">
      <c r="A983" s="2">
        <v>981</v>
      </c>
    </row>
    <row r="984" spans="1:1" x14ac:dyDescent="0.2">
      <c r="A984" s="2">
        <v>982</v>
      </c>
    </row>
    <row r="985" spans="1:1" x14ac:dyDescent="0.2">
      <c r="A985" s="2">
        <v>983</v>
      </c>
    </row>
    <row r="986" spans="1:1" x14ac:dyDescent="0.2">
      <c r="A986" s="2">
        <v>984</v>
      </c>
    </row>
    <row r="987" spans="1:1" x14ac:dyDescent="0.2">
      <c r="A987" s="2">
        <v>985</v>
      </c>
    </row>
    <row r="988" spans="1:1" x14ac:dyDescent="0.2">
      <c r="A988" s="2">
        <v>986</v>
      </c>
    </row>
    <row r="989" spans="1:1" x14ac:dyDescent="0.2">
      <c r="A989" s="2">
        <v>987</v>
      </c>
    </row>
    <row r="990" spans="1:1" x14ac:dyDescent="0.2">
      <c r="A990" s="2">
        <v>988</v>
      </c>
    </row>
    <row r="991" spans="1:1" x14ac:dyDescent="0.2">
      <c r="A991" s="2">
        <v>989</v>
      </c>
    </row>
    <row r="992" spans="1:1" x14ac:dyDescent="0.2">
      <c r="A992" s="2">
        <v>990</v>
      </c>
    </row>
    <row r="993" spans="1:1" x14ac:dyDescent="0.2">
      <c r="A993" s="2">
        <v>991</v>
      </c>
    </row>
    <row r="994" spans="1:1" x14ac:dyDescent="0.2">
      <c r="A994" s="2">
        <v>992</v>
      </c>
    </row>
    <row r="995" spans="1:1" x14ac:dyDescent="0.2">
      <c r="A995" s="2">
        <v>993</v>
      </c>
    </row>
    <row r="996" spans="1:1" x14ac:dyDescent="0.2">
      <c r="A996" s="2">
        <v>994</v>
      </c>
    </row>
    <row r="997" spans="1:1" x14ac:dyDescent="0.2">
      <c r="A997" s="2">
        <v>995</v>
      </c>
    </row>
    <row r="998" spans="1:1" x14ac:dyDescent="0.2">
      <c r="A998" s="2">
        <v>996</v>
      </c>
    </row>
    <row r="999" spans="1:1" x14ac:dyDescent="0.2">
      <c r="A999" s="2">
        <v>997</v>
      </c>
    </row>
    <row r="1000" spans="1:1" x14ac:dyDescent="0.2">
      <c r="A1000" s="2">
        <v>998</v>
      </c>
    </row>
    <row r="1001" spans="1:1" x14ac:dyDescent="0.2">
      <c r="A1001" s="2">
        <v>999</v>
      </c>
    </row>
    <row r="1002" spans="1:1" x14ac:dyDescent="0.2">
      <c r="A1002" s="2">
        <v>1000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568C8-37FC-DC45-9672-B4E336B0A4CA}">
  <sheetPr codeName="Sheet44">
    <tabColor rgb="FF0070C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502</v>
      </c>
    </row>
    <row r="2" spans="1:1" x14ac:dyDescent="0.3">
      <c r="A2" s="1" t="s">
        <v>503</v>
      </c>
    </row>
    <row r="3" spans="1:1" x14ac:dyDescent="0.3">
      <c r="A3" s="1" t="s">
        <v>712</v>
      </c>
    </row>
    <row r="4" spans="1:1" x14ac:dyDescent="0.3">
      <c r="A4" s="1" t="s">
        <v>713</v>
      </c>
    </row>
  </sheetData>
  <phoneticPr fontId="6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F37F6-D6A9-674D-AC09-D00E270C2A95}">
  <sheetPr codeName="Sheet53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299</v>
      </c>
    </row>
    <row r="2" spans="1:1" x14ac:dyDescent="0.3">
      <c r="A2" s="1" t="s">
        <v>300</v>
      </c>
    </row>
    <row r="3" spans="1:1" x14ac:dyDescent="0.3">
      <c r="A3" s="1" t="s">
        <v>301</v>
      </c>
    </row>
    <row r="4" spans="1:1" x14ac:dyDescent="0.3">
      <c r="A4" s="1" t="s">
        <v>302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E31CB-C5FE-4747-B13E-B1042F6A8EAC}">
  <sheetPr codeName="Sheet54">
    <tabColor rgb="FFFF0000"/>
  </sheetPr>
  <dimension ref="B2:F8"/>
  <sheetViews>
    <sheetView workbookViewId="0"/>
  </sheetViews>
  <sheetFormatPr baseColWidth="10" defaultRowHeight="26" x14ac:dyDescent="0.3"/>
  <cols>
    <col min="1" max="1" width="10.83203125" style="1"/>
    <col min="2" max="2" width="66.1640625" style="1" bestFit="1" customWidth="1"/>
    <col min="3" max="3" width="5.1640625" style="1" bestFit="1" customWidth="1"/>
    <col min="4" max="16384" width="10.83203125" style="1"/>
  </cols>
  <sheetData>
    <row r="2" spans="2:6" ht="47" x14ac:dyDescent="0.55000000000000004">
      <c r="B2" s="45" t="s">
        <v>253</v>
      </c>
    </row>
    <row r="3" spans="2:6" x14ac:dyDescent="0.3">
      <c r="B3" s="46" t="s">
        <v>254</v>
      </c>
    </row>
    <row r="4" spans="2:6" x14ac:dyDescent="0.3">
      <c r="B4" s="46" t="s">
        <v>255</v>
      </c>
    </row>
    <row r="5" spans="2:6" x14ac:dyDescent="0.3">
      <c r="B5" s="46" t="s">
        <v>256</v>
      </c>
    </row>
    <row r="7" spans="2:6" x14ac:dyDescent="0.3">
      <c r="B7" s="14" t="s">
        <v>257</v>
      </c>
    </row>
    <row r="8" spans="2:6" ht="47" x14ac:dyDescent="0.55000000000000004">
      <c r="B8" s="45" t="s">
        <v>258</v>
      </c>
      <c r="C8" s="47" t="s">
        <v>259</v>
      </c>
      <c r="D8" s="45" t="s">
        <v>260</v>
      </c>
      <c r="E8" s="45"/>
      <c r="F8" s="45"/>
    </row>
  </sheetData>
  <hyperlinks>
    <hyperlink ref="B3" r:id="rId1" xr:uid="{805C2805-5653-7A4D-BF62-20588D390D18}"/>
    <hyperlink ref="B4" r:id="rId2" xr:uid="{A1004DE0-8BFF-9B4E-B6B7-70F3C1ED49FB}"/>
    <hyperlink ref="B5" r:id="rId3" xr:uid="{FC99ACE9-DDBC-2C4E-A217-94DAB7BC00C0}"/>
  </hyperlink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469A6-4F5F-F741-96E1-83EF7205BC6D}">
  <sheetPr codeName="Sheet55">
    <tabColor rgb="FFFF0000"/>
  </sheetPr>
  <dimension ref="A1:E22"/>
  <sheetViews>
    <sheetView zoomScaleNormal="100" workbookViewId="0"/>
  </sheetViews>
  <sheetFormatPr baseColWidth="10" defaultColWidth="8.83203125" defaultRowHeight="26" x14ac:dyDescent="0.3"/>
  <cols>
    <col min="1" max="2" width="8.83203125" style="50"/>
    <col min="3" max="3" width="46.33203125" style="50" bestFit="1" customWidth="1"/>
    <col min="4" max="16384" width="8.83203125" style="50"/>
  </cols>
  <sheetData>
    <row r="1" spans="1:5" x14ac:dyDescent="0.3">
      <c r="A1" s="48" t="s">
        <v>261</v>
      </c>
      <c r="B1" s="49" t="s">
        <v>262</v>
      </c>
    </row>
    <row r="2" spans="1:5" x14ac:dyDescent="0.3">
      <c r="C2" s="51" t="s">
        <v>263</v>
      </c>
      <c r="D2" s="51"/>
      <c r="E2" s="51" t="s">
        <v>264</v>
      </c>
    </row>
    <row r="4" spans="1:5" x14ac:dyDescent="0.3">
      <c r="C4" s="50" t="s">
        <v>265</v>
      </c>
      <c r="E4" s="50" t="s">
        <v>266</v>
      </c>
    </row>
    <row r="5" spans="1:5" x14ac:dyDescent="0.3">
      <c r="E5" s="50" t="s">
        <v>267</v>
      </c>
    </row>
    <row r="12" spans="1:5" x14ac:dyDescent="0.3">
      <c r="C12" s="50" t="s">
        <v>268</v>
      </c>
      <c r="E12" s="50" t="s">
        <v>269</v>
      </c>
    </row>
    <row r="13" spans="1:5" x14ac:dyDescent="0.3">
      <c r="C13" s="50" t="s">
        <v>270</v>
      </c>
      <c r="E13" s="50" t="s">
        <v>271</v>
      </c>
    </row>
    <row r="14" spans="1:5" x14ac:dyDescent="0.3">
      <c r="C14" s="50" t="s">
        <v>272</v>
      </c>
      <c r="E14" s="50" t="s">
        <v>273</v>
      </c>
    </row>
    <row r="19" spans="3:3" x14ac:dyDescent="0.3">
      <c r="C19" s="52" t="s">
        <v>274</v>
      </c>
    </row>
    <row r="20" spans="3:3" x14ac:dyDescent="0.3">
      <c r="C20" s="53" t="s">
        <v>275</v>
      </c>
    </row>
    <row r="21" spans="3:3" x14ac:dyDescent="0.3">
      <c r="C21" s="53" t="s">
        <v>276</v>
      </c>
    </row>
    <row r="22" spans="3:3" x14ac:dyDescent="0.3">
      <c r="C22" s="53" t="s">
        <v>277</v>
      </c>
    </row>
  </sheetData>
  <hyperlinks>
    <hyperlink ref="C20" r:id="rId1" xr:uid="{482E5D59-D99D-2346-921E-F924790FE567}"/>
    <hyperlink ref="C21" r:id="rId2" xr:uid="{172CA109-42DD-F340-BBB9-6E933B8D5CFA}"/>
    <hyperlink ref="C22" r:id="rId3" xr:uid="{85E4B3A3-5A0E-0547-8529-B3011E5A292A}"/>
    <hyperlink ref="B1" r:id="rId4" xr:uid="{C7CC391D-3B7B-C443-9603-78E51FECD321}"/>
    <hyperlink ref="A1:B1" r:id="rId5" display="Video:" xr:uid="{641E9BBF-6399-EB4E-9D38-527D02F9D4D5}"/>
  </hyperlinks>
  <pageMargins left="0.7" right="0.7" top="0.75" bottom="0.75" header="0.3" footer="0.3"/>
  <drawing r:id="rId6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3070-B515-904C-A41C-35694B17F49C}">
  <sheetPr codeName="Sheet56">
    <tabColor rgb="FFFF0000"/>
  </sheetPr>
  <dimension ref="B2:B3"/>
  <sheetViews>
    <sheetView zoomScaleNormal="100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278</v>
      </c>
    </row>
    <row r="3" spans="2:2" x14ac:dyDescent="0.3">
      <c r="B3" s="46" t="s">
        <v>279</v>
      </c>
    </row>
  </sheetData>
  <hyperlinks>
    <hyperlink ref="B2" r:id="rId1" xr:uid="{5FC6AE73-0B69-1943-A216-A8D8639ECA53}"/>
    <hyperlink ref="B3" r:id="rId2" xr:uid="{89F8C4CB-F58B-0C42-887A-1ABDCB796F67}"/>
  </hyperlinks>
  <pageMargins left="0.7" right="0.7" top="0.75" bottom="0.75" header="0.3" footer="0.3"/>
  <drawing r:id="rId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6671B-ED00-F445-A220-8AC152F2B057}">
  <sheetPr codeName="Sheet57">
    <tabColor rgb="FFFF0000"/>
  </sheetPr>
  <dimension ref="B2:D18"/>
  <sheetViews>
    <sheetView workbookViewId="0"/>
  </sheetViews>
  <sheetFormatPr baseColWidth="10" defaultColWidth="10.83203125" defaultRowHeight="24" x14ac:dyDescent="0.3"/>
  <cols>
    <col min="1" max="2" width="10.83203125" style="55"/>
    <col min="3" max="3" width="112" style="55" bestFit="1" customWidth="1"/>
    <col min="4" max="4" width="12.5" style="56" customWidth="1"/>
    <col min="5" max="16384" width="10.83203125" style="55"/>
  </cols>
  <sheetData>
    <row r="2" spans="2:4" x14ac:dyDescent="0.3">
      <c r="B2" s="54" t="s">
        <v>280</v>
      </c>
    </row>
    <row r="3" spans="2:4" x14ac:dyDescent="0.3">
      <c r="B3" s="54"/>
    </row>
    <row r="4" spans="2:4" x14ac:dyDescent="0.3">
      <c r="C4" s="55" t="s">
        <v>281</v>
      </c>
    </row>
    <row r="5" spans="2:4" x14ac:dyDescent="0.3">
      <c r="C5" s="55" t="s">
        <v>282</v>
      </c>
    </row>
    <row r="7" spans="2:4" x14ac:dyDescent="0.3">
      <c r="C7" s="55" t="s">
        <v>283</v>
      </c>
    </row>
    <row r="8" spans="2:4" x14ac:dyDescent="0.3">
      <c r="C8" s="55" t="s">
        <v>284</v>
      </c>
    </row>
    <row r="10" spans="2:4" x14ac:dyDescent="0.3">
      <c r="C10" s="55" t="s">
        <v>285</v>
      </c>
    </row>
    <row r="11" spans="2:4" x14ac:dyDescent="0.3">
      <c r="C11" s="57" t="s">
        <v>286</v>
      </c>
      <c r="D11" s="58" t="s">
        <v>287</v>
      </c>
    </row>
    <row r="12" spans="2:4" x14ac:dyDescent="0.3">
      <c r="C12" s="57" t="s">
        <v>288</v>
      </c>
      <c r="D12" s="58" t="s">
        <v>289</v>
      </c>
    </row>
    <row r="13" spans="2:4" x14ac:dyDescent="0.3">
      <c r="C13" s="57" t="s">
        <v>290</v>
      </c>
      <c r="D13" s="58" t="s">
        <v>291</v>
      </c>
    </row>
    <row r="14" spans="2:4" x14ac:dyDescent="0.3">
      <c r="C14" s="57" t="s">
        <v>292</v>
      </c>
      <c r="D14" s="58" t="s">
        <v>293</v>
      </c>
    </row>
    <row r="15" spans="2:4" x14ac:dyDescent="0.3">
      <c r="C15" s="57" t="s">
        <v>294</v>
      </c>
      <c r="D15" s="58" t="s">
        <v>295</v>
      </c>
    </row>
    <row r="16" spans="2:4" x14ac:dyDescent="0.3">
      <c r="C16" s="57" t="s">
        <v>296</v>
      </c>
      <c r="D16" s="58" t="s">
        <v>297</v>
      </c>
    </row>
    <row r="18" spans="2:2" x14ac:dyDescent="0.3">
      <c r="B18" s="55" t="s">
        <v>298</v>
      </c>
    </row>
  </sheetData>
  <hyperlinks>
    <hyperlink ref="D11" r:id="rId1" xr:uid="{804E4A0C-2957-B549-A79F-1630308A1793}"/>
    <hyperlink ref="D12" r:id="rId2" xr:uid="{03B1AC6D-71C3-7148-BE27-FBD57D40BDDB}"/>
    <hyperlink ref="D13" r:id="rId3" xr:uid="{E708D9FC-3882-9140-AB6A-530BF2BD4777}"/>
    <hyperlink ref="C11:D11" r:id="rId4" display="Taylor Series Introduction" xr:uid="{A17FE1AF-ACE6-2F48-8D7C-95EE22E38B27}"/>
    <hyperlink ref="C12:D12" r:id="rId5" display="Optional Math Example" xr:uid="{DEB2AD3A-7C32-B74E-A6BD-C76AD43EE3F5}"/>
    <hyperlink ref="C13:D13" r:id="rId6" display="Taylor Series in the context of Bonds" xr:uid="{B4EEF56E-AE17-AE44-93F7-645478EAFC7B}"/>
    <hyperlink ref="D16" r:id="rId7" xr:uid="{704B1A0C-B228-A044-81DC-EBF7768CD85C}"/>
    <hyperlink ref="D15" r:id="rId8" xr:uid="{9B04F1D2-D787-A445-A1E5-04611B0EE5D7}"/>
    <hyperlink ref="D14" r:id="rId9" xr:uid="{A628D22A-4EB6-A64D-831F-02E42062745C}"/>
    <hyperlink ref="C14:D14" r:id="rId10" display="Taylor Series in the context of Bonds 1" xr:uid="{AF31BD7E-521A-2043-A266-61E834D9D600}"/>
    <hyperlink ref="C15:D15" r:id="rId11" display="Taylor Series in the context of Bonds 2" xr:uid="{9E054573-0C69-7D41-AD40-3C33C048EDFA}"/>
    <hyperlink ref="C16:D16" r:id="rId12" display="Taylor Series in the context of Bonds 3" xr:uid="{B8AD47F3-EAFB-DF4F-AC1E-F146755C5B1F}"/>
  </hyperlinks>
  <pageMargins left="0.7" right="0.7" top="0.75" bottom="0.75" header="0.3" footer="0.3"/>
  <drawing r:id="rId1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A125-BD91-5948-B1C5-C78D7C58802C}">
  <sheetPr codeName="Sheet50">
    <tabColor rgb="FF002060"/>
  </sheetPr>
  <dimension ref="A1"/>
  <sheetViews>
    <sheetView workbookViewId="0"/>
  </sheetViews>
  <sheetFormatPr baseColWidth="10" defaultRowHeight="26" x14ac:dyDescent="0.3"/>
  <cols>
    <col min="1" max="1" width="10.83203125" style="1"/>
    <col min="2" max="2" width="40.6640625" style="1" bestFit="1" customWidth="1"/>
    <col min="3" max="16384" width="10.83203125" style="1"/>
  </cols>
  <sheetData>
    <row r="1" spans="1:1" x14ac:dyDescent="0.3">
      <c r="A1" s="1" t="s">
        <v>583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991C2-6EA9-DA49-8B00-6741EF8716A8}">
  <sheetPr codeName="Sheet1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541</v>
      </c>
    </row>
  </sheetData>
  <hyperlinks>
    <hyperlink ref="B2" r:id="rId1" xr:uid="{C5B98523-5638-A94E-BA30-1BAC238265A9}"/>
  </hyperlink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EFA13-B2AB-2548-A189-1C1D5A4E7658}">
  <sheetPr codeName="Sheet43">
    <tabColor rgb="FF002060"/>
  </sheetPr>
  <dimension ref="A1:A5"/>
  <sheetViews>
    <sheetView workbookViewId="0"/>
  </sheetViews>
  <sheetFormatPr baseColWidth="10" defaultRowHeight="26" x14ac:dyDescent="0.3"/>
  <cols>
    <col min="1" max="16384" width="10.83203125" style="104"/>
  </cols>
  <sheetData>
    <row r="1" spans="1:1" x14ac:dyDescent="0.3">
      <c r="A1" s="104" t="s">
        <v>702</v>
      </c>
    </row>
    <row r="2" spans="1:1" x14ac:dyDescent="0.3">
      <c r="A2" s="104" t="s">
        <v>703</v>
      </c>
    </row>
    <row r="3" spans="1:1" x14ac:dyDescent="0.3">
      <c r="A3" s="104" t="s">
        <v>704</v>
      </c>
    </row>
    <row r="4" spans="1:1" x14ac:dyDescent="0.3">
      <c r="A4" s="104" t="s">
        <v>705</v>
      </c>
    </row>
    <row r="5" spans="1:1" x14ac:dyDescent="0.3">
      <c r="A5" s="104" t="s">
        <v>706</v>
      </c>
    </row>
  </sheetData>
  <phoneticPr fontId="6" type="noConversion"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C1BF6-C29D-3446-9F18-2E316C5E6FF8}">
  <sheetPr codeName="Sheet91">
    <tabColor rgb="FFFF0000"/>
  </sheetPr>
  <dimension ref="A1:G34"/>
  <sheetViews>
    <sheetView zoomScale="70" zoomScaleNormal="70" workbookViewId="0"/>
  </sheetViews>
  <sheetFormatPr baseColWidth="10" defaultColWidth="10.83203125" defaultRowHeight="24" x14ac:dyDescent="0.3"/>
  <cols>
    <col min="1" max="4" width="10.83203125" style="105"/>
    <col min="5" max="5" width="14.6640625" style="105" bestFit="1" customWidth="1"/>
    <col min="6" max="6" width="25.33203125" style="105" bestFit="1" customWidth="1"/>
    <col min="7" max="7" width="13.83203125" style="105" bestFit="1" customWidth="1"/>
    <col min="8" max="16384" width="10.83203125" style="105"/>
  </cols>
  <sheetData>
    <row r="1" spans="1:7" x14ac:dyDescent="0.3">
      <c r="A1" s="48" t="s">
        <v>261</v>
      </c>
      <c r="B1" s="49" t="s">
        <v>585</v>
      </c>
    </row>
    <row r="2" spans="1:7" x14ac:dyDescent="0.3">
      <c r="B2" s="105" t="s">
        <v>415</v>
      </c>
    </row>
    <row r="3" spans="1:7" x14ac:dyDescent="0.3">
      <c r="B3" s="106" t="s">
        <v>586</v>
      </c>
    </row>
    <row r="4" spans="1:7" x14ac:dyDescent="0.3">
      <c r="B4" s="106"/>
    </row>
    <row r="5" spans="1:7" x14ac:dyDescent="0.3">
      <c r="B5" s="105" t="s">
        <v>587</v>
      </c>
    </row>
    <row r="6" spans="1:7" x14ac:dyDescent="0.3">
      <c r="B6" s="105" t="s">
        <v>588</v>
      </c>
    </row>
    <row r="8" spans="1:7" x14ac:dyDescent="0.3">
      <c r="B8" s="105" t="s">
        <v>589</v>
      </c>
    </row>
    <row r="9" spans="1:7" x14ac:dyDescent="0.3">
      <c r="B9" s="105" t="s">
        <v>590</v>
      </c>
    </row>
    <row r="10" spans="1:7" x14ac:dyDescent="0.3">
      <c r="B10" s="106" t="s">
        <v>591</v>
      </c>
    </row>
    <row r="12" spans="1:7" x14ac:dyDescent="0.3">
      <c r="B12" s="105" t="s">
        <v>592</v>
      </c>
    </row>
    <row r="14" spans="1:7" s="107" customFormat="1" x14ac:dyDescent="0.3">
      <c r="B14" s="107" t="s">
        <v>324</v>
      </c>
      <c r="C14" s="107" t="s">
        <v>593</v>
      </c>
      <c r="D14" s="107" t="s">
        <v>594</v>
      </c>
      <c r="E14" s="107" t="s">
        <v>360</v>
      </c>
      <c r="F14" s="107" t="s">
        <v>595</v>
      </c>
      <c r="G14" s="107" t="s">
        <v>596</v>
      </c>
    </row>
    <row r="15" spans="1:7" x14ac:dyDescent="0.3">
      <c r="B15" s="105">
        <v>1</v>
      </c>
      <c r="C15" s="105">
        <v>40</v>
      </c>
      <c r="D15" s="105">
        <v>50</v>
      </c>
      <c r="E15" s="105" t="e">
        <f t="shared" ref="E15:E20" ca="1" si="0">MAX(Stock-Strike,0)</f>
        <v>#NAME?</v>
      </c>
      <c r="F15" s="105">
        <v>5</v>
      </c>
      <c r="G15" s="105" t="e">
        <f t="shared" ref="G15:G20" ca="1" si="1">Value_-PurchasePrice</f>
        <v>#NAME?</v>
      </c>
    </row>
    <row r="16" spans="1:7" x14ac:dyDescent="0.3">
      <c r="B16" s="105">
        <v>2</v>
      </c>
      <c r="C16" s="105">
        <v>45</v>
      </c>
      <c r="D16" s="105">
        <v>50</v>
      </c>
      <c r="E16" s="105" t="e">
        <f t="shared" ca="1" si="0"/>
        <v>#NAME?</v>
      </c>
      <c r="F16" s="105">
        <v>5</v>
      </c>
      <c r="G16" s="105" t="e">
        <f t="shared" ca="1" si="1"/>
        <v>#NAME?</v>
      </c>
    </row>
    <row r="17" spans="2:7" x14ac:dyDescent="0.3">
      <c r="B17" s="105">
        <v>3</v>
      </c>
      <c r="C17" s="105">
        <v>50</v>
      </c>
      <c r="D17" s="105">
        <v>50</v>
      </c>
      <c r="E17" s="105" t="e">
        <f t="shared" ca="1" si="0"/>
        <v>#NAME?</v>
      </c>
      <c r="F17" s="105">
        <v>5</v>
      </c>
      <c r="G17" s="105" t="e">
        <f t="shared" ca="1" si="1"/>
        <v>#NAME?</v>
      </c>
    </row>
    <row r="18" spans="2:7" x14ac:dyDescent="0.3">
      <c r="B18" s="105">
        <v>4</v>
      </c>
      <c r="C18" s="105">
        <v>55</v>
      </c>
      <c r="D18" s="105">
        <v>50</v>
      </c>
      <c r="E18" s="105" t="e">
        <f t="shared" ca="1" si="0"/>
        <v>#NAME?</v>
      </c>
      <c r="F18" s="105">
        <v>5</v>
      </c>
      <c r="G18" s="105" t="e">
        <f t="shared" ca="1" si="1"/>
        <v>#NAME?</v>
      </c>
    </row>
    <row r="19" spans="2:7" x14ac:dyDescent="0.3">
      <c r="B19" s="105">
        <v>5</v>
      </c>
      <c r="C19" s="105">
        <v>60</v>
      </c>
      <c r="D19" s="105">
        <v>50</v>
      </c>
      <c r="E19" s="105" t="e">
        <f t="shared" ca="1" si="0"/>
        <v>#NAME?</v>
      </c>
      <c r="F19" s="105">
        <v>5</v>
      </c>
      <c r="G19" s="105" t="e">
        <f t="shared" ca="1" si="1"/>
        <v>#NAME?</v>
      </c>
    </row>
    <row r="20" spans="2:7" x14ac:dyDescent="0.3">
      <c r="B20" s="105">
        <v>6</v>
      </c>
      <c r="C20" s="105">
        <v>65</v>
      </c>
      <c r="D20" s="105">
        <v>50</v>
      </c>
      <c r="E20" s="105" t="e">
        <f t="shared" ca="1" si="0"/>
        <v>#NAME?</v>
      </c>
      <c r="F20" s="105">
        <v>5</v>
      </c>
      <c r="G20" s="105" t="e">
        <f t="shared" ca="1" si="1"/>
        <v>#NAME?</v>
      </c>
    </row>
    <row r="22" spans="2:7" x14ac:dyDescent="0.3">
      <c r="B22" s="105" t="s">
        <v>597</v>
      </c>
    </row>
    <row r="33" spans="2:2" x14ac:dyDescent="0.3">
      <c r="B33" s="105" t="s">
        <v>598</v>
      </c>
    </row>
    <row r="34" spans="2:2" x14ac:dyDescent="0.3">
      <c r="B34" s="105" t="s">
        <v>599</v>
      </c>
    </row>
  </sheetData>
  <hyperlinks>
    <hyperlink ref="B10" r:id="rId1" xr:uid="{EF3CC31B-1E46-6741-AB45-0DDC25EBF238}"/>
    <hyperlink ref="B3" r:id="rId2" xr:uid="{95110155-9D3A-E84F-B258-40C7E60B1788}"/>
    <hyperlink ref="B1" r:id="rId3" xr:uid="{FF733234-7961-384E-8143-8B4168A1B1C9}"/>
    <hyperlink ref="A1:B1" r:id="rId4" display="Video:" xr:uid="{64644B4C-1D78-EE46-B086-10E593DB4865}"/>
  </hyperlinks>
  <pageMargins left="0.7" right="0.7" top="0.75" bottom="0.75" header="0.3" footer="0.3"/>
  <drawing r:id="rId5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4AB7B-1E68-B04F-92E5-9609D86B1239}">
  <sheetPr codeName="Sheet92">
    <tabColor rgb="FFFF0000"/>
  </sheetPr>
  <dimension ref="A1:C14"/>
  <sheetViews>
    <sheetView workbookViewId="0"/>
  </sheetViews>
  <sheetFormatPr baseColWidth="10" defaultColWidth="10.83203125" defaultRowHeight="24" x14ac:dyDescent="0.3"/>
  <cols>
    <col min="1" max="16384" width="10.83203125" style="105"/>
  </cols>
  <sheetData>
    <row r="1" spans="1:3" x14ac:dyDescent="0.3">
      <c r="A1" s="48" t="s">
        <v>261</v>
      </c>
      <c r="B1" s="49" t="s">
        <v>600</v>
      </c>
    </row>
    <row r="2" spans="1:3" x14ac:dyDescent="0.3">
      <c r="B2" s="105" t="s">
        <v>601</v>
      </c>
    </row>
    <row r="4" spans="1:3" x14ac:dyDescent="0.3">
      <c r="C4" s="105" t="s">
        <v>602</v>
      </c>
    </row>
    <row r="5" spans="1:3" x14ac:dyDescent="0.3">
      <c r="C5" s="105" t="s">
        <v>603</v>
      </c>
    </row>
    <row r="6" spans="1:3" x14ac:dyDescent="0.3">
      <c r="C6" s="105" t="s">
        <v>604</v>
      </c>
    </row>
    <row r="7" spans="1:3" x14ac:dyDescent="0.3">
      <c r="C7" s="105" t="s">
        <v>605</v>
      </c>
    </row>
    <row r="8" spans="1:3" x14ac:dyDescent="0.3">
      <c r="C8" s="105" t="s">
        <v>606</v>
      </c>
    </row>
    <row r="9" spans="1:3" x14ac:dyDescent="0.3">
      <c r="C9" s="105" t="s">
        <v>607</v>
      </c>
    </row>
    <row r="10" spans="1:3" x14ac:dyDescent="0.3">
      <c r="C10" s="105" t="s">
        <v>608</v>
      </c>
    </row>
    <row r="11" spans="1:3" x14ac:dyDescent="0.3">
      <c r="C11" s="105" t="s">
        <v>609</v>
      </c>
    </row>
    <row r="12" spans="1:3" x14ac:dyDescent="0.3">
      <c r="C12" s="105" t="s">
        <v>610</v>
      </c>
    </row>
    <row r="13" spans="1:3" x14ac:dyDescent="0.3">
      <c r="C13" s="105" t="s">
        <v>611</v>
      </c>
    </row>
    <row r="14" spans="1:3" x14ac:dyDescent="0.3">
      <c r="C14" s="105" t="s">
        <v>612</v>
      </c>
    </row>
  </sheetData>
  <hyperlinks>
    <hyperlink ref="B1" r:id="rId1" xr:uid="{A421FF60-8C17-D94C-A0DC-514D8B2AC2C9}"/>
    <hyperlink ref="A1:B1" r:id="rId2" display="Video:" xr:uid="{1F2EC434-EFC5-F540-84F6-5DDC5DC6AA08}"/>
  </hyperlink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26570-1820-9D4D-B202-79B2E7CD64D6}">
  <sheetPr codeName="Sheet93">
    <tabColor rgb="FFFF0000"/>
  </sheetPr>
  <dimension ref="A1:E23"/>
  <sheetViews>
    <sheetView zoomScale="90" zoomScaleNormal="90" workbookViewId="0"/>
  </sheetViews>
  <sheetFormatPr baseColWidth="10" defaultColWidth="8.83203125" defaultRowHeight="26" x14ac:dyDescent="0.3"/>
  <cols>
    <col min="1" max="2" width="8.83203125" style="50"/>
    <col min="3" max="3" width="46.33203125" style="50" bestFit="1" customWidth="1"/>
    <col min="4" max="16384" width="8.83203125" style="50"/>
  </cols>
  <sheetData>
    <row r="1" spans="1:5" x14ac:dyDescent="0.3">
      <c r="A1" s="48" t="s">
        <v>261</v>
      </c>
      <c r="B1" s="49" t="s">
        <v>262</v>
      </c>
    </row>
    <row r="2" spans="1:5" x14ac:dyDescent="0.3">
      <c r="C2" s="51" t="s">
        <v>263</v>
      </c>
      <c r="D2" s="51"/>
      <c r="E2" s="51" t="s">
        <v>264</v>
      </c>
    </row>
    <row r="4" spans="1:5" x14ac:dyDescent="0.3">
      <c r="C4" s="50" t="s">
        <v>265</v>
      </c>
      <c r="E4" s="50" t="s">
        <v>613</v>
      </c>
    </row>
    <row r="12" spans="1:5" x14ac:dyDescent="0.3">
      <c r="C12" s="50" t="s">
        <v>268</v>
      </c>
      <c r="E12" s="50" t="s">
        <v>614</v>
      </c>
    </row>
    <row r="13" spans="1:5" x14ac:dyDescent="0.3">
      <c r="C13" s="50" t="s">
        <v>270</v>
      </c>
      <c r="E13" s="50" t="s">
        <v>615</v>
      </c>
    </row>
    <row r="14" spans="1:5" x14ac:dyDescent="0.3">
      <c r="C14" s="50" t="s">
        <v>272</v>
      </c>
      <c r="E14" s="50" t="s">
        <v>616</v>
      </c>
    </row>
    <row r="15" spans="1:5" x14ac:dyDescent="0.3">
      <c r="C15" s="50" t="s">
        <v>617</v>
      </c>
    </row>
    <row r="20" spans="3:3" x14ac:dyDescent="0.3">
      <c r="C20" s="52" t="s">
        <v>274</v>
      </c>
    </row>
    <row r="21" spans="3:3" x14ac:dyDescent="0.3">
      <c r="C21" s="53" t="s">
        <v>275</v>
      </c>
    </row>
    <row r="22" spans="3:3" x14ac:dyDescent="0.3">
      <c r="C22" s="53" t="s">
        <v>276</v>
      </c>
    </row>
    <row r="23" spans="3:3" x14ac:dyDescent="0.3">
      <c r="C23" s="53" t="s">
        <v>277</v>
      </c>
    </row>
  </sheetData>
  <hyperlinks>
    <hyperlink ref="C21" r:id="rId1" xr:uid="{735F5C37-28B2-B846-9DB6-999D552083B8}"/>
    <hyperlink ref="C22" r:id="rId2" xr:uid="{26CDA10D-559E-6047-B49B-C6A0AA51ED58}"/>
    <hyperlink ref="C23" r:id="rId3" xr:uid="{C6707A8D-757C-3C4C-8570-5D9716B4C691}"/>
    <hyperlink ref="B1" r:id="rId4" xr:uid="{E86A2F81-59D5-5947-9C36-76452DABC4B2}"/>
    <hyperlink ref="A1:B1" r:id="rId5" display="Video:" xr:uid="{5C1D03D1-FE50-434B-ADAD-0DFA58C0C081}"/>
  </hyperlinks>
  <pageMargins left="0.7" right="0.7" top="0.75" bottom="0.75" header="0.3" footer="0.3"/>
  <drawing r:id="rId6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531D6-7EF1-5C46-956C-263CBDEBD24A}">
  <sheetPr codeName="Sheet94">
    <tabColor rgb="FFFF0000"/>
  </sheetPr>
  <dimension ref="B2:B12"/>
  <sheetViews>
    <sheetView workbookViewId="0"/>
  </sheetViews>
  <sheetFormatPr baseColWidth="10" defaultRowHeight="26" x14ac:dyDescent="0.3"/>
  <cols>
    <col min="1" max="16384" width="10.83203125" style="104"/>
  </cols>
  <sheetData>
    <row r="2" spans="2:2" x14ac:dyDescent="0.3">
      <c r="B2" s="104" t="s">
        <v>618</v>
      </c>
    </row>
    <row r="3" spans="2:2" x14ac:dyDescent="0.3">
      <c r="B3" s="104" t="s">
        <v>619</v>
      </c>
    </row>
    <row r="5" spans="2:2" x14ac:dyDescent="0.3">
      <c r="B5" s="104" t="s">
        <v>620</v>
      </c>
    </row>
    <row r="6" spans="2:2" x14ac:dyDescent="0.3">
      <c r="B6" s="104" t="s">
        <v>621</v>
      </c>
    </row>
    <row r="8" spans="2:2" x14ac:dyDescent="0.3">
      <c r="B8" s="104" t="s">
        <v>622</v>
      </c>
    </row>
    <row r="9" spans="2:2" x14ac:dyDescent="0.3">
      <c r="B9" s="104" t="s">
        <v>623</v>
      </c>
    </row>
    <row r="11" spans="2:2" x14ac:dyDescent="0.3">
      <c r="B11" s="104" t="s">
        <v>622</v>
      </c>
    </row>
    <row r="12" spans="2:2" x14ac:dyDescent="0.3">
      <c r="B12" s="104" t="s">
        <v>624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691EA-8F60-5B40-AD1B-BBA66A0A9E1D}">
  <sheetPr codeName="Sheet95">
    <tabColor rgb="FFFF0000"/>
  </sheetPr>
  <dimension ref="A1:H61"/>
  <sheetViews>
    <sheetView zoomScaleNormal="100" zoomScalePageLayoutView="130" workbookViewId="0"/>
  </sheetViews>
  <sheetFormatPr baseColWidth="10" defaultColWidth="8.83203125" defaultRowHeight="29" x14ac:dyDescent="0.35"/>
  <cols>
    <col min="1" max="2" width="8.83203125" style="108"/>
    <col min="3" max="3" width="15.1640625" style="108" customWidth="1"/>
    <col min="4" max="4" width="18.5" style="108" customWidth="1"/>
    <col min="5" max="5" width="16.6640625" style="108" customWidth="1"/>
    <col min="6" max="6" width="16.5" style="108" customWidth="1"/>
    <col min="7" max="7" width="17" style="108" customWidth="1"/>
    <col min="8" max="8" width="16" style="108" customWidth="1"/>
    <col min="9" max="16384" width="8.83203125" style="108"/>
  </cols>
  <sheetData>
    <row r="1" spans="1:4" x14ac:dyDescent="0.35">
      <c r="A1" s="48" t="s">
        <v>261</v>
      </c>
      <c r="B1" s="49" t="s">
        <v>625</v>
      </c>
    </row>
    <row r="4" spans="1:4" x14ac:dyDescent="0.35">
      <c r="B4" s="108" t="s">
        <v>626</v>
      </c>
    </row>
    <row r="5" spans="1:4" x14ac:dyDescent="0.35">
      <c r="B5" s="109" t="s">
        <v>627</v>
      </c>
    </row>
    <row r="8" spans="1:4" x14ac:dyDescent="0.35">
      <c r="B8" s="110"/>
    </row>
    <row r="14" spans="1:4" x14ac:dyDescent="0.35">
      <c r="D14" s="111" t="s">
        <v>628</v>
      </c>
    </row>
    <row r="15" spans="1:4" x14ac:dyDescent="0.35">
      <c r="C15" s="108" t="s">
        <v>629</v>
      </c>
      <c r="D15" s="108">
        <v>0.8</v>
      </c>
    </row>
    <row r="16" spans="1:4" x14ac:dyDescent="0.35">
      <c r="C16" s="108" t="s">
        <v>630</v>
      </c>
      <c r="D16" s="108">
        <v>0.2</v>
      </c>
    </row>
    <row r="18" spans="3:4" x14ac:dyDescent="0.35">
      <c r="C18" s="108" t="s">
        <v>631</v>
      </c>
      <c r="D18" s="108">
        <f>D15/D16</f>
        <v>4</v>
      </c>
    </row>
    <row r="20" spans="3:4" x14ac:dyDescent="0.35">
      <c r="C20" s="108" t="s">
        <v>632</v>
      </c>
    </row>
    <row r="22" spans="3:4" x14ac:dyDescent="0.35">
      <c r="D22" s="111" t="s">
        <v>628</v>
      </c>
    </row>
    <row r="23" spans="3:4" x14ac:dyDescent="0.35">
      <c r="C23" s="108" t="s">
        <v>629</v>
      </c>
      <c r="D23" s="108">
        <v>0.8</v>
      </c>
    </row>
    <row r="24" spans="3:4" x14ac:dyDescent="0.35">
      <c r="C24" s="108" t="s">
        <v>630</v>
      </c>
      <c r="D24" s="108">
        <v>0.2</v>
      </c>
    </row>
    <row r="26" spans="3:4" x14ac:dyDescent="0.35">
      <c r="C26" s="108" t="s">
        <v>631</v>
      </c>
      <c r="D26" s="108">
        <f>D23/D24</f>
        <v>4</v>
      </c>
    </row>
    <row r="28" spans="3:4" x14ac:dyDescent="0.35">
      <c r="C28" s="108" t="s">
        <v>633</v>
      </c>
    </row>
    <row r="30" spans="3:4" x14ac:dyDescent="0.35">
      <c r="C30" s="108" t="s">
        <v>634</v>
      </c>
      <c r="D30" s="108">
        <v>90000</v>
      </c>
    </row>
    <row r="31" spans="3:4" x14ac:dyDescent="0.35">
      <c r="C31" s="108" t="s">
        <v>635</v>
      </c>
      <c r="D31" s="108">
        <v>10000</v>
      </c>
    </row>
    <row r="33" spans="3:8" x14ac:dyDescent="0.35">
      <c r="D33" s="111" t="s">
        <v>628</v>
      </c>
    </row>
    <row r="34" spans="3:8" x14ac:dyDescent="0.35">
      <c r="C34" s="108" t="s">
        <v>629</v>
      </c>
      <c r="D34" s="108">
        <v>0.8</v>
      </c>
    </row>
    <row r="35" spans="3:8" x14ac:dyDescent="0.35">
      <c r="C35" s="108" t="s">
        <v>630</v>
      </c>
      <c r="D35" s="108">
        <v>0.2</v>
      </c>
    </row>
    <row r="37" spans="3:8" x14ac:dyDescent="0.35">
      <c r="C37" s="108" t="s">
        <v>631</v>
      </c>
      <c r="D37" s="108">
        <f>D34/D35</f>
        <v>4</v>
      </c>
    </row>
    <row r="39" spans="3:8" x14ac:dyDescent="0.35">
      <c r="C39" s="108" t="s">
        <v>632</v>
      </c>
    </row>
    <row r="41" spans="3:8" x14ac:dyDescent="0.35">
      <c r="C41" s="108" t="s">
        <v>634</v>
      </c>
      <c r="D41" s="108">
        <v>90000</v>
      </c>
    </row>
    <row r="42" spans="3:8" x14ac:dyDescent="0.35">
      <c r="C42" s="108" t="s">
        <v>635</v>
      </c>
      <c r="D42" s="108">
        <v>10000</v>
      </c>
    </row>
    <row r="43" spans="3:8" x14ac:dyDescent="0.35">
      <c r="H43" s="112"/>
    </row>
    <row r="44" spans="3:8" x14ac:dyDescent="0.35">
      <c r="D44" s="113" t="s">
        <v>636</v>
      </c>
      <c r="E44" s="113" t="s">
        <v>637</v>
      </c>
      <c r="F44" s="113" t="s">
        <v>596</v>
      </c>
      <c r="G44" s="113" t="s">
        <v>638</v>
      </c>
      <c r="H44" s="114" t="s">
        <v>639</v>
      </c>
    </row>
    <row r="45" spans="3:8" x14ac:dyDescent="0.35">
      <c r="C45" s="108" t="s">
        <v>640</v>
      </c>
      <c r="D45" s="108">
        <f>1+1/D37</f>
        <v>1.25</v>
      </c>
      <c r="E45" s="108">
        <f>D45*D41</f>
        <v>112500</v>
      </c>
      <c r="F45" s="108">
        <f>D41+D42-E45</f>
        <v>-12500</v>
      </c>
      <c r="G45" s="108">
        <f>F45*D34+F46*D35</f>
        <v>0</v>
      </c>
      <c r="H45" s="115">
        <f>SQRT(F45^2+F46^2)</f>
        <v>51538.820320220759</v>
      </c>
    </row>
    <row r="46" spans="3:8" x14ac:dyDescent="0.35">
      <c r="C46" s="108" t="s">
        <v>641</v>
      </c>
      <c r="D46" s="108">
        <f>1+D37</f>
        <v>5</v>
      </c>
      <c r="E46" s="108">
        <f>D46*D42</f>
        <v>50000</v>
      </c>
      <c r="F46" s="108">
        <f>D41+D42-E46</f>
        <v>50000</v>
      </c>
    </row>
    <row r="48" spans="3:8" x14ac:dyDescent="0.35">
      <c r="D48" s="111" t="s">
        <v>628</v>
      </c>
    </row>
    <row r="49" spans="3:8" x14ac:dyDescent="0.35">
      <c r="C49" s="108" t="s">
        <v>629</v>
      </c>
      <c r="D49" s="108">
        <f>D56/(D56+D57)</f>
        <v>0.9</v>
      </c>
    </row>
    <row r="50" spans="3:8" x14ac:dyDescent="0.35">
      <c r="C50" s="108" t="s">
        <v>630</v>
      </c>
      <c r="D50" s="108">
        <f>1-D49</f>
        <v>9.9999999999999978E-2</v>
      </c>
    </row>
    <row r="52" spans="3:8" x14ac:dyDescent="0.35">
      <c r="C52" s="108" t="s">
        <v>631</v>
      </c>
      <c r="D52" s="108">
        <f>D49/D50</f>
        <v>9.0000000000000018</v>
      </c>
    </row>
    <row r="54" spans="3:8" x14ac:dyDescent="0.35">
      <c r="C54" s="108" t="s">
        <v>632</v>
      </c>
    </row>
    <row r="56" spans="3:8" x14ac:dyDescent="0.35">
      <c r="C56" s="108" t="s">
        <v>634</v>
      </c>
      <c r="D56" s="108">
        <v>90000</v>
      </c>
    </row>
    <row r="57" spans="3:8" x14ac:dyDescent="0.35">
      <c r="C57" s="108" t="s">
        <v>635</v>
      </c>
      <c r="D57" s="108">
        <v>10000</v>
      </c>
    </row>
    <row r="59" spans="3:8" x14ac:dyDescent="0.35">
      <c r="D59" s="113" t="s">
        <v>636</v>
      </c>
      <c r="E59" s="113" t="s">
        <v>637</v>
      </c>
      <c r="F59" s="113" t="s">
        <v>596</v>
      </c>
      <c r="G59" s="113" t="s">
        <v>638</v>
      </c>
      <c r="H59" s="114" t="s">
        <v>639</v>
      </c>
    </row>
    <row r="60" spans="3:8" x14ac:dyDescent="0.35">
      <c r="C60" s="108" t="s">
        <v>640</v>
      </c>
      <c r="D60" s="108">
        <f>1+1/D52</f>
        <v>1.1111111111111112</v>
      </c>
      <c r="E60" s="108">
        <f>D60*D56</f>
        <v>100000</v>
      </c>
      <c r="F60" s="108">
        <f>D56+D57-E60</f>
        <v>0</v>
      </c>
      <c r="G60" s="108">
        <f>F60*D49+F61*D50</f>
        <v>0</v>
      </c>
      <c r="H60" s="115">
        <f>SQRT(F60^2+F61^2)</f>
        <v>0</v>
      </c>
    </row>
    <row r="61" spans="3:8" x14ac:dyDescent="0.35">
      <c r="C61" s="108" t="s">
        <v>641</v>
      </c>
      <c r="D61" s="108">
        <f>1+D52</f>
        <v>10.000000000000002</v>
      </c>
      <c r="E61" s="108">
        <f>D61*D57</f>
        <v>100000.00000000001</v>
      </c>
      <c r="F61" s="108">
        <f>D56+D57-E61</f>
        <v>0</v>
      </c>
    </row>
  </sheetData>
  <hyperlinks>
    <hyperlink ref="B5" r:id="rId1" xr:uid="{17BBE9BE-8718-D345-AF6E-F84FE37418B7}"/>
    <hyperlink ref="B1" r:id="rId2" xr:uid="{3C27F3FF-AF69-2340-B007-D49E62696CAA}"/>
    <hyperlink ref="A1:B1" r:id="rId3" display="Video:" xr:uid="{E37FBBE2-325F-5A47-921C-B17141FC405C}"/>
  </hyperlinks>
  <pageMargins left="0.7" right="0.7" top="0.75" bottom="0.75" header="0.3" footer="0.3"/>
  <drawing r:id="rId4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0C814-5B61-5746-A0CF-4B5939B4C32C}">
  <sheetPr codeName="Sheet96">
    <tabColor rgb="FF002060"/>
  </sheetPr>
  <dimension ref="A1:A5"/>
  <sheetViews>
    <sheetView workbookViewId="0"/>
  </sheetViews>
  <sheetFormatPr baseColWidth="10" defaultRowHeight="26" x14ac:dyDescent="0.3"/>
  <cols>
    <col min="1" max="16384" width="10.83203125" style="104"/>
  </cols>
  <sheetData>
    <row r="1" spans="1:1" x14ac:dyDescent="0.3">
      <c r="A1" s="104" t="s">
        <v>707</v>
      </c>
    </row>
    <row r="2" spans="1:1" x14ac:dyDescent="0.3">
      <c r="A2" s="104" t="s">
        <v>708</v>
      </c>
    </row>
    <row r="3" spans="1:1" x14ac:dyDescent="0.3">
      <c r="A3" s="104" t="s">
        <v>709</v>
      </c>
    </row>
    <row r="4" spans="1:1" x14ac:dyDescent="0.3">
      <c r="A4" s="104" t="s">
        <v>711</v>
      </c>
    </row>
    <row r="5" spans="1:1" x14ac:dyDescent="0.3">
      <c r="A5" s="104" t="s">
        <v>710</v>
      </c>
    </row>
  </sheetData>
  <phoneticPr fontId="6" type="noConversion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F2F4E-AC89-014B-8BE9-D4F6A46F3BB0}">
  <sheetPr codeName="Sheet97">
    <tabColor rgb="FFFF0000"/>
  </sheetPr>
  <dimension ref="A1:I51"/>
  <sheetViews>
    <sheetView zoomScale="60" zoomScaleNormal="60" workbookViewId="0"/>
  </sheetViews>
  <sheetFormatPr baseColWidth="10" defaultColWidth="5.83203125" defaultRowHeight="26" x14ac:dyDescent="0.3"/>
  <cols>
    <col min="1" max="1" width="8.83203125" style="117" customWidth="1"/>
    <col min="2" max="4" width="5.83203125" style="117"/>
    <col min="5" max="5" width="9.33203125" style="117" customWidth="1"/>
    <col min="6" max="9" width="5.83203125" style="117"/>
    <col min="10" max="10" width="4" style="117" bestFit="1" customWidth="1"/>
    <col min="11" max="13" width="5.5" style="117" customWidth="1"/>
    <col min="14" max="14" width="4" style="117" bestFit="1" customWidth="1"/>
    <col min="15" max="17" width="5.83203125" style="117"/>
    <col min="18" max="18" width="4" style="117" bestFit="1" customWidth="1"/>
    <col min="19" max="21" width="4.5" style="117" customWidth="1"/>
    <col min="22" max="22" width="4" style="117" bestFit="1" customWidth="1"/>
    <col min="23" max="16384" width="5.83203125" style="117"/>
  </cols>
  <sheetData>
    <row r="1" spans="1:9" x14ac:dyDescent="0.3">
      <c r="A1" s="48" t="s">
        <v>261</v>
      </c>
      <c r="B1" s="116" t="s">
        <v>642</v>
      </c>
    </row>
    <row r="2" spans="1:9" x14ac:dyDescent="0.3">
      <c r="B2" s="118" t="s">
        <v>643</v>
      </c>
    </row>
    <row r="3" spans="1:9" x14ac:dyDescent="0.3">
      <c r="B3" s="48" t="s">
        <v>644</v>
      </c>
    </row>
    <row r="5" spans="1:9" ht="30" x14ac:dyDescent="0.4">
      <c r="B5" s="117" t="s">
        <v>645</v>
      </c>
      <c r="C5" s="117" t="s">
        <v>646</v>
      </c>
    </row>
    <row r="6" spans="1:9" ht="30" x14ac:dyDescent="0.4">
      <c r="B6" s="117" t="s">
        <v>647</v>
      </c>
      <c r="C6" s="117" t="s">
        <v>648</v>
      </c>
    </row>
    <row r="7" spans="1:9" ht="30" x14ac:dyDescent="0.4">
      <c r="B7" s="117" t="s">
        <v>649</v>
      </c>
      <c r="C7" s="117" t="s">
        <v>650</v>
      </c>
    </row>
    <row r="15" spans="1:9" x14ac:dyDescent="0.3">
      <c r="C15" s="117" t="s">
        <v>651</v>
      </c>
      <c r="I15" s="117" t="s">
        <v>652</v>
      </c>
    </row>
    <row r="16" spans="1:9" ht="31" x14ac:dyDescent="0.4">
      <c r="C16" s="117" t="s">
        <v>653</v>
      </c>
      <c r="I16" s="117" t="s">
        <v>654</v>
      </c>
    </row>
    <row r="18" spans="3:6" x14ac:dyDescent="0.3">
      <c r="C18" s="117" t="s">
        <v>655</v>
      </c>
    </row>
    <row r="19" spans="3:6" ht="30" x14ac:dyDescent="0.4">
      <c r="D19" s="117" t="s">
        <v>656</v>
      </c>
    </row>
    <row r="20" spans="3:6" ht="30" x14ac:dyDescent="0.4">
      <c r="D20" s="117" t="s">
        <v>657</v>
      </c>
    </row>
    <row r="22" spans="3:6" x14ac:dyDescent="0.3">
      <c r="C22" s="117" t="s">
        <v>658</v>
      </c>
    </row>
    <row r="23" spans="3:6" ht="31" x14ac:dyDescent="0.4">
      <c r="D23" s="117" t="s">
        <v>659</v>
      </c>
    </row>
    <row r="24" spans="3:6" ht="31" x14ac:dyDescent="0.4">
      <c r="D24" s="117" t="s">
        <v>660</v>
      </c>
    </row>
    <row r="26" spans="3:6" x14ac:dyDescent="0.3">
      <c r="C26" s="117" t="s">
        <v>661</v>
      </c>
    </row>
    <row r="28" spans="3:6" ht="31" thickBot="1" x14ac:dyDescent="0.45">
      <c r="D28" s="117" t="s">
        <v>662</v>
      </c>
      <c r="E28" s="119" t="s">
        <v>663</v>
      </c>
    </row>
    <row r="29" spans="3:6" x14ac:dyDescent="0.3">
      <c r="E29" s="120" t="s">
        <v>664</v>
      </c>
    </row>
    <row r="31" spans="3:6" ht="31" thickBot="1" x14ac:dyDescent="0.45">
      <c r="D31" s="117" t="s">
        <v>665</v>
      </c>
      <c r="E31" s="119" t="s">
        <v>666</v>
      </c>
      <c r="F31" s="119"/>
    </row>
    <row r="32" spans="3:6" ht="29" x14ac:dyDescent="0.3">
      <c r="E32" s="117" t="s">
        <v>667</v>
      </c>
    </row>
    <row r="34" spans="3:9" x14ac:dyDescent="0.3">
      <c r="C34" s="117" t="s">
        <v>668</v>
      </c>
    </row>
    <row r="36" spans="3:9" ht="31" x14ac:dyDescent="0.4">
      <c r="D36" s="117" t="s">
        <v>653</v>
      </c>
    </row>
    <row r="37" spans="3:9" ht="32" thickBot="1" x14ac:dyDescent="0.45">
      <c r="D37" s="117" t="s">
        <v>653</v>
      </c>
      <c r="E37" s="119" t="s">
        <v>663</v>
      </c>
      <c r="F37" s="121" t="s">
        <v>669</v>
      </c>
      <c r="G37" s="117" t="s">
        <v>670</v>
      </c>
      <c r="H37" s="119" t="s">
        <v>666</v>
      </c>
      <c r="I37" s="119"/>
    </row>
    <row r="38" spans="3:9" ht="29" x14ac:dyDescent="0.3">
      <c r="E38" s="120" t="s">
        <v>664</v>
      </c>
      <c r="H38" s="117" t="s">
        <v>667</v>
      </c>
    </row>
    <row r="39" spans="3:9" x14ac:dyDescent="0.3">
      <c r="D39" s="117" t="s">
        <v>671</v>
      </c>
      <c r="E39" s="120"/>
    </row>
    <row r="40" spans="3:9" x14ac:dyDescent="0.3">
      <c r="E40" s="120"/>
    </row>
    <row r="41" spans="3:9" ht="30" x14ac:dyDescent="0.4">
      <c r="C41" s="117" t="s">
        <v>672</v>
      </c>
      <c r="E41" s="120"/>
    </row>
    <row r="42" spans="3:9" ht="31" x14ac:dyDescent="0.4">
      <c r="D42" s="117" t="s">
        <v>673</v>
      </c>
      <c r="E42" s="117" t="s">
        <v>674</v>
      </c>
      <c r="F42" s="120"/>
    </row>
    <row r="43" spans="3:9" x14ac:dyDescent="0.3">
      <c r="D43" s="117" t="s">
        <v>675</v>
      </c>
      <c r="F43" s="120"/>
    </row>
    <row r="44" spans="3:9" ht="30" thickBot="1" x14ac:dyDescent="0.35">
      <c r="D44" s="117" t="s">
        <v>676</v>
      </c>
      <c r="E44" s="119" t="s">
        <v>677</v>
      </c>
      <c r="F44" s="122"/>
    </row>
    <row r="45" spans="3:9" x14ac:dyDescent="0.3">
      <c r="E45" s="123" t="s">
        <v>678</v>
      </c>
      <c r="F45" s="120"/>
    </row>
    <row r="47" spans="3:9" x14ac:dyDescent="0.3">
      <c r="C47" s="117" t="s">
        <v>679</v>
      </c>
    </row>
    <row r="48" spans="3:9" x14ac:dyDescent="0.3">
      <c r="C48" s="117" t="s">
        <v>680</v>
      </c>
    </row>
    <row r="49" spans="3:4" x14ac:dyDescent="0.3">
      <c r="C49" s="117" t="s">
        <v>681</v>
      </c>
    </row>
    <row r="51" spans="3:4" x14ac:dyDescent="0.3">
      <c r="D51" s="117" t="s">
        <v>682</v>
      </c>
    </row>
  </sheetData>
  <hyperlinks>
    <hyperlink ref="B1" r:id="rId1" xr:uid="{BE725F69-2A5C-5B42-ABB1-760960964700}"/>
    <hyperlink ref="A1:B1" r:id="rId2" display="Video:" xr:uid="{99CE241B-4AD5-5542-9F77-F13F032E5E98}"/>
  </hyperlinks>
  <pageMargins left="0.7" right="0.7" top="0.75" bottom="0.75" header="0.3" footer="0.3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66132-0CF5-C548-B98E-EAF827510369}">
  <sheetPr codeName="Sheet98">
    <tabColor rgb="FFFF0000"/>
  </sheetPr>
  <dimension ref="A1:D31"/>
  <sheetViews>
    <sheetView zoomScale="80" zoomScaleNormal="80" workbookViewId="0"/>
  </sheetViews>
  <sheetFormatPr baseColWidth="10" defaultColWidth="10.83203125" defaultRowHeight="24" x14ac:dyDescent="0.3"/>
  <cols>
    <col min="1" max="16384" width="10.83203125" style="105"/>
  </cols>
  <sheetData>
    <row r="1" spans="1:3" x14ac:dyDescent="0.3">
      <c r="A1" s="124"/>
      <c r="B1" s="125"/>
    </row>
    <row r="2" spans="1:3" x14ac:dyDescent="0.3">
      <c r="B2" s="118" t="s">
        <v>643</v>
      </c>
    </row>
    <row r="3" spans="1:3" x14ac:dyDescent="0.3">
      <c r="B3" s="105" t="s">
        <v>683</v>
      </c>
    </row>
    <row r="16" spans="1:3" x14ac:dyDescent="0.3">
      <c r="C16" s="105" t="s">
        <v>684</v>
      </c>
    </row>
    <row r="18" spans="3:4" x14ac:dyDescent="0.3">
      <c r="C18" s="105" t="s">
        <v>685</v>
      </c>
    </row>
    <row r="19" spans="3:4" x14ac:dyDescent="0.3">
      <c r="C19" s="105" t="s">
        <v>686</v>
      </c>
    </row>
    <row r="20" spans="3:4" x14ac:dyDescent="0.3">
      <c r="C20" s="105" t="s">
        <v>687</v>
      </c>
    </row>
    <row r="21" spans="3:4" ht="33" x14ac:dyDescent="0.35">
      <c r="C21" s="126"/>
      <c r="D21" s="126" t="s">
        <v>688</v>
      </c>
    </row>
    <row r="22" spans="3:4" s="126" customFormat="1" ht="33" x14ac:dyDescent="0.35">
      <c r="D22" s="126" t="s">
        <v>689</v>
      </c>
    </row>
    <row r="23" spans="3:4" x14ac:dyDescent="0.3">
      <c r="C23" s="105" t="s">
        <v>690</v>
      </c>
    </row>
    <row r="24" spans="3:4" s="117" customFormat="1" ht="26" x14ac:dyDescent="0.3"/>
    <row r="25" spans="3:4" s="117" customFormat="1" ht="26" x14ac:dyDescent="0.3"/>
    <row r="26" spans="3:4" s="117" customFormat="1" ht="26" x14ac:dyDescent="0.3"/>
    <row r="27" spans="3:4" s="117" customFormat="1" ht="26" x14ac:dyDescent="0.3"/>
    <row r="28" spans="3:4" s="117" customFormat="1" ht="26" x14ac:dyDescent="0.3"/>
    <row r="29" spans="3:4" s="117" customFormat="1" ht="26" x14ac:dyDescent="0.3"/>
    <row r="30" spans="3:4" s="117" customFormat="1" ht="26" x14ac:dyDescent="0.3"/>
    <row r="31" spans="3:4" s="117" customFormat="1" ht="26" x14ac:dyDescent="0.3"/>
  </sheetData>
  <pageMargins left="0.7" right="0.7" top="0.75" bottom="0.75" header="0.3" footer="0.3"/>
  <drawing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E2118-8F9C-5F45-9828-4B0E52EF51EE}">
  <sheetPr codeName="Sheet99">
    <tabColor rgb="FFFF0000"/>
  </sheetPr>
  <dimension ref="A1:J36"/>
  <sheetViews>
    <sheetView workbookViewId="0"/>
  </sheetViews>
  <sheetFormatPr baseColWidth="10" defaultColWidth="8.83203125" defaultRowHeight="26" x14ac:dyDescent="0.3"/>
  <cols>
    <col min="1" max="1" width="8.83203125" style="129"/>
    <col min="2" max="6" width="14.1640625" style="129" bestFit="1" customWidth="1"/>
    <col min="7" max="7" width="14.33203125" style="129" bestFit="1" customWidth="1"/>
    <col min="8" max="8" width="9" style="129" bestFit="1" customWidth="1"/>
    <col min="9" max="11" width="9.83203125" style="129" bestFit="1" customWidth="1"/>
    <col min="12" max="16384" width="8.83203125" style="129"/>
  </cols>
  <sheetData>
    <row r="1" spans="1:7" x14ac:dyDescent="0.3">
      <c r="A1" s="127" t="s">
        <v>691</v>
      </c>
      <c r="B1" s="128"/>
    </row>
    <row r="4" spans="1:7" ht="30" x14ac:dyDescent="0.4">
      <c r="B4" s="129" t="s">
        <v>692</v>
      </c>
      <c r="C4" s="42">
        <v>67</v>
      </c>
    </row>
    <row r="5" spans="1:7" x14ac:dyDescent="0.3">
      <c r="B5" s="129" t="s">
        <v>199</v>
      </c>
      <c r="C5" s="42">
        <v>72</v>
      </c>
    </row>
    <row r="6" spans="1:7" x14ac:dyDescent="0.3">
      <c r="B6" s="129" t="s">
        <v>693</v>
      </c>
      <c r="C6" s="42">
        <f ca="1">EXP(20% * SQRT(T/n))</f>
        <v>1.0935646911485417</v>
      </c>
    </row>
    <row r="7" spans="1:7" x14ac:dyDescent="0.3">
      <c r="B7" s="129" t="s">
        <v>82</v>
      </c>
      <c r="C7" s="42">
        <f ca="1">EXP(-20% * SQRT(T/n))</f>
        <v>0.914440643607217</v>
      </c>
    </row>
    <row r="8" spans="1:7" x14ac:dyDescent="0.3">
      <c r="B8" s="129" t="s">
        <v>5</v>
      </c>
      <c r="C8" s="42">
        <v>0.49328459600000002</v>
      </c>
    </row>
    <row r="9" spans="1:7" x14ac:dyDescent="0.3">
      <c r="B9" s="129" t="s">
        <v>76</v>
      </c>
      <c r="C9" s="130">
        <v>1.15E-2</v>
      </c>
    </row>
    <row r="10" spans="1:7" x14ac:dyDescent="0.3">
      <c r="B10" s="129" t="s">
        <v>694</v>
      </c>
      <c r="C10" s="42">
        <v>1</v>
      </c>
    </row>
    <row r="12" spans="1:7" x14ac:dyDescent="0.3">
      <c r="B12" s="129" t="s">
        <v>143</v>
      </c>
      <c r="C12" s="129">
        <v>5</v>
      </c>
    </row>
    <row r="14" spans="1:7" x14ac:dyDescent="0.3">
      <c r="B14" s="50">
        <v>0</v>
      </c>
      <c r="C14" s="50">
        <v>1</v>
      </c>
      <c r="D14" s="50">
        <v>2</v>
      </c>
      <c r="E14" s="50">
        <v>3</v>
      </c>
      <c r="F14" s="50">
        <v>4</v>
      </c>
      <c r="G14" s="50">
        <v>5</v>
      </c>
    </row>
    <row r="15" spans="1:7" x14ac:dyDescent="0.3">
      <c r="B15" s="131">
        <f ca="1">S0</f>
        <v>67</v>
      </c>
      <c r="C15" s="131">
        <f t="shared" ref="C15:G15" ca="1" si="0">IF(B15="",IF(B11="","",B11*d),B15*u)</f>
        <v>73.2688343069523</v>
      </c>
      <c r="D15" s="131">
        <f t="shared" ca="1" si="0"/>
        <v>80.124210159695963</v>
      </c>
      <c r="E15" s="131">
        <f t="shared" ca="1" si="0"/>
        <v>87.621007136808757</v>
      </c>
      <c r="F15" s="131">
        <f t="shared" ca="1" si="0"/>
        <v>95.819239607688431</v>
      </c>
      <c r="G15" s="131">
        <f t="shared" ca="1" si="0"/>
        <v>104.78453716766991</v>
      </c>
    </row>
    <row r="16" spans="1:7" x14ac:dyDescent="0.3">
      <c r="B16" s="131"/>
      <c r="C16" s="131">
        <f t="shared" ref="C16:C24" ca="1" si="1">IF(B16="",IF(B15="","",B15*d),B16*u)</f>
        <v>61.267523121683539</v>
      </c>
      <c r="D16" s="131">
        <f t="shared" ref="D16:D24" ca="1" si="2">IF(C16="",IF(C15="","",C15*d),C16*u)</f>
        <v>67</v>
      </c>
      <c r="E16" s="131">
        <f t="shared" ref="E16:E24" ca="1" si="3">IF(D16="",IF(D15="","",D15*d),D16*u)</f>
        <v>73.2688343069523</v>
      </c>
      <c r="F16" s="131">
        <f t="shared" ref="F16:F24" ca="1" si="4">IF(E16="",IF(E15="","",E15*d),E16*u)</f>
        <v>80.124210159695963</v>
      </c>
      <c r="G16" s="131">
        <f t="shared" ref="G16:G24" ca="1" si="5">IF(F16="",IF(F15="","",F15*d),F16*u)</f>
        <v>87.621007136808757</v>
      </c>
    </row>
    <row r="17" spans="2:10" x14ac:dyDescent="0.3">
      <c r="B17" s="131"/>
      <c r="C17" s="131" t="str">
        <f t="shared" ca="1" si="1"/>
        <v/>
      </c>
      <c r="D17" s="131">
        <f t="shared" ca="1" si="2"/>
        <v>56.02551327561234</v>
      </c>
      <c r="E17" s="131">
        <f t="shared" ca="1" si="3"/>
        <v>61.267523121683531</v>
      </c>
      <c r="F17" s="131">
        <f t="shared" ca="1" si="4"/>
        <v>66.999999999999986</v>
      </c>
      <c r="G17" s="131">
        <f t="shared" ca="1" si="5"/>
        <v>73.268834306952286</v>
      </c>
    </row>
    <row r="18" spans="2:10" x14ac:dyDescent="0.3">
      <c r="B18" s="131"/>
      <c r="C18" s="131" t="str">
        <f t="shared" ca="1" si="1"/>
        <v/>
      </c>
      <c r="D18" s="131" t="str">
        <f t="shared" ca="1" si="2"/>
        <v/>
      </c>
      <c r="E18" s="131">
        <f t="shared" ca="1" si="3"/>
        <v>51.232006418175629</v>
      </c>
      <c r="F18" s="131">
        <f t="shared" ca="1" si="4"/>
        <v>56.02551327561234</v>
      </c>
      <c r="G18" s="131">
        <f t="shared" ca="1" si="5"/>
        <v>61.267523121683531</v>
      </c>
    </row>
    <row r="19" spans="2:10" x14ac:dyDescent="0.3">
      <c r="B19" s="131"/>
      <c r="C19" s="131" t="str">
        <f t="shared" ca="1" si="1"/>
        <v/>
      </c>
      <c r="D19" s="131" t="str">
        <f t="shared" ca="1" si="2"/>
        <v/>
      </c>
      <c r="E19" s="131" t="str">
        <f t="shared" ca="1" si="3"/>
        <v/>
      </c>
      <c r="F19" s="131">
        <f t="shared" ca="1" si="4"/>
        <v>46.848628922325595</v>
      </c>
      <c r="G19" s="131">
        <f t="shared" ca="1" si="5"/>
        <v>51.232006418175629</v>
      </c>
    </row>
    <row r="20" spans="2:10" x14ac:dyDescent="0.3">
      <c r="B20" s="131"/>
      <c r="C20" s="131" t="str">
        <f t="shared" ca="1" si="1"/>
        <v/>
      </c>
      <c r="D20" s="131" t="str">
        <f t="shared" ca="1" si="2"/>
        <v/>
      </c>
      <c r="E20" s="131" t="str">
        <f t="shared" ca="1" si="3"/>
        <v/>
      </c>
      <c r="F20" s="131" t="str">
        <f t="shared" ca="1" si="4"/>
        <v/>
      </c>
      <c r="G20" s="131">
        <f t="shared" ca="1" si="5"/>
        <v>42.840290383847098</v>
      </c>
    </row>
    <row r="21" spans="2:10" x14ac:dyDescent="0.3">
      <c r="C21" s="129" t="str">
        <f t="shared" ca="1" si="1"/>
        <v/>
      </c>
      <c r="D21" s="129" t="str">
        <f t="shared" ca="1" si="2"/>
        <v/>
      </c>
      <c r="E21" s="129" t="str">
        <f t="shared" ca="1" si="3"/>
        <v/>
      </c>
      <c r="F21" s="129" t="str">
        <f t="shared" ca="1" si="4"/>
        <v/>
      </c>
      <c r="G21" s="129" t="str">
        <f t="shared" ca="1" si="5"/>
        <v/>
      </c>
    </row>
    <row r="22" spans="2:10" x14ac:dyDescent="0.3">
      <c r="C22" s="129" t="str">
        <f t="shared" ca="1" si="1"/>
        <v/>
      </c>
      <c r="D22" s="129" t="str">
        <f t="shared" ca="1" si="2"/>
        <v/>
      </c>
      <c r="E22" s="129" t="str">
        <f t="shared" ca="1" si="3"/>
        <v/>
      </c>
      <c r="F22" s="129" t="str">
        <f t="shared" ca="1" si="4"/>
        <v/>
      </c>
      <c r="G22" s="129" t="str">
        <f t="shared" ca="1" si="5"/>
        <v/>
      </c>
    </row>
    <row r="23" spans="2:10" x14ac:dyDescent="0.3">
      <c r="C23" s="129" t="str">
        <f t="shared" ca="1" si="1"/>
        <v/>
      </c>
      <c r="D23" s="129" t="str">
        <f t="shared" ca="1" si="2"/>
        <v/>
      </c>
      <c r="E23" s="129" t="str">
        <f t="shared" ca="1" si="3"/>
        <v/>
      </c>
      <c r="F23" s="129" t="str">
        <f t="shared" ca="1" si="4"/>
        <v/>
      </c>
      <c r="G23" s="129" t="str">
        <f t="shared" ca="1" si="5"/>
        <v/>
      </c>
    </row>
    <row r="24" spans="2:10" x14ac:dyDescent="0.3">
      <c r="C24" s="129" t="str">
        <f t="shared" ca="1" si="1"/>
        <v/>
      </c>
      <c r="D24" s="129" t="str">
        <f t="shared" ca="1" si="2"/>
        <v/>
      </c>
      <c r="E24" s="129" t="str">
        <f t="shared" ca="1" si="3"/>
        <v/>
      </c>
      <c r="F24" s="129" t="str">
        <f t="shared" ca="1" si="4"/>
        <v/>
      </c>
      <c r="G24" s="129" t="str">
        <f t="shared" ca="1" si="5"/>
        <v/>
      </c>
    </row>
    <row r="25" spans="2:10" x14ac:dyDescent="0.3">
      <c r="B25" s="50">
        <v>0</v>
      </c>
      <c r="C25" s="50">
        <v>1</v>
      </c>
      <c r="D25" s="50">
        <v>2</v>
      </c>
      <c r="E25" s="50">
        <v>3</v>
      </c>
      <c r="F25" s="50">
        <v>4</v>
      </c>
      <c r="G25" s="50">
        <v>5</v>
      </c>
    </row>
    <row r="26" spans="2:10" x14ac:dyDescent="0.3">
      <c r="B26" s="131">
        <f ca="1">IF(C27="","",(C26*p+C27*(1-p))/(EXP(r_*(T/n))))</f>
        <v>3.6496996022856374</v>
      </c>
      <c r="C26" s="131">
        <f ca="1">IF(D27="","",(D26*p+D27*(1-p))/(EXP(r_*(T/n))))</f>
        <v>6.1602256340620656</v>
      </c>
      <c r="D26" s="131">
        <f ca="1">IF(E27="","",(E26*p+E27*(1-p))/(EXP(r_*(T/n))))</f>
        <v>10.12532313802271</v>
      </c>
      <c r="E26" s="131">
        <f ca="1">IF(F27="","",(F26*p+F27*(1-p))/(EXP(r_*(T/n))))</f>
        <v>16.038386020497189</v>
      </c>
      <c r="F26" s="131">
        <f ca="1">IF(G27="","",(G26*p+G27*(1-p))/(EXP(r_*(T/n))))</f>
        <v>24.032174498805883</v>
      </c>
      <c r="G26" s="131">
        <f t="shared" ref="G26" ca="1" si="6">MAX(G15-X,0)</f>
        <v>32.78453716766991</v>
      </c>
    </row>
    <row r="27" spans="2:10" x14ac:dyDescent="0.3">
      <c r="B27" s="131"/>
      <c r="C27" s="131">
        <f t="shared" ref="C27:F31" ca="1" si="7">IF(D28="","",(D27*p+D28*(1-p))/(EXP(r_*(T/n))))</f>
        <v>1.2223018171052735</v>
      </c>
      <c r="D27" s="131">
        <f t="shared" ca="1" si="7"/>
        <v>2.3282191867356827</v>
      </c>
      <c r="E27" s="131">
        <f t="shared" ca="1" si="7"/>
        <v>4.415001787968416</v>
      </c>
      <c r="F27" s="131">
        <f t="shared" ca="1" si="7"/>
        <v>8.3293605058279976</v>
      </c>
      <c r="G27" s="131">
        <f t="shared" ref="G27" ca="1" si="8">MAX(G16-X,0)</f>
        <v>15.621007136808757</v>
      </c>
      <c r="H27" s="131"/>
      <c r="I27" s="131"/>
      <c r="J27" s="131"/>
    </row>
    <row r="28" spans="2:10" x14ac:dyDescent="0.3">
      <c r="B28" s="131"/>
      <c r="C28" s="131" t="str">
        <f t="shared" ca="1" si="7"/>
        <v/>
      </c>
      <c r="D28" s="131">
        <f t="shared" ca="1" si="7"/>
        <v>0.15125193593801292</v>
      </c>
      <c r="E28" s="131">
        <f t="shared" ca="1" si="7"/>
        <v>0.30732809617053408</v>
      </c>
      <c r="F28" s="131">
        <f t="shared" ca="1" si="7"/>
        <v>0.62445851096090044</v>
      </c>
      <c r="G28" s="131">
        <f t="shared" ref="G28" ca="1" si="9">MAX(G17-X,0)</f>
        <v>1.2688343069522858</v>
      </c>
      <c r="H28" s="131"/>
      <c r="I28" s="131"/>
      <c r="J28" s="131"/>
    </row>
    <row r="29" spans="2:10" x14ac:dyDescent="0.3">
      <c r="B29" s="131"/>
      <c r="C29" s="131" t="str">
        <f t="shared" ca="1" si="7"/>
        <v/>
      </c>
      <c r="D29" s="131" t="str">
        <f t="shared" ca="1" si="7"/>
        <v/>
      </c>
      <c r="E29" s="131">
        <f t="shared" ca="1" si="7"/>
        <v>0</v>
      </c>
      <c r="F29" s="131">
        <f t="shared" ca="1" si="7"/>
        <v>0</v>
      </c>
      <c r="G29" s="131">
        <f t="shared" ref="G29" ca="1" si="10">MAX(G18-X,0)</f>
        <v>0</v>
      </c>
      <c r="H29" s="131"/>
      <c r="I29" s="131"/>
      <c r="J29" s="131"/>
    </row>
    <row r="30" spans="2:10" x14ac:dyDescent="0.3">
      <c r="B30" s="131"/>
      <c r="C30" s="131" t="str">
        <f t="shared" ca="1" si="7"/>
        <v/>
      </c>
      <c r="D30" s="131" t="str">
        <f t="shared" ca="1" si="7"/>
        <v/>
      </c>
      <c r="E30" s="131" t="str">
        <f t="shared" ca="1" si="7"/>
        <v/>
      </c>
      <c r="F30" s="131">
        <f t="shared" ca="1" si="7"/>
        <v>0</v>
      </c>
      <c r="G30" s="131">
        <f t="shared" ref="G30" ca="1" si="11">MAX(G19-X,0)</f>
        <v>0</v>
      </c>
      <c r="H30" s="131"/>
      <c r="I30" s="131"/>
      <c r="J30" s="131"/>
    </row>
    <row r="31" spans="2:10" x14ac:dyDescent="0.3">
      <c r="B31" s="131"/>
      <c r="C31" s="131" t="str">
        <f t="shared" ca="1" si="7"/>
        <v/>
      </c>
      <c r="D31" s="131" t="str">
        <f t="shared" ca="1" si="7"/>
        <v/>
      </c>
      <c r="E31" s="131" t="str">
        <f t="shared" ca="1" si="7"/>
        <v/>
      </c>
      <c r="F31" s="131" t="str">
        <f t="shared" ca="1" si="7"/>
        <v/>
      </c>
      <c r="G31" s="131">
        <f t="shared" ref="G31" ca="1" si="12">MAX(G20-X,0)</f>
        <v>0</v>
      </c>
      <c r="H31" s="131"/>
      <c r="I31" s="131"/>
      <c r="J31" s="131"/>
    </row>
    <row r="32" spans="2:10" x14ac:dyDescent="0.3">
      <c r="C32" s="131"/>
      <c r="D32" s="131"/>
      <c r="E32" s="131"/>
      <c r="F32" s="131"/>
      <c r="H32" s="131"/>
      <c r="I32" s="131"/>
      <c r="J32" s="131"/>
    </row>
    <row r="33" spans="3:10" x14ac:dyDescent="0.3">
      <c r="C33" s="131"/>
      <c r="D33" s="131"/>
      <c r="E33" s="131"/>
      <c r="F33" s="131"/>
      <c r="H33" s="131"/>
      <c r="I33" s="131"/>
      <c r="J33" s="131"/>
    </row>
    <row r="34" spans="3:10" x14ac:dyDescent="0.3">
      <c r="C34" s="131"/>
      <c r="D34" s="131"/>
      <c r="E34" s="131"/>
      <c r="F34" s="131"/>
      <c r="H34" s="131"/>
      <c r="I34" s="131"/>
      <c r="J34" s="131"/>
    </row>
    <row r="35" spans="3:10" x14ac:dyDescent="0.3">
      <c r="C35" s="131"/>
      <c r="D35" s="131"/>
      <c r="E35" s="131"/>
      <c r="F35" s="131"/>
      <c r="H35" s="131"/>
      <c r="I35" s="131"/>
      <c r="J35" s="131"/>
    </row>
    <row r="36" spans="3:10" x14ac:dyDescent="0.3">
      <c r="C36" s="131"/>
      <c r="D36" s="131"/>
      <c r="E36" s="131"/>
      <c r="F36" s="131"/>
      <c r="H36" s="131"/>
      <c r="I36" s="131"/>
      <c r="J36" s="131"/>
    </row>
  </sheetData>
  <pageMargins left="0.7" right="0.7" top="0.75" bottom="0.75" header="0.3" footer="0.3"/>
  <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0731C-61EB-D144-967B-0A05961B1F2B}">
  <sheetPr codeName="Sheet100">
    <tabColor rgb="FFFF0000"/>
  </sheetPr>
  <dimension ref="A1:B18"/>
  <sheetViews>
    <sheetView workbookViewId="0"/>
  </sheetViews>
  <sheetFormatPr baseColWidth="10" defaultColWidth="8.83203125" defaultRowHeight="26" x14ac:dyDescent="0.3"/>
  <cols>
    <col min="1" max="2" width="8.83203125" style="50"/>
    <col min="3" max="3" width="46.33203125" style="50" bestFit="1" customWidth="1"/>
    <col min="4" max="16384" width="8.83203125" style="50"/>
  </cols>
  <sheetData>
    <row r="1" spans="1:2" x14ac:dyDescent="0.3">
      <c r="A1" s="48" t="s">
        <v>261</v>
      </c>
      <c r="B1" s="49" t="s">
        <v>695</v>
      </c>
    </row>
    <row r="2" spans="1:2" x14ac:dyDescent="0.3">
      <c r="B2" s="50" t="s">
        <v>696</v>
      </c>
    </row>
    <row r="4" spans="1:2" x14ac:dyDescent="0.3">
      <c r="B4" s="50" t="s">
        <v>253</v>
      </c>
    </row>
    <row r="17" spans="2:2" x14ac:dyDescent="0.3">
      <c r="B17" s="50" t="s">
        <v>697</v>
      </c>
    </row>
    <row r="18" spans="2:2" x14ac:dyDescent="0.3">
      <c r="B18" s="132" t="s">
        <v>698</v>
      </c>
    </row>
  </sheetData>
  <hyperlinks>
    <hyperlink ref="B18" r:id="rId1" xr:uid="{CDA73B3B-4247-6F49-BB0F-4FDB6FA1CAD2}"/>
    <hyperlink ref="B1" r:id="rId2" xr:uid="{EFC07F1E-118D-3C40-A80D-B2F58505B074}"/>
    <hyperlink ref="A1:B1" r:id="rId3" display="Video:" xr:uid="{1209E6B4-098A-2D4A-8D66-300D238B2199}"/>
  </hyperlinks>
  <pageMargins left="0.7" right="0.7" top="0.75" bottom="0.75" header="0.3" footer="0.3"/>
  <drawing r:id="rId4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E59DE-BA21-994D-A582-B3BA71F24B48}">
  <sheetPr codeName="Sheet101">
    <tabColor rgb="FFFF0000"/>
  </sheetPr>
  <dimension ref="A1:BS162"/>
  <sheetViews>
    <sheetView workbookViewId="0"/>
  </sheetViews>
  <sheetFormatPr baseColWidth="10" defaultColWidth="8.83203125" defaultRowHeight="16" x14ac:dyDescent="0.2"/>
  <cols>
    <col min="1" max="1" width="8.83203125" style="133"/>
    <col min="2" max="2" width="9" style="133" bestFit="1" customWidth="1"/>
    <col min="3" max="3" width="9.6640625" style="133" bestFit="1" customWidth="1"/>
    <col min="4" max="8" width="9" style="133" bestFit="1" customWidth="1"/>
    <col min="9" max="11" width="9.83203125" style="133" bestFit="1" customWidth="1"/>
    <col min="12" max="16384" width="8.83203125" style="133"/>
  </cols>
  <sheetData>
    <row r="1" spans="1:3" x14ac:dyDescent="0.2">
      <c r="A1" s="133" t="s">
        <v>691</v>
      </c>
    </row>
    <row r="4" spans="1:3" x14ac:dyDescent="0.2">
      <c r="B4" s="134" t="s">
        <v>699</v>
      </c>
      <c r="C4" s="135">
        <v>0.27</v>
      </c>
    </row>
    <row r="6" spans="1:3" ht="18" x14ac:dyDescent="0.25">
      <c r="B6" s="133" t="s">
        <v>700</v>
      </c>
      <c r="C6" s="133">
        <v>775</v>
      </c>
    </row>
    <row r="7" spans="1:3" x14ac:dyDescent="0.2">
      <c r="B7" s="133" t="s">
        <v>199</v>
      </c>
      <c r="C7" s="133">
        <v>760</v>
      </c>
    </row>
    <row r="8" spans="1:3" x14ac:dyDescent="0.2">
      <c r="B8" s="133" t="s">
        <v>693</v>
      </c>
      <c r="C8" s="133">
        <f ca="1">EXP(s * SQRT(T/n))</f>
        <v>1.0232500920312226</v>
      </c>
    </row>
    <row r="9" spans="1:3" x14ac:dyDescent="0.2">
      <c r="B9" s="133" t="s">
        <v>82</v>
      </c>
      <c r="C9" s="133">
        <f ca="1">EXP(-s * SQRT(T/n))</f>
        <v>0.97727819209371436</v>
      </c>
    </row>
    <row r="10" spans="1:3" x14ac:dyDescent="0.2">
      <c r="B10" s="133" t="s">
        <v>5</v>
      </c>
      <c r="C10" s="133">
        <f ca="1">(EXP((r_-0)*(T/n))-d)/(u-d)</f>
        <v>0.49551531766352203</v>
      </c>
    </row>
    <row r="11" spans="1:3" x14ac:dyDescent="0.2">
      <c r="B11" s="133" t="s">
        <v>76</v>
      </c>
      <c r="C11" s="136">
        <v>8.0000000000000002E-3</v>
      </c>
    </row>
    <row r="12" spans="1:3" x14ac:dyDescent="0.2">
      <c r="B12" s="133" t="s">
        <v>694</v>
      </c>
      <c r="C12" s="133">
        <v>0.5</v>
      </c>
    </row>
    <row r="14" spans="1:3" x14ac:dyDescent="0.2">
      <c r="B14" s="133" t="s">
        <v>143</v>
      </c>
      <c r="C14" s="133">
        <v>69</v>
      </c>
    </row>
    <row r="16" spans="1:3" x14ac:dyDescent="0.2">
      <c r="B16" s="133" t="s">
        <v>701</v>
      </c>
      <c r="C16" s="137">
        <f ca="1">B93</f>
        <v>67.61778770589936</v>
      </c>
    </row>
    <row r="20" spans="2:71" x14ac:dyDescent="0.2">
      <c r="C20" s="133">
        <v>1</v>
      </c>
      <c r="D20" s="133">
        <v>2</v>
      </c>
      <c r="E20" s="133">
        <v>3</v>
      </c>
      <c r="F20" s="133">
        <v>4</v>
      </c>
      <c r="G20" s="133">
        <v>5</v>
      </c>
      <c r="H20" s="133">
        <v>6</v>
      </c>
      <c r="I20" s="133">
        <v>7</v>
      </c>
      <c r="J20" s="133">
        <v>8</v>
      </c>
      <c r="K20" s="133">
        <v>9</v>
      </c>
      <c r="L20" s="133">
        <v>10</v>
      </c>
      <c r="M20" s="133">
        <v>11</v>
      </c>
      <c r="N20" s="133">
        <v>12</v>
      </c>
      <c r="O20" s="133">
        <v>13</v>
      </c>
      <c r="P20" s="133">
        <v>14</v>
      </c>
      <c r="Q20" s="133">
        <v>15</v>
      </c>
      <c r="R20" s="133">
        <v>16</v>
      </c>
      <c r="S20" s="133">
        <v>17</v>
      </c>
      <c r="T20" s="133">
        <v>18</v>
      </c>
      <c r="U20" s="133">
        <v>19</v>
      </c>
      <c r="V20" s="133">
        <v>20</v>
      </c>
      <c r="W20" s="133">
        <v>21</v>
      </c>
      <c r="X20" s="133">
        <v>22</v>
      </c>
      <c r="Y20" s="133">
        <v>23</v>
      </c>
      <c r="Z20" s="133">
        <v>24</v>
      </c>
      <c r="AA20" s="133">
        <v>25</v>
      </c>
      <c r="AB20" s="133">
        <v>26</v>
      </c>
      <c r="AC20" s="133">
        <v>27</v>
      </c>
      <c r="AD20" s="133">
        <v>28</v>
      </c>
      <c r="AE20" s="133">
        <v>29</v>
      </c>
      <c r="AF20" s="133">
        <v>30</v>
      </c>
      <c r="AG20" s="133">
        <v>31</v>
      </c>
      <c r="AH20" s="133">
        <v>32</v>
      </c>
      <c r="AI20" s="133">
        <v>33</v>
      </c>
      <c r="AJ20" s="133">
        <v>34</v>
      </c>
      <c r="AK20" s="133">
        <v>35</v>
      </c>
      <c r="AL20" s="133">
        <v>36</v>
      </c>
      <c r="AM20" s="133">
        <v>37</v>
      </c>
      <c r="AN20" s="133">
        <v>38</v>
      </c>
      <c r="AO20" s="133">
        <v>39</v>
      </c>
      <c r="AP20" s="133">
        <v>40</v>
      </c>
      <c r="AQ20" s="133">
        <v>41</v>
      </c>
      <c r="AR20" s="133">
        <v>42</v>
      </c>
      <c r="AS20" s="133">
        <v>43</v>
      </c>
      <c r="AT20" s="133">
        <v>44</v>
      </c>
      <c r="AU20" s="133">
        <v>45</v>
      </c>
      <c r="AV20" s="133">
        <v>46</v>
      </c>
      <c r="AW20" s="133">
        <v>47</v>
      </c>
      <c r="AX20" s="133">
        <v>48</v>
      </c>
      <c r="AY20" s="133">
        <v>49</v>
      </c>
      <c r="AZ20" s="133">
        <v>50</v>
      </c>
      <c r="BA20" s="133">
        <v>51</v>
      </c>
      <c r="BB20" s="133">
        <v>52</v>
      </c>
      <c r="BC20" s="133">
        <v>53</v>
      </c>
      <c r="BD20" s="133">
        <v>54</v>
      </c>
      <c r="BE20" s="133">
        <v>55</v>
      </c>
      <c r="BF20" s="133">
        <v>56</v>
      </c>
      <c r="BG20" s="133">
        <v>57</v>
      </c>
      <c r="BH20" s="133">
        <v>58</v>
      </c>
      <c r="BI20" s="133">
        <v>59</v>
      </c>
      <c r="BJ20" s="133">
        <v>60</v>
      </c>
      <c r="BK20" s="133">
        <v>61</v>
      </c>
      <c r="BL20" s="133">
        <v>62</v>
      </c>
      <c r="BM20" s="133">
        <v>63</v>
      </c>
      <c r="BN20" s="133">
        <v>64</v>
      </c>
      <c r="BO20" s="133">
        <v>65</v>
      </c>
      <c r="BP20" s="133">
        <v>66</v>
      </c>
      <c r="BQ20" s="133">
        <v>67</v>
      </c>
      <c r="BR20" s="133">
        <v>68</v>
      </c>
      <c r="BS20" s="133">
        <v>69</v>
      </c>
    </row>
    <row r="21" spans="2:71" x14ac:dyDescent="0.2">
      <c r="B21" s="133">
        <f ca="1">S0</f>
        <v>775</v>
      </c>
      <c r="C21" s="138">
        <f t="shared" ref="C21:AH21" ca="1" si="0">IF(B21="",IF(B15="","",B15*d),B21*u)</f>
        <v>793.01882132419757</v>
      </c>
      <c r="D21" s="138">
        <f t="shared" ca="1" si="0"/>
        <v>811.45658190247684</v>
      </c>
      <c r="E21" s="138">
        <f t="shared" ca="1" si="0"/>
        <v>830.32302211105082</v>
      </c>
      <c r="F21" s="138">
        <f t="shared" ca="1" si="0"/>
        <v>849.62810879077563</v>
      </c>
      <c r="G21" s="138">
        <f t="shared" ca="1" si="0"/>
        <v>869.38204051247476</v>
      </c>
      <c r="H21" s="138">
        <f t="shared" ca="1" si="0"/>
        <v>889.59525296468189</v>
      </c>
      <c r="I21" s="138">
        <f t="shared" ca="1" si="0"/>
        <v>910.27842446664954</v>
      </c>
      <c r="J21" s="138">
        <f t="shared" ca="1" si="0"/>
        <v>931.44248160953543</v>
      </c>
      <c r="K21" s="138">
        <f t="shared" ca="1" si="0"/>
        <v>953.09860502874756</v>
      </c>
      <c r="L21" s="138">
        <f t="shared" ca="1" si="0"/>
        <v>975.25823531049582</v>
      </c>
      <c r="M21" s="138">
        <f t="shared" ca="1" si="0"/>
        <v>997.93307903567268</v>
      </c>
      <c r="N21" s="138">
        <f t="shared" ca="1" si="0"/>
        <v>1021.1351149642535</v>
      </c>
      <c r="O21" s="138">
        <f t="shared" ca="1" si="0"/>
        <v>1044.8766003634855</v>
      </c>
      <c r="P21" s="138">
        <f t="shared" ca="1" si="0"/>
        <v>1069.1700774832077</v>
      </c>
      <c r="Q21" s="138">
        <f t="shared" ca="1" si="0"/>
        <v>1094.0283801817218</v>
      </c>
      <c r="R21" s="138">
        <f t="shared" ca="1" si="0"/>
        <v>1119.4646407057162</v>
      </c>
      <c r="S21" s="138">
        <f t="shared" ca="1" si="0"/>
        <v>1145.4922966278236</v>
      </c>
      <c r="T21" s="138">
        <f t="shared" ca="1" si="0"/>
        <v>1172.1250979454771</v>
      </c>
      <c r="U21" s="138">
        <f t="shared" ca="1" si="0"/>
        <v>1199.3771143448153</v>
      </c>
      <c r="V21" s="138">
        <f t="shared" ca="1" si="0"/>
        <v>1227.2627426334745</v>
      </c>
      <c r="W21" s="138">
        <f t="shared" ca="1" si="0"/>
        <v>1255.7967143461935</v>
      </c>
      <c r="X21" s="138">
        <f t="shared" ca="1" si="0"/>
        <v>1284.9941035272495</v>
      </c>
      <c r="Y21" s="138">
        <f t="shared" ca="1" si="0"/>
        <v>1314.8703346938364</v>
      </c>
      <c r="Z21" s="138">
        <f t="shared" ca="1" si="0"/>
        <v>1345.4411909845926</v>
      </c>
      <c r="AA21" s="138">
        <f t="shared" ca="1" si="0"/>
        <v>1376.7228224975822</v>
      </c>
      <c r="AB21" s="138">
        <f t="shared" ca="1" si="0"/>
        <v>1408.7317548221356</v>
      </c>
      <c r="AC21" s="138">
        <f t="shared" ca="1" si="0"/>
        <v>1441.484897769056</v>
      </c>
      <c r="AD21" s="138">
        <f t="shared" ca="1" si="0"/>
        <v>1474.9995543038042</v>
      </c>
      <c r="AE21" s="138">
        <f t="shared" ca="1" si="0"/>
        <v>1509.29342968738</v>
      </c>
      <c r="AF21" s="138">
        <f t="shared" ca="1" si="0"/>
        <v>1544.3846408297313</v>
      </c>
      <c r="AG21" s="138">
        <f t="shared" ca="1" si="0"/>
        <v>1580.2917258606292</v>
      </c>
      <c r="AH21" s="138">
        <f t="shared" ca="1" si="0"/>
        <v>1617.0336539230684</v>
      </c>
      <c r="AI21" s="138">
        <f t="shared" ref="AI21:BS21" ca="1" si="1">IF(AH21="",IF(AH15="","",AH15*d),AH21*u)</f>
        <v>1654.629835194364</v>
      </c>
      <c r="AJ21" s="138">
        <f t="shared" ca="1" si="1"/>
        <v>1693.1001311402397</v>
      </c>
      <c r="AK21" s="138">
        <f t="shared" ca="1" si="1"/>
        <v>1732.4648650073254</v>
      </c>
      <c r="AL21" s="138">
        <f t="shared" ca="1" si="1"/>
        <v>1772.7448325596054</v>
      </c>
      <c r="AM21" s="138">
        <f t="shared" ca="1" si="1"/>
        <v>1813.9613130644905</v>
      </c>
      <c r="AN21" s="138">
        <f t="shared" ca="1" si="1"/>
        <v>1856.1360805343172</v>
      </c>
      <c r="AO21" s="138">
        <f t="shared" ca="1" si="1"/>
        <v>1899.291415229213</v>
      </c>
      <c r="AP21" s="138">
        <f t="shared" ca="1" si="1"/>
        <v>1943.4501154274033</v>
      </c>
      <c r="AQ21" s="138">
        <f t="shared" ca="1" si="1"/>
        <v>1988.6355094691805</v>
      </c>
      <c r="AR21" s="138">
        <f t="shared" ca="1" si="1"/>
        <v>2034.8714680808962</v>
      </c>
      <c r="AS21" s="138">
        <f t="shared" ca="1" si="1"/>
        <v>2082.1824169854863</v>
      </c>
      <c r="AT21" s="138">
        <f t="shared" ca="1" si="1"/>
        <v>2130.5933498061922</v>
      </c>
      <c r="AU21" s="138">
        <f t="shared" ca="1" si="1"/>
        <v>2180.1298412702972</v>
      </c>
      <c r="AV21" s="138">
        <f t="shared" ca="1" si="1"/>
        <v>2230.8180607198465</v>
      </c>
      <c r="AW21" s="138">
        <f t="shared" ca="1" si="1"/>
        <v>2282.6847859364966</v>
      </c>
      <c r="AX21" s="138">
        <f t="shared" ca="1" si="1"/>
        <v>2335.7574172877921</v>
      </c>
      <c r="AY21" s="138">
        <f t="shared" ca="1" si="1"/>
        <v>2390.0639922023443</v>
      </c>
      <c r="AZ21" s="138">
        <f t="shared" ca="1" si="1"/>
        <v>2445.6331999815602</v>
      </c>
      <c r="BA21" s="138">
        <f t="shared" ca="1" si="1"/>
        <v>2502.4943969557448</v>
      </c>
      <c r="BB21" s="138">
        <f t="shared" ca="1" si="1"/>
        <v>2560.677621992585</v>
      </c>
      <c r="BC21" s="138">
        <f t="shared" ca="1" si="1"/>
        <v>2620.2136123662049</v>
      </c>
      <c r="BD21" s="138">
        <f t="shared" ca="1" si="1"/>
        <v>2681.1338199951815</v>
      </c>
      <c r="BE21" s="138">
        <f t="shared" ca="1" si="1"/>
        <v>2743.4704280580931</v>
      </c>
      <c r="BF21" s="138">
        <f t="shared" ca="1" si="1"/>
        <v>2807.2563679953814</v>
      </c>
      <c r="BG21" s="138">
        <f t="shared" ca="1" si="1"/>
        <v>2872.5253369065099</v>
      </c>
      <c r="BH21" s="138">
        <f t="shared" ca="1" si="1"/>
        <v>2939.3118153516052</v>
      </c>
      <c r="BI21" s="138">
        <f t="shared" ca="1" si="1"/>
        <v>3007.6510855669903</v>
      </c>
      <c r="BJ21" s="138">
        <f t="shared" ca="1" si="1"/>
        <v>3077.5792501042297</v>
      </c>
      <c r="BK21" s="138">
        <f t="shared" ca="1" si="1"/>
        <v>3149.1332509025342</v>
      </c>
      <c r="BL21" s="138">
        <f t="shared" ca="1" si="1"/>
        <v>3222.3508888046013</v>
      </c>
      <c r="BM21" s="138">
        <f t="shared" ca="1" si="1"/>
        <v>3297.2708435262002</v>
      </c>
      <c r="BN21" s="138">
        <f t="shared" ca="1" si="1"/>
        <v>3373.9326940900514</v>
      </c>
      <c r="BO21" s="138">
        <f t="shared" ca="1" si="1"/>
        <v>3452.376939734796</v>
      </c>
      <c r="BP21" s="138">
        <f t="shared" ca="1" si="1"/>
        <v>3532.6450213101007</v>
      </c>
      <c r="BQ21" s="138">
        <f t="shared" ca="1" si="1"/>
        <v>3614.7793431692012</v>
      </c>
      <c r="BR21" s="138">
        <f t="shared" ca="1" si="1"/>
        <v>3698.8232955704475</v>
      </c>
      <c r="BS21" s="138">
        <f t="shared" ca="1" si="1"/>
        <v>3784.8212775996908</v>
      </c>
    </row>
    <row r="22" spans="2:71" x14ac:dyDescent="0.2">
      <c r="C22" s="138">
        <f t="shared" ref="C22:C84" ca="1" si="2">IF(B22="",IF(B21="","",B21*d),B22*u)</f>
        <v>757.39059887262863</v>
      </c>
      <c r="D22" s="138">
        <f t="shared" ref="D22:D84" ca="1" si="3">IF(C22="",IF(C21="","",C21*d),C22*u)</f>
        <v>775.00000000000011</v>
      </c>
      <c r="E22" s="138">
        <f t="shared" ref="E22:E84" ca="1" si="4">IF(D22="",IF(D21="","",D21*d),D22*u)</f>
        <v>793.01882132419769</v>
      </c>
      <c r="F22" s="138">
        <f t="shared" ref="F22:F84" ca="1" si="5">IF(E22="",IF(E21="","",E21*d),E22*u)</f>
        <v>811.45658190247696</v>
      </c>
      <c r="G22" s="138">
        <f t="shared" ref="G22:G84" ca="1" si="6">IF(F22="",IF(F21="","",F21*d),F22*u)</f>
        <v>830.32302211105093</v>
      </c>
      <c r="H22" s="138">
        <f t="shared" ref="H22:H84" ca="1" si="7">IF(G22="",IF(G21="","",G21*d),G22*u)</f>
        <v>849.62810879077574</v>
      </c>
      <c r="I22" s="138">
        <f t="shared" ref="I22:I84" ca="1" si="8">IF(H22="",IF(H21="","",H21*d),H22*u)</f>
        <v>869.38204051247487</v>
      </c>
      <c r="J22" s="138">
        <f t="shared" ref="J22:J84" ca="1" si="9">IF(I22="",IF(I21="","",I21*d),I22*u)</f>
        <v>889.595252964682</v>
      </c>
      <c r="K22" s="138">
        <f t="shared" ref="K22:K84" ca="1" si="10">IF(J22="",IF(J21="","",J21*d),J22*u)</f>
        <v>910.27842446664965</v>
      </c>
      <c r="L22" s="138">
        <f t="shared" ref="L22:L84" ca="1" si="11">IF(K22="",IF(K21="","",K21*d),K22*u)</f>
        <v>931.44248160953555</v>
      </c>
      <c r="M22" s="138">
        <f t="shared" ref="M22:M84" ca="1" si="12">IF(L22="",IF(L21="","",L21*d),L22*u)</f>
        <v>953.09860502874767</v>
      </c>
      <c r="N22" s="138">
        <f t="shared" ref="N22:N84" ca="1" si="13">IF(M22="",IF(M21="","",M21*d),M22*u)</f>
        <v>975.25823531049593</v>
      </c>
      <c r="O22" s="138">
        <f t="shared" ref="O22:O84" ca="1" si="14">IF(N22="",IF(N21="","",N21*d),N22*u)</f>
        <v>997.93307903567279</v>
      </c>
      <c r="P22" s="138">
        <f t="shared" ref="P22:P84" ca="1" si="15">IF(O22="",IF(O21="","",O21*d),O22*u)</f>
        <v>1021.1351149642536</v>
      </c>
      <c r="Q22" s="138">
        <f t="shared" ref="Q22:Q84" ca="1" si="16">IF(P22="",IF(P21="","",P21*d),P22*u)</f>
        <v>1044.8766003634855</v>
      </c>
      <c r="R22" s="138">
        <f t="shared" ref="R22:R84" ca="1" si="17">IF(Q22="",IF(Q21="","",Q21*d),Q22*u)</f>
        <v>1069.1700774832077</v>
      </c>
      <c r="S22" s="138">
        <f t="shared" ref="S22:S84" ca="1" si="18">IF(R22="",IF(R21="","",R21*d),R22*u)</f>
        <v>1094.0283801817218</v>
      </c>
      <c r="T22" s="138">
        <f t="shared" ref="T22:T84" ca="1" si="19">IF(S22="",IF(S21="","",S21*d),S22*u)</f>
        <v>1119.4646407057162</v>
      </c>
      <c r="U22" s="138">
        <f t="shared" ref="U22:U84" ca="1" si="20">IF(T22="",IF(T21="","",T21*d),T22*u)</f>
        <v>1145.4922966278236</v>
      </c>
      <c r="V22" s="138">
        <f t="shared" ref="V22:V84" ca="1" si="21">IF(U22="",IF(U21="","",U21*d),U22*u)</f>
        <v>1172.1250979454771</v>
      </c>
      <c r="W22" s="138">
        <f t="shared" ref="W22:W84" ca="1" si="22">IF(V22="",IF(V21="","",V21*d),V22*u)</f>
        <v>1199.3771143448153</v>
      </c>
      <c r="X22" s="138">
        <f t="shared" ref="X22:X84" ca="1" si="23">IF(W22="",IF(W21="","",W21*d),W22*u)</f>
        <v>1227.2627426334745</v>
      </c>
      <c r="Y22" s="138">
        <f t="shared" ref="Y22:Y84" ca="1" si="24">IF(X22="",IF(X21="","",X21*d),X22*u)</f>
        <v>1255.7967143461935</v>
      </c>
      <c r="Z22" s="138">
        <f t="shared" ref="Z22:Z84" ca="1" si="25">IF(Y22="",IF(Y21="","",Y21*d),Y22*u)</f>
        <v>1284.9941035272495</v>
      </c>
      <c r="AA22" s="138">
        <f t="shared" ref="AA22:AA84" ca="1" si="26">IF(Z22="",IF(Z21="","",Z21*d),Z22*u)</f>
        <v>1314.8703346938364</v>
      </c>
      <c r="AB22" s="138">
        <f t="shared" ref="AB22:AB84" ca="1" si="27">IF(AA22="",IF(AA21="","",AA21*d),AA22*u)</f>
        <v>1345.4411909845926</v>
      </c>
      <c r="AC22" s="138">
        <f t="shared" ref="AC22:AC84" ca="1" si="28">IF(AB22="",IF(AB21="","",AB21*d),AB22*u)</f>
        <v>1376.7228224975822</v>
      </c>
      <c r="AD22" s="138">
        <f t="shared" ref="AD22:AD84" ca="1" si="29">IF(AC22="",IF(AC21="","",AC21*d),AC22*u)</f>
        <v>1408.7317548221356</v>
      </c>
      <c r="AE22" s="138">
        <f t="shared" ref="AE22:AE84" ca="1" si="30">IF(AD22="",IF(AD21="","",AD21*d),AD22*u)</f>
        <v>1441.484897769056</v>
      </c>
      <c r="AF22" s="138">
        <f t="shared" ref="AF22:AF84" ca="1" si="31">IF(AE22="",IF(AE21="","",AE21*d),AE22*u)</f>
        <v>1474.9995543038042</v>
      </c>
      <c r="AG22" s="138">
        <f t="shared" ref="AG22:AG84" ca="1" si="32">IF(AF22="",IF(AF21="","",AF21*d),AF22*u)</f>
        <v>1509.29342968738</v>
      </c>
      <c r="AH22" s="138">
        <f t="shared" ref="AH22:AH84" ca="1" si="33">IF(AG22="",IF(AG21="","",AG21*d),AG22*u)</f>
        <v>1544.3846408297313</v>
      </c>
      <c r="AI22" s="138">
        <f t="shared" ref="AI22:AI84" ca="1" si="34">IF(AH22="",IF(AH21="","",AH21*d),AH22*u)</f>
        <v>1580.2917258606292</v>
      </c>
      <c r="AJ22" s="138">
        <f t="shared" ref="AJ22:AJ84" ca="1" si="35">IF(AI22="",IF(AI21="","",AI21*d),AI22*u)</f>
        <v>1617.0336539230684</v>
      </c>
      <c r="AK22" s="138">
        <f t="shared" ref="AK22:AK84" ca="1" si="36">IF(AJ22="",IF(AJ21="","",AJ21*d),AJ22*u)</f>
        <v>1654.629835194364</v>
      </c>
      <c r="AL22" s="138">
        <f t="shared" ref="AL22:AL84" ca="1" si="37">IF(AK22="",IF(AK21="","",AK21*d),AK22*u)</f>
        <v>1693.1001311402397</v>
      </c>
      <c r="AM22" s="138">
        <f t="shared" ref="AM22:AM84" ca="1" si="38">IF(AL22="",IF(AL21="","",AL21*d),AL22*u)</f>
        <v>1732.4648650073254</v>
      </c>
      <c r="AN22" s="138">
        <f t="shared" ref="AN22:AN84" ca="1" si="39">IF(AM22="",IF(AM21="","",AM21*d),AM22*u)</f>
        <v>1772.7448325596054</v>
      </c>
      <c r="AO22" s="138">
        <f t="shared" ref="AO22:AO84" ca="1" si="40">IF(AN22="",IF(AN21="","",AN21*d),AN22*u)</f>
        <v>1813.9613130644905</v>
      </c>
      <c r="AP22" s="138">
        <f t="shared" ref="AP22:AP84" ca="1" si="41">IF(AO22="",IF(AO21="","",AO21*d),AO22*u)</f>
        <v>1856.1360805343172</v>
      </c>
      <c r="AQ22" s="138">
        <f t="shared" ref="AQ22:AQ84" ca="1" si="42">IF(AP22="",IF(AP21="","",AP21*d),AP22*u)</f>
        <v>1899.291415229213</v>
      </c>
      <c r="AR22" s="138">
        <f t="shared" ref="AR22:AR84" ca="1" si="43">IF(AQ22="",IF(AQ21="","",AQ21*d),AQ22*u)</f>
        <v>1943.4501154274033</v>
      </c>
      <c r="AS22" s="138">
        <f t="shared" ref="AS22:AS84" ca="1" si="44">IF(AR22="",IF(AR21="","",AR21*d),AR22*u)</f>
        <v>1988.6355094691805</v>
      </c>
      <c r="AT22" s="138">
        <f t="shared" ref="AT22:AT84" ca="1" si="45">IF(AS22="",IF(AS21="","",AS21*d),AS22*u)</f>
        <v>2034.8714680808962</v>
      </c>
      <c r="AU22" s="138">
        <f t="shared" ref="AU22:AU84" ca="1" si="46">IF(AT22="",IF(AT21="","",AT21*d),AT22*u)</f>
        <v>2082.1824169854863</v>
      </c>
      <c r="AV22" s="138">
        <f t="shared" ref="AV22:AV84" ca="1" si="47">IF(AU22="",IF(AU21="","",AU21*d),AU22*u)</f>
        <v>2130.5933498061922</v>
      </c>
      <c r="AW22" s="138">
        <f t="shared" ref="AW22:AW84" ca="1" si="48">IF(AV22="",IF(AV21="","",AV21*d),AV22*u)</f>
        <v>2180.1298412702972</v>
      </c>
      <c r="AX22" s="138">
        <f t="shared" ref="AX22:AX84" ca="1" si="49">IF(AW22="",IF(AW21="","",AW21*d),AW22*u)</f>
        <v>2230.8180607198465</v>
      </c>
      <c r="AY22" s="138">
        <f t="shared" ref="AY22:AY84" ca="1" si="50">IF(AX22="",IF(AX21="","",AX21*d),AX22*u)</f>
        <v>2282.6847859364966</v>
      </c>
      <c r="AZ22" s="138">
        <f t="shared" ref="AZ22:AZ84" ca="1" si="51">IF(AY22="",IF(AY21="","",AY21*d),AY22*u)</f>
        <v>2335.7574172877921</v>
      </c>
      <c r="BA22" s="138">
        <f t="shared" ref="BA22:BA84" ca="1" si="52">IF(AZ22="",IF(AZ21="","",AZ21*d),AZ22*u)</f>
        <v>2390.0639922023443</v>
      </c>
      <c r="BB22" s="138">
        <f t="shared" ref="BB22:BB84" ca="1" si="53">IF(BA22="",IF(BA21="","",BA21*d),BA22*u)</f>
        <v>2445.6331999815602</v>
      </c>
      <c r="BC22" s="138">
        <f t="shared" ref="BC22:BC84" ca="1" si="54">IF(BB22="",IF(BB21="","",BB21*d),BB22*u)</f>
        <v>2502.4943969557448</v>
      </c>
      <c r="BD22" s="138">
        <f t="shared" ref="BD22:BD84" ca="1" si="55">IF(BC22="",IF(BC21="","",BC21*d),BC22*u)</f>
        <v>2560.677621992585</v>
      </c>
      <c r="BE22" s="138">
        <f t="shared" ref="BE22:BE84" ca="1" si="56">IF(BD22="",IF(BD21="","",BD21*d),BD22*u)</f>
        <v>2620.2136123662049</v>
      </c>
      <c r="BF22" s="138">
        <f t="shared" ref="BF22:BF84" ca="1" si="57">IF(BE22="",IF(BE21="","",BE21*d),BE22*u)</f>
        <v>2681.1338199951815</v>
      </c>
      <c r="BG22" s="138">
        <f t="shared" ref="BG22:BG84" ca="1" si="58">IF(BF22="",IF(BF21="","",BF21*d),BF22*u)</f>
        <v>2743.4704280580931</v>
      </c>
      <c r="BH22" s="138">
        <f t="shared" ref="BH22:BH84" ca="1" si="59">IF(BG22="",IF(BG21="","",BG21*d),BG22*u)</f>
        <v>2807.2563679953814</v>
      </c>
      <c r="BI22" s="138">
        <f t="shared" ref="BI22:BJ84" ca="1" si="60">IF(BH22="",IF(BH21="","",BH21*d),BH22*u)</f>
        <v>2872.5253369065099</v>
      </c>
      <c r="BJ22" s="138">
        <f t="shared" ca="1" si="60"/>
        <v>2939.3118153516052</v>
      </c>
      <c r="BK22" s="138">
        <f t="shared" ref="BK22:BK84" ca="1" si="61">IF(BJ22="",IF(BJ21="","",BJ21*d),BJ22*u)</f>
        <v>3007.6510855669903</v>
      </c>
      <c r="BL22" s="138">
        <f t="shared" ref="BL22:BL84" ca="1" si="62">IF(BK22="",IF(BK21="","",BK21*d),BK22*u)</f>
        <v>3077.5792501042297</v>
      </c>
      <c r="BM22" s="138">
        <f t="shared" ref="BM22:BM84" ca="1" si="63">IF(BL22="",IF(BL21="","",BL21*d),BL22*u)</f>
        <v>3149.1332509025342</v>
      </c>
      <c r="BN22" s="138">
        <f t="shared" ref="BN22:BN84" ca="1" si="64">IF(BM22="",IF(BM21="","",BM21*d),BM22*u)</f>
        <v>3222.3508888046013</v>
      </c>
      <c r="BO22" s="138">
        <f t="shared" ref="BO22:BO84" ca="1" si="65">IF(BN22="",IF(BN21="","",BN21*d),BN22*u)</f>
        <v>3297.2708435262002</v>
      </c>
      <c r="BP22" s="138">
        <f t="shared" ref="BP22:BP84" ca="1" si="66">IF(BO22="",IF(BO21="","",BO21*d),BO22*u)</f>
        <v>3373.9326940900514</v>
      </c>
      <c r="BQ22" s="138">
        <f t="shared" ref="BQ22:BQ84" ca="1" si="67">IF(BP22="",IF(BP21="","",BP21*d),BP22*u)</f>
        <v>3452.376939734796</v>
      </c>
      <c r="BR22" s="138">
        <f t="shared" ref="BR22:BR84" ca="1" si="68">IF(BQ22="",IF(BQ21="","",BQ21*d),BQ22*u)</f>
        <v>3532.6450213101007</v>
      </c>
      <c r="BS22" s="138">
        <f t="shared" ref="BS22:BS84" ca="1" si="69">IF(BR22="",IF(BR21="","",BR21*d),BR22*u)</f>
        <v>3614.7793431692012</v>
      </c>
    </row>
    <row r="23" spans="2:71" x14ac:dyDescent="0.2">
      <c r="C23" s="138" t="str">
        <f t="shared" ca="1" si="2"/>
        <v/>
      </c>
      <c r="D23" s="138">
        <f t="shared" ca="1" si="3"/>
        <v>740.18131517501809</v>
      </c>
      <c r="E23" s="138">
        <f t="shared" ca="1" si="4"/>
        <v>757.39059887262863</v>
      </c>
      <c r="F23" s="138">
        <f t="shared" ca="1" si="5"/>
        <v>775.00000000000011</v>
      </c>
      <c r="G23" s="138">
        <f t="shared" ca="1" si="6"/>
        <v>793.01882132419769</v>
      </c>
      <c r="H23" s="138">
        <f t="shared" ca="1" si="7"/>
        <v>811.45658190247696</v>
      </c>
      <c r="I23" s="138">
        <f t="shared" ca="1" si="8"/>
        <v>830.32302211105093</v>
      </c>
      <c r="J23" s="138">
        <f t="shared" ca="1" si="9"/>
        <v>849.62810879077574</v>
      </c>
      <c r="K23" s="138">
        <f t="shared" ca="1" si="10"/>
        <v>869.38204051247487</v>
      </c>
      <c r="L23" s="138">
        <f t="shared" ca="1" si="11"/>
        <v>889.595252964682</v>
      </c>
      <c r="M23" s="138">
        <f t="shared" ca="1" si="12"/>
        <v>910.27842446664965</v>
      </c>
      <c r="N23" s="138">
        <f t="shared" ca="1" si="13"/>
        <v>931.44248160953555</v>
      </c>
      <c r="O23" s="138">
        <f t="shared" ca="1" si="14"/>
        <v>953.09860502874767</v>
      </c>
      <c r="P23" s="138">
        <f t="shared" ca="1" si="15"/>
        <v>975.25823531049593</v>
      </c>
      <c r="Q23" s="138">
        <f t="shared" ca="1" si="16"/>
        <v>997.93307903567279</v>
      </c>
      <c r="R23" s="138">
        <f t="shared" ca="1" si="17"/>
        <v>1021.1351149642536</v>
      </c>
      <c r="S23" s="138">
        <f t="shared" ca="1" si="18"/>
        <v>1044.8766003634855</v>
      </c>
      <c r="T23" s="138">
        <f t="shared" ca="1" si="19"/>
        <v>1069.1700774832077</v>
      </c>
      <c r="U23" s="138">
        <f t="shared" ca="1" si="20"/>
        <v>1094.0283801817218</v>
      </c>
      <c r="V23" s="138">
        <f t="shared" ca="1" si="21"/>
        <v>1119.4646407057162</v>
      </c>
      <c r="W23" s="138">
        <f t="shared" ca="1" si="22"/>
        <v>1145.4922966278236</v>
      </c>
      <c r="X23" s="138">
        <f t="shared" ca="1" si="23"/>
        <v>1172.1250979454771</v>
      </c>
      <c r="Y23" s="138">
        <f t="shared" ca="1" si="24"/>
        <v>1199.3771143448153</v>
      </c>
      <c r="Z23" s="138">
        <f t="shared" ca="1" si="25"/>
        <v>1227.2627426334745</v>
      </c>
      <c r="AA23" s="138">
        <f t="shared" ca="1" si="26"/>
        <v>1255.7967143461935</v>
      </c>
      <c r="AB23" s="138">
        <f t="shared" ca="1" si="27"/>
        <v>1284.9941035272495</v>
      </c>
      <c r="AC23" s="138">
        <f t="shared" ca="1" si="28"/>
        <v>1314.8703346938364</v>
      </c>
      <c r="AD23" s="138">
        <f t="shared" ca="1" si="29"/>
        <v>1345.4411909845926</v>
      </c>
      <c r="AE23" s="138">
        <f t="shared" ca="1" si="30"/>
        <v>1376.7228224975822</v>
      </c>
      <c r="AF23" s="138">
        <f t="shared" ca="1" si="31"/>
        <v>1408.7317548221356</v>
      </c>
      <c r="AG23" s="138">
        <f t="shared" ca="1" si="32"/>
        <v>1441.484897769056</v>
      </c>
      <c r="AH23" s="138">
        <f t="shared" ca="1" si="33"/>
        <v>1474.9995543038042</v>
      </c>
      <c r="AI23" s="138">
        <f t="shared" ca="1" si="34"/>
        <v>1509.29342968738</v>
      </c>
      <c r="AJ23" s="138">
        <f t="shared" ca="1" si="35"/>
        <v>1544.3846408297313</v>
      </c>
      <c r="AK23" s="138">
        <f t="shared" ca="1" si="36"/>
        <v>1580.2917258606292</v>
      </c>
      <c r="AL23" s="138">
        <f t="shared" ca="1" si="37"/>
        <v>1617.0336539230684</v>
      </c>
      <c r="AM23" s="138">
        <f t="shared" ca="1" si="38"/>
        <v>1654.629835194364</v>
      </c>
      <c r="AN23" s="138">
        <f t="shared" ca="1" si="39"/>
        <v>1693.1001311402397</v>
      </c>
      <c r="AO23" s="138">
        <f t="shared" ca="1" si="40"/>
        <v>1732.4648650073254</v>
      </c>
      <c r="AP23" s="138">
        <f t="shared" ca="1" si="41"/>
        <v>1772.7448325596054</v>
      </c>
      <c r="AQ23" s="138">
        <f t="shared" ca="1" si="42"/>
        <v>1813.9613130644905</v>
      </c>
      <c r="AR23" s="138">
        <f t="shared" ca="1" si="43"/>
        <v>1856.1360805343172</v>
      </c>
      <c r="AS23" s="138">
        <f t="shared" ca="1" si="44"/>
        <v>1899.291415229213</v>
      </c>
      <c r="AT23" s="138">
        <f t="shared" ca="1" si="45"/>
        <v>1943.4501154274033</v>
      </c>
      <c r="AU23" s="138">
        <f t="shared" ca="1" si="46"/>
        <v>1988.6355094691805</v>
      </c>
      <c r="AV23" s="138">
        <f t="shared" ca="1" si="47"/>
        <v>2034.8714680808962</v>
      </c>
      <c r="AW23" s="138">
        <f t="shared" ca="1" si="48"/>
        <v>2082.1824169854863</v>
      </c>
      <c r="AX23" s="138">
        <f t="shared" ca="1" si="49"/>
        <v>2130.5933498061922</v>
      </c>
      <c r="AY23" s="138">
        <f t="shared" ca="1" si="50"/>
        <v>2180.1298412702972</v>
      </c>
      <c r="AZ23" s="138">
        <f t="shared" ca="1" si="51"/>
        <v>2230.8180607198465</v>
      </c>
      <c r="BA23" s="138">
        <f t="shared" ca="1" si="52"/>
        <v>2282.6847859364966</v>
      </c>
      <c r="BB23" s="138">
        <f t="shared" ca="1" si="53"/>
        <v>2335.7574172877921</v>
      </c>
      <c r="BC23" s="138">
        <f t="shared" ca="1" si="54"/>
        <v>2390.0639922023443</v>
      </c>
      <c r="BD23" s="138">
        <f t="shared" ca="1" si="55"/>
        <v>2445.6331999815602</v>
      </c>
      <c r="BE23" s="138">
        <f t="shared" ca="1" si="56"/>
        <v>2502.4943969557448</v>
      </c>
      <c r="BF23" s="138">
        <f t="shared" ca="1" si="57"/>
        <v>2560.677621992585</v>
      </c>
      <c r="BG23" s="138">
        <f t="shared" ca="1" si="58"/>
        <v>2620.2136123662049</v>
      </c>
      <c r="BH23" s="138">
        <f t="shared" ca="1" si="59"/>
        <v>2681.1338199951815</v>
      </c>
      <c r="BI23" s="138">
        <f t="shared" ca="1" si="60"/>
        <v>2743.4704280580931</v>
      </c>
      <c r="BJ23" s="138">
        <f t="shared" ca="1" si="60"/>
        <v>2807.2563679953814</v>
      </c>
      <c r="BK23" s="138">
        <f t="shared" ca="1" si="61"/>
        <v>2872.5253369065099</v>
      </c>
      <c r="BL23" s="138">
        <f t="shared" ca="1" si="62"/>
        <v>2939.3118153516052</v>
      </c>
      <c r="BM23" s="138">
        <f t="shared" ca="1" si="63"/>
        <v>3007.6510855669903</v>
      </c>
      <c r="BN23" s="138">
        <f t="shared" ca="1" si="64"/>
        <v>3077.5792501042297</v>
      </c>
      <c r="BO23" s="138">
        <f t="shared" ca="1" si="65"/>
        <v>3149.1332509025342</v>
      </c>
      <c r="BP23" s="138">
        <f t="shared" ca="1" si="66"/>
        <v>3222.3508888046013</v>
      </c>
      <c r="BQ23" s="138">
        <f t="shared" ca="1" si="67"/>
        <v>3297.2708435262002</v>
      </c>
      <c r="BR23" s="138">
        <f t="shared" ca="1" si="68"/>
        <v>3373.9326940900514</v>
      </c>
      <c r="BS23" s="138">
        <f t="shared" ca="1" si="69"/>
        <v>3452.376939734796</v>
      </c>
    </row>
    <row r="24" spans="2:71" x14ac:dyDescent="0.2">
      <c r="C24" s="138" t="str">
        <f t="shared" ca="1" si="2"/>
        <v/>
      </c>
      <c r="D24" s="138" t="str">
        <f t="shared" ca="1" si="3"/>
        <v/>
      </c>
      <c r="E24" s="138">
        <f t="shared" ca="1" si="4"/>
        <v>723.36305751578948</v>
      </c>
      <c r="F24" s="138">
        <f t="shared" ca="1" si="5"/>
        <v>740.1813151750182</v>
      </c>
      <c r="G24" s="138">
        <f t="shared" ca="1" si="6"/>
        <v>757.39059887262874</v>
      </c>
      <c r="H24" s="138">
        <f t="shared" ca="1" si="7"/>
        <v>775.00000000000023</v>
      </c>
      <c r="I24" s="138">
        <f t="shared" ca="1" si="8"/>
        <v>793.0188213241978</v>
      </c>
      <c r="J24" s="138">
        <f t="shared" ca="1" si="9"/>
        <v>811.45658190247707</v>
      </c>
      <c r="K24" s="138">
        <f t="shared" ca="1" si="10"/>
        <v>830.32302211105105</v>
      </c>
      <c r="L24" s="138">
        <f t="shared" ca="1" si="11"/>
        <v>849.62810879077585</v>
      </c>
      <c r="M24" s="138">
        <f t="shared" ca="1" si="12"/>
        <v>869.38204051247499</v>
      </c>
      <c r="N24" s="138">
        <f t="shared" ca="1" si="13"/>
        <v>889.59525296468212</v>
      </c>
      <c r="O24" s="138">
        <f t="shared" ca="1" si="14"/>
        <v>910.27842446664977</v>
      </c>
      <c r="P24" s="138">
        <f t="shared" ca="1" si="15"/>
        <v>931.44248160953566</v>
      </c>
      <c r="Q24" s="138">
        <f t="shared" ca="1" si="16"/>
        <v>953.09860502874778</v>
      </c>
      <c r="R24" s="138">
        <f t="shared" ca="1" si="17"/>
        <v>975.25823531049605</v>
      </c>
      <c r="S24" s="138">
        <f t="shared" ca="1" si="18"/>
        <v>997.9330790356729</v>
      </c>
      <c r="T24" s="138">
        <f t="shared" ca="1" si="19"/>
        <v>1021.1351149642537</v>
      </c>
      <c r="U24" s="138">
        <f t="shared" ca="1" si="20"/>
        <v>1044.8766003634857</v>
      </c>
      <c r="V24" s="138">
        <f t="shared" ca="1" si="21"/>
        <v>1069.1700774832079</v>
      </c>
      <c r="W24" s="138">
        <f t="shared" ca="1" si="22"/>
        <v>1094.028380181722</v>
      </c>
      <c r="X24" s="138">
        <f t="shared" ca="1" si="23"/>
        <v>1119.4646407057164</v>
      </c>
      <c r="Y24" s="138">
        <f t="shared" ca="1" si="24"/>
        <v>1145.4922966278239</v>
      </c>
      <c r="Z24" s="138">
        <f t="shared" ca="1" si="25"/>
        <v>1172.1250979454774</v>
      </c>
      <c r="AA24" s="138">
        <f t="shared" ca="1" si="26"/>
        <v>1199.3771143448155</v>
      </c>
      <c r="AB24" s="138">
        <f t="shared" ca="1" si="27"/>
        <v>1227.2627426334748</v>
      </c>
      <c r="AC24" s="138">
        <f t="shared" ca="1" si="28"/>
        <v>1255.7967143461938</v>
      </c>
      <c r="AD24" s="138">
        <f t="shared" ca="1" si="29"/>
        <v>1284.9941035272498</v>
      </c>
      <c r="AE24" s="138">
        <f t="shared" ca="1" si="30"/>
        <v>1314.8703346938366</v>
      </c>
      <c r="AF24" s="138">
        <f t="shared" ca="1" si="31"/>
        <v>1345.4411909845928</v>
      </c>
      <c r="AG24" s="138">
        <f t="shared" ca="1" si="32"/>
        <v>1376.7228224975825</v>
      </c>
      <c r="AH24" s="138">
        <f t="shared" ca="1" si="33"/>
        <v>1408.7317548221358</v>
      </c>
      <c r="AI24" s="138">
        <f t="shared" ca="1" si="34"/>
        <v>1441.4848977690563</v>
      </c>
      <c r="AJ24" s="138">
        <f t="shared" ca="1" si="35"/>
        <v>1474.9995543038044</v>
      </c>
      <c r="AK24" s="138">
        <f t="shared" ca="1" si="36"/>
        <v>1509.2934296873802</v>
      </c>
      <c r="AL24" s="138">
        <f t="shared" ca="1" si="37"/>
        <v>1544.3846408297316</v>
      </c>
      <c r="AM24" s="138">
        <f t="shared" ca="1" si="38"/>
        <v>1580.2917258606294</v>
      </c>
      <c r="AN24" s="138">
        <f t="shared" ca="1" si="39"/>
        <v>1617.0336539230686</v>
      </c>
      <c r="AO24" s="138">
        <f t="shared" ca="1" si="40"/>
        <v>1654.6298351943642</v>
      </c>
      <c r="AP24" s="138">
        <f t="shared" ca="1" si="41"/>
        <v>1693.1001311402399</v>
      </c>
      <c r="AQ24" s="138">
        <f t="shared" ca="1" si="42"/>
        <v>1732.4648650073257</v>
      </c>
      <c r="AR24" s="138">
        <f t="shared" ca="1" si="43"/>
        <v>1772.7448325596056</v>
      </c>
      <c r="AS24" s="138">
        <f t="shared" ca="1" si="44"/>
        <v>1813.9613130644907</v>
      </c>
      <c r="AT24" s="138">
        <f t="shared" ca="1" si="45"/>
        <v>1856.1360805343177</v>
      </c>
      <c r="AU24" s="138">
        <f t="shared" ca="1" si="46"/>
        <v>1899.2914152292135</v>
      </c>
      <c r="AV24" s="138">
        <f t="shared" ca="1" si="47"/>
        <v>1943.4501154274037</v>
      </c>
      <c r="AW24" s="138">
        <f t="shared" ca="1" si="48"/>
        <v>1988.6355094691812</v>
      </c>
      <c r="AX24" s="138">
        <f t="shared" ca="1" si="49"/>
        <v>2034.8714680808971</v>
      </c>
      <c r="AY24" s="138">
        <f t="shared" ca="1" si="50"/>
        <v>2082.1824169854872</v>
      </c>
      <c r="AZ24" s="138">
        <f t="shared" ca="1" si="51"/>
        <v>2130.5933498061931</v>
      </c>
      <c r="BA24" s="138">
        <f t="shared" ca="1" si="52"/>
        <v>2180.1298412702981</v>
      </c>
      <c r="BB24" s="138">
        <f t="shared" ca="1" si="53"/>
        <v>2230.8180607198474</v>
      </c>
      <c r="BC24" s="138">
        <f t="shared" ca="1" si="54"/>
        <v>2282.6847859364975</v>
      </c>
      <c r="BD24" s="138">
        <f t="shared" ca="1" si="55"/>
        <v>2335.757417287793</v>
      </c>
      <c r="BE24" s="138">
        <f t="shared" ca="1" si="56"/>
        <v>2390.0639922023452</v>
      </c>
      <c r="BF24" s="138">
        <f t="shared" ca="1" si="57"/>
        <v>2445.6331999815611</v>
      </c>
      <c r="BG24" s="138">
        <f t="shared" ca="1" si="58"/>
        <v>2502.4943969557457</v>
      </c>
      <c r="BH24" s="138">
        <f t="shared" ca="1" si="59"/>
        <v>2560.677621992586</v>
      </c>
      <c r="BI24" s="138">
        <f t="shared" ca="1" si="60"/>
        <v>2620.2136123662058</v>
      </c>
      <c r="BJ24" s="138">
        <f t="shared" ca="1" si="60"/>
        <v>2681.1338199951824</v>
      </c>
      <c r="BK24" s="138">
        <f t="shared" ca="1" si="61"/>
        <v>2743.4704280580941</v>
      </c>
      <c r="BL24" s="138">
        <f t="shared" ca="1" si="62"/>
        <v>2807.2563679953823</v>
      </c>
      <c r="BM24" s="138">
        <f t="shared" ca="1" si="63"/>
        <v>2872.5253369065108</v>
      </c>
      <c r="BN24" s="138">
        <f t="shared" ca="1" si="64"/>
        <v>2939.3118153516061</v>
      </c>
      <c r="BO24" s="138">
        <f t="shared" ca="1" si="65"/>
        <v>3007.6510855669912</v>
      </c>
      <c r="BP24" s="138">
        <f t="shared" ca="1" si="66"/>
        <v>3077.5792501042306</v>
      </c>
      <c r="BQ24" s="138">
        <f t="shared" ca="1" si="67"/>
        <v>3149.1332509025351</v>
      </c>
      <c r="BR24" s="138">
        <f t="shared" ca="1" si="68"/>
        <v>3222.3508888046022</v>
      </c>
      <c r="BS24" s="138">
        <f t="shared" ca="1" si="69"/>
        <v>3297.2708435262011</v>
      </c>
    </row>
    <row r="25" spans="2:71" x14ac:dyDescent="0.2">
      <c r="C25" s="138" t="str">
        <f t="shared" ca="1" si="2"/>
        <v/>
      </c>
      <c r="D25" s="138" t="str">
        <f t="shared" ca="1" si="3"/>
        <v/>
      </c>
      <c r="E25" s="138" t="str">
        <f t="shared" ca="1" si="4"/>
        <v/>
      </c>
      <c r="F25" s="138">
        <f t="shared" ca="1" si="5"/>
        <v>706.92694107641228</v>
      </c>
      <c r="G25" s="138">
        <f t="shared" ca="1" si="6"/>
        <v>723.36305751578959</v>
      </c>
      <c r="H25" s="138">
        <f t="shared" ca="1" si="7"/>
        <v>740.18131517501831</v>
      </c>
      <c r="I25" s="138">
        <f t="shared" ca="1" si="8"/>
        <v>757.39059887262886</v>
      </c>
      <c r="J25" s="138">
        <f t="shared" ca="1" si="9"/>
        <v>775.00000000000034</v>
      </c>
      <c r="K25" s="138">
        <f t="shared" ca="1" si="10"/>
        <v>793.01882132419792</v>
      </c>
      <c r="L25" s="138">
        <f t="shared" ca="1" si="11"/>
        <v>811.45658190247718</v>
      </c>
      <c r="M25" s="138">
        <f t="shared" ca="1" si="12"/>
        <v>830.32302211105116</v>
      </c>
      <c r="N25" s="138">
        <f t="shared" ca="1" si="13"/>
        <v>849.62810879077597</v>
      </c>
      <c r="O25" s="138">
        <f t="shared" ca="1" si="14"/>
        <v>869.3820405124751</v>
      </c>
      <c r="P25" s="138">
        <f t="shared" ca="1" si="15"/>
        <v>889.59525296468223</v>
      </c>
      <c r="Q25" s="138">
        <f t="shared" ca="1" si="16"/>
        <v>910.27842446664988</v>
      </c>
      <c r="R25" s="138">
        <f t="shared" ca="1" si="17"/>
        <v>931.44248160953589</v>
      </c>
      <c r="S25" s="138">
        <f t="shared" ca="1" si="18"/>
        <v>953.09860502874801</v>
      </c>
      <c r="T25" s="138">
        <f t="shared" ca="1" si="19"/>
        <v>975.25823531049627</v>
      </c>
      <c r="U25" s="138">
        <f t="shared" ca="1" si="20"/>
        <v>997.93307903567313</v>
      </c>
      <c r="V25" s="138">
        <f t="shared" ca="1" si="21"/>
        <v>1021.1351149642539</v>
      </c>
      <c r="W25" s="138">
        <f t="shared" ca="1" si="22"/>
        <v>1044.876600363486</v>
      </c>
      <c r="X25" s="138">
        <f t="shared" ca="1" si="23"/>
        <v>1069.1700774832082</v>
      </c>
      <c r="Y25" s="138">
        <f t="shared" ca="1" si="24"/>
        <v>1094.0283801817222</v>
      </c>
      <c r="Z25" s="138">
        <f t="shared" ca="1" si="25"/>
        <v>1119.4646407057166</v>
      </c>
      <c r="AA25" s="138">
        <f t="shared" ca="1" si="26"/>
        <v>1145.4922966278241</v>
      </c>
      <c r="AB25" s="138">
        <f t="shared" ca="1" si="27"/>
        <v>1172.1250979454776</v>
      </c>
      <c r="AC25" s="138">
        <f t="shared" ca="1" si="28"/>
        <v>1199.3771143448157</v>
      </c>
      <c r="AD25" s="138">
        <f t="shared" ca="1" si="29"/>
        <v>1227.262742633475</v>
      </c>
      <c r="AE25" s="138">
        <f t="shared" ca="1" si="30"/>
        <v>1255.796714346194</v>
      </c>
      <c r="AF25" s="138">
        <f t="shared" ca="1" si="31"/>
        <v>1284.99410352725</v>
      </c>
      <c r="AG25" s="138">
        <f t="shared" ca="1" si="32"/>
        <v>1314.8703346938369</v>
      </c>
      <c r="AH25" s="138">
        <f t="shared" ca="1" si="33"/>
        <v>1345.441190984593</v>
      </c>
      <c r="AI25" s="138">
        <f t="shared" ca="1" si="34"/>
        <v>1376.7228224975827</v>
      </c>
      <c r="AJ25" s="138">
        <f t="shared" ca="1" si="35"/>
        <v>1408.7317548221361</v>
      </c>
      <c r="AK25" s="138">
        <f t="shared" ca="1" si="36"/>
        <v>1441.4848977690565</v>
      </c>
      <c r="AL25" s="138">
        <f t="shared" ca="1" si="37"/>
        <v>1474.9995543038046</v>
      </c>
      <c r="AM25" s="138">
        <f t="shared" ca="1" si="38"/>
        <v>1509.2934296873805</v>
      </c>
      <c r="AN25" s="138">
        <f t="shared" ca="1" si="39"/>
        <v>1544.3846408297318</v>
      </c>
      <c r="AO25" s="138">
        <f t="shared" ca="1" si="40"/>
        <v>1580.2917258606299</v>
      </c>
      <c r="AP25" s="138">
        <f t="shared" ca="1" si="41"/>
        <v>1617.0336539230691</v>
      </c>
      <c r="AQ25" s="138">
        <f t="shared" ca="1" si="42"/>
        <v>1654.6298351943647</v>
      </c>
      <c r="AR25" s="138">
        <f t="shared" ca="1" si="43"/>
        <v>1693.1001311402404</v>
      </c>
      <c r="AS25" s="138">
        <f t="shared" ca="1" si="44"/>
        <v>1732.4648650073261</v>
      </c>
      <c r="AT25" s="138">
        <f t="shared" ca="1" si="45"/>
        <v>1772.7448325596063</v>
      </c>
      <c r="AU25" s="138">
        <f t="shared" ca="1" si="46"/>
        <v>1813.9613130644914</v>
      </c>
      <c r="AV25" s="138">
        <f t="shared" ca="1" si="47"/>
        <v>1856.1360805343184</v>
      </c>
      <c r="AW25" s="138">
        <f t="shared" ca="1" si="48"/>
        <v>1899.2914152292142</v>
      </c>
      <c r="AX25" s="138">
        <f t="shared" ca="1" si="49"/>
        <v>1943.4501154274044</v>
      </c>
      <c r="AY25" s="138">
        <f t="shared" ca="1" si="50"/>
        <v>1988.6355094691819</v>
      </c>
      <c r="AZ25" s="138">
        <f t="shared" ca="1" si="51"/>
        <v>2034.8714680808978</v>
      </c>
      <c r="BA25" s="138">
        <f t="shared" ca="1" si="52"/>
        <v>2082.1824169854876</v>
      </c>
      <c r="BB25" s="138">
        <f t="shared" ca="1" si="53"/>
        <v>2130.5933498061936</v>
      </c>
      <c r="BC25" s="138">
        <f t="shared" ca="1" si="54"/>
        <v>2180.1298412702986</v>
      </c>
      <c r="BD25" s="138">
        <f t="shared" ca="1" si="55"/>
        <v>2230.8180607198478</v>
      </c>
      <c r="BE25" s="138">
        <f t="shared" ca="1" si="56"/>
        <v>2282.684785936498</v>
      </c>
      <c r="BF25" s="138">
        <f t="shared" ca="1" si="57"/>
        <v>2335.7574172877935</v>
      </c>
      <c r="BG25" s="138">
        <f t="shared" ca="1" si="58"/>
        <v>2390.0639922023456</v>
      </c>
      <c r="BH25" s="138">
        <f t="shared" ca="1" si="59"/>
        <v>2445.6331999815616</v>
      </c>
      <c r="BI25" s="138">
        <f t="shared" ca="1" si="60"/>
        <v>2502.4943969557462</v>
      </c>
      <c r="BJ25" s="138">
        <f t="shared" ca="1" si="60"/>
        <v>2560.6776219925864</v>
      </c>
      <c r="BK25" s="138">
        <f t="shared" ca="1" si="61"/>
        <v>2620.2136123662062</v>
      </c>
      <c r="BL25" s="138">
        <f t="shared" ca="1" si="62"/>
        <v>2681.1338199951829</v>
      </c>
      <c r="BM25" s="138">
        <f t="shared" ca="1" si="63"/>
        <v>2743.4704280580945</v>
      </c>
      <c r="BN25" s="138">
        <f t="shared" ca="1" si="64"/>
        <v>2807.2563679953828</v>
      </c>
      <c r="BO25" s="138">
        <f t="shared" ca="1" si="65"/>
        <v>2872.5253369065113</v>
      </c>
      <c r="BP25" s="138">
        <f t="shared" ca="1" si="66"/>
        <v>2939.3118153516066</v>
      </c>
      <c r="BQ25" s="138">
        <f t="shared" ca="1" si="67"/>
        <v>3007.6510855669917</v>
      </c>
      <c r="BR25" s="138">
        <f t="shared" ca="1" si="68"/>
        <v>3077.5792501042311</v>
      </c>
      <c r="BS25" s="138">
        <f t="shared" ca="1" si="69"/>
        <v>3149.1332509025356</v>
      </c>
    </row>
    <row r="26" spans="2:71" x14ac:dyDescent="0.2">
      <c r="C26" s="138" t="str">
        <f t="shared" ca="1" si="2"/>
        <v/>
      </c>
      <c r="D26" s="138" t="str">
        <f t="shared" ca="1" si="3"/>
        <v/>
      </c>
      <c r="E26" s="138" t="str">
        <f t="shared" ca="1" si="4"/>
        <v/>
      </c>
      <c r="F26" s="138" t="str">
        <f t="shared" ca="1" si="5"/>
        <v/>
      </c>
      <c r="G26" s="138">
        <f t="shared" ca="1" si="6"/>
        <v>690.86428291749598</v>
      </c>
      <c r="H26" s="138">
        <f t="shared" ca="1" si="7"/>
        <v>706.92694107641239</v>
      </c>
      <c r="I26" s="138">
        <f t="shared" ca="1" si="8"/>
        <v>723.36305751578971</v>
      </c>
      <c r="J26" s="138">
        <f t="shared" ca="1" si="9"/>
        <v>740.18131517501843</v>
      </c>
      <c r="K26" s="138">
        <f t="shared" ca="1" si="10"/>
        <v>757.39059887262897</v>
      </c>
      <c r="L26" s="138">
        <f t="shared" ca="1" si="11"/>
        <v>775.00000000000045</v>
      </c>
      <c r="M26" s="138">
        <f t="shared" ca="1" si="12"/>
        <v>793.01882132419803</v>
      </c>
      <c r="N26" s="138">
        <f t="shared" ca="1" si="13"/>
        <v>811.4565819024773</v>
      </c>
      <c r="O26" s="138">
        <f t="shared" ca="1" si="14"/>
        <v>830.32302211105127</v>
      </c>
      <c r="P26" s="138">
        <f t="shared" ca="1" si="15"/>
        <v>849.62810879077608</v>
      </c>
      <c r="Q26" s="138">
        <f t="shared" ca="1" si="16"/>
        <v>869.38204051247521</v>
      </c>
      <c r="R26" s="138">
        <f t="shared" ca="1" si="17"/>
        <v>889.59525296468235</v>
      </c>
      <c r="S26" s="138">
        <f t="shared" ca="1" si="18"/>
        <v>910.27842446664999</v>
      </c>
      <c r="T26" s="138">
        <f t="shared" ca="1" si="19"/>
        <v>931.442481609536</v>
      </c>
      <c r="U26" s="138">
        <f t="shared" ca="1" si="20"/>
        <v>953.09860502874812</v>
      </c>
      <c r="V26" s="138">
        <f t="shared" ca="1" si="21"/>
        <v>975.25823531049639</v>
      </c>
      <c r="W26" s="138">
        <f t="shared" ca="1" si="22"/>
        <v>997.93307903567325</v>
      </c>
      <c r="X26" s="138">
        <f t="shared" ca="1" si="23"/>
        <v>1021.1351149642541</v>
      </c>
      <c r="Y26" s="138">
        <f t="shared" ca="1" si="24"/>
        <v>1044.876600363486</v>
      </c>
      <c r="Z26" s="138">
        <f t="shared" ca="1" si="25"/>
        <v>1069.1700774832082</v>
      </c>
      <c r="AA26" s="138">
        <f t="shared" ca="1" si="26"/>
        <v>1094.0283801817222</v>
      </c>
      <c r="AB26" s="138">
        <f t="shared" ca="1" si="27"/>
        <v>1119.4646407057166</v>
      </c>
      <c r="AC26" s="138">
        <f t="shared" ca="1" si="28"/>
        <v>1145.4922966278241</v>
      </c>
      <c r="AD26" s="138">
        <f t="shared" ca="1" si="29"/>
        <v>1172.1250979454776</v>
      </c>
      <c r="AE26" s="138">
        <f t="shared" ca="1" si="30"/>
        <v>1199.3771143448157</v>
      </c>
      <c r="AF26" s="138">
        <f t="shared" ca="1" si="31"/>
        <v>1227.262742633475</v>
      </c>
      <c r="AG26" s="138">
        <f t="shared" ca="1" si="32"/>
        <v>1255.796714346194</v>
      </c>
      <c r="AH26" s="138">
        <f t="shared" ca="1" si="33"/>
        <v>1284.99410352725</v>
      </c>
      <c r="AI26" s="138">
        <f t="shared" ca="1" si="34"/>
        <v>1314.8703346938369</v>
      </c>
      <c r="AJ26" s="138">
        <f t="shared" ca="1" si="35"/>
        <v>1345.441190984593</v>
      </c>
      <c r="AK26" s="138">
        <f t="shared" ca="1" si="36"/>
        <v>1376.7228224975827</v>
      </c>
      <c r="AL26" s="138">
        <f t="shared" ca="1" si="37"/>
        <v>1408.7317548221361</v>
      </c>
      <c r="AM26" s="138">
        <f t="shared" ca="1" si="38"/>
        <v>1441.4848977690565</v>
      </c>
      <c r="AN26" s="138">
        <f t="shared" ca="1" si="39"/>
        <v>1474.9995543038046</v>
      </c>
      <c r="AO26" s="138">
        <f t="shared" ca="1" si="40"/>
        <v>1509.2934296873805</v>
      </c>
      <c r="AP26" s="138">
        <f t="shared" ca="1" si="41"/>
        <v>1544.3846408297318</v>
      </c>
      <c r="AQ26" s="138">
        <f t="shared" ca="1" si="42"/>
        <v>1580.2917258606299</v>
      </c>
      <c r="AR26" s="138">
        <f t="shared" ca="1" si="43"/>
        <v>1617.0336539230691</v>
      </c>
      <c r="AS26" s="138">
        <f t="shared" ca="1" si="44"/>
        <v>1654.6298351943647</v>
      </c>
      <c r="AT26" s="138">
        <f t="shared" ca="1" si="45"/>
        <v>1693.1001311402404</v>
      </c>
      <c r="AU26" s="138">
        <f t="shared" ca="1" si="46"/>
        <v>1732.4648650073261</v>
      </c>
      <c r="AV26" s="138">
        <f t="shared" ca="1" si="47"/>
        <v>1772.7448325596063</v>
      </c>
      <c r="AW26" s="138">
        <f t="shared" ca="1" si="48"/>
        <v>1813.9613130644914</v>
      </c>
      <c r="AX26" s="138">
        <f t="shared" ca="1" si="49"/>
        <v>1856.1360805343184</v>
      </c>
      <c r="AY26" s="138">
        <f t="shared" ca="1" si="50"/>
        <v>1899.2914152292142</v>
      </c>
      <c r="AZ26" s="138">
        <f t="shared" ca="1" si="51"/>
        <v>1943.4501154274044</v>
      </c>
      <c r="BA26" s="138">
        <f t="shared" ca="1" si="52"/>
        <v>1988.6355094691819</v>
      </c>
      <c r="BB26" s="138">
        <f t="shared" ca="1" si="53"/>
        <v>2034.8714680808978</v>
      </c>
      <c r="BC26" s="138">
        <f t="shared" ca="1" si="54"/>
        <v>2082.1824169854876</v>
      </c>
      <c r="BD26" s="138">
        <f t="shared" ca="1" si="55"/>
        <v>2130.5933498061936</v>
      </c>
      <c r="BE26" s="138">
        <f t="shared" ca="1" si="56"/>
        <v>2180.1298412702986</v>
      </c>
      <c r="BF26" s="138">
        <f t="shared" ca="1" si="57"/>
        <v>2230.8180607198478</v>
      </c>
      <c r="BG26" s="138">
        <f t="shared" ca="1" si="58"/>
        <v>2282.684785936498</v>
      </c>
      <c r="BH26" s="138">
        <f t="shared" ca="1" si="59"/>
        <v>2335.7574172877935</v>
      </c>
      <c r="BI26" s="138">
        <f t="shared" ca="1" si="60"/>
        <v>2390.0639922023456</v>
      </c>
      <c r="BJ26" s="138">
        <f t="shared" ca="1" si="60"/>
        <v>2445.6331999815616</v>
      </c>
      <c r="BK26" s="138">
        <f t="shared" ca="1" si="61"/>
        <v>2502.4943969557462</v>
      </c>
      <c r="BL26" s="138">
        <f t="shared" ca="1" si="62"/>
        <v>2560.6776219925864</v>
      </c>
      <c r="BM26" s="138">
        <f t="shared" ca="1" si="63"/>
        <v>2620.2136123662062</v>
      </c>
      <c r="BN26" s="138">
        <f t="shared" ca="1" si="64"/>
        <v>2681.1338199951829</v>
      </c>
      <c r="BO26" s="138">
        <f t="shared" ca="1" si="65"/>
        <v>2743.4704280580945</v>
      </c>
      <c r="BP26" s="138">
        <f t="shared" ca="1" si="66"/>
        <v>2807.2563679953828</v>
      </c>
      <c r="BQ26" s="138">
        <f t="shared" ca="1" si="67"/>
        <v>2872.5253369065113</v>
      </c>
      <c r="BR26" s="138">
        <f t="shared" ca="1" si="68"/>
        <v>2939.3118153516066</v>
      </c>
      <c r="BS26" s="138">
        <f t="shared" ca="1" si="69"/>
        <v>3007.6510855669917</v>
      </c>
    </row>
    <row r="27" spans="2:71" x14ac:dyDescent="0.2">
      <c r="C27" s="138" t="str">
        <f t="shared" ca="1" si="2"/>
        <v/>
      </c>
      <c r="D27" s="138" t="str">
        <f t="shared" ca="1" si="3"/>
        <v/>
      </c>
      <c r="E27" s="138" t="str">
        <f t="shared" ca="1" si="4"/>
        <v/>
      </c>
      <c r="F27" s="138" t="str">
        <f t="shared" ca="1" si="5"/>
        <v/>
      </c>
      <c r="G27" s="138" t="str">
        <f t="shared" ca="1" si="6"/>
        <v/>
      </c>
      <c r="H27" s="138">
        <f t="shared" ca="1" si="7"/>
        <v>675.16659739173087</v>
      </c>
      <c r="I27" s="138">
        <f t="shared" ca="1" si="8"/>
        <v>690.8642829174961</v>
      </c>
      <c r="J27" s="138">
        <f t="shared" ca="1" si="9"/>
        <v>706.9269410764125</v>
      </c>
      <c r="K27" s="138">
        <f t="shared" ca="1" si="10"/>
        <v>723.36305751578982</v>
      </c>
      <c r="L27" s="138">
        <f t="shared" ca="1" si="11"/>
        <v>740.18131517501854</v>
      </c>
      <c r="M27" s="138">
        <f t="shared" ca="1" si="12"/>
        <v>757.39059887262908</v>
      </c>
      <c r="N27" s="138">
        <f t="shared" ca="1" si="13"/>
        <v>775.00000000000057</v>
      </c>
      <c r="O27" s="138">
        <f t="shared" ca="1" si="14"/>
        <v>793.01882132419814</v>
      </c>
      <c r="P27" s="138">
        <f t="shared" ca="1" si="15"/>
        <v>811.45658190247741</v>
      </c>
      <c r="Q27" s="138">
        <f t="shared" ca="1" si="16"/>
        <v>830.32302211105139</v>
      </c>
      <c r="R27" s="138">
        <f t="shared" ca="1" si="17"/>
        <v>849.6281087907762</v>
      </c>
      <c r="S27" s="138">
        <f t="shared" ca="1" si="18"/>
        <v>869.38204051247533</v>
      </c>
      <c r="T27" s="138">
        <f t="shared" ca="1" si="19"/>
        <v>889.59525296468246</v>
      </c>
      <c r="U27" s="138">
        <f t="shared" ca="1" si="20"/>
        <v>910.27842446665011</v>
      </c>
      <c r="V27" s="138">
        <f t="shared" ca="1" si="21"/>
        <v>931.44248160953612</v>
      </c>
      <c r="W27" s="138">
        <f t="shared" ca="1" si="22"/>
        <v>953.09860502874824</v>
      </c>
      <c r="X27" s="138">
        <f t="shared" ca="1" si="23"/>
        <v>975.2582353104965</v>
      </c>
      <c r="Y27" s="138">
        <f t="shared" ca="1" si="24"/>
        <v>997.93307903567336</v>
      </c>
      <c r="Z27" s="138">
        <f t="shared" ca="1" si="25"/>
        <v>1021.1351149642542</v>
      </c>
      <c r="AA27" s="138">
        <f t="shared" ca="1" si="26"/>
        <v>1044.8766003634862</v>
      </c>
      <c r="AB27" s="138">
        <f t="shared" ca="1" si="27"/>
        <v>1069.1700774832084</v>
      </c>
      <c r="AC27" s="138">
        <f t="shared" ca="1" si="28"/>
        <v>1094.0283801817225</v>
      </c>
      <c r="AD27" s="138">
        <f t="shared" ca="1" si="29"/>
        <v>1119.4646407057169</v>
      </c>
      <c r="AE27" s="138">
        <f t="shared" ca="1" si="30"/>
        <v>1145.4922966278243</v>
      </c>
      <c r="AF27" s="138">
        <f t="shared" ca="1" si="31"/>
        <v>1172.1250979454778</v>
      </c>
      <c r="AG27" s="138">
        <f t="shared" ca="1" si="32"/>
        <v>1199.3771143448159</v>
      </c>
      <c r="AH27" s="138">
        <f t="shared" ca="1" si="33"/>
        <v>1227.2627426334752</v>
      </c>
      <c r="AI27" s="138">
        <f t="shared" ca="1" si="34"/>
        <v>1255.7967143461942</v>
      </c>
      <c r="AJ27" s="138">
        <f t="shared" ca="1" si="35"/>
        <v>1284.9941035272502</v>
      </c>
      <c r="AK27" s="138">
        <f t="shared" ca="1" si="36"/>
        <v>1314.8703346938373</v>
      </c>
      <c r="AL27" s="138">
        <f t="shared" ca="1" si="37"/>
        <v>1345.4411909845935</v>
      </c>
      <c r="AM27" s="138">
        <f t="shared" ca="1" si="38"/>
        <v>1376.7228224975831</v>
      </c>
      <c r="AN27" s="138">
        <f t="shared" ca="1" si="39"/>
        <v>1408.7317548221365</v>
      </c>
      <c r="AO27" s="138">
        <f t="shared" ca="1" si="40"/>
        <v>1441.4848977690569</v>
      </c>
      <c r="AP27" s="138">
        <f t="shared" ca="1" si="41"/>
        <v>1474.9995543038051</v>
      </c>
      <c r="AQ27" s="138">
        <f t="shared" ca="1" si="42"/>
        <v>1509.2934296873809</v>
      </c>
      <c r="AR27" s="138">
        <f t="shared" ca="1" si="43"/>
        <v>1544.3846408297322</v>
      </c>
      <c r="AS27" s="138">
        <f t="shared" ca="1" si="44"/>
        <v>1580.2917258606303</v>
      </c>
      <c r="AT27" s="138">
        <f t="shared" ca="1" si="45"/>
        <v>1617.0336539230696</v>
      </c>
      <c r="AU27" s="138">
        <f t="shared" ca="1" si="46"/>
        <v>1654.6298351943651</v>
      </c>
      <c r="AV27" s="138">
        <f t="shared" ca="1" si="47"/>
        <v>1693.1001311402408</v>
      </c>
      <c r="AW27" s="138">
        <f t="shared" ca="1" si="48"/>
        <v>1732.4648650073266</v>
      </c>
      <c r="AX27" s="138">
        <f t="shared" ca="1" si="49"/>
        <v>1772.7448325596067</v>
      </c>
      <c r="AY27" s="138">
        <f t="shared" ca="1" si="50"/>
        <v>1813.9613130644918</v>
      </c>
      <c r="AZ27" s="138">
        <f t="shared" ca="1" si="51"/>
        <v>1856.1360805343188</v>
      </c>
      <c r="BA27" s="138">
        <f t="shared" ca="1" si="52"/>
        <v>1899.2914152292146</v>
      </c>
      <c r="BB27" s="138">
        <f t="shared" ca="1" si="53"/>
        <v>1943.4501154274049</v>
      </c>
      <c r="BC27" s="138">
        <f t="shared" ca="1" si="54"/>
        <v>1988.6355094691824</v>
      </c>
      <c r="BD27" s="138">
        <f t="shared" ca="1" si="55"/>
        <v>2034.8714680808982</v>
      </c>
      <c r="BE27" s="138">
        <f t="shared" ca="1" si="56"/>
        <v>2082.1824169854881</v>
      </c>
      <c r="BF27" s="138">
        <f t="shared" ca="1" si="57"/>
        <v>2130.5933498061941</v>
      </c>
      <c r="BG27" s="138">
        <f t="shared" ca="1" si="58"/>
        <v>2180.129841270299</v>
      </c>
      <c r="BH27" s="138">
        <f t="shared" ca="1" si="59"/>
        <v>2230.8180607198483</v>
      </c>
      <c r="BI27" s="138">
        <f t="shared" ca="1" si="60"/>
        <v>2282.6847859364984</v>
      </c>
      <c r="BJ27" s="138">
        <f t="shared" ca="1" si="60"/>
        <v>2335.7574172877939</v>
      </c>
      <c r="BK27" s="138">
        <f t="shared" ca="1" si="61"/>
        <v>2390.0639922023461</v>
      </c>
      <c r="BL27" s="138">
        <f t="shared" ca="1" si="62"/>
        <v>2445.633199981562</v>
      </c>
      <c r="BM27" s="138">
        <f t="shared" ca="1" si="63"/>
        <v>2502.4943969557467</v>
      </c>
      <c r="BN27" s="138">
        <f t="shared" ca="1" si="64"/>
        <v>2560.6776219925869</v>
      </c>
      <c r="BO27" s="138">
        <f t="shared" ca="1" si="65"/>
        <v>2620.2136123662067</v>
      </c>
      <c r="BP27" s="138">
        <f t="shared" ca="1" si="66"/>
        <v>2681.1338199951833</v>
      </c>
      <c r="BQ27" s="138">
        <f t="shared" ca="1" si="67"/>
        <v>2743.470428058095</v>
      </c>
      <c r="BR27" s="138">
        <f t="shared" ca="1" si="68"/>
        <v>2807.2563679953832</v>
      </c>
      <c r="BS27" s="138">
        <f t="shared" ca="1" si="69"/>
        <v>2872.5253369065117</v>
      </c>
    </row>
    <row r="28" spans="2:71" x14ac:dyDescent="0.2">
      <c r="C28" s="138" t="str">
        <f t="shared" ca="1" si="2"/>
        <v/>
      </c>
      <c r="D28" s="138" t="str">
        <f t="shared" ca="1" si="3"/>
        <v/>
      </c>
      <c r="E28" s="138" t="str">
        <f t="shared" ca="1" si="4"/>
        <v/>
      </c>
      <c r="F28" s="138" t="str">
        <f t="shared" ca="1" si="5"/>
        <v/>
      </c>
      <c r="G28" s="138" t="str">
        <f t="shared" ca="1" si="6"/>
        <v/>
      </c>
      <c r="H28" s="138" t="str">
        <f t="shared" ca="1" si="7"/>
        <v/>
      </c>
      <c r="I28" s="138">
        <f t="shared" ca="1" si="8"/>
        <v>659.82559166105546</v>
      </c>
      <c r="J28" s="138">
        <f t="shared" ca="1" si="9"/>
        <v>675.16659739173087</v>
      </c>
      <c r="K28" s="138">
        <f t="shared" ca="1" si="10"/>
        <v>690.8642829174961</v>
      </c>
      <c r="L28" s="138">
        <f t="shared" ca="1" si="11"/>
        <v>706.9269410764125</v>
      </c>
      <c r="M28" s="138">
        <f t="shared" ca="1" si="12"/>
        <v>723.36305751578982</v>
      </c>
      <c r="N28" s="138">
        <f t="shared" ca="1" si="13"/>
        <v>740.18131517501854</v>
      </c>
      <c r="O28" s="138">
        <f t="shared" ca="1" si="14"/>
        <v>757.39059887262908</v>
      </c>
      <c r="P28" s="138">
        <f t="shared" ca="1" si="15"/>
        <v>775.00000000000057</v>
      </c>
      <c r="Q28" s="138">
        <f t="shared" ca="1" si="16"/>
        <v>793.01882132419814</v>
      </c>
      <c r="R28" s="138">
        <f t="shared" ca="1" si="17"/>
        <v>811.45658190247741</v>
      </c>
      <c r="S28" s="138">
        <f t="shared" ca="1" si="18"/>
        <v>830.32302211105139</v>
      </c>
      <c r="T28" s="138">
        <f t="shared" ca="1" si="19"/>
        <v>849.6281087907762</v>
      </c>
      <c r="U28" s="138">
        <f t="shared" ca="1" si="20"/>
        <v>869.38204051247533</v>
      </c>
      <c r="V28" s="138">
        <f t="shared" ca="1" si="21"/>
        <v>889.59525296468246</v>
      </c>
      <c r="W28" s="138">
        <f t="shared" ca="1" si="22"/>
        <v>910.27842446665011</v>
      </c>
      <c r="X28" s="138">
        <f t="shared" ca="1" si="23"/>
        <v>931.44248160953612</v>
      </c>
      <c r="Y28" s="138">
        <f t="shared" ca="1" si="24"/>
        <v>953.09860502874824</v>
      </c>
      <c r="Z28" s="138">
        <f t="shared" ca="1" si="25"/>
        <v>975.2582353104965</v>
      </c>
      <c r="AA28" s="138">
        <f t="shared" ca="1" si="26"/>
        <v>997.93307903567336</v>
      </c>
      <c r="AB28" s="138">
        <f t="shared" ca="1" si="27"/>
        <v>1021.1351149642542</v>
      </c>
      <c r="AC28" s="138">
        <f t="shared" ca="1" si="28"/>
        <v>1044.8766003634862</v>
      </c>
      <c r="AD28" s="138">
        <f t="shared" ca="1" si="29"/>
        <v>1069.1700774832084</v>
      </c>
      <c r="AE28" s="138">
        <f t="shared" ca="1" si="30"/>
        <v>1094.0283801817225</v>
      </c>
      <c r="AF28" s="138">
        <f t="shared" ca="1" si="31"/>
        <v>1119.4646407057169</v>
      </c>
      <c r="AG28" s="138">
        <f t="shared" ca="1" si="32"/>
        <v>1145.4922966278243</v>
      </c>
      <c r="AH28" s="138">
        <f t="shared" ca="1" si="33"/>
        <v>1172.1250979454778</v>
      </c>
      <c r="AI28" s="138">
        <f t="shared" ca="1" si="34"/>
        <v>1199.3771143448159</v>
      </c>
      <c r="AJ28" s="138">
        <f t="shared" ca="1" si="35"/>
        <v>1227.2627426334752</v>
      </c>
      <c r="AK28" s="138">
        <f t="shared" ca="1" si="36"/>
        <v>1255.7967143461942</v>
      </c>
      <c r="AL28" s="138">
        <f t="shared" ca="1" si="37"/>
        <v>1284.9941035272502</v>
      </c>
      <c r="AM28" s="138">
        <f t="shared" ca="1" si="38"/>
        <v>1314.8703346938373</v>
      </c>
      <c r="AN28" s="138">
        <f t="shared" ca="1" si="39"/>
        <v>1345.4411909845935</v>
      </c>
      <c r="AO28" s="138">
        <f t="shared" ca="1" si="40"/>
        <v>1376.7228224975831</v>
      </c>
      <c r="AP28" s="138">
        <f t="shared" ca="1" si="41"/>
        <v>1408.7317548221365</v>
      </c>
      <c r="AQ28" s="138">
        <f t="shared" ca="1" si="42"/>
        <v>1441.4848977690569</v>
      </c>
      <c r="AR28" s="138">
        <f t="shared" ca="1" si="43"/>
        <v>1474.9995543038051</v>
      </c>
      <c r="AS28" s="138">
        <f t="shared" ca="1" si="44"/>
        <v>1509.2934296873809</v>
      </c>
      <c r="AT28" s="138">
        <f t="shared" ca="1" si="45"/>
        <v>1544.3846408297322</v>
      </c>
      <c r="AU28" s="138">
        <f t="shared" ca="1" si="46"/>
        <v>1580.2917258606303</v>
      </c>
      <c r="AV28" s="138">
        <f t="shared" ca="1" si="47"/>
        <v>1617.0336539230696</v>
      </c>
      <c r="AW28" s="138">
        <f t="shared" ca="1" si="48"/>
        <v>1654.6298351943651</v>
      </c>
      <c r="AX28" s="138">
        <f t="shared" ca="1" si="49"/>
        <v>1693.1001311402408</v>
      </c>
      <c r="AY28" s="138">
        <f t="shared" ca="1" si="50"/>
        <v>1732.4648650073266</v>
      </c>
      <c r="AZ28" s="138">
        <f t="shared" ca="1" si="51"/>
        <v>1772.7448325596067</v>
      </c>
      <c r="BA28" s="138">
        <f t="shared" ca="1" si="52"/>
        <v>1813.9613130644918</v>
      </c>
      <c r="BB28" s="138">
        <f t="shared" ca="1" si="53"/>
        <v>1856.1360805343188</v>
      </c>
      <c r="BC28" s="138">
        <f t="shared" ca="1" si="54"/>
        <v>1899.2914152292146</v>
      </c>
      <c r="BD28" s="138">
        <f t="shared" ca="1" si="55"/>
        <v>1943.4501154274049</v>
      </c>
      <c r="BE28" s="138">
        <f t="shared" ca="1" si="56"/>
        <v>1988.6355094691824</v>
      </c>
      <c r="BF28" s="138">
        <f t="shared" ca="1" si="57"/>
        <v>2034.8714680808982</v>
      </c>
      <c r="BG28" s="138">
        <f t="shared" ca="1" si="58"/>
        <v>2082.1824169854881</v>
      </c>
      <c r="BH28" s="138">
        <f t="shared" ca="1" si="59"/>
        <v>2130.5933498061941</v>
      </c>
      <c r="BI28" s="138">
        <f t="shared" ca="1" si="60"/>
        <v>2180.129841270299</v>
      </c>
      <c r="BJ28" s="138">
        <f t="shared" ca="1" si="60"/>
        <v>2230.8180607198483</v>
      </c>
      <c r="BK28" s="138">
        <f t="shared" ca="1" si="61"/>
        <v>2282.6847859364984</v>
      </c>
      <c r="BL28" s="138">
        <f t="shared" ca="1" si="62"/>
        <v>2335.7574172877939</v>
      </c>
      <c r="BM28" s="138">
        <f t="shared" ca="1" si="63"/>
        <v>2390.0639922023461</v>
      </c>
      <c r="BN28" s="138">
        <f t="shared" ca="1" si="64"/>
        <v>2445.633199981562</v>
      </c>
      <c r="BO28" s="138">
        <f t="shared" ca="1" si="65"/>
        <v>2502.4943969557467</v>
      </c>
      <c r="BP28" s="138">
        <f t="shared" ca="1" si="66"/>
        <v>2560.6776219925869</v>
      </c>
      <c r="BQ28" s="138">
        <f t="shared" ca="1" si="67"/>
        <v>2620.2136123662067</v>
      </c>
      <c r="BR28" s="138">
        <f t="shared" ca="1" si="68"/>
        <v>2681.1338199951833</v>
      </c>
      <c r="BS28" s="138">
        <f t="shared" ca="1" si="69"/>
        <v>2743.470428058095</v>
      </c>
    </row>
    <row r="29" spans="2:71" x14ac:dyDescent="0.2">
      <c r="C29" s="138" t="str">
        <f t="shared" ca="1" si="2"/>
        <v/>
      </c>
      <c r="D29" s="138" t="str">
        <f t="shared" ca="1" si="3"/>
        <v/>
      </c>
      <c r="E29" s="138" t="str">
        <f t="shared" ca="1" si="4"/>
        <v/>
      </c>
      <c r="F29" s="138" t="str">
        <f t="shared" ca="1" si="5"/>
        <v/>
      </c>
      <c r="G29" s="138" t="str">
        <f t="shared" ca="1" si="6"/>
        <v/>
      </c>
      <c r="H29" s="138" t="str">
        <f t="shared" ca="1" si="7"/>
        <v/>
      </c>
      <c r="I29" s="138" t="str">
        <f t="shared" ca="1" si="8"/>
        <v/>
      </c>
      <c r="J29" s="138">
        <f t="shared" ca="1" si="9"/>
        <v>644.83316131568165</v>
      </c>
      <c r="K29" s="138">
        <f t="shared" ca="1" si="10"/>
        <v>659.82559166105546</v>
      </c>
      <c r="L29" s="138">
        <f t="shared" ca="1" si="11"/>
        <v>675.16659739173087</v>
      </c>
      <c r="M29" s="138">
        <f t="shared" ca="1" si="12"/>
        <v>690.8642829174961</v>
      </c>
      <c r="N29" s="138">
        <f t="shared" ca="1" si="13"/>
        <v>706.9269410764125</v>
      </c>
      <c r="O29" s="138">
        <f t="shared" ca="1" si="14"/>
        <v>723.36305751578982</v>
      </c>
      <c r="P29" s="138">
        <f t="shared" ca="1" si="15"/>
        <v>740.18131517501854</v>
      </c>
      <c r="Q29" s="138">
        <f t="shared" ca="1" si="16"/>
        <v>757.39059887262908</v>
      </c>
      <c r="R29" s="138">
        <f t="shared" ca="1" si="17"/>
        <v>775.00000000000057</v>
      </c>
      <c r="S29" s="138">
        <f t="shared" ca="1" si="18"/>
        <v>793.01882132419814</v>
      </c>
      <c r="T29" s="138">
        <f t="shared" ca="1" si="19"/>
        <v>811.45658190247741</v>
      </c>
      <c r="U29" s="138">
        <f t="shared" ca="1" si="20"/>
        <v>830.32302211105139</v>
      </c>
      <c r="V29" s="138">
        <f t="shared" ca="1" si="21"/>
        <v>849.6281087907762</v>
      </c>
      <c r="W29" s="138">
        <f t="shared" ca="1" si="22"/>
        <v>869.38204051247533</v>
      </c>
      <c r="X29" s="138">
        <f t="shared" ca="1" si="23"/>
        <v>889.59525296468246</v>
      </c>
      <c r="Y29" s="138">
        <f t="shared" ca="1" si="24"/>
        <v>910.27842446665011</v>
      </c>
      <c r="Z29" s="138">
        <f t="shared" ca="1" si="25"/>
        <v>931.44248160953612</v>
      </c>
      <c r="AA29" s="138">
        <f t="shared" ca="1" si="26"/>
        <v>953.09860502874824</v>
      </c>
      <c r="AB29" s="138">
        <f t="shared" ca="1" si="27"/>
        <v>975.2582353104965</v>
      </c>
      <c r="AC29" s="138">
        <f t="shared" ca="1" si="28"/>
        <v>997.93307903567336</v>
      </c>
      <c r="AD29" s="138">
        <f t="shared" ca="1" si="29"/>
        <v>1021.1351149642542</v>
      </c>
      <c r="AE29" s="138">
        <f t="shared" ca="1" si="30"/>
        <v>1044.8766003634862</v>
      </c>
      <c r="AF29" s="138">
        <f t="shared" ca="1" si="31"/>
        <v>1069.1700774832084</v>
      </c>
      <c r="AG29" s="138">
        <f t="shared" ca="1" si="32"/>
        <v>1094.0283801817225</v>
      </c>
      <c r="AH29" s="138">
        <f t="shared" ca="1" si="33"/>
        <v>1119.4646407057169</v>
      </c>
      <c r="AI29" s="138">
        <f t="shared" ca="1" si="34"/>
        <v>1145.4922966278243</v>
      </c>
      <c r="AJ29" s="138">
        <f t="shared" ca="1" si="35"/>
        <v>1172.1250979454778</v>
      </c>
      <c r="AK29" s="138">
        <f t="shared" ca="1" si="36"/>
        <v>1199.3771143448159</v>
      </c>
      <c r="AL29" s="138">
        <f t="shared" ca="1" si="37"/>
        <v>1227.2627426334752</v>
      </c>
      <c r="AM29" s="138">
        <f t="shared" ca="1" si="38"/>
        <v>1255.7967143461942</v>
      </c>
      <c r="AN29" s="138">
        <f t="shared" ca="1" si="39"/>
        <v>1284.9941035272502</v>
      </c>
      <c r="AO29" s="138">
        <f t="shared" ca="1" si="40"/>
        <v>1314.8703346938373</v>
      </c>
      <c r="AP29" s="138">
        <f t="shared" ca="1" si="41"/>
        <v>1345.4411909845935</v>
      </c>
      <c r="AQ29" s="138">
        <f t="shared" ca="1" si="42"/>
        <v>1376.7228224975831</v>
      </c>
      <c r="AR29" s="138">
        <f t="shared" ca="1" si="43"/>
        <v>1408.7317548221365</v>
      </c>
      <c r="AS29" s="138">
        <f t="shared" ca="1" si="44"/>
        <v>1441.4848977690569</v>
      </c>
      <c r="AT29" s="138">
        <f t="shared" ca="1" si="45"/>
        <v>1474.9995543038051</v>
      </c>
      <c r="AU29" s="138">
        <f t="shared" ca="1" si="46"/>
        <v>1509.2934296873809</v>
      </c>
      <c r="AV29" s="138">
        <f t="shared" ca="1" si="47"/>
        <v>1544.3846408297322</v>
      </c>
      <c r="AW29" s="138">
        <f t="shared" ca="1" si="48"/>
        <v>1580.2917258606303</v>
      </c>
      <c r="AX29" s="138">
        <f t="shared" ca="1" si="49"/>
        <v>1617.0336539230696</v>
      </c>
      <c r="AY29" s="138">
        <f t="shared" ca="1" si="50"/>
        <v>1654.6298351943651</v>
      </c>
      <c r="AZ29" s="138">
        <f t="shared" ca="1" si="51"/>
        <v>1693.1001311402408</v>
      </c>
      <c r="BA29" s="138">
        <f t="shared" ca="1" si="52"/>
        <v>1732.4648650073266</v>
      </c>
      <c r="BB29" s="138">
        <f t="shared" ca="1" si="53"/>
        <v>1772.7448325596067</v>
      </c>
      <c r="BC29" s="138">
        <f t="shared" ca="1" si="54"/>
        <v>1813.9613130644918</v>
      </c>
      <c r="BD29" s="138">
        <f t="shared" ca="1" si="55"/>
        <v>1856.1360805343188</v>
      </c>
      <c r="BE29" s="138">
        <f t="shared" ca="1" si="56"/>
        <v>1899.2914152292146</v>
      </c>
      <c r="BF29" s="138">
        <f t="shared" ca="1" si="57"/>
        <v>1943.4501154274049</v>
      </c>
      <c r="BG29" s="138">
        <f t="shared" ca="1" si="58"/>
        <v>1988.6355094691824</v>
      </c>
      <c r="BH29" s="138">
        <f t="shared" ca="1" si="59"/>
        <v>2034.8714680808982</v>
      </c>
      <c r="BI29" s="138">
        <f t="shared" ca="1" si="60"/>
        <v>2082.1824169854881</v>
      </c>
      <c r="BJ29" s="138">
        <f t="shared" ca="1" si="60"/>
        <v>2130.5933498061941</v>
      </c>
      <c r="BK29" s="138">
        <f t="shared" ca="1" si="61"/>
        <v>2180.129841270299</v>
      </c>
      <c r="BL29" s="138">
        <f t="shared" ca="1" si="62"/>
        <v>2230.8180607198483</v>
      </c>
      <c r="BM29" s="138">
        <f t="shared" ca="1" si="63"/>
        <v>2282.6847859364984</v>
      </c>
      <c r="BN29" s="138">
        <f t="shared" ca="1" si="64"/>
        <v>2335.7574172877939</v>
      </c>
      <c r="BO29" s="138">
        <f t="shared" ca="1" si="65"/>
        <v>2390.0639922023461</v>
      </c>
      <c r="BP29" s="138">
        <f t="shared" ca="1" si="66"/>
        <v>2445.633199981562</v>
      </c>
      <c r="BQ29" s="138">
        <f t="shared" ca="1" si="67"/>
        <v>2502.4943969557467</v>
      </c>
      <c r="BR29" s="138">
        <f t="shared" ca="1" si="68"/>
        <v>2560.6776219925869</v>
      </c>
      <c r="BS29" s="138">
        <f t="shared" ca="1" si="69"/>
        <v>2620.2136123662067</v>
      </c>
    </row>
    <row r="30" spans="2:71" x14ac:dyDescent="0.2">
      <c r="C30" s="138" t="str">
        <f t="shared" ca="1" si="2"/>
        <v/>
      </c>
      <c r="D30" s="138" t="str">
        <f t="shared" ca="1" si="3"/>
        <v/>
      </c>
      <c r="E30" s="138" t="str">
        <f t="shared" ca="1" si="4"/>
        <v/>
      </c>
      <c r="F30" s="138" t="str">
        <f t="shared" ca="1" si="5"/>
        <v/>
      </c>
      <c r="G30" s="138" t="str">
        <f t="shared" ca="1" si="6"/>
        <v/>
      </c>
      <c r="H30" s="138" t="str">
        <f t="shared" ca="1" si="7"/>
        <v/>
      </c>
      <c r="I30" s="138" t="str">
        <f t="shared" ca="1" si="8"/>
        <v/>
      </c>
      <c r="J30" s="138" t="str">
        <f t="shared" ca="1" si="9"/>
        <v/>
      </c>
      <c r="K30" s="138">
        <f t="shared" ca="1" si="10"/>
        <v>630.18138609266384</v>
      </c>
      <c r="L30" s="138">
        <f t="shared" ca="1" si="11"/>
        <v>644.83316131568176</v>
      </c>
      <c r="M30" s="138">
        <f t="shared" ca="1" si="12"/>
        <v>659.82559166105557</v>
      </c>
      <c r="N30" s="138">
        <f t="shared" ca="1" si="13"/>
        <v>675.16659739173099</v>
      </c>
      <c r="O30" s="138">
        <f t="shared" ca="1" si="14"/>
        <v>690.86428291749621</v>
      </c>
      <c r="P30" s="138">
        <f t="shared" ca="1" si="15"/>
        <v>706.92694107641262</v>
      </c>
      <c r="Q30" s="138">
        <f t="shared" ca="1" si="16"/>
        <v>723.36305751578993</v>
      </c>
      <c r="R30" s="138">
        <f t="shared" ca="1" si="17"/>
        <v>740.18131517501865</v>
      </c>
      <c r="S30" s="138">
        <f t="shared" ca="1" si="18"/>
        <v>757.3905988726292</v>
      </c>
      <c r="T30" s="138">
        <f t="shared" ca="1" si="19"/>
        <v>775.00000000000068</v>
      </c>
      <c r="U30" s="138">
        <f t="shared" ca="1" si="20"/>
        <v>793.01882132419826</v>
      </c>
      <c r="V30" s="138">
        <f t="shared" ca="1" si="21"/>
        <v>811.45658190247752</v>
      </c>
      <c r="W30" s="138">
        <f t="shared" ca="1" si="22"/>
        <v>830.3230221110515</v>
      </c>
      <c r="X30" s="138">
        <f t="shared" ca="1" si="23"/>
        <v>849.62810879077631</v>
      </c>
      <c r="Y30" s="138">
        <f t="shared" ca="1" si="24"/>
        <v>869.38204051247544</v>
      </c>
      <c r="Z30" s="138">
        <f t="shared" ca="1" si="25"/>
        <v>889.59525296468257</v>
      </c>
      <c r="AA30" s="138">
        <f t="shared" ca="1" si="26"/>
        <v>910.27842446665022</v>
      </c>
      <c r="AB30" s="138">
        <f t="shared" ca="1" si="27"/>
        <v>931.44248160953623</v>
      </c>
      <c r="AC30" s="138">
        <f t="shared" ca="1" si="28"/>
        <v>953.09860502874835</v>
      </c>
      <c r="AD30" s="138">
        <f t="shared" ca="1" si="29"/>
        <v>975.25823531049662</v>
      </c>
      <c r="AE30" s="138">
        <f t="shared" ca="1" si="30"/>
        <v>997.93307903567347</v>
      </c>
      <c r="AF30" s="138">
        <f t="shared" ca="1" si="31"/>
        <v>1021.1351149642543</v>
      </c>
      <c r="AG30" s="138">
        <f t="shared" ca="1" si="32"/>
        <v>1044.8766003634862</v>
      </c>
      <c r="AH30" s="138">
        <f t="shared" ca="1" si="33"/>
        <v>1069.1700774832084</v>
      </c>
      <c r="AI30" s="138">
        <f t="shared" ca="1" si="34"/>
        <v>1094.0283801817225</v>
      </c>
      <c r="AJ30" s="138">
        <f t="shared" ca="1" si="35"/>
        <v>1119.4646407057169</v>
      </c>
      <c r="AK30" s="138">
        <f t="shared" ca="1" si="36"/>
        <v>1145.4922966278243</v>
      </c>
      <c r="AL30" s="138">
        <f t="shared" ca="1" si="37"/>
        <v>1172.1250979454778</v>
      </c>
      <c r="AM30" s="138">
        <f t="shared" ca="1" si="38"/>
        <v>1199.3771143448159</v>
      </c>
      <c r="AN30" s="138">
        <f t="shared" ca="1" si="39"/>
        <v>1227.2627426334752</v>
      </c>
      <c r="AO30" s="138">
        <f t="shared" ca="1" si="40"/>
        <v>1255.7967143461942</v>
      </c>
      <c r="AP30" s="138">
        <f t="shared" ca="1" si="41"/>
        <v>1284.9941035272502</v>
      </c>
      <c r="AQ30" s="138">
        <f t="shared" ca="1" si="42"/>
        <v>1314.8703346938373</v>
      </c>
      <c r="AR30" s="138">
        <f t="shared" ca="1" si="43"/>
        <v>1345.4411909845935</v>
      </c>
      <c r="AS30" s="138">
        <f t="shared" ca="1" si="44"/>
        <v>1376.7228224975831</v>
      </c>
      <c r="AT30" s="138">
        <f t="shared" ca="1" si="45"/>
        <v>1408.7317548221365</v>
      </c>
      <c r="AU30" s="138">
        <f t="shared" ca="1" si="46"/>
        <v>1441.4848977690569</v>
      </c>
      <c r="AV30" s="138">
        <f t="shared" ca="1" si="47"/>
        <v>1474.9995543038051</v>
      </c>
      <c r="AW30" s="138">
        <f t="shared" ca="1" si="48"/>
        <v>1509.2934296873809</v>
      </c>
      <c r="AX30" s="138">
        <f t="shared" ca="1" si="49"/>
        <v>1544.3846408297322</v>
      </c>
      <c r="AY30" s="138">
        <f t="shared" ca="1" si="50"/>
        <v>1580.2917258606303</v>
      </c>
      <c r="AZ30" s="138">
        <f t="shared" ca="1" si="51"/>
        <v>1617.0336539230696</v>
      </c>
      <c r="BA30" s="138">
        <f t="shared" ca="1" si="52"/>
        <v>1654.6298351943651</v>
      </c>
      <c r="BB30" s="138">
        <f t="shared" ca="1" si="53"/>
        <v>1693.1001311402408</v>
      </c>
      <c r="BC30" s="138">
        <f t="shared" ca="1" si="54"/>
        <v>1732.4648650073266</v>
      </c>
      <c r="BD30" s="138">
        <f t="shared" ca="1" si="55"/>
        <v>1772.7448325596067</v>
      </c>
      <c r="BE30" s="138">
        <f t="shared" ca="1" si="56"/>
        <v>1813.9613130644918</v>
      </c>
      <c r="BF30" s="138">
        <f t="shared" ca="1" si="57"/>
        <v>1856.1360805343188</v>
      </c>
      <c r="BG30" s="138">
        <f t="shared" ca="1" si="58"/>
        <v>1899.2914152292146</v>
      </c>
      <c r="BH30" s="138">
        <f t="shared" ca="1" si="59"/>
        <v>1943.4501154274049</v>
      </c>
      <c r="BI30" s="138">
        <f t="shared" ca="1" si="60"/>
        <v>1988.6355094691824</v>
      </c>
      <c r="BJ30" s="138">
        <f t="shared" ca="1" si="60"/>
        <v>2034.8714680808982</v>
      </c>
      <c r="BK30" s="138">
        <f t="shared" ca="1" si="61"/>
        <v>2082.1824169854881</v>
      </c>
      <c r="BL30" s="138">
        <f t="shared" ca="1" si="62"/>
        <v>2130.5933498061941</v>
      </c>
      <c r="BM30" s="138">
        <f t="shared" ca="1" si="63"/>
        <v>2180.129841270299</v>
      </c>
      <c r="BN30" s="138">
        <f t="shared" ca="1" si="64"/>
        <v>2230.8180607198483</v>
      </c>
      <c r="BO30" s="138">
        <f t="shared" ca="1" si="65"/>
        <v>2282.6847859364984</v>
      </c>
      <c r="BP30" s="138">
        <f t="shared" ca="1" si="66"/>
        <v>2335.7574172877939</v>
      </c>
      <c r="BQ30" s="138">
        <f t="shared" ca="1" si="67"/>
        <v>2390.0639922023461</v>
      </c>
      <c r="BR30" s="138">
        <f t="shared" ca="1" si="68"/>
        <v>2445.633199981562</v>
      </c>
      <c r="BS30" s="138">
        <f t="shared" ca="1" si="69"/>
        <v>2502.4943969557467</v>
      </c>
    </row>
    <row r="31" spans="2:71" x14ac:dyDescent="0.2">
      <c r="C31" s="138" t="str">
        <f t="shared" ca="1" si="2"/>
        <v/>
      </c>
      <c r="D31" s="138" t="str">
        <f t="shared" ca="1" si="3"/>
        <v/>
      </c>
      <c r="E31" s="138" t="str">
        <f t="shared" ca="1" si="4"/>
        <v/>
      </c>
      <c r="F31" s="138" t="str">
        <f t="shared" ca="1" si="5"/>
        <v/>
      </c>
      <c r="G31" s="138" t="str">
        <f t="shared" ca="1" si="6"/>
        <v/>
      </c>
      <c r="H31" s="138" t="str">
        <f t="shared" ca="1" si="7"/>
        <v/>
      </c>
      <c r="I31" s="138" t="str">
        <f t="shared" ca="1" si="8"/>
        <v/>
      </c>
      <c r="J31" s="138" t="str">
        <f t="shared" ca="1" si="9"/>
        <v/>
      </c>
      <c r="K31" s="138" t="str">
        <f t="shared" ca="1" si="10"/>
        <v/>
      </c>
      <c r="L31" s="138">
        <f t="shared" ca="1" si="11"/>
        <v>615.86252569174951</v>
      </c>
      <c r="M31" s="138">
        <f t="shared" ca="1" si="12"/>
        <v>630.18138609266396</v>
      </c>
      <c r="N31" s="138">
        <f t="shared" ca="1" si="13"/>
        <v>644.83316131568188</v>
      </c>
      <c r="O31" s="138">
        <f t="shared" ca="1" si="14"/>
        <v>659.82559166105568</v>
      </c>
      <c r="P31" s="138">
        <f t="shared" ca="1" si="15"/>
        <v>675.1665973917311</v>
      </c>
      <c r="Q31" s="138">
        <f t="shared" ca="1" si="16"/>
        <v>690.86428291749633</v>
      </c>
      <c r="R31" s="138">
        <f t="shared" ca="1" si="17"/>
        <v>706.92694107641273</v>
      </c>
      <c r="S31" s="138">
        <f t="shared" ca="1" si="18"/>
        <v>723.36305751579005</v>
      </c>
      <c r="T31" s="138">
        <f t="shared" ca="1" si="19"/>
        <v>740.18131517501877</v>
      </c>
      <c r="U31" s="138">
        <f t="shared" ca="1" si="20"/>
        <v>757.39059887262931</v>
      </c>
      <c r="V31" s="138">
        <f t="shared" ca="1" si="21"/>
        <v>775.0000000000008</v>
      </c>
      <c r="W31" s="138">
        <f t="shared" ca="1" si="22"/>
        <v>793.01882132419837</v>
      </c>
      <c r="X31" s="138">
        <f t="shared" ca="1" si="23"/>
        <v>811.45658190247764</v>
      </c>
      <c r="Y31" s="138">
        <f t="shared" ca="1" si="24"/>
        <v>830.32302211105161</v>
      </c>
      <c r="Z31" s="138">
        <f t="shared" ca="1" si="25"/>
        <v>849.62810879077642</v>
      </c>
      <c r="AA31" s="138">
        <f t="shared" ca="1" si="26"/>
        <v>869.38204051247567</v>
      </c>
      <c r="AB31" s="138">
        <f t="shared" ca="1" si="27"/>
        <v>889.5952529646828</v>
      </c>
      <c r="AC31" s="138">
        <f t="shared" ca="1" si="28"/>
        <v>910.27842446665045</v>
      </c>
      <c r="AD31" s="138">
        <f t="shared" ca="1" si="29"/>
        <v>931.44248160953646</v>
      </c>
      <c r="AE31" s="138">
        <f t="shared" ca="1" si="30"/>
        <v>953.09860502874858</v>
      </c>
      <c r="AF31" s="138">
        <f t="shared" ca="1" si="31"/>
        <v>975.25823531049684</v>
      </c>
      <c r="AG31" s="138">
        <f t="shared" ca="1" si="32"/>
        <v>997.9330790356737</v>
      </c>
      <c r="AH31" s="138">
        <f t="shared" ca="1" si="33"/>
        <v>1021.1351149642545</v>
      </c>
      <c r="AI31" s="138">
        <f t="shared" ca="1" si="34"/>
        <v>1044.8766003634864</v>
      </c>
      <c r="AJ31" s="138">
        <f t="shared" ca="1" si="35"/>
        <v>1069.1700774832086</v>
      </c>
      <c r="AK31" s="138">
        <f t="shared" ca="1" si="36"/>
        <v>1094.0283801817227</v>
      </c>
      <c r="AL31" s="138">
        <f t="shared" ca="1" si="37"/>
        <v>1119.4646407057171</v>
      </c>
      <c r="AM31" s="138">
        <f t="shared" ca="1" si="38"/>
        <v>1145.4922966278245</v>
      </c>
      <c r="AN31" s="138">
        <f t="shared" ca="1" si="39"/>
        <v>1172.125097945478</v>
      </c>
      <c r="AO31" s="138">
        <f t="shared" ca="1" si="40"/>
        <v>1199.3771143448162</v>
      </c>
      <c r="AP31" s="138">
        <f t="shared" ca="1" si="41"/>
        <v>1227.2627426334755</v>
      </c>
      <c r="AQ31" s="138">
        <f t="shared" ca="1" si="42"/>
        <v>1255.7967143461944</v>
      </c>
      <c r="AR31" s="138">
        <f t="shared" ca="1" si="43"/>
        <v>1284.9941035272504</v>
      </c>
      <c r="AS31" s="138">
        <f t="shared" ca="1" si="44"/>
        <v>1314.8703346938375</v>
      </c>
      <c r="AT31" s="138">
        <f t="shared" ca="1" si="45"/>
        <v>1345.4411909845937</v>
      </c>
      <c r="AU31" s="138">
        <f t="shared" ca="1" si="46"/>
        <v>1376.7228224975834</v>
      </c>
      <c r="AV31" s="138">
        <f t="shared" ca="1" si="47"/>
        <v>1408.7317548221367</v>
      </c>
      <c r="AW31" s="138">
        <f t="shared" ca="1" si="48"/>
        <v>1441.4848977690572</v>
      </c>
      <c r="AX31" s="138">
        <f t="shared" ca="1" si="49"/>
        <v>1474.9995543038053</v>
      </c>
      <c r="AY31" s="138">
        <f t="shared" ca="1" si="50"/>
        <v>1509.2934296873811</v>
      </c>
      <c r="AZ31" s="138">
        <f t="shared" ca="1" si="51"/>
        <v>1544.3846408297325</v>
      </c>
      <c r="BA31" s="138">
        <f t="shared" ca="1" si="52"/>
        <v>1580.2917258606305</v>
      </c>
      <c r="BB31" s="138">
        <f t="shared" ca="1" si="53"/>
        <v>1617.0336539230698</v>
      </c>
      <c r="BC31" s="138">
        <f t="shared" ca="1" si="54"/>
        <v>1654.6298351943653</v>
      </c>
      <c r="BD31" s="138">
        <f t="shared" ca="1" si="55"/>
        <v>1693.100131140241</v>
      </c>
      <c r="BE31" s="138">
        <f t="shared" ca="1" si="56"/>
        <v>1732.4648650073268</v>
      </c>
      <c r="BF31" s="138">
        <f t="shared" ca="1" si="57"/>
        <v>1772.7448325596069</v>
      </c>
      <c r="BG31" s="138">
        <f t="shared" ca="1" si="58"/>
        <v>1813.9613130644921</v>
      </c>
      <c r="BH31" s="138">
        <f t="shared" ca="1" si="59"/>
        <v>1856.136080534319</v>
      </c>
      <c r="BI31" s="138">
        <f t="shared" ca="1" si="60"/>
        <v>1899.2914152292149</v>
      </c>
      <c r="BJ31" s="138">
        <f t="shared" ca="1" si="60"/>
        <v>1943.4501154274051</v>
      </c>
      <c r="BK31" s="138">
        <f t="shared" ca="1" si="61"/>
        <v>1988.6355094691826</v>
      </c>
      <c r="BL31" s="138">
        <f t="shared" ca="1" si="62"/>
        <v>2034.8714680808985</v>
      </c>
      <c r="BM31" s="138">
        <f t="shared" ca="1" si="63"/>
        <v>2082.1824169854885</v>
      </c>
      <c r="BN31" s="138">
        <f t="shared" ca="1" si="64"/>
        <v>2130.593349806195</v>
      </c>
      <c r="BO31" s="138">
        <f t="shared" ca="1" si="65"/>
        <v>2180.1298412702999</v>
      </c>
      <c r="BP31" s="138">
        <f t="shared" ca="1" si="66"/>
        <v>2230.8180607198492</v>
      </c>
      <c r="BQ31" s="138">
        <f t="shared" ca="1" si="67"/>
        <v>2282.6847859364993</v>
      </c>
      <c r="BR31" s="138">
        <f t="shared" ca="1" si="68"/>
        <v>2335.7574172877949</v>
      </c>
      <c r="BS31" s="138">
        <f t="shared" ca="1" si="69"/>
        <v>2390.063992202347</v>
      </c>
    </row>
    <row r="32" spans="2:71" x14ac:dyDescent="0.2">
      <c r="C32" s="138" t="str">
        <f t="shared" ca="1" si="2"/>
        <v/>
      </c>
      <c r="D32" s="138" t="str">
        <f t="shared" ca="1" si="3"/>
        <v/>
      </c>
      <c r="E32" s="138" t="str">
        <f t="shared" ca="1" si="4"/>
        <v/>
      </c>
      <c r="F32" s="138" t="str">
        <f t="shared" ca="1" si="5"/>
        <v/>
      </c>
      <c r="G32" s="138" t="str">
        <f t="shared" ca="1" si="6"/>
        <v/>
      </c>
      <c r="H32" s="138" t="str">
        <f t="shared" ca="1" si="7"/>
        <v/>
      </c>
      <c r="I32" s="138" t="str">
        <f t="shared" ca="1" si="8"/>
        <v/>
      </c>
      <c r="J32" s="138" t="str">
        <f t="shared" ca="1" si="9"/>
        <v/>
      </c>
      <c r="K32" s="138" t="str">
        <f t="shared" ca="1" si="10"/>
        <v/>
      </c>
      <c r="L32" s="138" t="str">
        <f t="shared" ca="1" si="11"/>
        <v/>
      </c>
      <c r="M32" s="138">
        <f t="shared" ca="1" si="12"/>
        <v>601.86901568630162</v>
      </c>
      <c r="N32" s="138">
        <f t="shared" ca="1" si="13"/>
        <v>615.86252569174951</v>
      </c>
      <c r="O32" s="138">
        <f t="shared" ca="1" si="14"/>
        <v>630.18138609266396</v>
      </c>
      <c r="P32" s="138">
        <f t="shared" ca="1" si="15"/>
        <v>644.83316131568188</v>
      </c>
      <c r="Q32" s="138">
        <f t="shared" ca="1" si="16"/>
        <v>659.82559166105568</v>
      </c>
      <c r="R32" s="138">
        <f t="shared" ca="1" si="17"/>
        <v>675.1665973917311</v>
      </c>
      <c r="S32" s="138">
        <f t="shared" ca="1" si="18"/>
        <v>690.86428291749633</v>
      </c>
      <c r="T32" s="138">
        <f t="shared" ca="1" si="19"/>
        <v>706.92694107641273</v>
      </c>
      <c r="U32" s="138">
        <f t="shared" ca="1" si="20"/>
        <v>723.36305751579005</v>
      </c>
      <c r="V32" s="138">
        <f t="shared" ca="1" si="21"/>
        <v>740.18131517501877</v>
      </c>
      <c r="W32" s="138">
        <f t="shared" ca="1" si="22"/>
        <v>757.39059887262931</v>
      </c>
      <c r="X32" s="138">
        <f t="shared" ca="1" si="23"/>
        <v>775.0000000000008</v>
      </c>
      <c r="Y32" s="138">
        <f t="shared" ca="1" si="24"/>
        <v>793.01882132419837</v>
      </c>
      <c r="Z32" s="138">
        <f t="shared" ca="1" si="25"/>
        <v>811.45658190247764</v>
      </c>
      <c r="AA32" s="138">
        <f t="shared" ca="1" si="26"/>
        <v>830.32302211105161</v>
      </c>
      <c r="AB32" s="138">
        <f t="shared" ca="1" si="27"/>
        <v>849.62810879077642</v>
      </c>
      <c r="AC32" s="138">
        <f t="shared" ca="1" si="28"/>
        <v>869.38204051247567</v>
      </c>
      <c r="AD32" s="138">
        <f t="shared" ca="1" si="29"/>
        <v>889.5952529646828</v>
      </c>
      <c r="AE32" s="138">
        <f t="shared" ca="1" si="30"/>
        <v>910.27842446665045</v>
      </c>
      <c r="AF32" s="138">
        <f t="shared" ca="1" si="31"/>
        <v>931.44248160953646</v>
      </c>
      <c r="AG32" s="138">
        <f t="shared" ca="1" si="32"/>
        <v>953.09860502874858</v>
      </c>
      <c r="AH32" s="138">
        <f t="shared" ca="1" si="33"/>
        <v>975.25823531049684</v>
      </c>
      <c r="AI32" s="138">
        <f t="shared" ca="1" si="34"/>
        <v>997.9330790356737</v>
      </c>
      <c r="AJ32" s="138">
        <f t="shared" ca="1" si="35"/>
        <v>1021.1351149642545</v>
      </c>
      <c r="AK32" s="138">
        <f t="shared" ca="1" si="36"/>
        <v>1044.8766003634864</v>
      </c>
      <c r="AL32" s="138">
        <f t="shared" ca="1" si="37"/>
        <v>1069.1700774832086</v>
      </c>
      <c r="AM32" s="138">
        <f t="shared" ca="1" si="38"/>
        <v>1094.0283801817227</v>
      </c>
      <c r="AN32" s="138">
        <f t="shared" ca="1" si="39"/>
        <v>1119.4646407057171</v>
      </c>
      <c r="AO32" s="138">
        <f t="shared" ca="1" si="40"/>
        <v>1145.4922966278245</v>
      </c>
      <c r="AP32" s="138">
        <f t="shared" ca="1" si="41"/>
        <v>1172.125097945478</v>
      </c>
      <c r="AQ32" s="138">
        <f t="shared" ca="1" si="42"/>
        <v>1199.3771143448162</v>
      </c>
      <c r="AR32" s="138">
        <f t="shared" ca="1" si="43"/>
        <v>1227.2627426334755</v>
      </c>
      <c r="AS32" s="138">
        <f t="shared" ca="1" si="44"/>
        <v>1255.7967143461944</v>
      </c>
      <c r="AT32" s="138">
        <f t="shared" ca="1" si="45"/>
        <v>1284.9941035272504</v>
      </c>
      <c r="AU32" s="138">
        <f t="shared" ca="1" si="46"/>
        <v>1314.8703346938375</v>
      </c>
      <c r="AV32" s="138">
        <f t="shared" ca="1" si="47"/>
        <v>1345.4411909845937</v>
      </c>
      <c r="AW32" s="138">
        <f t="shared" ca="1" si="48"/>
        <v>1376.7228224975834</v>
      </c>
      <c r="AX32" s="138">
        <f t="shared" ca="1" si="49"/>
        <v>1408.7317548221367</v>
      </c>
      <c r="AY32" s="138">
        <f t="shared" ca="1" si="50"/>
        <v>1441.4848977690572</v>
      </c>
      <c r="AZ32" s="138">
        <f t="shared" ca="1" si="51"/>
        <v>1474.9995543038053</v>
      </c>
      <c r="BA32" s="138">
        <f t="shared" ca="1" si="52"/>
        <v>1509.2934296873811</v>
      </c>
      <c r="BB32" s="138">
        <f t="shared" ca="1" si="53"/>
        <v>1544.3846408297325</v>
      </c>
      <c r="BC32" s="138">
        <f t="shared" ca="1" si="54"/>
        <v>1580.2917258606305</v>
      </c>
      <c r="BD32" s="138">
        <f t="shared" ca="1" si="55"/>
        <v>1617.0336539230698</v>
      </c>
      <c r="BE32" s="138">
        <f t="shared" ca="1" si="56"/>
        <v>1654.6298351943653</v>
      </c>
      <c r="BF32" s="138">
        <f t="shared" ca="1" si="57"/>
        <v>1693.100131140241</v>
      </c>
      <c r="BG32" s="138">
        <f t="shared" ca="1" si="58"/>
        <v>1732.4648650073268</v>
      </c>
      <c r="BH32" s="138">
        <f t="shared" ca="1" si="59"/>
        <v>1772.7448325596069</v>
      </c>
      <c r="BI32" s="138">
        <f t="shared" ca="1" si="60"/>
        <v>1813.9613130644921</v>
      </c>
      <c r="BJ32" s="138">
        <f t="shared" ca="1" si="60"/>
        <v>1856.136080534319</v>
      </c>
      <c r="BK32" s="138">
        <f t="shared" ca="1" si="61"/>
        <v>1899.2914152292149</v>
      </c>
      <c r="BL32" s="138">
        <f t="shared" ca="1" si="62"/>
        <v>1943.4501154274051</v>
      </c>
      <c r="BM32" s="138">
        <f t="shared" ca="1" si="63"/>
        <v>1988.6355094691826</v>
      </c>
      <c r="BN32" s="138">
        <f t="shared" ca="1" si="64"/>
        <v>2034.8714680808985</v>
      </c>
      <c r="BO32" s="138">
        <f t="shared" ca="1" si="65"/>
        <v>2082.1824169854885</v>
      </c>
      <c r="BP32" s="138">
        <f t="shared" ca="1" si="66"/>
        <v>2130.593349806195</v>
      </c>
      <c r="BQ32" s="138">
        <f t="shared" ca="1" si="67"/>
        <v>2180.1298412702999</v>
      </c>
      <c r="BR32" s="138">
        <f t="shared" ca="1" si="68"/>
        <v>2230.8180607198492</v>
      </c>
      <c r="BS32" s="138">
        <f t="shared" ca="1" si="69"/>
        <v>2282.6847859364993</v>
      </c>
    </row>
    <row r="33" spans="3:71" x14ac:dyDescent="0.2">
      <c r="C33" s="138" t="str">
        <f t="shared" ca="1" si="2"/>
        <v/>
      </c>
      <c r="D33" s="138" t="str">
        <f t="shared" ca="1" si="3"/>
        <v/>
      </c>
      <c r="E33" s="138" t="str">
        <f t="shared" ca="1" si="4"/>
        <v/>
      </c>
      <c r="F33" s="138" t="str">
        <f t="shared" ca="1" si="5"/>
        <v/>
      </c>
      <c r="G33" s="138" t="str">
        <f t="shared" ca="1" si="6"/>
        <v/>
      </c>
      <c r="H33" s="138" t="str">
        <f t="shared" ca="1" si="7"/>
        <v/>
      </c>
      <c r="I33" s="138" t="str">
        <f t="shared" ca="1" si="8"/>
        <v/>
      </c>
      <c r="J33" s="138" t="str">
        <f t="shared" ca="1" si="9"/>
        <v/>
      </c>
      <c r="K33" s="138" t="str">
        <f t="shared" ca="1" si="10"/>
        <v/>
      </c>
      <c r="L33" s="138" t="str">
        <f t="shared" ca="1" si="11"/>
        <v/>
      </c>
      <c r="M33" s="138" t="str">
        <f t="shared" ca="1" si="12"/>
        <v/>
      </c>
      <c r="N33" s="138">
        <f t="shared" ca="1" si="13"/>
        <v>588.19346352713228</v>
      </c>
      <c r="O33" s="138">
        <f t="shared" ca="1" si="14"/>
        <v>601.86901568630174</v>
      </c>
      <c r="P33" s="138">
        <f t="shared" ca="1" si="15"/>
        <v>615.86252569174962</v>
      </c>
      <c r="Q33" s="138">
        <f t="shared" ca="1" si="16"/>
        <v>630.18138609266407</v>
      </c>
      <c r="R33" s="138">
        <f t="shared" ca="1" si="17"/>
        <v>644.83316131568199</v>
      </c>
      <c r="S33" s="138">
        <f t="shared" ca="1" si="18"/>
        <v>659.8255916610558</v>
      </c>
      <c r="T33" s="138">
        <f t="shared" ca="1" si="19"/>
        <v>675.16659739173122</v>
      </c>
      <c r="U33" s="138">
        <f t="shared" ca="1" si="20"/>
        <v>690.86428291749644</v>
      </c>
      <c r="V33" s="138">
        <f t="shared" ca="1" si="21"/>
        <v>706.92694107641285</v>
      </c>
      <c r="W33" s="138">
        <f t="shared" ca="1" si="22"/>
        <v>723.36305751579016</v>
      </c>
      <c r="X33" s="138">
        <f t="shared" ca="1" si="23"/>
        <v>740.18131517501888</v>
      </c>
      <c r="Y33" s="138">
        <f t="shared" ca="1" si="24"/>
        <v>757.39059887262943</v>
      </c>
      <c r="Z33" s="138">
        <f t="shared" ca="1" si="25"/>
        <v>775.00000000000091</v>
      </c>
      <c r="AA33" s="138">
        <f t="shared" ca="1" si="26"/>
        <v>793.01882132419848</v>
      </c>
      <c r="AB33" s="138">
        <f t="shared" ca="1" si="27"/>
        <v>811.45658190247775</v>
      </c>
      <c r="AC33" s="138">
        <f t="shared" ca="1" si="28"/>
        <v>830.32302211105173</v>
      </c>
      <c r="AD33" s="138">
        <f t="shared" ca="1" si="29"/>
        <v>849.62810879077654</v>
      </c>
      <c r="AE33" s="138">
        <f t="shared" ca="1" si="30"/>
        <v>869.38204051247578</v>
      </c>
      <c r="AF33" s="138">
        <f t="shared" ca="1" si="31"/>
        <v>889.59525296468303</v>
      </c>
      <c r="AG33" s="138">
        <f t="shared" ca="1" si="32"/>
        <v>910.27842446665068</v>
      </c>
      <c r="AH33" s="138">
        <f t="shared" ca="1" si="33"/>
        <v>931.44248160953669</v>
      </c>
      <c r="AI33" s="138">
        <f t="shared" ca="1" si="34"/>
        <v>953.09860502874881</v>
      </c>
      <c r="AJ33" s="138">
        <f t="shared" ca="1" si="35"/>
        <v>975.25823531049718</v>
      </c>
      <c r="AK33" s="138">
        <f t="shared" ca="1" si="36"/>
        <v>997.93307903567404</v>
      </c>
      <c r="AL33" s="138">
        <f t="shared" ca="1" si="37"/>
        <v>1021.1351149642549</v>
      </c>
      <c r="AM33" s="138">
        <f t="shared" ca="1" si="38"/>
        <v>1044.8766003634869</v>
      </c>
      <c r="AN33" s="138">
        <f t="shared" ca="1" si="39"/>
        <v>1069.1700774832091</v>
      </c>
      <c r="AO33" s="138">
        <f t="shared" ca="1" si="40"/>
        <v>1094.0283801817232</v>
      </c>
      <c r="AP33" s="138">
        <f t="shared" ca="1" si="41"/>
        <v>1119.4646407057176</v>
      </c>
      <c r="AQ33" s="138">
        <f t="shared" ca="1" si="42"/>
        <v>1145.492296627825</v>
      </c>
      <c r="AR33" s="138">
        <f t="shared" ca="1" si="43"/>
        <v>1172.1250979454785</v>
      </c>
      <c r="AS33" s="138">
        <f t="shared" ca="1" si="44"/>
        <v>1199.3771143448166</v>
      </c>
      <c r="AT33" s="138">
        <f t="shared" ca="1" si="45"/>
        <v>1227.2627426334759</v>
      </c>
      <c r="AU33" s="138">
        <f t="shared" ca="1" si="46"/>
        <v>1255.7967143461949</v>
      </c>
      <c r="AV33" s="138">
        <f t="shared" ca="1" si="47"/>
        <v>1284.9941035272509</v>
      </c>
      <c r="AW33" s="138">
        <f t="shared" ca="1" si="48"/>
        <v>1314.870334693838</v>
      </c>
      <c r="AX33" s="138">
        <f t="shared" ca="1" si="49"/>
        <v>1345.4411909845942</v>
      </c>
      <c r="AY33" s="138">
        <f t="shared" ca="1" si="50"/>
        <v>1376.7228224975838</v>
      </c>
      <c r="AZ33" s="138">
        <f t="shared" ca="1" si="51"/>
        <v>1408.7317548221372</v>
      </c>
      <c r="BA33" s="138">
        <f t="shared" ca="1" si="52"/>
        <v>1441.4848977690576</v>
      </c>
      <c r="BB33" s="138">
        <f t="shared" ca="1" si="53"/>
        <v>1474.9995543038058</v>
      </c>
      <c r="BC33" s="138">
        <f t="shared" ca="1" si="54"/>
        <v>1509.2934296873816</v>
      </c>
      <c r="BD33" s="138">
        <f t="shared" ca="1" si="55"/>
        <v>1544.3846408297329</v>
      </c>
      <c r="BE33" s="138">
        <f t="shared" ca="1" si="56"/>
        <v>1580.291725860631</v>
      </c>
      <c r="BF33" s="138">
        <f t="shared" ca="1" si="57"/>
        <v>1617.0336539230702</v>
      </c>
      <c r="BG33" s="138">
        <f t="shared" ca="1" si="58"/>
        <v>1654.6298351943658</v>
      </c>
      <c r="BH33" s="138">
        <f t="shared" ca="1" si="59"/>
        <v>1693.1001311402415</v>
      </c>
      <c r="BI33" s="138">
        <f t="shared" ca="1" si="60"/>
        <v>1732.4648650073273</v>
      </c>
      <c r="BJ33" s="138">
        <f t="shared" ca="1" si="60"/>
        <v>1772.7448325596074</v>
      </c>
      <c r="BK33" s="138">
        <f t="shared" ca="1" si="61"/>
        <v>1813.9613130644927</v>
      </c>
      <c r="BL33" s="138">
        <f t="shared" ca="1" si="62"/>
        <v>1856.1360805343197</v>
      </c>
      <c r="BM33" s="138">
        <f t="shared" ca="1" si="63"/>
        <v>1899.2914152292155</v>
      </c>
      <c r="BN33" s="138">
        <f t="shared" ca="1" si="64"/>
        <v>1943.450115427406</v>
      </c>
      <c r="BO33" s="138">
        <f t="shared" ca="1" si="65"/>
        <v>1988.6355094691835</v>
      </c>
      <c r="BP33" s="138">
        <f t="shared" ca="1" si="66"/>
        <v>2034.8714680808994</v>
      </c>
      <c r="BQ33" s="138">
        <f t="shared" ca="1" si="67"/>
        <v>2082.1824169854895</v>
      </c>
      <c r="BR33" s="138">
        <f t="shared" ca="1" si="68"/>
        <v>2130.5933498061959</v>
      </c>
      <c r="BS33" s="138">
        <f t="shared" ca="1" si="69"/>
        <v>2180.1298412703009</v>
      </c>
    </row>
    <row r="34" spans="3:71" x14ac:dyDescent="0.2">
      <c r="C34" s="138" t="str">
        <f t="shared" ca="1" si="2"/>
        <v/>
      </c>
      <c r="D34" s="138" t="str">
        <f t="shared" ca="1" si="3"/>
        <v/>
      </c>
      <c r="E34" s="138" t="str">
        <f t="shared" ca="1" si="4"/>
        <v/>
      </c>
      <c r="F34" s="138" t="str">
        <f t="shared" ca="1" si="5"/>
        <v/>
      </c>
      <c r="G34" s="138" t="str">
        <f t="shared" ca="1" si="6"/>
        <v/>
      </c>
      <c r="H34" s="138" t="str">
        <f t="shared" ca="1" si="7"/>
        <v/>
      </c>
      <c r="I34" s="138" t="str">
        <f t="shared" ca="1" si="8"/>
        <v/>
      </c>
      <c r="J34" s="138" t="str">
        <f t="shared" ca="1" si="9"/>
        <v/>
      </c>
      <c r="K34" s="138" t="str">
        <f t="shared" ca="1" si="10"/>
        <v/>
      </c>
      <c r="L34" s="138" t="str">
        <f t="shared" ca="1" si="11"/>
        <v/>
      </c>
      <c r="M34" s="138" t="str">
        <f t="shared" ca="1" si="12"/>
        <v/>
      </c>
      <c r="N34" s="138" t="str">
        <f t="shared" ca="1" si="13"/>
        <v/>
      </c>
      <c r="O34" s="138">
        <f t="shared" ca="1" si="14"/>
        <v>574.82864463713599</v>
      </c>
      <c r="P34" s="138">
        <f t="shared" ca="1" si="15"/>
        <v>588.19346352713239</v>
      </c>
      <c r="Q34" s="138">
        <f t="shared" ca="1" si="16"/>
        <v>601.86901568630185</v>
      </c>
      <c r="R34" s="138">
        <f t="shared" ca="1" si="17"/>
        <v>615.86252569174974</v>
      </c>
      <c r="S34" s="138">
        <f t="shared" ca="1" si="18"/>
        <v>630.18138609266418</v>
      </c>
      <c r="T34" s="138">
        <f t="shared" ca="1" si="19"/>
        <v>644.8331613156821</v>
      </c>
      <c r="U34" s="138">
        <f t="shared" ca="1" si="20"/>
        <v>659.82559166105591</v>
      </c>
      <c r="V34" s="138">
        <f t="shared" ca="1" si="21"/>
        <v>675.16659739173144</v>
      </c>
      <c r="W34" s="138">
        <f t="shared" ca="1" si="22"/>
        <v>690.86428291749667</v>
      </c>
      <c r="X34" s="138">
        <f t="shared" ca="1" si="23"/>
        <v>706.92694107641307</v>
      </c>
      <c r="Y34" s="138">
        <f t="shared" ca="1" si="24"/>
        <v>723.36305751579039</v>
      </c>
      <c r="Z34" s="138">
        <f t="shared" ca="1" si="25"/>
        <v>740.18131517501911</v>
      </c>
      <c r="AA34" s="138">
        <f t="shared" ca="1" si="26"/>
        <v>757.39059887262977</v>
      </c>
      <c r="AB34" s="138">
        <f t="shared" ca="1" si="27"/>
        <v>775.00000000000125</v>
      </c>
      <c r="AC34" s="138">
        <f t="shared" ca="1" si="28"/>
        <v>793.01882132419883</v>
      </c>
      <c r="AD34" s="138">
        <f t="shared" ca="1" si="29"/>
        <v>811.45658190247809</v>
      </c>
      <c r="AE34" s="138">
        <f t="shared" ca="1" si="30"/>
        <v>830.32302211105207</v>
      </c>
      <c r="AF34" s="138">
        <f t="shared" ca="1" si="31"/>
        <v>849.62810879077699</v>
      </c>
      <c r="AG34" s="138">
        <f t="shared" ca="1" si="32"/>
        <v>869.38204051247624</v>
      </c>
      <c r="AH34" s="138">
        <f t="shared" ca="1" si="33"/>
        <v>889.59525296468348</v>
      </c>
      <c r="AI34" s="138">
        <f t="shared" ca="1" si="34"/>
        <v>910.27842446665113</v>
      </c>
      <c r="AJ34" s="138">
        <f t="shared" ca="1" si="35"/>
        <v>931.44248160953714</v>
      </c>
      <c r="AK34" s="138">
        <f t="shared" ca="1" si="36"/>
        <v>953.09860502874926</v>
      </c>
      <c r="AL34" s="138">
        <f t="shared" ca="1" si="37"/>
        <v>975.25823531049764</v>
      </c>
      <c r="AM34" s="138">
        <f t="shared" ca="1" si="38"/>
        <v>997.9330790356745</v>
      </c>
      <c r="AN34" s="138">
        <f t="shared" ca="1" si="39"/>
        <v>1021.1351149642553</v>
      </c>
      <c r="AO34" s="138">
        <f t="shared" ca="1" si="40"/>
        <v>1044.8766003634873</v>
      </c>
      <c r="AP34" s="138">
        <f t="shared" ca="1" si="41"/>
        <v>1069.1700774832095</v>
      </c>
      <c r="AQ34" s="138">
        <f t="shared" ca="1" si="42"/>
        <v>1094.0283801817236</v>
      </c>
      <c r="AR34" s="138">
        <f t="shared" ca="1" si="43"/>
        <v>1119.464640705718</v>
      </c>
      <c r="AS34" s="138">
        <f t="shared" ca="1" si="44"/>
        <v>1145.4922966278255</v>
      </c>
      <c r="AT34" s="138">
        <f t="shared" ca="1" si="45"/>
        <v>1172.125097945479</v>
      </c>
      <c r="AU34" s="138">
        <f t="shared" ca="1" si="46"/>
        <v>1199.3771143448173</v>
      </c>
      <c r="AV34" s="138">
        <f t="shared" ca="1" si="47"/>
        <v>1227.2627426334766</v>
      </c>
      <c r="AW34" s="138">
        <f t="shared" ca="1" si="48"/>
        <v>1255.7967143461956</v>
      </c>
      <c r="AX34" s="138">
        <f t="shared" ca="1" si="49"/>
        <v>1284.9941035272516</v>
      </c>
      <c r="AY34" s="138">
        <f t="shared" ca="1" si="50"/>
        <v>1314.8703346938387</v>
      </c>
      <c r="AZ34" s="138">
        <f t="shared" ca="1" si="51"/>
        <v>1345.4411909845949</v>
      </c>
      <c r="BA34" s="138">
        <f t="shared" ca="1" si="52"/>
        <v>1376.7228224975845</v>
      </c>
      <c r="BB34" s="138">
        <f t="shared" ca="1" si="53"/>
        <v>1408.7317548221379</v>
      </c>
      <c r="BC34" s="138">
        <f t="shared" ca="1" si="54"/>
        <v>1441.4848977690583</v>
      </c>
      <c r="BD34" s="138">
        <f t="shared" ca="1" si="55"/>
        <v>1474.9995543038065</v>
      </c>
      <c r="BE34" s="138">
        <f t="shared" ca="1" si="56"/>
        <v>1509.2934296873823</v>
      </c>
      <c r="BF34" s="138">
        <f t="shared" ca="1" si="57"/>
        <v>1544.3846408297336</v>
      </c>
      <c r="BG34" s="138">
        <f t="shared" ca="1" si="58"/>
        <v>1580.2917258606317</v>
      </c>
      <c r="BH34" s="138">
        <f t="shared" ca="1" si="59"/>
        <v>1617.0336539230709</v>
      </c>
      <c r="BI34" s="138">
        <f t="shared" ca="1" si="60"/>
        <v>1654.6298351943665</v>
      </c>
      <c r="BJ34" s="138">
        <f t="shared" ca="1" si="60"/>
        <v>1693.1001311402422</v>
      </c>
      <c r="BK34" s="138">
        <f t="shared" ca="1" si="61"/>
        <v>1732.4648650073279</v>
      </c>
      <c r="BL34" s="138">
        <f t="shared" ca="1" si="62"/>
        <v>1772.7448325596081</v>
      </c>
      <c r="BM34" s="138">
        <f t="shared" ca="1" si="63"/>
        <v>1813.9613130644934</v>
      </c>
      <c r="BN34" s="138">
        <f t="shared" ca="1" si="64"/>
        <v>1856.1360805343204</v>
      </c>
      <c r="BO34" s="138">
        <f t="shared" ca="1" si="65"/>
        <v>1899.2914152292162</v>
      </c>
      <c r="BP34" s="138">
        <f t="shared" ca="1" si="66"/>
        <v>1943.4501154274067</v>
      </c>
      <c r="BQ34" s="138">
        <f t="shared" ca="1" si="67"/>
        <v>1988.6355094691842</v>
      </c>
      <c r="BR34" s="138">
        <f t="shared" ca="1" si="68"/>
        <v>2034.8714680809001</v>
      </c>
      <c r="BS34" s="138">
        <f t="shared" ca="1" si="69"/>
        <v>2082.1824169854899</v>
      </c>
    </row>
    <row r="35" spans="3:71" x14ac:dyDescent="0.2">
      <c r="C35" s="138" t="str">
        <f t="shared" ca="1" si="2"/>
        <v/>
      </c>
      <c r="D35" s="138" t="str">
        <f t="shared" ca="1" si="3"/>
        <v/>
      </c>
      <c r="E35" s="138" t="str">
        <f t="shared" ca="1" si="4"/>
        <v/>
      </c>
      <c r="F35" s="138" t="str">
        <f t="shared" ca="1" si="5"/>
        <v/>
      </c>
      <c r="G35" s="138" t="str">
        <f t="shared" ca="1" si="6"/>
        <v/>
      </c>
      <c r="H35" s="138" t="str">
        <f t="shared" ca="1" si="7"/>
        <v/>
      </c>
      <c r="I35" s="138" t="str">
        <f t="shared" ca="1" si="8"/>
        <v/>
      </c>
      <c r="J35" s="138" t="str">
        <f t="shared" ca="1" si="9"/>
        <v/>
      </c>
      <c r="K35" s="138" t="str">
        <f t="shared" ca="1" si="10"/>
        <v/>
      </c>
      <c r="L35" s="138" t="str">
        <f t="shared" ca="1" si="11"/>
        <v/>
      </c>
      <c r="M35" s="138" t="str">
        <f t="shared" ca="1" si="12"/>
        <v/>
      </c>
      <c r="N35" s="138" t="str">
        <f t="shared" ca="1" si="13"/>
        <v/>
      </c>
      <c r="O35" s="138" t="str">
        <f t="shared" ca="1" si="14"/>
        <v/>
      </c>
      <c r="P35" s="138">
        <f t="shared" ca="1" si="15"/>
        <v>561.76749859466042</v>
      </c>
      <c r="Q35" s="138">
        <f t="shared" ca="1" si="16"/>
        <v>574.82864463713599</v>
      </c>
      <c r="R35" s="138">
        <f t="shared" ca="1" si="17"/>
        <v>588.19346352713239</v>
      </c>
      <c r="S35" s="138">
        <f t="shared" ca="1" si="18"/>
        <v>601.86901568630185</v>
      </c>
      <c r="T35" s="138">
        <f t="shared" ca="1" si="19"/>
        <v>615.86252569174974</v>
      </c>
      <c r="U35" s="138">
        <f t="shared" ca="1" si="20"/>
        <v>630.18138609266418</v>
      </c>
      <c r="V35" s="138">
        <f t="shared" ca="1" si="21"/>
        <v>644.8331613156821</v>
      </c>
      <c r="W35" s="138">
        <f t="shared" ca="1" si="22"/>
        <v>659.82559166105591</v>
      </c>
      <c r="X35" s="138">
        <f t="shared" ca="1" si="23"/>
        <v>675.16659739173144</v>
      </c>
      <c r="Y35" s="138">
        <f t="shared" ca="1" si="24"/>
        <v>690.86428291749667</v>
      </c>
      <c r="Z35" s="138">
        <f t="shared" ca="1" si="25"/>
        <v>706.92694107641307</v>
      </c>
      <c r="AA35" s="138">
        <f t="shared" ca="1" si="26"/>
        <v>723.36305751579039</v>
      </c>
      <c r="AB35" s="138">
        <f t="shared" ca="1" si="27"/>
        <v>740.18131517501911</v>
      </c>
      <c r="AC35" s="138">
        <f t="shared" ca="1" si="28"/>
        <v>757.39059887262977</v>
      </c>
      <c r="AD35" s="138">
        <f t="shared" ca="1" si="29"/>
        <v>775.00000000000125</v>
      </c>
      <c r="AE35" s="138">
        <f t="shared" ca="1" si="30"/>
        <v>793.01882132419883</v>
      </c>
      <c r="AF35" s="138">
        <f t="shared" ca="1" si="31"/>
        <v>811.45658190247809</v>
      </c>
      <c r="AG35" s="138">
        <f t="shared" ca="1" si="32"/>
        <v>830.32302211105207</v>
      </c>
      <c r="AH35" s="138">
        <f t="shared" ca="1" si="33"/>
        <v>849.62810879077699</v>
      </c>
      <c r="AI35" s="138">
        <f t="shared" ca="1" si="34"/>
        <v>869.38204051247624</v>
      </c>
      <c r="AJ35" s="138">
        <f t="shared" ca="1" si="35"/>
        <v>889.59525296468348</v>
      </c>
      <c r="AK35" s="138">
        <f t="shared" ca="1" si="36"/>
        <v>910.27842446665113</v>
      </c>
      <c r="AL35" s="138">
        <f t="shared" ca="1" si="37"/>
        <v>931.44248160953714</v>
      </c>
      <c r="AM35" s="138">
        <f t="shared" ca="1" si="38"/>
        <v>953.09860502874926</v>
      </c>
      <c r="AN35" s="138">
        <f t="shared" ca="1" si="39"/>
        <v>975.25823531049764</v>
      </c>
      <c r="AO35" s="138">
        <f t="shared" ca="1" si="40"/>
        <v>997.9330790356745</v>
      </c>
      <c r="AP35" s="138">
        <f t="shared" ca="1" si="41"/>
        <v>1021.1351149642553</v>
      </c>
      <c r="AQ35" s="138">
        <f t="shared" ca="1" si="42"/>
        <v>1044.8766003634873</v>
      </c>
      <c r="AR35" s="138">
        <f t="shared" ca="1" si="43"/>
        <v>1069.1700774832095</v>
      </c>
      <c r="AS35" s="138">
        <f t="shared" ca="1" si="44"/>
        <v>1094.0283801817236</v>
      </c>
      <c r="AT35" s="138">
        <f t="shared" ca="1" si="45"/>
        <v>1119.464640705718</v>
      </c>
      <c r="AU35" s="138">
        <f t="shared" ca="1" si="46"/>
        <v>1145.4922966278255</v>
      </c>
      <c r="AV35" s="138">
        <f t="shared" ca="1" si="47"/>
        <v>1172.125097945479</v>
      </c>
      <c r="AW35" s="138">
        <f t="shared" ca="1" si="48"/>
        <v>1199.3771143448173</v>
      </c>
      <c r="AX35" s="138">
        <f t="shared" ca="1" si="49"/>
        <v>1227.2627426334766</v>
      </c>
      <c r="AY35" s="138">
        <f t="shared" ca="1" si="50"/>
        <v>1255.7967143461956</v>
      </c>
      <c r="AZ35" s="138">
        <f t="shared" ca="1" si="51"/>
        <v>1284.9941035272516</v>
      </c>
      <c r="BA35" s="138">
        <f t="shared" ca="1" si="52"/>
        <v>1314.8703346938387</v>
      </c>
      <c r="BB35" s="138">
        <f t="shared" ca="1" si="53"/>
        <v>1345.4411909845949</v>
      </c>
      <c r="BC35" s="138">
        <f t="shared" ca="1" si="54"/>
        <v>1376.7228224975845</v>
      </c>
      <c r="BD35" s="138">
        <f t="shared" ca="1" si="55"/>
        <v>1408.7317548221379</v>
      </c>
      <c r="BE35" s="138">
        <f t="shared" ca="1" si="56"/>
        <v>1441.4848977690583</v>
      </c>
      <c r="BF35" s="138">
        <f t="shared" ca="1" si="57"/>
        <v>1474.9995543038065</v>
      </c>
      <c r="BG35" s="138">
        <f t="shared" ca="1" si="58"/>
        <v>1509.2934296873823</v>
      </c>
      <c r="BH35" s="138">
        <f t="shared" ca="1" si="59"/>
        <v>1544.3846408297336</v>
      </c>
      <c r="BI35" s="138">
        <f t="shared" ca="1" si="60"/>
        <v>1580.2917258606317</v>
      </c>
      <c r="BJ35" s="138">
        <f t="shared" ca="1" si="60"/>
        <v>1617.0336539230709</v>
      </c>
      <c r="BK35" s="138">
        <f t="shared" ca="1" si="61"/>
        <v>1654.6298351943665</v>
      </c>
      <c r="BL35" s="138">
        <f t="shared" ca="1" si="62"/>
        <v>1693.1001311402422</v>
      </c>
      <c r="BM35" s="138">
        <f t="shared" ca="1" si="63"/>
        <v>1732.4648650073279</v>
      </c>
      <c r="BN35" s="138">
        <f t="shared" ca="1" si="64"/>
        <v>1772.7448325596081</v>
      </c>
      <c r="BO35" s="138">
        <f t="shared" ca="1" si="65"/>
        <v>1813.9613130644934</v>
      </c>
      <c r="BP35" s="138">
        <f t="shared" ca="1" si="66"/>
        <v>1856.1360805343204</v>
      </c>
      <c r="BQ35" s="138">
        <f t="shared" ca="1" si="67"/>
        <v>1899.2914152292162</v>
      </c>
      <c r="BR35" s="138">
        <f t="shared" ca="1" si="68"/>
        <v>1943.4501154274067</v>
      </c>
      <c r="BS35" s="138">
        <f t="shared" ca="1" si="69"/>
        <v>1988.6355094691842</v>
      </c>
    </row>
    <row r="36" spans="3:71" x14ac:dyDescent="0.2">
      <c r="C36" s="138" t="str">
        <f t="shared" ca="1" si="2"/>
        <v/>
      </c>
      <c r="D36" s="138" t="str">
        <f t="shared" ca="1" si="3"/>
        <v/>
      </c>
      <c r="E36" s="138" t="str">
        <f t="shared" ca="1" si="4"/>
        <v/>
      </c>
      <c r="F36" s="138" t="str">
        <f t="shared" ca="1" si="5"/>
        <v/>
      </c>
      <c r="G36" s="138" t="str">
        <f t="shared" ca="1" si="6"/>
        <v/>
      </c>
      <c r="H36" s="138" t="str">
        <f t="shared" ca="1" si="7"/>
        <v/>
      </c>
      <c r="I36" s="138" t="str">
        <f t="shared" ca="1" si="8"/>
        <v/>
      </c>
      <c r="J36" s="138" t="str">
        <f t="shared" ca="1" si="9"/>
        <v/>
      </c>
      <c r="K36" s="138" t="str">
        <f t="shared" ca="1" si="10"/>
        <v/>
      </c>
      <c r="L36" s="138" t="str">
        <f t="shared" ca="1" si="11"/>
        <v/>
      </c>
      <c r="M36" s="138" t="str">
        <f t="shared" ca="1" si="12"/>
        <v/>
      </c>
      <c r="N36" s="138" t="str">
        <f t="shared" ca="1" si="13"/>
        <v/>
      </c>
      <c r="O36" s="138" t="str">
        <f t="shared" ca="1" si="14"/>
        <v/>
      </c>
      <c r="P36" s="138" t="str">
        <f t="shared" ca="1" si="15"/>
        <v/>
      </c>
      <c r="Q36" s="138">
        <f t="shared" ca="1" si="16"/>
        <v>549.00312540359801</v>
      </c>
      <c r="R36" s="138">
        <f t="shared" ca="1" si="17"/>
        <v>561.76749859466054</v>
      </c>
      <c r="S36" s="138">
        <f t="shared" ca="1" si="18"/>
        <v>574.82864463713611</v>
      </c>
      <c r="T36" s="138">
        <f t="shared" ca="1" si="19"/>
        <v>588.19346352713251</v>
      </c>
      <c r="U36" s="138">
        <f t="shared" ca="1" si="20"/>
        <v>601.86901568630196</v>
      </c>
      <c r="V36" s="138">
        <f t="shared" ca="1" si="21"/>
        <v>615.86252569174985</v>
      </c>
      <c r="W36" s="138">
        <f t="shared" ca="1" si="22"/>
        <v>630.1813860926643</v>
      </c>
      <c r="X36" s="138">
        <f t="shared" ca="1" si="23"/>
        <v>644.83316131568222</v>
      </c>
      <c r="Y36" s="138">
        <f t="shared" ca="1" si="24"/>
        <v>659.82559166105602</v>
      </c>
      <c r="Z36" s="138">
        <f t="shared" ca="1" si="25"/>
        <v>675.16659739173156</v>
      </c>
      <c r="AA36" s="138">
        <f t="shared" ca="1" si="26"/>
        <v>690.86428291749678</v>
      </c>
      <c r="AB36" s="138">
        <f t="shared" ca="1" si="27"/>
        <v>706.92694107641319</v>
      </c>
      <c r="AC36" s="138">
        <f t="shared" ca="1" si="28"/>
        <v>723.3630575157905</v>
      </c>
      <c r="AD36" s="138">
        <f t="shared" ca="1" si="29"/>
        <v>740.18131517501922</v>
      </c>
      <c r="AE36" s="138">
        <f t="shared" ca="1" si="30"/>
        <v>757.39059887262988</v>
      </c>
      <c r="AF36" s="138">
        <f t="shared" ca="1" si="31"/>
        <v>775.00000000000136</v>
      </c>
      <c r="AG36" s="138">
        <f t="shared" ca="1" si="32"/>
        <v>793.01882132419894</v>
      </c>
      <c r="AH36" s="138">
        <f t="shared" ca="1" si="33"/>
        <v>811.45658190247832</v>
      </c>
      <c r="AI36" s="138">
        <f t="shared" ca="1" si="34"/>
        <v>830.3230221110523</v>
      </c>
      <c r="AJ36" s="138">
        <f t="shared" ca="1" si="35"/>
        <v>849.62810879077722</v>
      </c>
      <c r="AK36" s="138">
        <f t="shared" ca="1" si="36"/>
        <v>869.38204051247646</v>
      </c>
      <c r="AL36" s="138">
        <f t="shared" ca="1" si="37"/>
        <v>889.59525296468371</v>
      </c>
      <c r="AM36" s="138">
        <f t="shared" ca="1" si="38"/>
        <v>910.27842446665136</v>
      </c>
      <c r="AN36" s="138">
        <f t="shared" ca="1" si="39"/>
        <v>931.44248160953737</v>
      </c>
      <c r="AO36" s="138">
        <f t="shared" ca="1" si="40"/>
        <v>953.09860502874949</v>
      </c>
      <c r="AP36" s="138">
        <f t="shared" ca="1" si="41"/>
        <v>975.25823531049787</v>
      </c>
      <c r="AQ36" s="138">
        <f t="shared" ca="1" si="42"/>
        <v>997.93307903567472</v>
      </c>
      <c r="AR36" s="138">
        <f t="shared" ca="1" si="43"/>
        <v>1021.1351149642555</v>
      </c>
      <c r="AS36" s="138">
        <f t="shared" ca="1" si="44"/>
        <v>1044.8766003634876</v>
      </c>
      <c r="AT36" s="138">
        <f t="shared" ca="1" si="45"/>
        <v>1069.1700774832098</v>
      </c>
      <c r="AU36" s="138">
        <f t="shared" ca="1" si="46"/>
        <v>1094.0283801817238</v>
      </c>
      <c r="AV36" s="138">
        <f t="shared" ca="1" si="47"/>
        <v>1119.4646407057182</v>
      </c>
      <c r="AW36" s="138">
        <f t="shared" ca="1" si="48"/>
        <v>1145.4922966278257</v>
      </c>
      <c r="AX36" s="138">
        <f t="shared" ca="1" si="49"/>
        <v>1172.1250979454792</v>
      </c>
      <c r="AY36" s="138">
        <f t="shared" ca="1" si="50"/>
        <v>1199.3771143448175</v>
      </c>
      <c r="AZ36" s="138">
        <f t="shared" ca="1" si="51"/>
        <v>1227.2627426334768</v>
      </c>
      <c r="BA36" s="138">
        <f t="shared" ca="1" si="52"/>
        <v>1255.7967143461958</v>
      </c>
      <c r="BB36" s="138">
        <f t="shared" ca="1" si="53"/>
        <v>1284.9941035272518</v>
      </c>
      <c r="BC36" s="138">
        <f t="shared" ca="1" si="54"/>
        <v>1314.8703346938389</v>
      </c>
      <c r="BD36" s="138">
        <f t="shared" ca="1" si="55"/>
        <v>1345.4411909845951</v>
      </c>
      <c r="BE36" s="138">
        <f t="shared" ca="1" si="56"/>
        <v>1376.7228224975847</v>
      </c>
      <c r="BF36" s="138">
        <f t="shared" ca="1" si="57"/>
        <v>1408.7317548221381</v>
      </c>
      <c r="BG36" s="138">
        <f t="shared" ca="1" si="58"/>
        <v>1441.4848977690585</v>
      </c>
      <c r="BH36" s="138">
        <f t="shared" ca="1" si="59"/>
        <v>1474.9995543038067</v>
      </c>
      <c r="BI36" s="138">
        <f t="shared" ca="1" si="60"/>
        <v>1509.2934296873825</v>
      </c>
      <c r="BJ36" s="138">
        <f t="shared" ca="1" si="60"/>
        <v>1544.3846408297338</v>
      </c>
      <c r="BK36" s="138">
        <f t="shared" ca="1" si="61"/>
        <v>1580.2917258606319</v>
      </c>
      <c r="BL36" s="138">
        <f t="shared" ca="1" si="62"/>
        <v>1617.0336539230714</v>
      </c>
      <c r="BM36" s="138">
        <f t="shared" ca="1" si="63"/>
        <v>1654.6298351943669</v>
      </c>
      <c r="BN36" s="138">
        <f t="shared" ca="1" si="64"/>
        <v>1693.1001311402426</v>
      </c>
      <c r="BO36" s="138">
        <f t="shared" ca="1" si="65"/>
        <v>1732.4648650073284</v>
      </c>
      <c r="BP36" s="138">
        <f t="shared" ca="1" si="66"/>
        <v>1772.7448325596085</v>
      </c>
      <c r="BQ36" s="138">
        <f t="shared" ca="1" si="67"/>
        <v>1813.9613130644939</v>
      </c>
      <c r="BR36" s="138">
        <f t="shared" ca="1" si="68"/>
        <v>1856.1360805343209</v>
      </c>
      <c r="BS36" s="138">
        <f t="shared" ca="1" si="69"/>
        <v>1899.2914152292167</v>
      </c>
    </row>
    <row r="37" spans="3:71" x14ac:dyDescent="0.2">
      <c r="C37" s="138" t="str">
        <f t="shared" ca="1" si="2"/>
        <v/>
      </c>
      <c r="D37" s="138" t="str">
        <f t="shared" ca="1" si="3"/>
        <v/>
      </c>
      <c r="E37" s="138" t="str">
        <f t="shared" ca="1" si="4"/>
        <v/>
      </c>
      <c r="F37" s="138" t="str">
        <f t="shared" ca="1" si="5"/>
        <v/>
      </c>
      <c r="G37" s="138" t="str">
        <f t="shared" ca="1" si="6"/>
        <v/>
      </c>
      <c r="H37" s="138" t="str">
        <f t="shared" ca="1" si="7"/>
        <v/>
      </c>
      <c r="I37" s="138" t="str">
        <f t="shared" ca="1" si="8"/>
        <v/>
      </c>
      <c r="J37" s="138" t="str">
        <f t="shared" ca="1" si="9"/>
        <v/>
      </c>
      <c r="K37" s="138" t="str">
        <f t="shared" ca="1" si="10"/>
        <v/>
      </c>
      <c r="L37" s="138" t="str">
        <f t="shared" ca="1" si="11"/>
        <v/>
      </c>
      <c r="M37" s="138" t="str">
        <f t="shared" ca="1" si="12"/>
        <v/>
      </c>
      <c r="N37" s="138" t="str">
        <f t="shared" ca="1" si="13"/>
        <v/>
      </c>
      <c r="O37" s="138" t="str">
        <f t="shared" ca="1" si="14"/>
        <v/>
      </c>
      <c r="P37" s="138" t="str">
        <f t="shared" ca="1" si="15"/>
        <v/>
      </c>
      <c r="Q37" s="138" t="str">
        <f t="shared" ca="1" si="16"/>
        <v/>
      </c>
      <c r="R37" s="138">
        <f t="shared" ca="1" si="17"/>
        <v>536.52878184822703</v>
      </c>
      <c r="S37" s="138">
        <f t="shared" ca="1" si="18"/>
        <v>549.00312540359812</v>
      </c>
      <c r="T37" s="138">
        <f t="shared" ca="1" si="19"/>
        <v>561.76749859466065</v>
      </c>
      <c r="U37" s="138">
        <f t="shared" ca="1" si="20"/>
        <v>574.82864463713622</v>
      </c>
      <c r="V37" s="138">
        <f t="shared" ca="1" si="21"/>
        <v>588.19346352713262</v>
      </c>
      <c r="W37" s="138">
        <f t="shared" ca="1" si="22"/>
        <v>601.86901568630208</v>
      </c>
      <c r="X37" s="138">
        <f t="shared" ca="1" si="23"/>
        <v>615.86252569174997</v>
      </c>
      <c r="Y37" s="138">
        <f t="shared" ca="1" si="24"/>
        <v>630.18138609266441</v>
      </c>
      <c r="Z37" s="138">
        <f t="shared" ca="1" si="25"/>
        <v>644.83316131568233</v>
      </c>
      <c r="AA37" s="138">
        <f t="shared" ca="1" si="26"/>
        <v>659.82559166105614</v>
      </c>
      <c r="AB37" s="138">
        <f t="shared" ca="1" si="27"/>
        <v>675.16659739173167</v>
      </c>
      <c r="AC37" s="138">
        <f t="shared" ca="1" si="28"/>
        <v>690.86428291749689</v>
      </c>
      <c r="AD37" s="138">
        <f t="shared" ca="1" si="29"/>
        <v>706.9269410764133</v>
      </c>
      <c r="AE37" s="138">
        <f t="shared" ca="1" si="30"/>
        <v>723.36305751579062</v>
      </c>
      <c r="AF37" s="138">
        <f t="shared" ca="1" si="31"/>
        <v>740.18131517501934</v>
      </c>
      <c r="AG37" s="138">
        <f t="shared" ca="1" si="32"/>
        <v>757.39059887262999</v>
      </c>
      <c r="AH37" s="138">
        <f t="shared" ca="1" si="33"/>
        <v>775.00000000000148</v>
      </c>
      <c r="AI37" s="138">
        <f t="shared" ca="1" si="34"/>
        <v>793.01882132419905</v>
      </c>
      <c r="AJ37" s="138">
        <f t="shared" ca="1" si="35"/>
        <v>811.45658190247843</v>
      </c>
      <c r="AK37" s="138">
        <f t="shared" ca="1" si="36"/>
        <v>830.32302211105241</v>
      </c>
      <c r="AL37" s="138">
        <f t="shared" ca="1" si="37"/>
        <v>849.62810879077733</v>
      </c>
      <c r="AM37" s="138">
        <f t="shared" ca="1" si="38"/>
        <v>869.38204051247658</v>
      </c>
      <c r="AN37" s="138">
        <f t="shared" ca="1" si="39"/>
        <v>889.59525296468382</v>
      </c>
      <c r="AO37" s="138">
        <f t="shared" ca="1" si="40"/>
        <v>910.27842446665147</v>
      </c>
      <c r="AP37" s="138">
        <f t="shared" ca="1" si="41"/>
        <v>931.44248160953748</v>
      </c>
      <c r="AQ37" s="138">
        <f t="shared" ca="1" si="42"/>
        <v>953.0986050287496</v>
      </c>
      <c r="AR37" s="138">
        <f t="shared" ca="1" si="43"/>
        <v>975.25823531049798</v>
      </c>
      <c r="AS37" s="138">
        <f t="shared" ca="1" si="44"/>
        <v>997.93307903567484</v>
      </c>
      <c r="AT37" s="138">
        <f t="shared" ca="1" si="45"/>
        <v>1021.1351149642556</v>
      </c>
      <c r="AU37" s="138">
        <f t="shared" ca="1" si="46"/>
        <v>1044.8766003634878</v>
      </c>
      <c r="AV37" s="138">
        <f t="shared" ca="1" si="47"/>
        <v>1069.17007748321</v>
      </c>
      <c r="AW37" s="138">
        <f t="shared" ca="1" si="48"/>
        <v>1094.0283801817241</v>
      </c>
      <c r="AX37" s="138">
        <f t="shared" ca="1" si="49"/>
        <v>1119.4646407057185</v>
      </c>
      <c r="AY37" s="138">
        <f t="shared" ca="1" si="50"/>
        <v>1145.4922966278259</v>
      </c>
      <c r="AZ37" s="138">
        <f t="shared" ca="1" si="51"/>
        <v>1172.1250979454794</v>
      </c>
      <c r="BA37" s="138">
        <f t="shared" ca="1" si="52"/>
        <v>1199.3771143448178</v>
      </c>
      <c r="BB37" s="138">
        <f t="shared" ca="1" si="53"/>
        <v>1227.262742633477</v>
      </c>
      <c r="BC37" s="138">
        <f t="shared" ca="1" si="54"/>
        <v>1255.796714346196</v>
      </c>
      <c r="BD37" s="138">
        <f t="shared" ca="1" si="55"/>
        <v>1284.994103527252</v>
      </c>
      <c r="BE37" s="138">
        <f t="shared" ca="1" si="56"/>
        <v>1314.8703346938391</v>
      </c>
      <c r="BF37" s="138">
        <f t="shared" ca="1" si="57"/>
        <v>1345.4411909845953</v>
      </c>
      <c r="BG37" s="138">
        <f t="shared" ca="1" si="58"/>
        <v>1376.722822497585</v>
      </c>
      <c r="BH37" s="138">
        <f t="shared" ca="1" si="59"/>
        <v>1408.7317548221383</v>
      </c>
      <c r="BI37" s="138">
        <f t="shared" ca="1" si="60"/>
        <v>1441.4848977690588</v>
      </c>
      <c r="BJ37" s="138">
        <f t="shared" ca="1" si="60"/>
        <v>1474.9995543038069</v>
      </c>
      <c r="BK37" s="138">
        <f t="shared" ca="1" si="61"/>
        <v>1509.2934296873827</v>
      </c>
      <c r="BL37" s="138">
        <f t="shared" ca="1" si="62"/>
        <v>1544.3846408297341</v>
      </c>
      <c r="BM37" s="138">
        <f t="shared" ca="1" si="63"/>
        <v>1580.2917258606321</v>
      </c>
      <c r="BN37" s="138">
        <f t="shared" ca="1" si="64"/>
        <v>1617.0336539230716</v>
      </c>
      <c r="BO37" s="138">
        <f t="shared" ca="1" si="65"/>
        <v>1654.6298351943672</v>
      </c>
      <c r="BP37" s="138">
        <f t="shared" ca="1" si="66"/>
        <v>1693.1001311402429</v>
      </c>
      <c r="BQ37" s="138">
        <f t="shared" ca="1" si="67"/>
        <v>1732.4648650073286</v>
      </c>
      <c r="BR37" s="138">
        <f t="shared" ca="1" si="68"/>
        <v>1772.7448325596088</v>
      </c>
      <c r="BS37" s="138">
        <f t="shared" ca="1" si="69"/>
        <v>1813.9613130644941</v>
      </c>
    </row>
    <row r="38" spans="3:71" x14ac:dyDescent="0.2">
      <c r="C38" s="138" t="str">
        <f t="shared" ca="1" si="2"/>
        <v/>
      </c>
      <c r="D38" s="138" t="str">
        <f t="shared" ca="1" si="3"/>
        <v/>
      </c>
      <c r="E38" s="138" t="str">
        <f t="shared" ca="1" si="4"/>
        <v/>
      </c>
      <c r="F38" s="138" t="str">
        <f t="shared" ca="1" si="5"/>
        <v/>
      </c>
      <c r="G38" s="138" t="str">
        <f t="shared" ca="1" si="6"/>
        <v/>
      </c>
      <c r="H38" s="138" t="str">
        <f t="shared" ca="1" si="7"/>
        <v/>
      </c>
      <c r="I38" s="138" t="str">
        <f t="shared" ca="1" si="8"/>
        <v/>
      </c>
      <c r="J38" s="138" t="str">
        <f t="shared" ca="1" si="9"/>
        <v/>
      </c>
      <c r="K38" s="138" t="str">
        <f t="shared" ca="1" si="10"/>
        <v/>
      </c>
      <c r="L38" s="138" t="str">
        <f t="shared" ca="1" si="11"/>
        <v/>
      </c>
      <c r="M38" s="138" t="str">
        <f t="shared" ca="1" si="12"/>
        <v/>
      </c>
      <c r="N38" s="138" t="str">
        <f t="shared" ca="1" si="13"/>
        <v/>
      </c>
      <c r="O38" s="138" t="str">
        <f t="shared" ca="1" si="14"/>
        <v/>
      </c>
      <c r="P38" s="138" t="str">
        <f t="shared" ca="1" si="15"/>
        <v/>
      </c>
      <c r="Q38" s="138" t="str">
        <f t="shared" ca="1" si="16"/>
        <v/>
      </c>
      <c r="R38" s="138" t="str">
        <f t="shared" ca="1" si="17"/>
        <v/>
      </c>
      <c r="S38" s="138">
        <f t="shared" ca="1" si="18"/>
        <v>524.33787793087822</v>
      </c>
      <c r="T38" s="138">
        <f t="shared" ca="1" si="19"/>
        <v>536.52878184822714</v>
      </c>
      <c r="U38" s="138">
        <f t="shared" ca="1" si="20"/>
        <v>549.00312540359823</v>
      </c>
      <c r="V38" s="138">
        <f t="shared" ca="1" si="21"/>
        <v>561.76749859466076</v>
      </c>
      <c r="W38" s="138">
        <f t="shared" ca="1" si="22"/>
        <v>574.82864463713634</v>
      </c>
      <c r="X38" s="138">
        <f t="shared" ca="1" si="23"/>
        <v>588.19346352713274</v>
      </c>
      <c r="Y38" s="138">
        <f t="shared" ca="1" si="24"/>
        <v>601.86901568630219</v>
      </c>
      <c r="Z38" s="138">
        <f t="shared" ca="1" si="25"/>
        <v>615.86252569175008</v>
      </c>
      <c r="AA38" s="138">
        <f t="shared" ca="1" si="26"/>
        <v>630.18138609266452</v>
      </c>
      <c r="AB38" s="138">
        <f t="shared" ca="1" si="27"/>
        <v>644.83316131568245</v>
      </c>
      <c r="AC38" s="138">
        <f t="shared" ca="1" si="28"/>
        <v>659.82559166105625</v>
      </c>
      <c r="AD38" s="138">
        <f t="shared" ca="1" si="29"/>
        <v>675.16659739173178</v>
      </c>
      <c r="AE38" s="138">
        <f t="shared" ca="1" si="30"/>
        <v>690.86428291749701</v>
      </c>
      <c r="AF38" s="138">
        <f t="shared" ca="1" si="31"/>
        <v>706.92694107641341</v>
      </c>
      <c r="AG38" s="138">
        <f t="shared" ca="1" si="32"/>
        <v>723.36305751579073</v>
      </c>
      <c r="AH38" s="138">
        <f t="shared" ca="1" si="33"/>
        <v>740.18131517501945</v>
      </c>
      <c r="AI38" s="138">
        <f t="shared" ca="1" si="34"/>
        <v>757.39059887263011</v>
      </c>
      <c r="AJ38" s="138">
        <f t="shared" ca="1" si="35"/>
        <v>775.00000000000159</v>
      </c>
      <c r="AK38" s="138">
        <f t="shared" ca="1" si="36"/>
        <v>793.01882132419917</v>
      </c>
      <c r="AL38" s="138">
        <f t="shared" ca="1" si="37"/>
        <v>811.45658190247855</v>
      </c>
      <c r="AM38" s="138">
        <f t="shared" ca="1" si="38"/>
        <v>830.32302211105252</v>
      </c>
      <c r="AN38" s="138">
        <f t="shared" ca="1" si="39"/>
        <v>849.62810879077745</v>
      </c>
      <c r="AO38" s="138">
        <f t="shared" ca="1" si="40"/>
        <v>869.38204051247669</v>
      </c>
      <c r="AP38" s="138">
        <f t="shared" ca="1" si="41"/>
        <v>889.59525296468394</v>
      </c>
      <c r="AQ38" s="138">
        <f t="shared" ca="1" si="42"/>
        <v>910.27842446665159</v>
      </c>
      <c r="AR38" s="138">
        <f t="shared" ca="1" si="43"/>
        <v>931.44248160953759</v>
      </c>
      <c r="AS38" s="138">
        <f t="shared" ca="1" si="44"/>
        <v>953.09860502874972</v>
      </c>
      <c r="AT38" s="138">
        <f t="shared" ca="1" si="45"/>
        <v>975.25823531049809</v>
      </c>
      <c r="AU38" s="138">
        <f t="shared" ca="1" si="46"/>
        <v>997.93307903567495</v>
      </c>
      <c r="AV38" s="138">
        <f t="shared" ca="1" si="47"/>
        <v>1021.1351149642558</v>
      </c>
      <c r="AW38" s="138">
        <f t="shared" ca="1" si="48"/>
        <v>1044.8766003634878</v>
      </c>
      <c r="AX38" s="138">
        <f t="shared" ca="1" si="49"/>
        <v>1069.17007748321</v>
      </c>
      <c r="AY38" s="138">
        <f t="shared" ca="1" si="50"/>
        <v>1094.0283801817241</v>
      </c>
      <c r="AZ38" s="138">
        <f t="shared" ca="1" si="51"/>
        <v>1119.4646407057185</v>
      </c>
      <c r="BA38" s="138">
        <f t="shared" ca="1" si="52"/>
        <v>1145.4922966278259</v>
      </c>
      <c r="BB38" s="138">
        <f t="shared" ca="1" si="53"/>
        <v>1172.1250979454794</v>
      </c>
      <c r="BC38" s="138">
        <f t="shared" ca="1" si="54"/>
        <v>1199.3771143448178</v>
      </c>
      <c r="BD38" s="138">
        <f t="shared" ca="1" si="55"/>
        <v>1227.262742633477</v>
      </c>
      <c r="BE38" s="138">
        <f t="shared" ca="1" si="56"/>
        <v>1255.796714346196</v>
      </c>
      <c r="BF38" s="138">
        <f t="shared" ca="1" si="57"/>
        <v>1284.994103527252</v>
      </c>
      <c r="BG38" s="138">
        <f t="shared" ca="1" si="58"/>
        <v>1314.8703346938391</v>
      </c>
      <c r="BH38" s="138">
        <f t="shared" ca="1" si="59"/>
        <v>1345.4411909845953</v>
      </c>
      <c r="BI38" s="138">
        <f t="shared" ca="1" si="60"/>
        <v>1376.722822497585</v>
      </c>
      <c r="BJ38" s="138">
        <f t="shared" ca="1" si="60"/>
        <v>1408.7317548221383</v>
      </c>
      <c r="BK38" s="138">
        <f t="shared" ca="1" si="61"/>
        <v>1441.4848977690588</v>
      </c>
      <c r="BL38" s="138">
        <f t="shared" ca="1" si="62"/>
        <v>1474.9995543038069</v>
      </c>
      <c r="BM38" s="138">
        <f t="shared" ca="1" si="63"/>
        <v>1509.2934296873827</v>
      </c>
      <c r="BN38" s="138">
        <f t="shared" ca="1" si="64"/>
        <v>1544.3846408297341</v>
      </c>
      <c r="BO38" s="138">
        <f t="shared" ca="1" si="65"/>
        <v>1580.2917258606321</v>
      </c>
      <c r="BP38" s="138">
        <f t="shared" ca="1" si="66"/>
        <v>1617.0336539230716</v>
      </c>
      <c r="BQ38" s="138">
        <f t="shared" ca="1" si="67"/>
        <v>1654.6298351943672</v>
      </c>
      <c r="BR38" s="138">
        <f t="shared" ca="1" si="68"/>
        <v>1693.1001311402429</v>
      </c>
      <c r="BS38" s="138">
        <f t="shared" ca="1" si="69"/>
        <v>1732.4648650073286</v>
      </c>
    </row>
    <row r="39" spans="3:71" x14ac:dyDescent="0.2">
      <c r="C39" s="138" t="str">
        <f t="shared" ca="1" si="2"/>
        <v/>
      </c>
      <c r="D39" s="138" t="str">
        <f t="shared" ca="1" si="3"/>
        <v/>
      </c>
      <c r="E39" s="138" t="str">
        <f t="shared" ca="1" si="4"/>
        <v/>
      </c>
      <c r="F39" s="138" t="str">
        <f t="shared" ca="1" si="5"/>
        <v/>
      </c>
      <c r="G39" s="138" t="str">
        <f t="shared" ca="1" si="6"/>
        <v/>
      </c>
      <c r="H39" s="138" t="str">
        <f t="shared" ca="1" si="7"/>
        <v/>
      </c>
      <c r="I39" s="138" t="str">
        <f t="shared" ca="1" si="8"/>
        <v/>
      </c>
      <c r="J39" s="138" t="str">
        <f t="shared" ca="1" si="9"/>
        <v/>
      </c>
      <c r="K39" s="138" t="str">
        <f t="shared" ca="1" si="10"/>
        <v/>
      </c>
      <c r="L39" s="138" t="str">
        <f t="shared" ca="1" si="11"/>
        <v/>
      </c>
      <c r="M39" s="138" t="str">
        <f t="shared" ca="1" si="12"/>
        <v/>
      </c>
      <c r="N39" s="138" t="str">
        <f t="shared" ca="1" si="13"/>
        <v/>
      </c>
      <c r="O39" s="138" t="str">
        <f t="shared" ca="1" si="14"/>
        <v/>
      </c>
      <c r="P39" s="138" t="str">
        <f t="shared" ca="1" si="15"/>
        <v/>
      </c>
      <c r="Q39" s="138" t="str">
        <f t="shared" ca="1" si="16"/>
        <v/>
      </c>
      <c r="R39" s="138" t="str">
        <f t="shared" ca="1" si="17"/>
        <v/>
      </c>
      <c r="S39" s="138" t="str">
        <f t="shared" ca="1" si="18"/>
        <v/>
      </c>
      <c r="T39" s="138">
        <f t="shared" ca="1" si="19"/>
        <v>512.42397339054332</v>
      </c>
      <c r="U39" s="138">
        <f t="shared" ca="1" si="20"/>
        <v>524.33787793087822</v>
      </c>
      <c r="V39" s="138">
        <f t="shared" ca="1" si="21"/>
        <v>536.52878184822714</v>
      </c>
      <c r="W39" s="138">
        <f t="shared" ca="1" si="22"/>
        <v>549.00312540359823</v>
      </c>
      <c r="X39" s="138">
        <f t="shared" ca="1" si="23"/>
        <v>561.76749859466076</v>
      </c>
      <c r="Y39" s="138">
        <f t="shared" ca="1" si="24"/>
        <v>574.82864463713634</v>
      </c>
      <c r="Z39" s="138">
        <f t="shared" ca="1" si="25"/>
        <v>588.19346352713274</v>
      </c>
      <c r="AA39" s="138">
        <f t="shared" ca="1" si="26"/>
        <v>601.86901568630219</v>
      </c>
      <c r="AB39" s="138">
        <f t="shared" ca="1" si="27"/>
        <v>615.86252569175008</v>
      </c>
      <c r="AC39" s="138">
        <f t="shared" ca="1" si="28"/>
        <v>630.18138609266452</v>
      </c>
      <c r="AD39" s="138">
        <f t="shared" ca="1" si="29"/>
        <v>644.83316131568245</v>
      </c>
      <c r="AE39" s="138">
        <f t="shared" ca="1" si="30"/>
        <v>659.82559166105625</v>
      </c>
      <c r="AF39" s="138">
        <f t="shared" ca="1" si="31"/>
        <v>675.16659739173178</v>
      </c>
      <c r="AG39" s="138">
        <f t="shared" ca="1" si="32"/>
        <v>690.86428291749701</v>
      </c>
      <c r="AH39" s="138">
        <f t="shared" ca="1" si="33"/>
        <v>706.92694107641341</v>
      </c>
      <c r="AI39" s="138">
        <f t="shared" ca="1" si="34"/>
        <v>723.36305751579073</v>
      </c>
      <c r="AJ39" s="138">
        <f t="shared" ca="1" si="35"/>
        <v>740.18131517501945</v>
      </c>
      <c r="AK39" s="138">
        <f t="shared" ca="1" si="36"/>
        <v>757.39059887263011</v>
      </c>
      <c r="AL39" s="138">
        <f t="shared" ca="1" si="37"/>
        <v>775.00000000000159</v>
      </c>
      <c r="AM39" s="138">
        <f t="shared" ca="1" si="38"/>
        <v>793.01882132419917</v>
      </c>
      <c r="AN39" s="138">
        <f t="shared" ca="1" si="39"/>
        <v>811.45658190247855</v>
      </c>
      <c r="AO39" s="138">
        <f t="shared" ca="1" si="40"/>
        <v>830.32302211105252</v>
      </c>
      <c r="AP39" s="138">
        <f t="shared" ca="1" si="41"/>
        <v>849.62810879077745</v>
      </c>
      <c r="AQ39" s="138">
        <f t="shared" ca="1" si="42"/>
        <v>869.38204051247669</v>
      </c>
      <c r="AR39" s="138">
        <f t="shared" ca="1" si="43"/>
        <v>889.59525296468394</v>
      </c>
      <c r="AS39" s="138">
        <f t="shared" ca="1" si="44"/>
        <v>910.27842446665159</v>
      </c>
      <c r="AT39" s="138">
        <f t="shared" ca="1" si="45"/>
        <v>931.44248160953759</v>
      </c>
      <c r="AU39" s="138">
        <f t="shared" ca="1" si="46"/>
        <v>953.09860502874972</v>
      </c>
      <c r="AV39" s="138">
        <f t="shared" ca="1" si="47"/>
        <v>975.25823531049809</v>
      </c>
      <c r="AW39" s="138">
        <f t="shared" ca="1" si="48"/>
        <v>997.93307903567495</v>
      </c>
      <c r="AX39" s="138">
        <f t="shared" ca="1" si="49"/>
        <v>1021.1351149642558</v>
      </c>
      <c r="AY39" s="138">
        <f t="shared" ca="1" si="50"/>
        <v>1044.8766003634878</v>
      </c>
      <c r="AZ39" s="138">
        <f t="shared" ca="1" si="51"/>
        <v>1069.17007748321</v>
      </c>
      <c r="BA39" s="138">
        <f t="shared" ca="1" si="52"/>
        <v>1094.0283801817241</v>
      </c>
      <c r="BB39" s="138">
        <f t="shared" ca="1" si="53"/>
        <v>1119.4646407057185</v>
      </c>
      <c r="BC39" s="138">
        <f t="shared" ca="1" si="54"/>
        <v>1145.4922966278259</v>
      </c>
      <c r="BD39" s="138">
        <f t="shared" ca="1" si="55"/>
        <v>1172.1250979454794</v>
      </c>
      <c r="BE39" s="138">
        <f t="shared" ca="1" si="56"/>
        <v>1199.3771143448178</v>
      </c>
      <c r="BF39" s="138">
        <f t="shared" ca="1" si="57"/>
        <v>1227.262742633477</v>
      </c>
      <c r="BG39" s="138">
        <f t="shared" ca="1" si="58"/>
        <v>1255.796714346196</v>
      </c>
      <c r="BH39" s="138">
        <f t="shared" ca="1" si="59"/>
        <v>1284.994103527252</v>
      </c>
      <c r="BI39" s="138">
        <f t="shared" ca="1" si="60"/>
        <v>1314.8703346938391</v>
      </c>
      <c r="BJ39" s="138">
        <f t="shared" ca="1" si="60"/>
        <v>1345.4411909845953</v>
      </c>
      <c r="BK39" s="138">
        <f t="shared" ca="1" si="61"/>
        <v>1376.722822497585</v>
      </c>
      <c r="BL39" s="138">
        <f t="shared" ca="1" si="62"/>
        <v>1408.7317548221383</v>
      </c>
      <c r="BM39" s="138">
        <f t="shared" ca="1" si="63"/>
        <v>1441.4848977690588</v>
      </c>
      <c r="BN39" s="138">
        <f t="shared" ca="1" si="64"/>
        <v>1474.9995543038069</v>
      </c>
      <c r="BO39" s="138">
        <f t="shared" ca="1" si="65"/>
        <v>1509.2934296873827</v>
      </c>
      <c r="BP39" s="138">
        <f t="shared" ca="1" si="66"/>
        <v>1544.3846408297341</v>
      </c>
      <c r="BQ39" s="138">
        <f t="shared" ca="1" si="67"/>
        <v>1580.2917258606321</v>
      </c>
      <c r="BR39" s="138">
        <f t="shared" ca="1" si="68"/>
        <v>1617.0336539230716</v>
      </c>
      <c r="BS39" s="138">
        <f t="shared" ca="1" si="69"/>
        <v>1654.6298351943672</v>
      </c>
    </row>
    <row r="40" spans="3:71" x14ac:dyDescent="0.2">
      <c r="C40" s="138" t="str">
        <f t="shared" ca="1" si="2"/>
        <v/>
      </c>
      <c r="D40" s="138" t="str">
        <f t="shared" ca="1" si="3"/>
        <v/>
      </c>
      <c r="E40" s="138" t="str">
        <f t="shared" ca="1" si="4"/>
        <v/>
      </c>
      <c r="F40" s="138" t="str">
        <f t="shared" ca="1" si="5"/>
        <v/>
      </c>
      <c r="G40" s="138" t="str">
        <f t="shared" ca="1" si="6"/>
        <v/>
      </c>
      <c r="H40" s="138" t="str">
        <f t="shared" ca="1" si="7"/>
        <v/>
      </c>
      <c r="I40" s="138" t="str">
        <f t="shared" ca="1" si="8"/>
        <v/>
      </c>
      <c r="J40" s="138" t="str">
        <f t="shared" ca="1" si="9"/>
        <v/>
      </c>
      <c r="K40" s="138" t="str">
        <f t="shared" ca="1" si="10"/>
        <v/>
      </c>
      <c r="L40" s="138" t="str">
        <f t="shared" ca="1" si="11"/>
        <v/>
      </c>
      <c r="M40" s="138" t="str">
        <f t="shared" ca="1" si="12"/>
        <v/>
      </c>
      <c r="N40" s="138" t="str">
        <f t="shared" ca="1" si="13"/>
        <v/>
      </c>
      <c r="O40" s="138" t="str">
        <f t="shared" ca="1" si="14"/>
        <v/>
      </c>
      <c r="P40" s="138" t="str">
        <f t="shared" ca="1" si="15"/>
        <v/>
      </c>
      <c r="Q40" s="138" t="str">
        <f t="shared" ca="1" si="16"/>
        <v/>
      </c>
      <c r="R40" s="138" t="str">
        <f t="shared" ca="1" si="17"/>
        <v/>
      </c>
      <c r="S40" s="138" t="str">
        <f t="shared" ca="1" si="18"/>
        <v/>
      </c>
      <c r="T40" s="138" t="str">
        <f t="shared" ca="1" si="19"/>
        <v/>
      </c>
      <c r="U40" s="138">
        <f t="shared" ca="1" si="20"/>
        <v>500.78077430058778</v>
      </c>
      <c r="V40" s="138">
        <f t="shared" ca="1" si="21"/>
        <v>512.42397339054332</v>
      </c>
      <c r="W40" s="138">
        <f t="shared" ca="1" si="22"/>
        <v>524.33787793087822</v>
      </c>
      <c r="X40" s="138">
        <f t="shared" ca="1" si="23"/>
        <v>536.52878184822714</v>
      </c>
      <c r="Y40" s="138">
        <f t="shared" ca="1" si="24"/>
        <v>549.00312540359823</v>
      </c>
      <c r="Z40" s="138">
        <f t="shared" ca="1" si="25"/>
        <v>561.76749859466076</v>
      </c>
      <c r="AA40" s="138">
        <f t="shared" ca="1" si="26"/>
        <v>574.82864463713634</v>
      </c>
      <c r="AB40" s="138">
        <f t="shared" ca="1" si="27"/>
        <v>588.19346352713274</v>
      </c>
      <c r="AC40" s="138">
        <f t="shared" ca="1" si="28"/>
        <v>601.86901568630219</v>
      </c>
      <c r="AD40" s="138">
        <f t="shared" ca="1" si="29"/>
        <v>615.86252569175008</v>
      </c>
      <c r="AE40" s="138">
        <f t="shared" ca="1" si="30"/>
        <v>630.18138609266452</v>
      </c>
      <c r="AF40" s="138">
        <f t="shared" ca="1" si="31"/>
        <v>644.83316131568245</v>
      </c>
      <c r="AG40" s="138">
        <f t="shared" ca="1" si="32"/>
        <v>659.82559166105625</v>
      </c>
      <c r="AH40" s="138">
        <f t="shared" ca="1" si="33"/>
        <v>675.16659739173178</v>
      </c>
      <c r="AI40" s="138">
        <f t="shared" ca="1" si="34"/>
        <v>690.86428291749701</v>
      </c>
      <c r="AJ40" s="138">
        <f t="shared" ca="1" si="35"/>
        <v>706.92694107641341</v>
      </c>
      <c r="AK40" s="138">
        <f t="shared" ca="1" si="36"/>
        <v>723.36305751579073</v>
      </c>
      <c r="AL40" s="138">
        <f t="shared" ca="1" si="37"/>
        <v>740.18131517501945</v>
      </c>
      <c r="AM40" s="138">
        <f t="shared" ca="1" si="38"/>
        <v>757.39059887263011</v>
      </c>
      <c r="AN40" s="138">
        <f t="shared" ca="1" si="39"/>
        <v>775.00000000000159</v>
      </c>
      <c r="AO40" s="138">
        <f t="shared" ca="1" si="40"/>
        <v>793.01882132419917</v>
      </c>
      <c r="AP40" s="138">
        <f t="shared" ca="1" si="41"/>
        <v>811.45658190247855</v>
      </c>
      <c r="AQ40" s="138">
        <f t="shared" ca="1" si="42"/>
        <v>830.32302211105252</v>
      </c>
      <c r="AR40" s="138">
        <f t="shared" ca="1" si="43"/>
        <v>849.62810879077745</v>
      </c>
      <c r="AS40" s="138">
        <f t="shared" ca="1" si="44"/>
        <v>869.38204051247669</v>
      </c>
      <c r="AT40" s="138">
        <f t="shared" ca="1" si="45"/>
        <v>889.59525296468394</v>
      </c>
      <c r="AU40" s="138">
        <f t="shared" ca="1" si="46"/>
        <v>910.27842446665159</v>
      </c>
      <c r="AV40" s="138">
        <f t="shared" ca="1" si="47"/>
        <v>931.44248160953759</v>
      </c>
      <c r="AW40" s="138">
        <f t="shared" ca="1" si="48"/>
        <v>953.09860502874972</v>
      </c>
      <c r="AX40" s="138">
        <f t="shared" ca="1" si="49"/>
        <v>975.25823531049809</v>
      </c>
      <c r="AY40" s="138">
        <f t="shared" ca="1" si="50"/>
        <v>997.93307903567495</v>
      </c>
      <c r="AZ40" s="138">
        <f t="shared" ca="1" si="51"/>
        <v>1021.1351149642558</v>
      </c>
      <c r="BA40" s="138">
        <f t="shared" ca="1" si="52"/>
        <v>1044.8766003634878</v>
      </c>
      <c r="BB40" s="138">
        <f t="shared" ca="1" si="53"/>
        <v>1069.17007748321</v>
      </c>
      <c r="BC40" s="138">
        <f t="shared" ca="1" si="54"/>
        <v>1094.0283801817241</v>
      </c>
      <c r="BD40" s="138">
        <f t="shared" ca="1" si="55"/>
        <v>1119.4646407057185</v>
      </c>
      <c r="BE40" s="138">
        <f t="shared" ca="1" si="56"/>
        <v>1145.4922966278259</v>
      </c>
      <c r="BF40" s="138">
        <f t="shared" ca="1" si="57"/>
        <v>1172.1250979454794</v>
      </c>
      <c r="BG40" s="138">
        <f t="shared" ca="1" si="58"/>
        <v>1199.3771143448178</v>
      </c>
      <c r="BH40" s="138">
        <f t="shared" ca="1" si="59"/>
        <v>1227.262742633477</v>
      </c>
      <c r="BI40" s="138">
        <f t="shared" ca="1" si="60"/>
        <v>1255.796714346196</v>
      </c>
      <c r="BJ40" s="138">
        <f t="shared" ca="1" si="60"/>
        <v>1284.994103527252</v>
      </c>
      <c r="BK40" s="138">
        <f t="shared" ca="1" si="61"/>
        <v>1314.8703346938391</v>
      </c>
      <c r="BL40" s="138">
        <f t="shared" ca="1" si="62"/>
        <v>1345.4411909845953</v>
      </c>
      <c r="BM40" s="138">
        <f t="shared" ca="1" si="63"/>
        <v>1376.722822497585</v>
      </c>
      <c r="BN40" s="138">
        <f t="shared" ca="1" si="64"/>
        <v>1408.7317548221383</v>
      </c>
      <c r="BO40" s="138">
        <f t="shared" ca="1" si="65"/>
        <v>1441.4848977690588</v>
      </c>
      <c r="BP40" s="138">
        <f t="shared" ca="1" si="66"/>
        <v>1474.9995543038069</v>
      </c>
      <c r="BQ40" s="138">
        <f t="shared" ca="1" si="67"/>
        <v>1509.2934296873827</v>
      </c>
      <c r="BR40" s="138">
        <f t="shared" ca="1" si="68"/>
        <v>1544.3846408297341</v>
      </c>
      <c r="BS40" s="138">
        <f t="shared" ca="1" si="69"/>
        <v>1580.2917258606321</v>
      </c>
    </row>
    <row r="41" spans="3:71" x14ac:dyDescent="0.2">
      <c r="C41" s="138" t="str">
        <f t="shared" ca="1" si="2"/>
        <v/>
      </c>
      <c r="D41" s="138" t="str">
        <f t="shared" ca="1" si="3"/>
        <v/>
      </c>
      <c r="E41" s="138" t="str">
        <f t="shared" ca="1" si="4"/>
        <v/>
      </c>
      <c r="F41" s="138" t="str">
        <f t="shared" ca="1" si="5"/>
        <v/>
      </c>
      <c r="G41" s="138" t="str">
        <f t="shared" ca="1" si="6"/>
        <v/>
      </c>
      <c r="H41" s="138" t="str">
        <f t="shared" ca="1" si="7"/>
        <v/>
      </c>
      <c r="I41" s="138" t="str">
        <f t="shared" ca="1" si="8"/>
        <v/>
      </c>
      <c r="J41" s="138" t="str">
        <f t="shared" ca="1" si="9"/>
        <v/>
      </c>
      <c r="K41" s="138" t="str">
        <f t="shared" ca="1" si="10"/>
        <v/>
      </c>
      <c r="L41" s="138" t="str">
        <f t="shared" ca="1" si="11"/>
        <v/>
      </c>
      <c r="M41" s="138" t="str">
        <f t="shared" ca="1" si="12"/>
        <v/>
      </c>
      <c r="N41" s="138" t="str">
        <f t="shared" ca="1" si="13"/>
        <v/>
      </c>
      <c r="O41" s="138" t="str">
        <f t="shared" ca="1" si="14"/>
        <v/>
      </c>
      <c r="P41" s="138" t="str">
        <f t="shared" ca="1" si="15"/>
        <v/>
      </c>
      <c r="Q41" s="138" t="str">
        <f t="shared" ca="1" si="16"/>
        <v/>
      </c>
      <c r="R41" s="138" t="str">
        <f t="shared" ca="1" si="17"/>
        <v/>
      </c>
      <c r="S41" s="138" t="str">
        <f t="shared" ca="1" si="18"/>
        <v/>
      </c>
      <c r="T41" s="138" t="str">
        <f t="shared" ca="1" si="19"/>
        <v/>
      </c>
      <c r="U41" s="138" t="str">
        <f t="shared" ca="1" si="20"/>
        <v/>
      </c>
      <c r="V41" s="138">
        <f t="shared" ca="1" si="21"/>
        <v>489.40212974376885</v>
      </c>
      <c r="W41" s="138">
        <f t="shared" ca="1" si="22"/>
        <v>500.78077430058784</v>
      </c>
      <c r="X41" s="138">
        <f t="shared" ca="1" si="23"/>
        <v>512.42397339054344</v>
      </c>
      <c r="Y41" s="138">
        <f t="shared" ca="1" si="24"/>
        <v>524.33787793087834</v>
      </c>
      <c r="Z41" s="138">
        <f t="shared" ca="1" si="25"/>
        <v>536.52878184822725</v>
      </c>
      <c r="AA41" s="138">
        <f t="shared" ca="1" si="26"/>
        <v>549.00312540359835</v>
      </c>
      <c r="AB41" s="138">
        <f t="shared" ca="1" si="27"/>
        <v>561.76749859466088</v>
      </c>
      <c r="AC41" s="138">
        <f t="shared" ca="1" si="28"/>
        <v>574.82864463713645</v>
      </c>
      <c r="AD41" s="138">
        <f t="shared" ca="1" si="29"/>
        <v>588.19346352713285</v>
      </c>
      <c r="AE41" s="138">
        <f t="shared" ca="1" si="30"/>
        <v>601.8690156863023</v>
      </c>
      <c r="AF41" s="138">
        <f t="shared" ca="1" si="31"/>
        <v>615.86252569175019</v>
      </c>
      <c r="AG41" s="138">
        <f t="shared" ca="1" si="32"/>
        <v>630.18138609266464</v>
      </c>
      <c r="AH41" s="138">
        <f t="shared" ca="1" si="33"/>
        <v>644.83316131568256</v>
      </c>
      <c r="AI41" s="138">
        <f t="shared" ca="1" si="34"/>
        <v>659.82559166105636</v>
      </c>
      <c r="AJ41" s="138">
        <f t="shared" ca="1" si="35"/>
        <v>675.1665973917319</v>
      </c>
      <c r="AK41" s="138">
        <f t="shared" ca="1" si="36"/>
        <v>690.86428291749712</v>
      </c>
      <c r="AL41" s="138">
        <f t="shared" ca="1" si="37"/>
        <v>706.92694107641353</v>
      </c>
      <c r="AM41" s="138">
        <f t="shared" ca="1" si="38"/>
        <v>723.36305751579084</v>
      </c>
      <c r="AN41" s="138">
        <f t="shared" ca="1" si="39"/>
        <v>740.18131517501956</v>
      </c>
      <c r="AO41" s="138">
        <f t="shared" ca="1" si="40"/>
        <v>757.39059887263022</v>
      </c>
      <c r="AP41" s="138">
        <f t="shared" ca="1" si="41"/>
        <v>775.00000000000171</v>
      </c>
      <c r="AQ41" s="138">
        <f t="shared" ca="1" si="42"/>
        <v>793.01882132419928</v>
      </c>
      <c r="AR41" s="138">
        <f t="shared" ca="1" si="43"/>
        <v>811.45658190247866</v>
      </c>
      <c r="AS41" s="138">
        <f t="shared" ca="1" si="44"/>
        <v>830.32302211105264</v>
      </c>
      <c r="AT41" s="138">
        <f t="shared" ca="1" si="45"/>
        <v>849.62810879077756</v>
      </c>
      <c r="AU41" s="138">
        <f t="shared" ca="1" si="46"/>
        <v>869.38204051247681</v>
      </c>
      <c r="AV41" s="138">
        <f t="shared" ca="1" si="47"/>
        <v>889.59525296468405</v>
      </c>
      <c r="AW41" s="138">
        <f t="shared" ca="1" si="48"/>
        <v>910.2784244666517</v>
      </c>
      <c r="AX41" s="138">
        <f t="shared" ca="1" si="49"/>
        <v>931.44248160953771</v>
      </c>
      <c r="AY41" s="138">
        <f t="shared" ca="1" si="50"/>
        <v>953.09860502874983</v>
      </c>
      <c r="AZ41" s="138">
        <f t="shared" ca="1" si="51"/>
        <v>975.25823531049821</v>
      </c>
      <c r="BA41" s="138">
        <f t="shared" ca="1" si="52"/>
        <v>997.93307903567506</v>
      </c>
      <c r="BB41" s="138">
        <f t="shared" ca="1" si="53"/>
        <v>1021.1351149642559</v>
      </c>
      <c r="BC41" s="138">
        <f t="shared" ca="1" si="54"/>
        <v>1044.876600363488</v>
      </c>
      <c r="BD41" s="138">
        <f t="shared" ca="1" si="55"/>
        <v>1069.1700774832102</v>
      </c>
      <c r="BE41" s="138">
        <f t="shared" ca="1" si="56"/>
        <v>1094.0283801817243</v>
      </c>
      <c r="BF41" s="138">
        <f t="shared" ca="1" si="57"/>
        <v>1119.4646407057187</v>
      </c>
      <c r="BG41" s="138">
        <f t="shared" ca="1" si="58"/>
        <v>1145.4922966278261</v>
      </c>
      <c r="BH41" s="138">
        <f t="shared" ca="1" si="59"/>
        <v>1172.1250979454796</v>
      </c>
      <c r="BI41" s="138">
        <f t="shared" ca="1" si="60"/>
        <v>1199.377114344818</v>
      </c>
      <c r="BJ41" s="138">
        <f t="shared" ca="1" si="60"/>
        <v>1227.2627426334773</v>
      </c>
      <c r="BK41" s="138">
        <f t="shared" ca="1" si="61"/>
        <v>1255.7967143461963</v>
      </c>
      <c r="BL41" s="138">
        <f t="shared" ca="1" si="62"/>
        <v>1284.9941035272523</v>
      </c>
      <c r="BM41" s="138">
        <f t="shared" ca="1" si="63"/>
        <v>1314.8703346938394</v>
      </c>
      <c r="BN41" s="138">
        <f t="shared" ca="1" si="64"/>
        <v>1345.4411909845956</v>
      </c>
      <c r="BO41" s="138">
        <f t="shared" ca="1" si="65"/>
        <v>1376.7228224975852</v>
      </c>
      <c r="BP41" s="138">
        <f t="shared" ca="1" si="66"/>
        <v>1408.7317548221386</v>
      </c>
      <c r="BQ41" s="138">
        <f t="shared" ca="1" si="67"/>
        <v>1441.484897769059</v>
      </c>
      <c r="BR41" s="138">
        <f t="shared" ca="1" si="68"/>
        <v>1474.9995543038071</v>
      </c>
      <c r="BS41" s="138">
        <f t="shared" ca="1" si="69"/>
        <v>1509.293429687383</v>
      </c>
    </row>
    <row r="42" spans="3:71" x14ac:dyDescent="0.2">
      <c r="C42" s="138" t="str">
        <f t="shared" ca="1" si="2"/>
        <v/>
      </c>
      <c r="D42" s="138" t="str">
        <f t="shared" ca="1" si="3"/>
        <v/>
      </c>
      <c r="E42" s="138" t="str">
        <f t="shared" ca="1" si="4"/>
        <v/>
      </c>
      <c r="F42" s="138" t="str">
        <f t="shared" ca="1" si="5"/>
        <v/>
      </c>
      <c r="G42" s="138" t="str">
        <f t="shared" ca="1" si="6"/>
        <v/>
      </c>
      <c r="H42" s="138" t="str">
        <f t="shared" ca="1" si="7"/>
        <v/>
      </c>
      <c r="I42" s="138" t="str">
        <f t="shared" ca="1" si="8"/>
        <v/>
      </c>
      <c r="J42" s="138" t="str">
        <f t="shared" ca="1" si="9"/>
        <v/>
      </c>
      <c r="K42" s="138" t="str">
        <f t="shared" ca="1" si="10"/>
        <v/>
      </c>
      <c r="L42" s="138" t="str">
        <f t="shared" ca="1" si="11"/>
        <v/>
      </c>
      <c r="M42" s="138" t="str">
        <f t="shared" ca="1" si="12"/>
        <v/>
      </c>
      <c r="N42" s="138" t="str">
        <f t="shared" ca="1" si="13"/>
        <v/>
      </c>
      <c r="O42" s="138" t="str">
        <f t="shared" ca="1" si="14"/>
        <v/>
      </c>
      <c r="P42" s="138" t="str">
        <f t="shared" ca="1" si="15"/>
        <v/>
      </c>
      <c r="Q42" s="138" t="str">
        <f t="shared" ca="1" si="16"/>
        <v/>
      </c>
      <c r="R42" s="138" t="str">
        <f t="shared" ca="1" si="17"/>
        <v/>
      </c>
      <c r="S42" s="138" t="str">
        <f t="shared" ca="1" si="18"/>
        <v/>
      </c>
      <c r="T42" s="138" t="str">
        <f t="shared" ca="1" si="19"/>
        <v/>
      </c>
      <c r="U42" s="138" t="str">
        <f t="shared" ca="1" si="20"/>
        <v/>
      </c>
      <c r="V42" s="138" t="str">
        <f t="shared" ca="1" si="21"/>
        <v/>
      </c>
      <c r="W42" s="138">
        <f t="shared" ca="1" si="22"/>
        <v>478.28202856280387</v>
      </c>
      <c r="X42" s="138">
        <f t="shared" ca="1" si="23"/>
        <v>489.40212974376891</v>
      </c>
      <c r="Y42" s="138">
        <f t="shared" ca="1" si="24"/>
        <v>500.78077430058789</v>
      </c>
      <c r="Z42" s="138">
        <f t="shared" ca="1" si="25"/>
        <v>512.42397339054344</v>
      </c>
      <c r="AA42" s="138">
        <f t="shared" ca="1" si="26"/>
        <v>524.33787793087834</v>
      </c>
      <c r="AB42" s="138">
        <f t="shared" ca="1" si="27"/>
        <v>536.52878184822725</v>
      </c>
      <c r="AC42" s="138">
        <f t="shared" ca="1" si="28"/>
        <v>549.00312540359835</v>
      </c>
      <c r="AD42" s="138">
        <f t="shared" ca="1" si="29"/>
        <v>561.76749859466088</v>
      </c>
      <c r="AE42" s="138">
        <f t="shared" ca="1" si="30"/>
        <v>574.82864463713645</v>
      </c>
      <c r="AF42" s="138">
        <f t="shared" ca="1" si="31"/>
        <v>588.19346352713285</v>
      </c>
      <c r="AG42" s="138">
        <f t="shared" ca="1" si="32"/>
        <v>601.8690156863023</v>
      </c>
      <c r="AH42" s="138">
        <f t="shared" ca="1" si="33"/>
        <v>615.86252569175019</v>
      </c>
      <c r="AI42" s="138">
        <f t="shared" ca="1" si="34"/>
        <v>630.18138609266464</v>
      </c>
      <c r="AJ42" s="138">
        <f t="shared" ca="1" si="35"/>
        <v>644.83316131568256</v>
      </c>
      <c r="AK42" s="138">
        <f t="shared" ca="1" si="36"/>
        <v>659.82559166105636</v>
      </c>
      <c r="AL42" s="138">
        <f t="shared" ca="1" si="37"/>
        <v>675.1665973917319</v>
      </c>
      <c r="AM42" s="138">
        <f t="shared" ca="1" si="38"/>
        <v>690.86428291749712</v>
      </c>
      <c r="AN42" s="138">
        <f t="shared" ca="1" si="39"/>
        <v>706.92694107641353</v>
      </c>
      <c r="AO42" s="138">
        <f t="shared" ca="1" si="40"/>
        <v>723.36305751579084</v>
      </c>
      <c r="AP42" s="138">
        <f t="shared" ca="1" si="41"/>
        <v>740.18131517501956</v>
      </c>
      <c r="AQ42" s="138">
        <f t="shared" ca="1" si="42"/>
        <v>757.39059887263022</v>
      </c>
      <c r="AR42" s="138">
        <f t="shared" ca="1" si="43"/>
        <v>775.00000000000171</v>
      </c>
      <c r="AS42" s="138">
        <f t="shared" ca="1" si="44"/>
        <v>793.01882132419928</v>
      </c>
      <c r="AT42" s="138">
        <f t="shared" ca="1" si="45"/>
        <v>811.45658190247866</v>
      </c>
      <c r="AU42" s="138">
        <f t="shared" ca="1" si="46"/>
        <v>830.32302211105264</v>
      </c>
      <c r="AV42" s="138">
        <f t="shared" ca="1" si="47"/>
        <v>849.62810879077756</v>
      </c>
      <c r="AW42" s="138">
        <f t="shared" ca="1" si="48"/>
        <v>869.38204051247681</v>
      </c>
      <c r="AX42" s="138">
        <f t="shared" ca="1" si="49"/>
        <v>889.59525296468405</v>
      </c>
      <c r="AY42" s="138">
        <f t="shared" ca="1" si="50"/>
        <v>910.2784244666517</v>
      </c>
      <c r="AZ42" s="138">
        <f t="shared" ca="1" si="51"/>
        <v>931.44248160953771</v>
      </c>
      <c r="BA42" s="138">
        <f t="shared" ca="1" si="52"/>
        <v>953.09860502874983</v>
      </c>
      <c r="BB42" s="138">
        <f t="shared" ca="1" si="53"/>
        <v>975.25823531049821</v>
      </c>
      <c r="BC42" s="138">
        <f t="shared" ca="1" si="54"/>
        <v>997.93307903567506</v>
      </c>
      <c r="BD42" s="138">
        <f t="shared" ca="1" si="55"/>
        <v>1021.1351149642559</v>
      </c>
      <c r="BE42" s="138">
        <f t="shared" ca="1" si="56"/>
        <v>1044.876600363488</v>
      </c>
      <c r="BF42" s="138">
        <f t="shared" ca="1" si="57"/>
        <v>1069.1700774832102</v>
      </c>
      <c r="BG42" s="138">
        <f t="shared" ca="1" si="58"/>
        <v>1094.0283801817243</v>
      </c>
      <c r="BH42" s="138">
        <f t="shared" ca="1" si="59"/>
        <v>1119.4646407057187</v>
      </c>
      <c r="BI42" s="138">
        <f t="shared" ca="1" si="60"/>
        <v>1145.4922966278261</v>
      </c>
      <c r="BJ42" s="138">
        <f t="shared" ca="1" si="60"/>
        <v>1172.1250979454796</v>
      </c>
      <c r="BK42" s="138">
        <f t="shared" ca="1" si="61"/>
        <v>1199.377114344818</v>
      </c>
      <c r="BL42" s="138">
        <f t="shared" ca="1" si="62"/>
        <v>1227.2627426334773</v>
      </c>
      <c r="BM42" s="138">
        <f t="shared" ca="1" si="63"/>
        <v>1255.7967143461963</v>
      </c>
      <c r="BN42" s="138">
        <f t="shared" ca="1" si="64"/>
        <v>1284.9941035272523</v>
      </c>
      <c r="BO42" s="138">
        <f t="shared" ca="1" si="65"/>
        <v>1314.8703346938394</v>
      </c>
      <c r="BP42" s="138">
        <f t="shared" ca="1" si="66"/>
        <v>1345.4411909845956</v>
      </c>
      <c r="BQ42" s="138">
        <f t="shared" ca="1" si="67"/>
        <v>1376.7228224975852</v>
      </c>
      <c r="BR42" s="138">
        <f t="shared" ca="1" si="68"/>
        <v>1408.7317548221386</v>
      </c>
      <c r="BS42" s="138">
        <f t="shared" ca="1" si="69"/>
        <v>1441.484897769059</v>
      </c>
    </row>
    <row r="43" spans="3:71" x14ac:dyDescent="0.2">
      <c r="C43" s="138" t="str">
        <f t="shared" ca="1" si="2"/>
        <v/>
      </c>
      <c r="D43" s="138" t="str">
        <f t="shared" ca="1" si="3"/>
        <v/>
      </c>
      <c r="E43" s="138" t="str">
        <f t="shared" ca="1" si="4"/>
        <v/>
      </c>
      <c r="F43" s="138" t="str">
        <f t="shared" ca="1" si="5"/>
        <v/>
      </c>
      <c r="G43" s="138" t="str">
        <f t="shared" ca="1" si="6"/>
        <v/>
      </c>
      <c r="H43" s="138" t="str">
        <f t="shared" ca="1" si="7"/>
        <v/>
      </c>
      <c r="I43" s="138" t="str">
        <f t="shared" ca="1" si="8"/>
        <v/>
      </c>
      <c r="J43" s="138" t="str">
        <f t="shared" ca="1" si="9"/>
        <v/>
      </c>
      <c r="K43" s="138" t="str">
        <f t="shared" ca="1" si="10"/>
        <v/>
      </c>
      <c r="L43" s="138" t="str">
        <f t="shared" ca="1" si="11"/>
        <v/>
      </c>
      <c r="M43" s="138" t="str">
        <f t="shared" ca="1" si="12"/>
        <v/>
      </c>
      <c r="N43" s="138" t="str">
        <f t="shared" ca="1" si="13"/>
        <v/>
      </c>
      <c r="O43" s="138" t="str">
        <f t="shared" ca="1" si="14"/>
        <v/>
      </c>
      <c r="P43" s="138" t="str">
        <f t="shared" ca="1" si="15"/>
        <v/>
      </c>
      <c r="Q43" s="138" t="str">
        <f t="shared" ca="1" si="16"/>
        <v/>
      </c>
      <c r="R43" s="138" t="str">
        <f t="shared" ca="1" si="17"/>
        <v/>
      </c>
      <c r="S43" s="138" t="str">
        <f t="shared" ca="1" si="18"/>
        <v/>
      </c>
      <c r="T43" s="138" t="str">
        <f t="shared" ca="1" si="19"/>
        <v/>
      </c>
      <c r="U43" s="138" t="str">
        <f t="shared" ca="1" si="20"/>
        <v/>
      </c>
      <c r="V43" s="138" t="str">
        <f t="shared" ca="1" si="21"/>
        <v/>
      </c>
      <c r="W43" s="138" t="str">
        <f t="shared" ca="1" si="22"/>
        <v/>
      </c>
      <c r="X43" s="138">
        <f t="shared" ca="1" si="23"/>
        <v>467.4145961847712</v>
      </c>
      <c r="Y43" s="138">
        <f t="shared" ca="1" si="24"/>
        <v>478.28202856280387</v>
      </c>
      <c r="Z43" s="138">
        <f t="shared" ca="1" si="25"/>
        <v>489.40212974376891</v>
      </c>
      <c r="AA43" s="138">
        <f t="shared" ca="1" si="26"/>
        <v>500.78077430058789</v>
      </c>
      <c r="AB43" s="138">
        <f t="shared" ca="1" si="27"/>
        <v>512.42397339054344</v>
      </c>
      <c r="AC43" s="138">
        <f t="shared" ca="1" si="28"/>
        <v>524.33787793087834</v>
      </c>
      <c r="AD43" s="138">
        <f t="shared" ca="1" si="29"/>
        <v>536.52878184822725</v>
      </c>
      <c r="AE43" s="138">
        <f t="shared" ca="1" si="30"/>
        <v>549.00312540359835</v>
      </c>
      <c r="AF43" s="138">
        <f t="shared" ca="1" si="31"/>
        <v>561.76749859466088</v>
      </c>
      <c r="AG43" s="138">
        <f t="shared" ca="1" si="32"/>
        <v>574.82864463713645</v>
      </c>
      <c r="AH43" s="138">
        <f t="shared" ca="1" si="33"/>
        <v>588.19346352713285</v>
      </c>
      <c r="AI43" s="138">
        <f t="shared" ca="1" si="34"/>
        <v>601.8690156863023</v>
      </c>
      <c r="AJ43" s="138">
        <f t="shared" ca="1" si="35"/>
        <v>615.86252569175019</v>
      </c>
      <c r="AK43" s="138">
        <f t="shared" ca="1" si="36"/>
        <v>630.18138609266464</v>
      </c>
      <c r="AL43" s="138">
        <f t="shared" ca="1" si="37"/>
        <v>644.83316131568256</v>
      </c>
      <c r="AM43" s="138">
        <f t="shared" ca="1" si="38"/>
        <v>659.82559166105636</v>
      </c>
      <c r="AN43" s="138">
        <f t="shared" ca="1" si="39"/>
        <v>675.1665973917319</v>
      </c>
      <c r="AO43" s="138">
        <f t="shared" ca="1" si="40"/>
        <v>690.86428291749712</v>
      </c>
      <c r="AP43" s="138">
        <f t="shared" ca="1" si="41"/>
        <v>706.92694107641353</v>
      </c>
      <c r="AQ43" s="138">
        <f t="shared" ca="1" si="42"/>
        <v>723.36305751579084</v>
      </c>
      <c r="AR43" s="138">
        <f t="shared" ca="1" si="43"/>
        <v>740.18131517501956</v>
      </c>
      <c r="AS43" s="138">
        <f t="shared" ca="1" si="44"/>
        <v>757.39059887263022</v>
      </c>
      <c r="AT43" s="138">
        <f t="shared" ca="1" si="45"/>
        <v>775.00000000000171</v>
      </c>
      <c r="AU43" s="138">
        <f t="shared" ca="1" si="46"/>
        <v>793.01882132419928</v>
      </c>
      <c r="AV43" s="138">
        <f t="shared" ca="1" si="47"/>
        <v>811.45658190247866</v>
      </c>
      <c r="AW43" s="138">
        <f t="shared" ca="1" si="48"/>
        <v>830.32302211105264</v>
      </c>
      <c r="AX43" s="138">
        <f t="shared" ca="1" si="49"/>
        <v>849.62810879077756</v>
      </c>
      <c r="AY43" s="138">
        <f t="shared" ca="1" si="50"/>
        <v>869.38204051247681</v>
      </c>
      <c r="AZ43" s="138">
        <f t="shared" ca="1" si="51"/>
        <v>889.59525296468405</v>
      </c>
      <c r="BA43" s="138">
        <f t="shared" ca="1" si="52"/>
        <v>910.2784244666517</v>
      </c>
      <c r="BB43" s="138">
        <f t="shared" ca="1" si="53"/>
        <v>931.44248160953771</v>
      </c>
      <c r="BC43" s="138">
        <f t="shared" ca="1" si="54"/>
        <v>953.09860502874983</v>
      </c>
      <c r="BD43" s="138">
        <f t="shared" ca="1" si="55"/>
        <v>975.25823531049821</v>
      </c>
      <c r="BE43" s="138">
        <f t="shared" ca="1" si="56"/>
        <v>997.93307903567506</v>
      </c>
      <c r="BF43" s="138">
        <f t="shared" ca="1" si="57"/>
        <v>1021.1351149642559</v>
      </c>
      <c r="BG43" s="138">
        <f t="shared" ca="1" si="58"/>
        <v>1044.876600363488</v>
      </c>
      <c r="BH43" s="138">
        <f t="shared" ca="1" si="59"/>
        <v>1069.1700774832102</v>
      </c>
      <c r="BI43" s="138">
        <f t="shared" ca="1" si="60"/>
        <v>1094.0283801817243</v>
      </c>
      <c r="BJ43" s="138">
        <f t="shared" ca="1" si="60"/>
        <v>1119.4646407057187</v>
      </c>
      <c r="BK43" s="138">
        <f t="shared" ca="1" si="61"/>
        <v>1145.4922966278261</v>
      </c>
      <c r="BL43" s="138">
        <f t="shared" ca="1" si="62"/>
        <v>1172.1250979454796</v>
      </c>
      <c r="BM43" s="138">
        <f t="shared" ca="1" si="63"/>
        <v>1199.377114344818</v>
      </c>
      <c r="BN43" s="138">
        <f t="shared" ca="1" si="64"/>
        <v>1227.2627426334773</v>
      </c>
      <c r="BO43" s="138">
        <f t="shared" ca="1" si="65"/>
        <v>1255.7967143461963</v>
      </c>
      <c r="BP43" s="138">
        <f t="shared" ca="1" si="66"/>
        <v>1284.9941035272523</v>
      </c>
      <c r="BQ43" s="138">
        <f t="shared" ca="1" si="67"/>
        <v>1314.8703346938394</v>
      </c>
      <c r="BR43" s="138">
        <f t="shared" ca="1" si="68"/>
        <v>1345.4411909845956</v>
      </c>
      <c r="BS43" s="138">
        <f t="shared" ca="1" si="69"/>
        <v>1376.7228224975852</v>
      </c>
    </row>
    <row r="44" spans="3:71" x14ac:dyDescent="0.2">
      <c r="C44" s="138" t="str">
        <f t="shared" ca="1" si="2"/>
        <v/>
      </c>
      <c r="D44" s="138" t="str">
        <f t="shared" ca="1" si="3"/>
        <v/>
      </c>
      <c r="E44" s="138" t="str">
        <f t="shared" ca="1" si="4"/>
        <v/>
      </c>
      <c r="F44" s="138" t="str">
        <f t="shared" ca="1" si="5"/>
        <v/>
      </c>
      <c r="G44" s="138" t="str">
        <f t="shared" ca="1" si="6"/>
        <v/>
      </c>
      <c r="H44" s="138" t="str">
        <f t="shared" ca="1" si="7"/>
        <v/>
      </c>
      <c r="I44" s="138" t="str">
        <f t="shared" ca="1" si="8"/>
        <v/>
      </c>
      <c r="J44" s="138" t="str">
        <f t="shared" ca="1" si="9"/>
        <v/>
      </c>
      <c r="K44" s="138" t="str">
        <f t="shared" ca="1" si="10"/>
        <v/>
      </c>
      <c r="L44" s="138" t="str">
        <f t="shared" ca="1" si="11"/>
        <v/>
      </c>
      <c r="M44" s="138" t="str">
        <f t="shared" ca="1" si="12"/>
        <v/>
      </c>
      <c r="N44" s="138" t="str">
        <f t="shared" ca="1" si="13"/>
        <v/>
      </c>
      <c r="O44" s="138" t="str">
        <f t="shared" ca="1" si="14"/>
        <v/>
      </c>
      <c r="P44" s="138" t="str">
        <f t="shared" ca="1" si="15"/>
        <v/>
      </c>
      <c r="Q44" s="138" t="str">
        <f t="shared" ca="1" si="16"/>
        <v/>
      </c>
      <c r="R44" s="138" t="str">
        <f t="shared" ca="1" si="17"/>
        <v/>
      </c>
      <c r="S44" s="138" t="str">
        <f t="shared" ca="1" si="18"/>
        <v/>
      </c>
      <c r="T44" s="138" t="str">
        <f t="shared" ca="1" si="19"/>
        <v/>
      </c>
      <c r="U44" s="138" t="str">
        <f t="shared" ca="1" si="20"/>
        <v/>
      </c>
      <c r="V44" s="138" t="str">
        <f t="shared" ca="1" si="21"/>
        <v/>
      </c>
      <c r="W44" s="138" t="str">
        <f t="shared" ca="1" si="22"/>
        <v/>
      </c>
      <c r="X44" s="138" t="str">
        <f t="shared" ca="1" si="23"/>
        <v/>
      </c>
      <c r="Y44" s="138">
        <f t="shared" ca="1" si="24"/>
        <v>456.79409151766674</v>
      </c>
      <c r="Z44" s="138">
        <f t="shared" ca="1" si="25"/>
        <v>467.41459618477126</v>
      </c>
      <c r="AA44" s="138">
        <f t="shared" ca="1" si="26"/>
        <v>478.28202856280393</v>
      </c>
      <c r="AB44" s="138">
        <f t="shared" ca="1" si="27"/>
        <v>489.40212974376897</v>
      </c>
      <c r="AC44" s="138">
        <f t="shared" ca="1" si="28"/>
        <v>500.78077430058795</v>
      </c>
      <c r="AD44" s="138">
        <f t="shared" ca="1" si="29"/>
        <v>512.42397339054355</v>
      </c>
      <c r="AE44" s="138">
        <f t="shared" ca="1" si="30"/>
        <v>524.33787793087845</v>
      </c>
      <c r="AF44" s="138">
        <f t="shared" ca="1" si="31"/>
        <v>536.52878184822737</v>
      </c>
      <c r="AG44" s="138">
        <f t="shared" ca="1" si="32"/>
        <v>549.00312540359846</v>
      </c>
      <c r="AH44" s="138">
        <f t="shared" ca="1" si="33"/>
        <v>561.76749859466099</v>
      </c>
      <c r="AI44" s="138">
        <f t="shared" ca="1" si="34"/>
        <v>574.82864463713656</v>
      </c>
      <c r="AJ44" s="138">
        <f t="shared" ca="1" si="35"/>
        <v>588.19346352713296</v>
      </c>
      <c r="AK44" s="138">
        <f t="shared" ca="1" si="36"/>
        <v>601.86901568630242</v>
      </c>
      <c r="AL44" s="138">
        <f t="shared" ca="1" si="37"/>
        <v>615.86252569175031</v>
      </c>
      <c r="AM44" s="138">
        <f t="shared" ca="1" si="38"/>
        <v>630.18138609266475</v>
      </c>
      <c r="AN44" s="138">
        <f t="shared" ca="1" si="39"/>
        <v>644.83316131568267</v>
      </c>
      <c r="AO44" s="138">
        <f t="shared" ca="1" si="40"/>
        <v>659.82559166105648</v>
      </c>
      <c r="AP44" s="138">
        <f t="shared" ca="1" si="41"/>
        <v>675.16659739173201</v>
      </c>
      <c r="AQ44" s="138">
        <f t="shared" ca="1" si="42"/>
        <v>690.86428291749723</v>
      </c>
      <c r="AR44" s="138">
        <f t="shared" ca="1" si="43"/>
        <v>706.92694107641364</v>
      </c>
      <c r="AS44" s="138">
        <f t="shared" ca="1" si="44"/>
        <v>723.36305751579096</v>
      </c>
      <c r="AT44" s="138">
        <f t="shared" ca="1" si="45"/>
        <v>740.18131517501968</v>
      </c>
      <c r="AU44" s="138">
        <f t="shared" ca="1" si="46"/>
        <v>757.39059887263033</v>
      </c>
      <c r="AV44" s="138">
        <f t="shared" ca="1" si="47"/>
        <v>775.00000000000182</v>
      </c>
      <c r="AW44" s="138">
        <f t="shared" ca="1" si="48"/>
        <v>793.01882132419939</v>
      </c>
      <c r="AX44" s="138">
        <f t="shared" ca="1" si="49"/>
        <v>811.45658190247877</v>
      </c>
      <c r="AY44" s="138">
        <f t="shared" ca="1" si="50"/>
        <v>830.32302211105275</v>
      </c>
      <c r="AZ44" s="138">
        <f t="shared" ca="1" si="51"/>
        <v>849.62810879077767</v>
      </c>
      <c r="BA44" s="138">
        <f t="shared" ca="1" si="52"/>
        <v>869.38204051247692</v>
      </c>
      <c r="BB44" s="138">
        <f t="shared" ca="1" si="53"/>
        <v>889.59525296468416</v>
      </c>
      <c r="BC44" s="138">
        <f t="shared" ca="1" si="54"/>
        <v>910.27842446665181</v>
      </c>
      <c r="BD44" s="138">
        <f t="shared" ca="1" si="55"/>
        <v>931.44248160953782</v>
      </c>
      <c r="BE44" s="138">
        <f t="shared" ca="1" si="56"/>
        <v>953.09860502874994</v>
      </c>
      <c r="BF44" s="138">
        <f t="shared" ca="1" si="57"/>
        <v>975.25823531049832</v>
      </c>
      <c r="BG44" s="138">
        <f t="shared" ca="1" si="58"/>
        <v>997.93307903567518</v>
      </c>
      <c r="BH44" s="138">
        <f t="shared" ca="1" si="59"/>
        <v>1021.135114964256</v>
      </c>
      <c r="BI44" s="138">
        <f t="shared" ca="1" si="60"/>
        <v>1044.876600363488</v>
      </c>
      <c r="BJ44" s="138">
        <f t="shared" ca="1" si="60"/>
        <v>1069.1700774832102</v>
      </c>
      <c r="BK44" s="138">
        <f t="shared" ca="1" si="61"/>
        <v>1094.0283801817243</v>
      </c>
      <c r="BL44" s="138">
        <f t="shared" ca="1" si="62"/>
        <v>1119.4646407057187</v>
      </c>
      <c r="BM44" s="138">
        <f t="shared" ca="1" si="63"/>
        <v>1145.4922966278261</v>
      </c>
      <c r="BN44" s="138">
        <f t="shared" ca="1" si="64"/>
        <v>1172.1250979454796</v>
      </c>
      <c r="BO44" s="138">
        <f t="shared" ca="1" si="65"/>
        <v>1199.377114344818</v>
      </c>
      <c r="BP44" s="138">
        <f t="shared" ca="1" si="66"/>
        <v>1227.2627426334773</v>
      </c>
      <c r="BQ44" s="138">
        <f t="shared" ca="1" si="67"/>
        <v>1255.7967143461963</v>
      </c>
      <c r="BR44" s="138">
        <f t="shared" ca="1" si="68"/>
        <v>1284.9941035272523</v>
      </c>
      <c r="BS44" s="138">
        <f t="shared" ca="1" si="69"/>
        <v>1314.8703346938394</v>
      </c>
    </row>
    <row r="45" spans="3:71" x14ac:dyDescent="0.2">
      <c r="C45" s="138" t="str">
        <f t="shared" ca="1" si="2"/>
        <v/>
      </c>
      <c r="D45" s="138" t="str">
        <f t="shared" ca="1" si="3"/>
        <v/>
      </c>
      <c r="E45" s="138" t="str">
        <f t="shared" ca="1" si="4"/>
        <v/>
      </c>
      <c r="F45" s="138" t="str">
        <f t="shared" ca="1" si="5"/>
        <v/>
      </c>
      <c r="G45" s="138" t="str">
        <f t="shared" ca="1" si="6"/>
        <v/>
      </c>
      <c r="H45" s="138" t="str">
        <f t="shared" ca="1" si="7"/>
        <v/>
      </c>
      <c r="I45" s="138" t="str">
        <f t="shared" ca="1" si="8"/>
        <v/>
      </c>
      <c r="J45" s="138" t="str">
        <f t="shared" ca="1" si="9"/>
        <v/>
      </c>
      <c r="K45" s="138" t="str">
        <f t="shared" ca="1" si="10"/>
        <v/>
      </c>
      <c r="L45" s="138" t="str">
        <f t="shared" ca="1" si="11"/>
        <v/>
      </c>
      <c r="M45" s="138" t="str">
        <f t="shared" ca="1" si="12"/>
        <v/>
      </c>
      <c r="N45" s="138" t="str">
        <f t="shared" ca="1" si="13"/>
        <v/>
      </c>
      <c r="O45" s="138" t="str">
        <f t="shared" ca="1" si="14"/>
        <v/>
      </c>
      <c r="P45" s="138" t="str">
        <f t="shared" ca="1" si="15"/>
        <v/>
      </c>
      <c r="Q45" s="138" t="str">
        <f t="shared" ca="1" si="16"/>
        <v/>
      </c>
      <c r="R45" s="138" t="str">
        <f t="shared" ca="1" si="17"/>
        <v/>
      </c>
      <c r="S45" s="138" t="str">
        <f t="shared" ca="1" si="18"/>
        <v/>
      </c>
      <c r="T45" s="138" t="str">
        <f t="shared" ca="1" si="19"/>
        <v/>
      </c>
      <c r="U45" s="138" t="str">
        <f t="shared" ca="1" si="20"/>
        <v/>
      </c>
      <c r="V45" s="138" t="str">
        <f t="shared" ca="1" si="21"/>
        <v/>
      </c>
      <c r="W45" s="138" t="str">
        <f t="shared" ca="1" si="22"/>
        <v/>
      </c>
      <c r="X45" s="138" t="str">
        <f t="shared" ca="1" si="23"/>
        <v/>
      </c>
      <c r="Y45" s="138" t="str">
        <f t="shared" ca="1" si="24"/>
        <v/>
      </c>
      <c r="Z45" s="138">
        <f t="shared" ca="1" si="25"/>
        <v>446.41490391747607</v>
      </c>
      <c r="AA45" s="138">
        <f t="shared" ca="1" si="26"/>
        <v>456.7940915176668</v>
      </c>
      <c r="AB45" s="138">
        <f t="shared" ca="1" si="27"/>
        <v>467.41459618477131</v>
      </c>
      <c r="AC45" s="138">
        <f t="shared" ca="1" si="28"/>
        <v>478.28202856280399</v>
      </c>
      <c r="AD45" s="138">
        <f t="shared" ca="1" si="29"/>
        <v>489.40212974376902</v>
      </c>
      <c r="AE45" s="138">
        <f t="shared" ca="1" si="30"/>
        <v>500.78077430058801</v>
      </c>
      <c r="AF45" s="138">
        <f t="shared" ca="1" si="31"/>
        <v>512.42397339054367</v>
      </c>
      <c r="AG45" s="138">
        <f t="shared" ca="1" si="32"/>
        <v>524.33787793087856</v>
      </c>
      <c r="AH45" s="138">
        <f t="shared" ca="1" si="33"/>
        <v>536.52878184822748</v>
      </c>
      <c r="AI45" s="138">
        <f t="shared" ca="1" si="34"/>
        <v>549.00312540359857</v>
      </c>
      <c r="AJ45" s="138">
        <f t="shared" ca="1" si="35"/>
        <v>561.76749859466111</v>
      </c>
      <c r="AK45" s="138">
        <f t="shared" ca="1" si="36"/>
        <v>574.82864463713668</v>
      </c>
      <c r="AL45" s="138">
        <f t="shared" ca="1" si="37"/>
        <v>588.19346352713308</v>
      </c>
      <c r="AM45" s="138">
        <f t="shared" ca="1" si="38"/>
        <v>601.86901568630253</v>
      </c>
      <c r="AN45" s="138">
        <f t="shared" ca="1" si="39"/>
        <v>615.86252569175042</v>
      </c>
      <c r="AO45" s="138">
        <f t="shared" ca="1" si="40"/>
        <v>630.18138609266487</v>
      </c>
      <c r="AP45" s="138">
        <f t="shared" ca="1" si="41"/>
        <v>644.83316131568279</v>
      </c>
      <c r="AQ45" s="138">
        <f t="shared" ca="1" si="42"/>
        <v>659.82559166105659</v>
      </c>
      <c r="AR45" s="138">
        <f t="shared" ca="1" si="43"/>
        <v>675.16659739173213</v>
      </c>
      <c r="AS45" s="138">
        <f t="shared" ca="1" si="44"/>
        <v>690.86428291749735</v>
      </c>
      <c r="AT45" s="138">
        <f t="shared" ca="1" si="45"/>
        <v>706.92694107641375</v>
      </c>
      <c r="AU45" s="138">
        <f t="shared" ca="1" si="46"/>
        <v>723.36305751579107</v>
      </c>
      <c r="AV45" s="138">
        <f t="shared" ca="1" si="47"/>
        <v>740.18131517501979</v>
      </c>
      <c r="AW45" s="138">
        <f t="shared" ca="1" si="48"/>
        <v>757.39059887263045</v>
      </c>
      <c r="AX45" s="138">
        <f t="shared" ca="1" si="49"/>
        <v>775.00000000000193</v>
      </c>
      <c r="AY45" s="138">
        <f t="shared" ca="1" si="50"/>
        <v>793.01882132419951</v>
      </c>
      <c r="AZ45" s="138">
        <f t="shared" ca="1" si="51"/>
        <v>811.45658190247889</v>
      </c>
      <c r="BA45" s="138">
        <f t="shared" ca="1" si="52"/>
        <v>830.32302211105286</v>
      </c>
      <c r="BB45" s="138">
        <f t="shared" ca="1" si="53"/>
        <v>849.62810879077779</v>
      </c>
      <c r="BC45" s="138">
        <f t="shared" ca="1" si="54"/>
        <v>869.38204051247703</v>
      </c>
      <c r="BD45" s="138">
        <f t="shared" ca="1" si="55"/>
        <v>889.59525296468428</v>
      </c>
      <c r="BE45" s="138">
        <f t="shared" ca="1" si="56"/>
        <v>910.27842446665193</v>
      </c>
      <c r="BF45" s="138">
        <f t="shared" ca="1" si="57"/>
        <v>931.44248160953794</v>
      </c>
      <c r="BG45" s="138">
        <f t="shared" ca="1" si="58"/>
        <v>953.09860502875006</v>
      </c>
      <c r="BH45" s="138">
        <f t="shared" ca="1" si="59"/>
        <v>975.25823531049843</v>
      </c>
      <c r="BI45" s="138">
        <f t="shared" ca="1" si="60"/>
        <v>997.93307903567529</v>
      </c>
      <c r="BJ45" s="138">
        <f t="shared" ca="1" si="60"/>
        <v>1021.1351149642561</v>
      </c>
      <c r="BK45" s="138">
        <f t="shared" ca="1" si="61"/>
        <v>1044.8766003634883</v>
      </c>
      <c r="BL45" s="138">
        <f t="shared" ca="1" si="62"/>
        <v>1069.1700774832104</v>
      </c>
      <c r="BM45" s="138">
        <f t="shared" ca="1" si="63"/>
        <v>1094.0283801817245</v>
      </c>
      <c r="BN45" s="138">
        <f t="shared" ca="1" si="64"/>
        <v>1119.4646407057191</v>
      </c>
      <c r="BO45" s="138">
        <f t="shared" ca="1" si="65"/>
        <v>1145.4922966278266</v>
      </c>
      <c r="BP45" s="138">
        <f t="shared" ca="1" si="66"/>
        <v>1172.1250979454801</v>
      </c>
      <c r="BQ45" s="138">
        <f t="shared" ca="1" si="67"/>
        <v>1199.3771143448184</v>
      </c>
      <c r="BR45" s="138">
        <f t="shared" ca="1" si="68"/>
        <v>1227.2627426334777</v>
      </c>
      <c r="BS45" s="138">
        <f t="shared" ca="1" si="69"/>
        <v>1255.7967143461967</v>
      </c>
    </row>
    <row r="46" spans="3:71" x14ac:dyDescent="0.2">
      <c r="C46" s="138" t="str">
        <f t="shared" ca="1" si="2"/>
        <v/>
      </c>
      <c r="D46" s="138" t="str">
        <f t="shared" ca="1" si="3"/>
        <v/>
      </c>
      <c r="E46" s="138" t="str">
        <f t="shared" ca="1" si="4"/>
        <v/>
      </c>
      <c r="F46" s="138" t="str">
        <f t="shared" ca="1" si="5"/>
        <v/>
      </c>
      <c r="G46" s="138" t="str">
        <f t="shared" ca="1" si="6"/>
        <v/>
      </c>
      <c r="H46" s="138" t="str">
        <f t="shared" ca="1" si="7"/>
        <v/>
      </c>
      <c r="I46" s="138" t="str">
        <f t="shared" ca="1" si="8"/>
        <v/>
      </c>
      <c r="J46" s="138" t="str">
        <f t="shared" ca="1" si="9"/>
        <v/>
      </c>
      <c r="K46" s="138" t="str">
        <f t="shared" ca="1" si="10"/>
        <v/>
      </c>
      <c r="L46" s="138" t="str">
        <f t="shared" ca="1" si="11"/>
        <v/>
      </c>
      <c r="M46" s="138" t="str">
        <f t="shared" ca="1" si="12"/>
        <v/>
      </c>
      <c r="N46" s="138" t="str">
        <f t="shared" ca="1" si="13"/>
        <v/>
      </c>
      <c r="O46" s="138" t="str">
        <f t="shared" ca="1" si="14"/>
        <v/>
      </c>
      <c r="P46" s="138" t="str">
        <f t="shared" ca="1" si="15"/>
        <v/>
      </c>
      <c r="Q46" s="138" t="str">
        <f t="shared" ca="1" si="16"/>
        <v/>
      </c>
      <c r="R46" s="138" t="str">
        <f t="shared" ca="1" si="17"/>
        <v/>
      </c>
      <c r="S46" s="138" t="str">
        <f t="shared" ca="1" si="18"/>
        <v/>
      </c>
      <c r="T46" s="138" t="str">
        <f t="shared" ca="1" si="19"/>
        <v/>
      </c>
      <c r="U46" s="138" t="str">
        <f t="shared" ca="1" si="20"/>
        <v/>
      </c>
      <c r="V46" s="138" t="str">
        <f t="shared" ca="1" si="21"/>
        <v/>
      </c>
      <c r="W46" s="138" t="str">
        <f t="shared" ca="1" si="22"/>
        <v/>
      </c>
      <c r="X46" s="138" t="str">
        <f t="shared" ca="1" si="23"/>
        <v/>
      </c>
      <c r="Y46" s="138" t="str">
        <f t="shared" ca="1" si="24"/>
        <v/>
      </c>
      <c r="Z46" s="138" t="str">
        <f t="shared" ca="1" si="25"/>
        <v/>
      </c>
      <c r="AA46" s="138">
        <f t="shared" ca="1" si="26"/>
        <v>436.27155022416019</v>
      </c>
      <c r="AB46" s="138">
        <f t="shared" ca="1" si="27"/>
        <v>446.41490391747607</v>
      </c>
      <c r="AC46" s="138">
        <f t="shared" ca="1" si="28"/>
        <v>456.7940915176668</v>
      </c>
      <c r="AD46" s="138">
        <f t="shared" ca="1" si="29"/>
        <v>467.41459618477131</v>
      </c>
      <c r="AE46" s="138">
        <f t="shared" ca="1" si="30"/>
        <v>478.28202856280399</v>
      </c>
      <c r="AF46" s="138">
        <f t="shared" ca="1" si="31"/>
        <v>489.40212974376902</v>
      </c>
      <c r="AG46" s="138">
        <f t="shared" ca="1" si="32"/>
        <v>500.78077430058801</v>
      </c>
      <c r="AH46" s="138">
        <f t="shared" ca="1" si="33"/>
        <v>512.42397339054367</v>
      </c>
      <c r="AI46" s="138">
        <f t="shared" ca="1" si="34"/>
        <v>524.33787793087856</v>
      </c>
      <c r="AJ46" s="138">
        <f t="shared" ca="1" si="35"/>
        <v>536.52878184822748</v>
      </c>
      <c r="AK46" s="138">
        <f t="shared" ca="1" si="36"/>
        <v>549.00312540359857</v>
      </c>
      <c r="AL46" s="138">
        <f t="shared" ca="1" si="37"/>
        <v>561.76749859466111</v>
      </c>
      <c r="AM46" s="138">
        <f t="shared" ca="1" si="38"/>
        <v>574.82864463713668</v>
      </c>
      <c r="AN46" s="138">
        <f t="shared" ca="1" si="39"/>
        <v>588.19346352713308</v>
      </c>
      <c r="AO46" s="138">
        <f t="shared" ca="1" si="40"/>
        <v>601.86901568630253</v>
      </c>
      <c r="AP46" s="138">
        <f t="shared" ca="1" si="41"/>
        <v>615.86252569175042</v>
      </c>
      <c r="AQ46" s="138">
        <f t="shared" ca="1" si="42"/>
        <v>630.18138609266487</v>
      </c>
      <c r="AR46" s="138">
        <f t="shared" ca="1" si="43"/>
        <v>644.83316131568279</v>
      </c>
      <c r="AS46" s="138">
        <f t="shared" ca="1" si="44"/>
        <v>659.82559166105659</v>
      </c>
      <c r="AT46" s="138">
        <f t="shared" ca="1" si="45"/>
        <v>675.16659739173213</v>
      </c>
      <c r="AU46" s="138">
        <f t="shared" ca="1" si="46"/>
        <v>690.86428291749735</v>
      </c>
      <c r="AV46" s="138">
        <f t="shared" ca="1" si="47"/>
        <v>706.92694107641375</v>
      </c>
      <c r="AW46" s="138">
        <f t="shared" ca="1" si="48"/>
        <v>723.36305751579107</v>
      </c>
      <c r="AX46" s="138">
        <f t="shared" ca="1" si="49"/>
        <v>740.18131517501979</v>
      </c>
      <c r="AY46" s="138">
        <f t="shared" ca="1" si="50"/>
        <v>757.39059887263045</v>
      </c>
      <c r="AZ46" s="138">
        <f t="shared" ca="1" si="51"/>
        <v>775.00000000000193</v>
      </c>
      <c r="BA46" s="138">
        <f t="shared" ca="1" si="52"/>
        <v>793.01882132419951</v>
      </c>
      <c r="BB46" s="138">
        <f t="shared" ca="1" si="53"/>
        <v>811.45658190247889</v>
      </c>
      <c r="BC46" s="138">
        <f t="shared" ca="1" si="54"/>
        <v>830.32302211105286</v>
      </c>
      <c r="BD46" s="138">
        <f t="shared" ca="1" si="55"/>
        <v>849.62810879077779</v>
      </c>
      <c r="BE46" s="138">
        <f t="shared" ca="1" si="56"/>
        <v>869.38204051247703</v>
      </c>
      <c r="BF46" s="138">
        <f t="shared" ca="1" si="57"/>
        <v>889.59525296468428</v>
      </c>
      <c r="BG46" s="138">
        <f t="shared" ca="1" si="58"/>
        <v>910.27842446665193</v>
      </c>
      <c r="BH46" s="138">
        <f t="shared" ca="1" si="59"/>
        <v>931.44248160953794</v>
      </c>
      <c r="BI46" s="138">
        <f t="shared" ca="1" si="60"/>
        <v>953.09860502875006</v>
      </c>
      <c r="BJ46" s="138">
        <f t="shared" ca="1" si="60"/>
        <v>975.25823531049843</v>
      </c>
      <c r="BK46" s="138">
        <f t="shared" ca="1" si="61"/>
        <v>997.93307903567529</v>
      </c>
      <c r="BL46" s="138">
        <f t="shared" ca="1" si="62"/>
        <v>1021.1351149642561</v>
      </c>
      <c r="BM46" s="138">
        <f t="shared" ca="1" si="63"/>
        <v>1044.8766003634883</v>
      </c>
      <c r="BN46" s="138">
        <f t="shared" ca="1" si="64"/>
        <v>1069.1700774832104</v>
      </c>
      <c r="BO46" s="138">
        <f t="shared" ca="1" si="65"/>
        <v>1094.0283801817245</v>
      </c>
      <c r="BP46" s="138">
        <f t="shared" ca="1" si="66"/>
        <v>1119.4646407057191</v>
      </c>
      <c r="BQ46" s="138">
        <f t="shared" ca="1" si="67"/>
        <v>1145.4922966278266</v>
      </c>
      <c r="BR46" s="138">
        <f t="shared" ca="1" si="68"/>
        <v>1172.1250979454801</v>
      </c>
      <c r="BS46" s="138">
        <f t="shared" ca="1" si="69"/>
        <v>1199.3771143448184</v>
      </c>
    </row>
    <row r="47" spans="3:71" x14ac:dyDescent="0.2">
      <c r="C47" s="138" t="str">
        <f t="shared" ca="1" si="2"/>
        <v/>
      </c>
      <c r="D47" s="138" t="str">
        <f t="shared" ca="1" si="3"/>
        <v/>
      </c>
      <c r="E47" s="138" t="str">
        <f t="shared" ca="1" si="4"/>
        <v/>
      </c>
      <c r="F47" s="138" t="str">
        <f t="shared" ca="1" si="5"/>
        <v/>
      </c>
      <c r="G47" s="138" t="str">
        <f t="shared" ca="1" si="6"/>
        <v/>
      </c>
      <c r="H47" s="138" t="str">
        <f t="shared" ca="1" si="7"/>
        <v/>
      </c>
      <c r="I47" s="138" t="str">
        <f t="shared" ca="1" si="8"/>
        <v/>
      </c>
      <c r="J47" s="138" t="str">
        <f t="shared" ca="1" si="9"/>
        <v/>
      </c>
      <c r="K47" s="138" t="str">
        <f t="shared" ca="1" si="10"/>
        <v/>
      </c>
      <c r="L47" s="138" t="str">
        <f t="shared" ca="1" si="11"/>
        <v/>
      </c>
      <c r="M47" s="138" t="str">
        <f t="shared" ca="1" si="12"/>
        <v/>
      </c>
      <c r="N47" s="138" t="str">
        <f t="shared" ca="1" si="13"/>
        <v/>
      </c>
      <c r="O47" s="138" t="str">
        <f t="shared" ca="1" si="14"/>
        <v/>
      </c>
      <c r="P47" s="138" t="str">
        <f t="shared" ca="1" si="15"/>
        <v/>
      </c>
      <c r="Q47" s="138" t="str">
        <f t="shared" ca="1" si="16"/>
        <v/>
      </c>
      <c r="R47" s="138" t="str">
        <f t="shared" ca="1" si="17"/>
        <v/>
      </c>
      <c r="S47" s="138" t="str">
        <f t="shared" ca="1" si="18"/>
        <v/>
      </c>
      <c r="T47" s="138" t="str">
        <f t="shared" ca="1" si="19"/>
        <v/>
      </c>
      <c r="U47" s="138" t="str">
        <f t="shared" ca="1" si="20"/>
        <v/>
      </c>
      <c r="V47" s="138" t="str">
        <f t="shared" ca="1" si="21"/>
        <v/>
      </c>
      <c r="W47" s="138" t="str">
        <f t="shared" ca="1" si="22"/>
        <v/>
      </c>
      <c r="X47" s="138" t="str">
        <f t="shared" ca="1" si="23"/>
        <v/>
      </c>
      <c r="Y47" s="138" t="str">
        <f t="shared" ca="1" si="24"/>
        <v/>
      </c>
      <c r="Z47" s="138" t="str">
        <f t="shared" ca="1" si="25"/>
        <v/>
      </c>
      <c r="AA47" s="138" t="str">
        <f t="shared" ca="1" si="26"/>
        <v/>
      </c>
      <c r="AB47" s="138">
        <f t="shared" ca="1" si="27"/>
        <v>426.35867186498939</v>
      </c>
      <c r="AC47" s="138">
        <f t="shared" ca="1" si="28"/>
        <v>436.27155022416025</v>
      </c>
      <c r="AD47" s="138">
        <f t="shared" ca="1" si="29"/>
        <v>446.41490391747612</v>
      </c>
      <c r="AE47" s="138">
        <f t="shared" ca="1" si="30"/>
        <v>456.79409151766686</v>
      </c>
      <c r="AF47" s="138">
        <f t="shared" ca="1" si="31"/>
        <v>467.41459618477137</v>
      </c>
      <c r="AG47" s="138">
        <f t="shared" ca="1" si="32"/>
        <v>478.28202856280404</v>
      </c>
      <c r="AH47" s="138">
        <f t="shared" ca="1" si="33"/>
        <v>489.40212974376908</v>
      </c>
      <c r="AI47" s="138">
        <f t="shared" ca="1" si="34"/>
        <v>500.78077430058806</v>
      </c>
      <c r="AJ47" s="138">
        <f t="shared" ca="1" si="35"/>
        <v>512.42397339054367</v>
      </c>
      <c r="AK47" s="138">
        <f t="shared" ca="1" si="36"/>
        <v>524.33787793087856</v>
      </c>
      <c r="AL47" s="138">
        <f t="shared" ca="1" si="37"/>
        <v>536.52878184822748</v>
      </c>
      <c r="AM47" s="138">
        <f t="shared" ca="1" si="38"/>
        <v>549.00312540359857</v>
      </c>
      <c r="AN47" s="138">
        <f t="shared" ca="1" si="39"/>
        <v>561.76749859466111</v>
      </c>
      <c r="AO47" s="138">
        <f t="shared" ca="1" si="40"/>
        <v>574.82864463713668</v>
      </c>
      <c r="AP47" s="138">
        <f t="shared" ca="1" si="41"/>
        <v>588.19346352713308</v>
      </c>
      <c r="AQ47" s="138">
        <f t="shared" ca="1" si="42"/>
        <v>601.86901568630253</v>
      </c>
      <c r="AR47" s="138">
        <f t="shared" ca="1" si="43"/>
        <v>615.86252569175042</v>
      </c>
      <c r="AS47" s="138">
        <f t="shared" ca="1" si="44"/>
        <v>630.18138609266487</v>
      </c>
      <c r="AT47" s="138">
        <f t="shared" ca="1" si="45"/>
        <v>644.83316131568279</v>
      </c>
      <c r="AU47" s="138">
        <f t="shared" ca="1" si="46"/>
        <v>659.82559166105659</v>
      </c>
      <c r="AV47" s="138">
        <f t="shared" ca="1" si="47"/>
        <v>675.16659739173213</v>
      </c>
      <c r="AW47" s="138">
        <f t="shared" ca="1" si="48"/>
        <v>690.86428291749735</v>
      </c>
      <c r="AX47" s="138">
        <f t="shared" ca="1" si="49"/>
        <v>706.92694107641375</v>
      </c>
      <c r="AY47" s="138">
        <f t="shared" ca="1" si="50"/>
        <v>723.36305751579107</v>
      </c>
      <c r="AZ47" s="138">
        <f t="shared" ca="1" si="51"/>
        <v>740.18131517501979</v>
      </c>
      <c r="BA47" s="138">
        <f t="shared" ca="1" si="52"/>
        <v>757.39059887263045</v>
      </c>
      <c r="BB47" s="138">
        <f t="shared" ca="1" si="53"/>
        <v>775.00000000000193</v>
      </c>
      <c r="BC47" s="138">
        <f t="shared" ca="1" si="54"/>
        <v>793.01882132419951</v>
      </c>
      <c r="BD47" s="138">
        <f t="shared" ca="1" si="55"/>
        <v>811.45658190247889</v>
      </c>
      <c r="BE47" s="138">
        <f t="shared" ca="1" si="56"/>
        <v>830.32302211105286</v>
      </c>
      <c r="BF47" s="138">
        <f t="shared" ca="1" si="57"/>
        <v>849.62810879077779</v>
      </c>
      <c r="BG47" s="138">
        <f t="shared" ca="1" si="58"/>
        <v>869.38204051247703</v>
      </c>
      <c r="BH47" s="138">
        <f t="shared" ca="1" si="59"/>
        <v>889.59525296468428</v>
      </c>
      <c r="BI47" s="138">
        <f t="shared" ca="1" si="60"/>
        <v>910.27842446665193</v>
      </c>
      <c r="BJ47" s="138">
        <f t="shared" ca="1" si="60"/>
        <v>931.44248160953794</v>
      </c>
      <c r="BK47" s="138">
        <f t="shared" ca="1" si="61"/>
        <v>953.09860502875006</v>
      </c>
      <c r="BL47" s="138">
        <f t="shared" ca="1" si="62"/>
        <v>975.25823531049843</v>
      </c>
      <c r="BM47" s="138">
        <f t="shared" ca="1" si="63"/>
        <v>997.93307903567529</v>
      </c>
      <c r="BN47" s="138">
        <f t="shared" ca="1" si="64"/>
        <v>1021.1351149642561</v>
      </c>
      <c r="BO47" s="138">
        <f t="shared" ca="1" si="65"/>
        <v>1044.8766003634883</v>
      </c>
      <c r="BP47" s="138">
        <f t="shared" ca="1" si="66"/>
        <v>1069.1700774832104</v>
      </c>
      <c r="BQ47" s="138">
        <f t="shared" ca="1" si="67"/>
        <v>1094.0283801817245</v>
      </c>
      <c r="BR47" s="138">
        <f t="shared" ca="1" si="68"/>
        <v>1119.4646407057191</v>
      </c>
      <c r="BS47" s="138">
        <f t="shared" ca="1" si="69"/>
        <v>1145.4922966278266</v>
      </c>
    </row>
    <row r="48" spans="3:71" x14ac:dyDescent="0.2">
      <c r="C48" s="138" t="str">
        <f t="shared" ca="1" si="2"/>
        <v/>
      </c>
      <c r="D48" s="138" t="str">
        <f t="shared" ca="1" si="3"/>
        <v/>
      </c>
      <c r="E48" s="138" t="str">
        <f t="shared" ca="1" si="4"/>
        <v/>
      </c>
      <c r="F48" s="138" t="str">
        <f t="shared" ca="1" si="5"/>
        <v/>
      </c>
      <c r="G48" s="138" t="str">
        <f t="shared" ca="1" si="6"/>
        <v/>
      </c>
      <c r="H48" s="138" t="str">
        <f t="shared" ca="1" si="7"/>
        <v/>
      </c>
      <c r="I48" s="138" t="str">
        <f t="shared" ca="1" si="8"/>
        <v/>
      </c>
      <c r="J48" s="138" t="str">
        <f t="shared" ca="1" si="9"/>
        <v/>
      </c>
      <c r="K48" s="138" t="str">
        <f t="shared" ca="1" si="10"/>
        <v/>
      </c>
      <c r="L48" s="138" t="str">
        <f t="shared" ca="1" si="11"/>
        <v/>
      </c>
      <c r="M48" s="138" t="str">
        <f t="shared" ca="1" si="12"/>
        <v/>
      </c>
      <c r="N48" s="138" t="str">
        <f t="shared" ca="1" si="13"/>
        <v/>
      </c>
      <c r="O48" s="138" t="str">
        <f t="shared" ca="1" si="14"/>
        <v/>
      </c>
      <c r="P48" s="138" t="str">
        <f t="shared" ca="1" si="15"/>
        <v/>
      </c>
      <c r="Q48" s="138" t="str">
        <f t="shared" ca="1" si="16"/>
        <v/>
      </c>
      <c r="R48" s="138" t="str">
        <f t="shared" ca="1" si="17"/>
        <v/>
      </c>
      <c r="S48" s="138" t="str">
        <f t="shared" ca="1" si="18"/>
        <v/>
      </c>
      <c r="T48" s="138" t="str">
        <f t="shared" ca="1" si="19"/>
        <v/>
      </c>
      <c r="U48" s="138" t="str">
        <f t="shared" ca="1" si="20"/>
        <v/>
      </c>
      <c r="V48" s="138" t="str">
        <f t="shared" ca="1" si="21"/>
        <v/>
      </c>
      <c r="W48" s="138" t="str">
        <f t="shared" ca="1" si="22"/>
        <v/>
      </c>
      <c r="X48" s="138" t="str">
        <f t="shared" ca="1" si="23"/>
        <v/>
      </c>
      <c r="Y48" s="138" t="str">
        <f t="shared" ca="1" si="24"/>
        <v/>
      </c>
      <c r="Z48" s="138" t="str">
        <f t="shared" ca="1" si="25"/>
        <v/>
      </c>
      <c r="AA48" s="138" t="str">
        <f t="shared" ca="1" si="26"/>
        <v/>
      </c>
      <c r="AB48" s="138" t="str">
        <f t="shared" ca="1" si="27"/>
        <v/>
      </c>
      <c r="AC48" s="138">
        <f t="shared" ca="1" si="28"/>
        <v>416.67103202369401</v>
      </c>
      <c r="AD48" s="138">
        <f t="shared" ca="1" si="29"/>
        <v>426.35867186498939</v>
      </c>
      <c r="AE48" s="138">
        <f t="shared" ca="1" si="30"/>
        <v>436.27155022416025</v>
      </c>
      <c r="AF48" s="138">
        <f t="shared" ca="1" si="31"/>
        <v>446.41490391747612</v>
      </c>
      <c r="AG48" s="138">
        <f t="shared" ca="1" si="32"/>
        <v>456.79409151766686</v>
      </c>
      <c r="AH48" s="138">
        <f t="shared" ca="1" si="33"/>
        <v>467.41459618477137</v>
      </c>
      <c r="AI48" s="138">
        <f t="shared" ca="1" si="34"/>
        <v>478.28202856280404</v>
      </c>
      <c r="AJ48" s="138">
        <f t="shared" ca="1" si="35"/>
        <v>489.40212974376908</v>
      </c>
      <c r="AK48" s="138">
        <f t="shared" ca="1" si="36"/>
        <v>500.78077430058806</v>
      </c>
      <c r="AL48" s="138">
        <f t="shared" ca="1" si="37"/>
        <v>512.42397339054367</v>
      </c>
      <c r="AM48" s="138">
        <f t="shared" ca="1" si="38"/>
        <v>524.33787793087856</v>
      </c>
      <c r="AN48" s="138">
        <f t="shared" ca="1" si="39"/>
        <v>536.52878184822748</v>
      </c>
      <c r="AO48" s="138">
        <f t="shared" ca="1" si="40"/>
        <v>549.00312540359857</v>
      </c>
      <c r="AP48" s="138">
        <f t="shared" ca="1" si="41"/>
        <v>561.76749859466111</v>
      </c>
      <c r="AQ48" s="138">
        <f t="shared" ca="1" si="42"/>
        <v>574.82864463713668</v>
      </c>
      <c r="AR48" s="138">
        <f t="shared" ca="1" si="43"/>
        <v>588.19346352713308</v>
      </c>
      <c r="AS48" s="138">
        <f t="shared" ca="1" si="44"/>
        <v>601.86901568630253</v>
      </c>
      <c r="AT48" s="138">
        <f t="shared" ca="1" si="45"/>
        <v>615.86252569175042</v>
      </c>
      <c r="AU48" s="138">
        <f t="shared" ca="1" si="46"/>
        <v>630.18138609266487</v>
      </c>
      <c r="AV48" s="138">
        <f t="shared" ca="1" si="47"/>
        <v>644.83316131568279</v>
      </c>
      <c r="AW48" s="138">
        <f t="shared" ca="1" si="48"/>
        <v>659.82559166105659</v>
      </c>
      <c r="AX48" s="138">
        <f t="shared" ca="1" si="49"/>
        <v>675.16659739173213</v>
      </c>
      <c r="AY48" s="138">
        <f t="shared" ca="1" si="50"/>
        <v>690.86428291749735</v>
      </c>
      <c r="AZ48" s="138">
        <f t="shared" ca="1" si="51"/>
        <v>706.92694107641375</v>
      </c>
      <c r="BA48" s="138">
        <f t="shared" ca="1" si="52"/>
        <v>723.36305751579107</v>
      </c>
      <c r="BB48" s="138">
        <f t="shared" ca="1" si="53"/>
        <v>740.18131517501979</v>
      </c>
      <c r="BC48" s="138">
        <f t="shared" ca="1" si="54"/>
        <v>757.39059887263045</v>
      </c>
      <c r="BD48" s="138">
        <f t="shared" ca="1" si="55"/>
        <v>775.00000000000193</v>
      </c>
      <c r="BE48" s="138">
        <f t="shared" ca="1" si="56"/>
        <v>793.01882132419951</v>
      </c>
      <c r="BF48" s="138">
        <f t="shared" ca="1" si="57"/>
        <v>811.45658190247889</v>
      </c>
      <c r="BG48" s="138">
        <f t="shared" ca="1" si="58"/>
        <v>830.32302211105286</v>
      </c>
      <c r="BH48" s="138">
        <f t="shared" ca="1" si="59"/>
        <v>849.62810879077779</v>
      </c>
      <c r="BI48" s="138">
        <f t="shared" ca="1" si="60"/>
        <v>869.38204051247703</v>
      </c>
      <c r="BJ48" s="138">
        <f t="shared" ca="1" si="60"/>
        <v>889.59525296468428</v>
      </c>
      <c r="BK48" s="138">
        <f t="shared" ca="1" si="61"/>
        <v>910.27842446665193</v>
      </c>
      <c r="BL48" s="138">
        <f t="shared" ca="1" si="62"/>
        <v>931.44248160953794</v>
      </c>
      <c r="BM48" s="138">
        <f t="shared" ca="1" si="63"/>
        <v>953.09860502875006</v>
      </c>
      <c r="BN48" s="138">
        <f t="shared" ca="1" si="64"/>
        <v>975.25823531049843</v>
      </c>
      <c r="BO48" s="138">
        <f t="shared" ca="1" si="65"/>
        <v>997.93307903567529</v>
      </c>
      <c r="BP48" s="138">
        <f t="shared" ca="1" si="66"/>
        <v>1021.1351149642561</v>
      </c>
      <c r="BQ48" s="138">
        <f t="shared" ca="1" si="67"/>
        <v>1044.8766003634883</v>
      </c>
      <c r="BR48" s="138">
        <f t="shared" ca="1" si="68"/>
        <v>1069.1700774832104</v>
      </c>
      <c r="BS48" s="138">
        <f t="shared" ca="1" si="69"/>
        <v>1094.0283801817245</v>
      </c>
    </row>
    <row r="49" spans="3:71" x14ac:dyDescent="0.2">
      <c r="C49" s="138" t="str">
        <f t="shared" ca="1" si="2"/>
        <v/>
      </c>
      <c r="D49" s="138" t="str">
        <f t="shared" ca="1" si="3"/>
        <v/>
      </c>
      <c r="E49" s="138" t="str">
        <f t="shared" ca="1" si="4"/>
        <v/>
      </c>
      <c r="F49" s="138" t="str">
        <f t="shared" ca="1" si="5"/>
        <v/>
      </c>
      <c r="G49" s="138" t="str">
        <f t="shared" ca="1" si="6"/>
        <v/>
      </c>
      <c r="H49" s="138" t="str">
        <f t="shared" ca="1" si="7"/>
        <v/>
      </c>
      <c r="I49" s="138" t="str">
        <f t="shared" ca="1" si="8"/>
        <v/>
      </c>
      <c r="J49" s="138" t="str">
        <f t="shared" ca="1" si="9"/>
        <v/>
      </c>
      <c r="K49" s="138" t="str">
        <f t="shared" ca="1" si="10"/>
        <v/>
      </c>
      <c r="L49" s="138" t="str">
        <f t="shared" ca="1" si="11"/>
        <v/>
      </c>
      <c r="M49" s="138" t="str">
        <f t="shared" ca="1" si="12"/>
        <v/>
      </c>
      <c r="N49" s="138" t="str">
        <f t="shared" ca="1" si="13"/>
        <v/>
      </c>
      <c r="O49" s="138" t="str">
        <f t="shared" ca="1" si="14"/>
        <v/>
      </c>
      <c r="P49" s="138" t="str">
        <f t="shared" ca="1" si="15"/>
        <v/>
      </c>
      <c r="Q49" s="138" t="str">
        <f t="shared" ca="1" si="16"/>
        <v/>
      </c>
      <c r="R49" s="138" t="str">
        <f t="shared" ca="1" si="17"/>
        <v/>
      </c>
      <c r="S49" s="138" t="str">
        <f t="shared" ca="1" si="18"/>
        <v/>
      </c>
      <c r="T49" s="138" t="str">
        <f t="shared" ca="1" si="19"/>
        <v/>
      </c>
      <c r="U49" s="138" t="str">
        <f t="shared" ca="1" si="20"/>
        <v/>
      </c>
      <c r="V49" s="138" t="str">
        <f t="shared" ca="1" si="21"/>
        <v/>
      </c>
      <c r="W49" s="138" t="str">
        <f t="shared" ca="1" si="22"/>
        <v/>
      </c>
      <c r="X49" s="138" t="str">
        <f t="shared" ca="1" si="23"/>
        <v/>
      </c>
      <c r="Y49" s="138" t="str">
        <f t="shared" ca="1" si="24"/>
        <v/>
      </c>
      <c r="Z49" s="138" t="str">
        <f t="shared" ca="1" si="25"/>
        <v/>
      </c>
      <c r="AA49" s="138" t="str">
        <f t="shared" ca="1" si="26"/>
        <v/>
      </c>
      <c r="AB49" s="138" t="str">
        <f t="shared" ca="1" si="27"/>
        <v/>
      </c>
      <c r="AC49" s="138" t="str">
        <f t="shared" ca="1" si="28"/>
        <v/>
      </c>
      <c r="AD49" s="138">
        <f t="shared" ca="1" si="29"/>
        <v>407.20351287393783</v>
      </c>
      <c r="AE49" s="138">
        <f t="shared" ca="1" si="30"/>
        <v>416.67103202369401</v>
      </c>
      <c r="AF49" s="138">
        <f t="shared" ca="1" si="31"/>
        <v>426.35867186498939</v>
      </c>
      <c r="AG49" s="138">
        <f t="shared" ca="1" si="32"/>
        <v>436.27155022416025</v>
      </c>
      <c r="AH49" s="138">
        <f t="shared" ca="1" si="33"/>
        <v>446.41490391747612</v>
      </c>
      <c r="AI49" s="138">
        <f t="shared" ca="1" si="34"/>
        <v>456.79409151766686</v>
      </c>
      <c r="AJ49" s="138">
        <f t="shared" ca="1" si="35"/>
        <v>467.41459618477137</v>
      </c>
      <c r="AK49" s="138">
        <f t="shared" ca="1" si="36"/>
        <v>478.28202856280404</v>
      </c>
      <c r="AL49" s="138">
        <f t="shared" ca="1" si="37"/>
        <v>489.40212974376908</v>
      </c>
      <c r="AM49" s="138">
        <f t="shared" ca="1" si="38"/>
        <v>500.78077430058806</v>
      </c>
      <c r="AN49" s="138">
        <f t="shared" ca="1" si="39"/>
        <v>512.42397339054367</v>
      </c>
      <c r="AO49" s="138">
        <f t="shared" ca="1" si="40"/>
        <v>524.33787793087856</v>
      </c>
      <c r="AP49" s="138">
        <f t="shared" ca="1" si="41"/>
        <v>536.52878184822748</v>
      </c>
      <c r="AQ49" s="138">
        <f t="shared" ca="1" si="42"/>
        <v>549.00312540359857</v>
      </c>
      <c r="AR49" s="138">
        <f t="shared" ca="1" si="43"/>
        <v>561.76749859466111</v>
      </c>
      <c r="AS49" s="138">
        <f t="shared" ca="1" si="44"/>
        <v>574.82864463713668</v>
      </c>
      <c r="AT49" s="138">
        <f t="shared" ca="1" si="45"/>
        <v>588.19346352713308</v>
      </c>
      <c r="AU49" s="138">
        <f t="shared" ca="1" si="46"/>
        <v>601.86901568630253</v>
      </c>
      <c r="AV49" s="138">
        <f t="shared" ca="1" si="47"/>
        <v>615.86252569175042</v>
      </c>
      <c r="AW49" s="138">
        <f t="shared" ca="1" si="48"/>
        <v>630.18138609266487</v>
      </c>
      <c r="AX49" s="138">
        <f t="shared" ca="1" si="49"/>
        <v>644.83316131568279</v>
      </c>
      <c r="AY49" s="138">
        <f t="shared" ca="1" si="50"/>
        <v>659.82559166105659</v>
      </c>
      <c r="AZ49" s="138">
        <f t="shared" ca="1" si="51"/>
        <v>675.16659739173213</v>
      </c>
      <c r="BA49" s="138">
        <f t="shared" ca="1" si="52"/>
        <v>690.86428291749735</v>
      </c>
      <c r="BB49" s="138">
        <f t="shared" ca="1" si="53"/>
        <v>706.92694107641375</v>
      </c>
      <c r="BC49" s="138">
        <f t="shared" ca="1" si="54"/>
        <v>723.36305751579107</v>
      </c>
      <c r="BD49" s="138">
        <f t="shared" ca="1" si="55"/>
        <v>740.18131517501979</v>
      </c>
      <c r="BE49" s="138">
        <f t="shared" ca="1" si="56"/>
        <v>757.39059887263045</v>
      </c>
      <c r="BF49" s="138">
        <f t="shared" ca="1" si="57"/>
        <v>775.00000000000193</v>
      </c>
      <c r="BG49" s="138">
        <f t="shared" ca="1" si="58"/>
        <v>793.01882132419951</v>
      </c>
      <c r="BH49" s="138">
        <f t="shared" ca="1" si="59"/>
        <v>811.45658190247889</v>
      </c>
      <c r="BI49" s="138">
        <f t="shared" ca="1" si="60"/>
        <v>830.32302211105286</v>
      </c>
      <c r="BJ49" s="138">
        <f t="shared" ca="1" si="60"/>
        <v>849.62810879077779</v>
      </c>
      <c r="BK49" s="138">
        <f t="shared" ca="1" si="61"/>
        <v>869.38204051247703</v>
      </c>
      <c r="BL49" s="138">
        <f t="shared" ca="1" si="62"/>
        <v>889.59525296468428</v>
      </c>
      <c r="BM49" s="138">
        <f t="shared" ca="1" si="63"/>
        <v>910.27842446665193</v>
      </c>
      <c r="BN49" s="138">
        <f t="shared" ca="1" si="64"/>
        <v>931.44248160953794</v>
      </c>
      <c r="BO49" s="138">
        <f t="shared" ca="1" si="65"/>
        <v>953.09860502875006</v>
      </c>
      <c r="BP49" s="138">
        <f t="shared" ca="1" si="66"/>
        <v>975.25823531049843</v>
      </c>
      <c r="BQ49" s="138">
        <f t="shared" ca="1" si="67"/>
        <v>997.93307903567529</v>
      </c>
      <c r="BR49" s="138">
        <f t="shared" ca="1" si="68"/>
        <v>1021.1351149642561</v>
      </c>
      <c r="BS49" s="138">
        <f t="shared" ca="1" si="69"/>
        <v>1044.8766003634883</v>
      </c>
    </row>
    <row r="50" spans="3:71" x14ac:dyDescent="0.2">
      <c r="C50" s="138" t="str">
        <f t="shared" ca="1" si="2"/>
        <v/>
      </c>
      <c r="D50" s="138" t="str">
        <f t="shared" ca="1" si="3"/>
        <v/>
      </c>
      <c r="E50" s="138" t="str">
        <f t="shared" ca="1" si="4"/>
        <v/>
      </c>
      <c r="F50" s="138" t="str">
        <f t="shared" ca="1" si="5"/>
        <v/>
      </c>
      <c r="G50" s="138" t="str">
        <f t="shared" ca="1" si="6"/>
        <v/>
      </c>
      <c r="H50" s="138" t="str">
        <f t="shared" ca="1" si="7"/>
        <v/>
      </c>
      <c r="I50" s="138" t="str">
        <f t="shared" ca="1" si="8"/>
        <v/>
      </c>
      <c r="J50" s="138" t="str">
        <f t="shared" ca="1" si="9"/>
        <v/>
      </c>
      <c r="K50" s="138" t="str">
        <f t="shared" ca="1" si="10"/>
        <v/>
      </c>
      <c r="L50" s="138" t="str">
        <f t="shared" ca="1" si="11"/>
        <v/>
      </c>
      <c r="M50" s="138" t="str">
        <f t="shared" ca="1" si="12"/>
        <v/>
      </c>
      <c r="N50" s="138" t="str">
        <f t="shared" ca="1" si="13"/>
        <v/>
      </c>
      <c r="O50" s="138" t="str">
        <f t="shared" ca="1" si="14"/>
        <v/>
      </c>
      <c r="P50" s="138" t="str">
        <f t="shared" ca="1" si="15"/>
        <v/>
      </c>
      <c r="Q50" s="138" t="str">
        <f t="shared" ca="1" si="16"/>
        <v/>
      </c>
      <c r="R50" s="138" t="str">
        <f t="shared" ca="1" si="17"/>
        <v/>
      </c>
      <c r="S50" s="138" t="str">
        <f t="shared" ca="1" si="18"/>
        <v/>
      </c>
      <c r="T50" s="138" t="str">
        <f t="shared" ca="1" si="19"/>
        <v/>
      </c>
      <c r="U50" s="138" t="str">
        <f t="shared" ca="1" si="20"/>
        <v/>
      </c>
      <c r="V50" s="138" t="str">
        <f t="shared" ca="1" si="21"/>
        <v/>
      </c>
      <c r="W50" s="138" t="str">
        <f t="shared" ca="1" si="22"/>
        <v/>
      </c>
      <c r="X50" s="138" t="str">
        <f t="shared" ca="1" si="23"/>
        <v/>
      </c>
      <c r="Y50" s="138" t="str">
        <f t="shared" ca="1" si="24"/>
        <v/>
      </c>
      <c r="Z50" s="138" t="str">
        <f t="shared" ca="1" si="25"/>
        <v/>
      </c>
      <c r="AA50" s="138" t="str">
        <f t="shared" ca="1" si="26"/>
        <v/>
      </c>
      <c r="AB50" s="138" t="str">
        <f t="shared" ca="1" si="27"/>
        <v/>
      </c>
      <c r="AC50" s="138" t="str">
        <f t="shared" ca="1" si="28"/>
        <v/>
      </c>
      <c r="AD50" s="138" t="str">
        <f t="shared" ca="1" si="29"/>
        <v/>
      </c>
      <c r="AE50" s="138">
        <f t="shared" ca="1" si="30"/>
        <v>397.95111287565152</v>
      </c>
      <c r="AF50" s="138">
        <f t="shared" ca="1" si="31"/>
        <v>407.20351287393788</v>
      </c>
      <c r="AG50" s="138">
        <f t="shared" ca="1" si="32"/>
        <v>416.67103202369407</v>
      </c>
      <c r="AH50" s="138">
        <f t="shared" ca="1" si="33"/>
        <v>426.35867186498945</v>
      </c>
      <c r="AI50" s="138">
        <f t="shared" ca="1" si="34"/>
        <v>436.27155022416031</v>
      </c>
      <c r="AJ50" s="138">
        <f t="shared" ca="1" si="35"/>
        <v>446.41490391747618</v>
      </c>
      <c r="AK50" s="138">
        <f t="shared" ca="1" si="36"/>
        <v>456.79409151766691</v>
      </c>
      <c r="AL50" s="138">
        <f t="shared" ca="1" si="37"/>
        <v>467.41459618477143</v>
      </c>
      <c r="AM50" s="138">
        <f t="shared" ca="1" si="38"/>
        <v>478.2820285628041</v>
      </c>
      <c r="AN50" s="138">
        <f t="shared" ca="1" si="39"/>
        <v>489.40212974376914</v>
      </c>
      <c r="AO50" s="138">
        <f t="shared" ca="1" si="40"/>
        <v>500.78077430058812</v>
      </c>
      <c r="AP50" s="138">
        <f t="shared" ca="1" si="41"/>
        <v>512.42397339054378</v>
      </c>
      <c r="AQ50" s="138">
        <f t="shared" ca="1" si="42"/>
        <v>524.33787793087868</v>
      </c>
      <c r="AR50" s="138">
        <f t="shared" ca="1" si="43"/>
        <v>536.5287818482276</v>
      </c>
      <c r="AS50" s="138">
        <f t="shared" ca="1" si="44"/>
        <v>549.00312540359869</v>
      </c>
      <c r="AT50" s="138">
        <f t="shared" ca="1" si="45"/>
        <v>561.76749859466122</v>
      </c>
      <c r="AU50" s="138">
        <f t="shared" ca="1" si="46"/>
        <v>574.82864463713679</v>
      </c>
      <c r="AV50" s="138">
        <f t="shared" ca="1" si="47"/>
        <v>588.19346352713319</v>
      </c>
      <c r="AW50" s="138">
        <f t="shared" ca="1" si="48"/>
        <v>601.86901568630265</v>
      </c>
      <c r="AX50" s="138">
        <f t="shared" ca="1" si="49"/>
        <v>615.86252569175053</v>
      </c>
      <c r="AY50" s="138">
        <f t="shared" ca="1" si="50"/>
        <v>630.18138609266498</v>
      </c>
      <c r="AZ50" s="138">
        <f t="shared" ca="1" si="51"/>
        <v>644.8331613156829</v>
      </c>
      <c r="BA50" s="138">
        <f t="shared" ca="1" si="52"/>
        <v>659.82559166105671</v>
      </c>
      <c r="BB50" s="138">
        <f t="shared" ca="1" si="53"/>
        <v>675.16659739173224</v>
      </c>
      <c r="BC50" s="138">
        <f t="shared" ca="1" si="54"/>
        <v>690.86428291749746</v>
      </c>
      <c r="BD50" s="138">
        <f t="shared" ca="1" si="55"/>
        <v>706.92694107641387</v>
      </c>
      <c r="BE50" s="138">
        <f t="shared" ca="1" si="56"/>
        <v>723.36305751579118</v>
      </c>
      <c r="BF50" s="138">
        <f t="shared" ca="1" si="57"/>
        <v>740.1813151750199</v>
      </c>
      <c r="BG50" s="138">
        <f t="shared" ca="1" si="58"/>
        <v>757.39059887263056</v>
      </c>
      <c r="BH50" s="138">
        <f t="shared" ca="1" si="59"/>
        <v>775.00000000000205</v>
      </c>
      <c r="BI50" s="138">
        <f t="shared" ca="1" si="60"/>
        <v>793.01882132419962</v>
      </c>
      <c r="BJ50" s="138">
        <f t="shared" ca="1" si="60"/>
        <v>811.456581902479</v>
      </c>
      <c r="BK50" s="138">
        <f t="shared" ca="1" si="61"/>
        <v>830.32302211105298</v>
      </c>
      <c r="BL50" s="138">
        <f t="shared" ca="1" si="62"/>
        <v>849.6281087907779</v>
      </c>
      <c r="BM50" s="138">
        <f t="shared" ca="1" si="63"/>
        <v>869.38204051247715</v>
      </c>
      <c r="BN50" s="138">
        <f t="shared" ca="1" si="64"/>
        <v>889.59525296468439</v>
      </c>
      <c r="BO50" s="138">
        <f t="shared" ca="1" si="65"/>
        <v>910.27842446665204</v>
      </c>
      <c r="BP50" s="138">
        <f t="shared" ca="1" si="66"/>
        <v>931.44248160953805</v>
      </c>
      <c r="BQ50" s="138">
        <f t="shared" ca="1" si="67"/>
        <v>953.09860502875017</v>
      </c>
      <c r="BR50" s="138">
        <f t="shared" ca="1" si="68"/>
        <v>975.25823531049855</v>
      </c>
      <c r="BS50" s="138">
        <f t="shared" ca="1" si="69"/>
        <v>997.93307903567541</v>
      </c>
    </row>
    <row r="51" spans="3:71" x14ac:dyDescent="0.2">
      <c r="C51" s="138" t="str">
        <f t="shared" ca="1" si="2"/>
        <v/>
      </c>
      <c r="D51" s="138" t="str">
        <f t="shared" ca="1" si="3"/>
        <v/>
      </c>
      <c r="E51" s="138" t="str">
        <f t="shared" ca="1" si="4"/>
        <v/>
      </c>
      <c r="F51" s="138" t="str">
        <f t="shared" ca="1" si="5"/>
        <v/>
      </c>
      <c r="G51" s="138" t="str">
        <f t="shared" ca="1" si="6"/>
        <v/>
      </c>
      <c r="H51" s="138" t="str">
        <f t="shared" ca="1" si="7"/>
        <v/>
      </c>
      <c r="I51" s="138" t="str">
        <f t="shared" ca="1" si="8"/>
        <v/>
      </c>
      <c r="J51" s="138" t="str">
        <f t="shared" ca="1" si="9"/>
        <v/>
      </c>
      <c r="K51" s="138" t="str">
        <f t="shared" ca="1" si="10"/>
        <v/>
      </c>
      <c r="L51" s="138" t="str">
        <f t="shared" ca="1" si="11"/>
        <v/>
      </c>
      <c r="M51" s="138" t="str">
        <f t="shared" ca="1" si="12"/>
        <v/>
      </c>
      <c r="N51" s="138" t="str">
        <f t="shared" ca="1" si="13"/>
        <v/>
      </c>
      <c r="O51" s="138" t="str">
        <f t="shared" ca="1" si="14"/>
        <v/>
      </c>
      <c r="P51" s="138" t="str">
        <f t="shared" ca="1" si="15"/>
        <v/>
      </c>
      <c r="Q51" s="138" t="str">
        <f t="shared" ca="1" si="16"/>
        <v/>
      </c>
      <c r="R51" s="138" t="str">
        <f t="shared" ca="1" si="17"/>
        <v/>
      </c>
      <c r="S51" s="138" t="str">
        <f t="shared" ca="1" si="18"/>
        <v/>
      </c>
      <c r="T51" s="138" t="str">
        <f t="shared" ca="1" si="19"/>
        <v/>
      </c>
      <c r="U51" s="138" t="str">
        <f t="shared" ca="1" si="20"/>
        <v/>
      </c>
      <c r="V51" s="138" t="str">
        <f t="shared" ca="1" si="21"/>
        <v/>
      </c>
      <c r="W51" s="138" t="str">
        <f t="shared" ca="1" si="22"/>
        <v/>
      </c>
      <c r="X51" s="138" t="str">
        <f t="shared" ca="1" si="23"/>
        <v/>
      </c>
      <c r="Y51" s="138" t="str">
        <f t="shared" ca="1" si="24"/>
        <v/>
      </c>
      <c r="Z51" s="138" t="str">
        <f t="shared" ca="1" si="25"/>
        <v/>
      </c>
      <c r="AA51" s="138" t="str">
        <f t="shared" ca="1" si="26"/>
        <v/>
      </c>
      <c r="AB51" s="138" t="str">
        <f t="shared" ca="1" si="27"/>
        <v/>
      </c>
      <c r="AC51" s="138" t="str">
        <f t="shared" ca="1" si="28"/>
        <v/>
      </c>
      <c r="AD51" s="138" t="str">
        <f t="shared" ca="1" si="29"/>
        <v/>
      </c>
      <c r="AE51" s="138" t="str">
        <f t="shared" ca="1" si="30"/>
        <v/>
      </c>
      <c r="AF51" s="138">
        <f t="shared" ca="1" si="31"/>
        <v>388.90894413279835</v>
      </c>
      <c r="AG51" s="138">
        <f t="shared" ca="1" si="32"/>
        <v>397.95111287565152</v>
      </c>
      <c r="AH51" s="138">
        <f t="shared" ca="1" si="33"/>
        <v>407.20351287393788</v>
      </c>
      <c r="AI51" s="138">
        <f t="shared" ca="1" si="34"/>
        <v>416.67103202369407</v>
      </c>
      <c r="AJ51" s="138">
        <f t="shared" ca="1" si="35"/>
        <v>426.35867186498945</v>
      </c>
      <c r="AK51" s="138">
        <f t="shared" ca="1" si="36"/>
        <v>436.27155022416031</v>
      </c>
      <c r="AL51" s="138">
        <f t="shared" ca="1" si="37"/>
        <v>446.41490391747618</v>
      </c>
      <c r="AM51" s="138">
        <f t="shared" ca="1" si="38"/>
        <v>456.79409151766691</v>
      </c>
      <c r="AN51" s="138">
        <f t="shared" ca="1" si="39"/>
        <v>467.41459618477143</v>
      </c>
      <c r="AO51" s="138">
        <f t="shared" ca="1" si="40"/>
        <v>478.2820285628041</v>
      </c>
      <c r="AP51" s="138">
        <f t="shared" ca="1" si="41"/>
        <v>489.40212974376914</v>
      </c>
      <c r="AQ51" s="138">
        <f t="shared" ca="1" si="42"/>
        <v>500.78077430058812</v>
      </c>
      <c r="AR51" s="138">
        <f t="shared" ca="1" si="43"/>
        <v>512.42397339054378</v>
      </c>
      <c r="AS51" s="138">
        <f t="shared" ca="1" si="44"/>
        <v>524.33787793087868</v>
      </c>
      <c r="AT51" s="138">
        <f t="shared" ca="1" si="45"/>
        <v>536.5287818482276</v>
      </c>
      <c r="AU51" s="138">
        <f t="shared" ca="1" si="46"/>
        <v>549.00312540359869</v>
      </c>
      <c r="AV51" s="138">
        <f t="shared" ca="1" si="47"/>
        <v>561.76749859466122</v>
      </c>
      <c r="AW51" s="138">
        <f t="shared" ca="1" si="48"/>
        <v>574.82864463713679</v>
      </c>
      <c r="AX51" s="138">
        <f t="shared" ca="1" si="49"/>
        <v>588.19346352713319</v>
      </c>
      <c r="AY51" s="138">
        <f t="shared" ca="1" si="50"/>
        <v>601.86901568630265</v>
      </c>
      <c r="AZ51" s="138">
        <f t="shared" ca="1" si="51"/>
        <v>615.86252569175053</v>
      </c>
      <c r="BA51" s="138">
        <f t="shared" ca="1" si="52"/>
        <v>630.18138609266498</v>
      </c>
      <c r="BB51" s="138">
        <f t="shared" ca="1" si="53"/>
        <v>644.8331613156829</v>
      </c>
      <c r="BC51" s="138">
        <f t="shared" ca="1" si="54"/>
        <v>659.82559166105671</v>
      </c>
      <c r="BD51" s="138">
        <f t="shared" ca="1" si="55"/>
        <v>675.16659739173224</v>
      </c>
      <c r="BE51" s="138">
        <f t="shared" ca="1" si="56"/>
        <v>690.86428291749746</v>
      </c>
      <c r="BF51" s="138">
        <f t="shared" ca="1" si="57"/>
        <v>706.92694107641387</v>
      </c>
      <c r="BG51" s="138">
        <f t="shared" ca="1" si="58"/>
        <v>723.36305751579118</v>
      </c>
      <c r="BH51" s="138">
        <f t="shared" ca="1" si="59"/>
        <v>740.1813151750199</v>
      </c>
      <c r="BI51" s="138">
        <f t="shared" ca="1" si="60"/>
        <v>757.39059887263056</v>
      </c>
      <c r="BJ51" s="138">
        <f t="shared" ca="1" si="60"/>
        <v>775.00000000000205</v>
      </c>
      <c r="BK51" s="138">
        <f t="shared" ca="1" si="61"/>
        <v>793.01882132419962</v>
      </c>
      <c r="BL51" s="138">
        <f t="shared" ca="1" si="62"/>
        <v>811.456581902479</v>
      </c>
      <c r="BM51" s="138">
        <f t="shared" ca="1" si="63"/>
        <v>830.32302211105298</v>
      </c>
      <c r="BN51" s="138">
        <f t="shared" ca="1" si="64"/>
        <v>849.6281087907779</v>
      </c>
      <c r="BO51" s="138">
        <f t="shared" ca="1" si="65"/>
        <v>869.38204051247715</v>
      </c>
      <c r="BP51" s="138">
        <f t="shared" ca="1" si="66"/>
        <v>889.59525296468439</v>
      </c>
      <c r="BQ51" s="138">
        <f t="shared" ca="1" si="67"/>
        <v>910.27842446665204</v>
      </c>
      <c r="BR51" s="138">
        <f t="shared" ca="1" si="68"/>
        <v>931.44248160953805</v>
      </c>
      <c r="BS51" s="138">
        <f t="shared" ca="1" si="69"/>
        <v>953.09860502875017</v>
      </c>
    </row>
    <row r="52" spans="3:71" x14ac:dyDescent="0.2">
      <c r="C52" s="138" t="str">
        <f t="shared" ca="1" si="2"/>
        <v/>
      </c>
      <c r="D52" s="138" t="str">
        <f t="shared" ca="1" si="3"/>
        <v/>
      </c>
      <c r="E52" s="138" t="str">
        <f t="shared" ca="1" si="4"/>
        <v/>
      </c>
      <c r="F52" s="138" t="str">
        <f t="shared" ca="1" si="5"/>
        <v/>
      </c>
      <c r="G52" s="138" t="str">
        <f t="shared" ca="1" si="6"/>
        <v/>
      </c>
      <c r="H52" s="138" t="str">
        <f t="shared" ca="1" si="7"/>
        <v/>
      </c>
      <c r="I52" s="138" t="str">
        <f t="shared" ca="1" si="8"/>
        <v/>
      </c>
      <c r="J52" s="138" t="str">
        <f t="shared" ca="1" si="9"/>
        <v/>
      </c>
      <c r="K52" s="138" t="str">
        <f t="shared" ca="1" si="10"/>
        <v/>
      </c>
      <c r="L52" s="138" t="str">
        <f t="shared" ca="1" si="11"/>
        <v/>
      </c>
      <c r="M52" s="138" t="str">
        <f t="shared" ca="1" si="12"/>
        <v/>
      </c>
      <c r="N52" s="138" t="str">
        <f t="shared" ca="1" si="13"/>
        <v/>
      </c>
      <c r="O52" s="138" t="str">
        <f t="shared" ca="1" si="14"/>
        <v/>
      </c>
      <c r="P52" s="138" t="str">
        <f t="shared" ca="1" si="15"/>
        <v/>
      </c>
      <c r="Q52" s="138" t="str">
        <f t="shared" ca="1" si="16"/>
        <v/>
      </c>
      <c r="R52" s="138" t="str">
        <f t="shared" ca="1" si="17"/>
        <v/>
      </c>
      <c r="S52" s="138" t="str">
        <f t="shared" ca="1" si="18"/>
        <v/>
      </c>
      <c r="T52" s="138" t="str">
        <f t="shared" ca="1" si="19"/>
        <v/>
      </c>
      <c r="U52" s="138" t="str">
        <f t="shared" ca="1" si="20"/>
        <v/>
      </c>
      <c r="V52" s="138" t="str">
        <f t="shared" ca="1" si="21"/>
        <v/>
      </c>
      <c r="W52" s="138" t="str">
        <f t="shared" ca="1" si="22"/>
        <v/>
      </c>
      <c r="X52" s="138" t="str">
        <f t="shared" ca="1" si="23"/>
        <v/>
      </c>
      <c r="Y52" s="138" t="str">
        <f t="shared" ca="1" si="24"/>
        <v/>
      </c>
      <c r="Z52" s="138" t="str">
        <f t="shared" ca="1" si="25"/>
        <v/>
      </c>
      <c r="AA52" s="138" t="str">
        <f t="shared" ca="1" si="26"/>
        <v/>
      </c>
      <c r="AB52" s="138" t="str">
        <f t="shared" ca="1" si="27"/>
        <v/>
      </c>
      <c r="AC52" s="138" t="str">
        <f t="shared" ca="1" si="28"/>
        <v/>
      </c>
      <c r="AD52" s="138" t="str">
        <f t="shared" ca="1" si="29"/>
        <v/>
      </c>
      <c r="AE52" s="138" t="str">
        <f t="shared" ca="1" si="30"/>
        <v/>
      </c>
      <c r="AF52" s="138" t="str">
        <f t="shared" ca="1" si="31"/>
        <v/>
      </c>
      <c r="AG52" s="138">
        <f t="shared" ca="1" si="32"/>
        <v>380.07222981117656</v>
      </c>
      <c r="AH52" s="138">
        <f t="shared" ca="1" si="33"/>
        <v>388.90894413279841</v>
      </c>
      <c r="AI52" s="138">
        <f t="shared" ca="1" si="34"/>
        <v>397.95111287565157</v>
      </c>
      <c r="AJ52" s="138">
        <f t="shared" ca="1" si="35"/>
        <v>407.20351287393794</v>
      </c>
      <c r="AK52" s="138">
        <f t="shared" ca="1" si="36"/>
        <v>416.67103202369412</v>
      </c>
      <c r="AL52" s="138">
        <f t="shared" ca="1" si="37"/>
        <v>426.3586718649895</v>
      </c>
      <c r="AM52" s="138">
        <f t="shared" ca="1" si="38"/>
        <v>436.27155022416036</v>
      </c>
      <c r="AN52" s="138">
        <f t="shared" ca="1" si="39"/>
        <v>446.41490391747624</v>
      </c>
      <c r="AO52" s="138">
        <f t="shared" ca="1" si="40"/>
        <v>456.79409151766697</v>
      </c>
      <c r="AP52" s="138">
        <f t="shared" ca="1" si="41"/>
        <v>467.41459618477148</v>
      </c>
      <c r="AQ52" s="138">
        <f t="shared" ca="1" si="42"/>
        <v>478.28202856280416</v>
      </c>
      <c r="AR52" s="138">
        <f t="shared" ca="1" si="43"/>
        <v>489.40212974376919</v>
      </c>
      <c r="AS52" s="138">
        <f t="shared" ca="1" si="44"/>
        <v>500.78077430058818</v>
      </c>
      <c r="AT52" s="138">
        <f t="shared" ca="1" si="45"/>
        <v>512.42397339054378</v>
      </c>
      <c r="AU52" s="138">
        <f t="shared" ca="1" si="46"/>
        <v>524.33787793087868</v>
      </c>
      <c r="AV52" s="138">
        <f t="shared" ca="1" si="47"/>
        <v>536.5287818482276</v>
      </c>
      <c r="AW52" s="138">
        <f t="shared" ca="1" si="48"/>
        <v>549.00312540359869</v>
      </c>
      <c r="AX52" s="138">
        <f t="shared" ca="1" si="49"/>
        <v>561.76749859466122</v>
      </c>
      <c r="AY52" s="138">
        <f t="shared" ca="1" si="50"/>
        <v>574.82864463713679</v>
      </c>
      <c r="AZ52" s="138">
        <f t="shared" ca="1" si="51"/>
        <v>588.19346352713319</v>
      </c>
      <c r="BA52" s="138">
        <f t="shared" ca="1" si="52"/>
        <v>601.86901568630265</v>
      </c>
      <c r="BB52" s="138">
        <f t="shared" ca="1" si="53"/>
        <v>615.86252569175053</v>
      </c>
      <c r="BC52" s="138">
        <f t="shared" ca="1" si="54"/>
        <v>630.18138609266498</v>
      </c>
      <c r="BD52" s="138">
        <f t="shared" ca="1" si="55"/>
        <v>644.8331613156829</v>
      </c>
      <c r="BE52" s="138">
        <f t="shared" ca="1" si="56"/>
        <v>659.82559166105671</v>
      </c>
      <c r="BF52" s="138">
        <f t="shared" ca="1" si="57"/>
        <v>675.16659739173224</v>
      </c>
      <c r="BG52" s="138">
        <f t="shared" ca="1" si="58"/>
        <v>690.86428291749746</v>
      </c>
      <c r="BH52" s="138">
        <f t="shared" ca="1" si="59"/>
        <v>706.92694107641387</v>
      </c>
      <c r="BI52" s="138">
        <f t="shared" ca="1" si="60"/>
        <v>723.36305751579118</v>
      </c>
      <c r="BJ52" s="138">
        <f t="shared" ca="1" si="60"/>
        <v>740.1813151750199</v>
      </c>
      <c r="BK52" s="138">
        <f t="shared" ca="1" si="61"/>
        <v>757.39059887263056</v>
      </c>
      <c r="BL52" s="138">
        <f t="shared" ca="1" si="62"/>
        <v>775.00000000000205</v>
      </c>
      <c r="BM52" s="138">
        <f t="shared" ca="1" si="63"/>
        <v>793.01882132419962</v>
      </c>
      <c r="BN52" s="138">
        <f t="shared" ca="1" si="64"/>
        <v>811.456581902479</v>
      </c>
      <c r="BO52" s="138">
        <f t="shared" ca="1" si="65"/>
        <v>830.32302211105298</v>
      </c>
      <c r="BP52" s="138">
        <f t="shared" ca="1" si="66"/>
        <v>849.6281087907779</v>
      </c>
      <c r="BQ52" s="138">
        <f t="shared" ca="1" si="67"/>
        <v>869.38204051247715</v>
      </c>
      <c r="BR52" s="138">
        <f t="shared" ca="1" si="68"/>
        <v>889.59525296468439</v>
      </c>
      <c r="BS52" s="138">
        <f t="shared" ca="1" si="69"/>
        <v>910.27842446665204</v>
      </c>
    </row>
    <row r="53" spans="3:71" x14ac:dyDescent="0.2">
      <c r="C53" s="138" t="str">
        <f t="shared" ca="1" si="2"/>
        <v/>
      </c>
      <c r="D53" s="138" t="str">
        <f t="shared" ca="1" si="3"/>
        <v/>
      </c>
      <c r="E53" s="138" t="str">
        <f t="shared" ca="1" si="4"/>
        <v/>
      </c>
      <c r="F53" s="138" t="str">
        <f t="shared" ca="1" si="5"/>
        <v/>
      </c>
      <c r="G53" s="138" t="str">
        <f t="shared" ca="1" si="6"/>
        <v/>
      </c>
      <c r="H53" s="138" t="str">
        <f t="shared" ca="1" si="7"/>
        <v/>
      </c>
      <c r="I53" s="138" t="str">
        <f t="shared" ca="1" si="8"/>
        <v/>
      </c>
      <c r="J53" s="138" t="str">
        <f t="shared" ca="1" si="9"/>
        <v/>
      </c>
      <c r="K53" s="138" t="str">
        <f t="shared" ca="1" si="10"/>
        <v/>
      </c>
      <c r="L53" s="138" t="str">
        <f t="shared" ca="1" si="11"/>
        <v/>
      </c>
      <c r="M53" s="138" t="str">
        <f t="shared" ca="1" si="12"/>
        <v/>
      </c>
      <c r="N53" s="138" t="str">
        <f t="shared" ca="1" si="13"/>
        <v/>
      </c>
      <c r="O53" s="138" t="str">
        <f t="shared" ca="1" si="14"/>
        <v/>
      </c>
      <c r="P53" s="138" t="str">
        <f t="shared" ca="1" si="15"/>
        <v/>
      </c>
      <c r="Q53" s="138" t="str">
        <f t="shared" ca="1" si="16"/>
        <v/>
      </c>
      <c r="R53" s="138" t="str">
        <f t="shared" ca="1" si="17"/>
        <v/>
      </c>
      <c r="S53" s="138" t="str">
        <f t="shared" ca="1" si="18"/>
        <v/>
      </c>
      <c r="T53" s="138" t="str">
        <f t="shared" ca="1" si="19"/>
        <v/>
      </c>
      <c r="U53" s="138" t="str">
        <f t="shared" ca="1" si="20"/>
        <v/>
      </c>
      <c r="V53" s="138" t="str">
        <f t="shared" ca="1" si="21"/>
        <v/>
      </c>
      <c r="W53" s="138" t="str">
        <f t="shared" ca="1" si="22"/>
        <v/>
      </c>
      <c r="X53" s="138" t="str">
        <f t="shared" ca="1" si="23"/>
        <v/>
      </c>
      <c r="Y53" s="138" t="str">
        <f t="shared" ca="1" si="24"/>
        <v/>
      </c>
      <c r="Z53" s="138" t="str">
        <f t="shared" ca="1" si="25"/>
        <v/>
      </c>
      <c r="AA53" s="138" t="str">
        <f t="shared" ca="1" si="26"/>
        <v/>
      </c>
      <c r="AB53" s="138" t="str">
        <f t="shared" ca="1" si="27"/>
        <v/>
      </c>
      <c r="AC53" s="138" t="str">
        <f t="shared" ca="1" si="28"/>
        <v/>
      </c>
      <c r="AD53" s="138" t="str">
        <f t="shared" ca="1" si="29"/>
        <v/>
      </c>
      <c r="AE53" s="138" t="str">
        <f t="shared" ca="1" si="30"/>
        <v/>
      </c>
      <c r="AF53" s="138" t="str">
        <f t="shared" ca="1" si="31"/>
        <v/>
      </c>
      <c r="AG53" s="138" t="str">
        <f t="shared" ca="1" si="32"/>
        <v/>
      </c>
      <c r="AH53" s="138">
        <f t="shared" ca="1" si="33"/>
        <v>371.43630161489335</v>
      </c>
      <c r="AI53" s="138">
        <f t="shared" ca="1" si="34"/>
        <v>380.07222981117661</v>
      </c>
      <c r="AJ53" s="138">
        <f t="shared" ca="1" si="35"/>
        <v>388.90894413279847</v>
      </c>
      <c r="AK53" s="138">
        <f t="shared" ca="1" si="36"/>
        <v>397.95111287565163</v>
      </c>
      <c r="AL53" s="138">
        <f t="shared" ca="1" si="37"/>
        <v>407.203512873938</v>
      </c>
      <c r="AM53" s="138">
        <f t="shared" ca="1" si="38"/>
        <v>416.67103202369418</v>
      </c>
      <c r="AN53" s="138">
        <f t="shared" ca="1" si="39"/>
        <v>426.35867186498956</v>
      </c>
      <c r="AO53" s="138">
        <f t="shared" ca="1" si="40"/>
        <v>436.27155022416042</v>
      </c>
      <c r="AP53" s="138">
        <f t="shared" ca="1" si="41"/>
        <v>446.41490391747629</v>
      </c>
      <c r="AQ53" s="138">
        <f t="shared" ca="1" si="42"/>
        <v>456.79409151766703</v>
      </c>
      <c r="AR53" s="138">
        <f t="shared" ca="1" si="43"/>
        <v>467.41459618477154</v>
      </c>
      <c r="AS53" s="138">
        <f t="shared" ca="1" si="44"/>
        <v>478.28202856280421</v>
      </c>
      <c r="AT53" s="138">
        <f t="shared" ca="1" si="45"/>
        <v>489.40212974376925</v>
      </c>
      <c r="AU53" s="138">
        <f t="shared" ca="1" si="46"/>
        <v>500.78077430058823</v>
      </c>
      <c r="AV53" s="138">
        <f t="shared" ca="1" si="47"/>
        <v>512.42397339054389</v>
      </c>
      <c r="AW53" s="138">
        <f t="shared" ca="1" si="48"/>
        <v>524.33787793087879</v>
      </c>
      <c r="AX53" s="138">
        <f t="shared" ca="1" si="49"/>
        <v>536.52878184822771</v>
      </c>
      <c r="AY53" s="138">
        <f t="shared" ca="1" si="50"/>
        <v>549.0031254035988</v>
      </c>
      <c r="AZ53" s="138">
        <f t="shared" ca="1" si="51"/>
        <v>561.76749859466133</v>
      </c>
      <c r="BA53" s="138">
        <f t="shared" ca="1" si="52"/>
        <v>574.8286446371369</v>
      </c>
      <c r="BB53" s="138">
        <f t="shared" ca="1" si="53"/>
        <v>588.1934635271333</v>
      </c>
      <c r="BC53" s="138">
        <f t="shared" ca="1" si="54"/>
        <v>601.86901568630276</v>
      </c>
      <c r="BD53" s="138">
        <f t="shared" ca="1" si="55"/>
        <v>615.86252569175065</v>
      </c>
      <c r="BE53" s="138">
        <f t="shared" ca="1" si="56"/>
        <v>630.18138609266509</v>
      </c>
      <c r="BF53" s="138">
        <f t="shared" ca="1" si="57"/>
        <v>644.83316131568301</v>
      </c>
      <c r="BG53" s="138">
        <f t="shared" ca="1" si="58"/>
        <v>659.82559166105693</v>
      </c>
      <c r="BH53" s="138">
        <f t="shared" ca="1" si="59"/>
        <v>675.16659739173247</v>
      </c>
      <c r="BI53" s="138">
        <f t="shared" ca="1" si="60"/>
        <v>690.86428291749769</v>
      </c>
      <c r="BJ53" s="138">
        <f t="shared" ca="1" si="60"/>
        <v>706.9269410764141</v>
      </c>
      <c r="BK53" s="138">
        <f t="shared" ca="1" si="61"/>
        <v>723.36305751579141</v>
      </c>
      <c r="BL53" s="138">
        <f t="shared" ca="1" si="62"/>
        <v>740.18131517502013</v>
      </c>
      <c r="BM53" s="138">
        <f t="shared" ca="1" si="63"/>
        <v>757.39059887263079</v>
      </c>
      <c r="BN53" s="138">
        <f t="shared" ca="1" si="64"/>
        <v>775.00000000000227</v>
      </c>
      <c r="BO53" s="138">
        <f t="shared" ca="1" si="65"/>
        <v>793.01882132419985</v>
      </c>
      <c r="BP53" s="138">
        <f t="shared" ca="1" si="66"/>
        <v>811.45658190247923</v>
      </c>
      <c r="BQ53" s="138">
        <f t="shared" ca="1" si="67"/>
        <v>830.32302211105321</v>
      </c>
      <c r="BR53" s="138">
        <f t="shared" ca="1" si="68"/>
        <v>849.62810879077813</v>
      </c>
      <c r="BS53" s="138">
        <f t="shared" ca="1" si="69"/>
        <v>869.38204051247737</v>
      </c>
    </row>
    <row r="54" spans="3:71" x14ac:dyDescent="0.2">
      <c r="C54" s="138" t="str">
        <f t="shared" ca="1" si="2"/>
        <v/>
      </c>
      <c r="D54" s="138" t="str">
        <f t="shared" ca="1" si="3"/>
        <v/>
      </c>
      <c r="E54" s="138" t="str">
        <f t="shared" ca="1" si="4"/>
        <v/>
      </c>
      <c r="F54" s="138" t="str">
        <f t="shared" ca="1" si="5"/>
        <v/>
      </c>
      <c r="G54" s="138" t="str">
        <f t="shared" ca="1" si="6"/>
        <v/>
      </c>
      <c r="H54" s="138" t="str">
        <f t="shared" ca="1" si="7"/>
        <v/>
      </c>
      <c r="I54" s="138" t="str">
        <f t="shared" ca="1" si="8"/>
        <v/>
      </c>
      <c r="J54" s="138" t="str">
        <f t="shared" ca="1" si="9"/>
        <v/>
      </c>
      <c r="K54" s="138" t="str">
        <f t="shared" ca="1" si="10"/>
        <v/>
      </c>
      <c r="L54" s="138" t="str">
        <f t="shared" ca="1" si="11"/>
        <v/>
      </c>
      <c r="M54" s="138" t="str">
        <f t="shared" ca="1" si="12"/>
        <v/>
      </c>
      <c r="N54" s="138" t="str">
        <f t="shared" ca="1" si="13"/>
        <v/>
      </c>
      <c r="O54" s="138" t="str">
        <f t="shared" ca="1" si="14"/>
        <v/>
      </c>
      <c r="P54" s="138" t="str">
        <f t="shared" ca="1" si="15"/>
        <v/>
      </c>
      <c r="Q54" s="138" t="str">
        <f t="shared" ca="1" si="16"/>
        <v/>
      </c>
      <c r="R54" s="138" t="str">
        <f t="shared" ca="1" si="17"/>
        <v/>
      </c>
      <c r="S54" s="138" t="str">
        <f t="shared" ca="1" si="18"/>
        <v/>
      </c>
      <c r="T54" s="138" t="str">
        <f t="shared" ca="1" si="19"/>
        <v/>
      </c>
      <c r="U54" s="138" t="str">
        <f t="shared" ca="1" si="20"/>
        <v/>
      </c>
      <c r="V54" s="138" t="str">
        <f t="shared" ca="1" si="21"/>
        <v/>
      </c>
      <c r="W54" s="138" t="str">
        <f t="shared" ca="1" si="22"/>
        <v/>
      </c>
      <c r="X54" s="138" t="str">
        <f t="shared" ca="1" si="23"/>
        <v/>
      </c>
      <c r="Y54" s="138" t="str">
        <f t="shared" ca="1" si="24"/>
        <v/>
      </c>
      <c r="Z54" s="138" t="str">
        <f t="shared" ca="1" si="25"/>
        <v/>
      </c>
      <c r="AA54" s="138" t="str">
        <f t="shared" ca="1" si="26"/>
        <v/>
      </c>
      <c r="AB54" s="138" t="str">
        <f t="shared" ca="1" si="27"/>
        <v/>
      </c>
      <c r="AC54" s="138" t="str">
        <f t="shared" ca="1" si="28"/>
        <v/>
      </c>
      <c r="AD54" s="138" t="str">
        <f t="shared" ca="1" si="29"/>
        <v/>
      </c>
      <c r="AE54" s="138" t="str">
        <f t="shared" ca="1" si="30"/>
        <v/>
      </c>
      <c r="AF54" s="138" t="str">
        <f t="shared" ca="1" si="31"/>
        <v/>
      </c>
      <c r="AG54" s="138" t="str">
        <f t="shared" ca="1" si="32"/>
        <v/>
      </c>
      <c r="AH54" s="138" t="str">
        <f t="shared" ca="1" si="33"/>
        <v/>
      </c>
      <c r="AI54" s="138">
        <f t="shared" ca="1" si="34"/>
        <v>362.99659732017858</v>
      </c>
      <c r="AJ54" s="138">
        <f t="shared" ca="1" si="35"/>
        <v>371.43630161489341</v>
      </c>
      <c r="AK54" s="138">
        <f t="shared" ca="1" si="36"/>
        <v>380.07222981117667</v>
      </c>
      <c r="AL54" s="138">
        <f t="shared" ca="1" si="37"/>
        <v>388.90894413279852</v>
      </c>
      <c r="AM54" s="138">
        <f t="shared" ca="1" si="38"/>
        <v>397.95111287565169</v>
      </c>
      <c r="AN54" s="138">
        <f t="shared" ca="1" si="39"/>
        <v>407.20351287393805</v>
      </c>
      <c r="AO54" s="138">
        <f t="shared" ca="1" si="40"/>
        <v>416.67103202369424</v>
      </c>
      <c r="AP54" s="138">
        <f t="shared" ca="1" si="41"/>
        <v>426.35867186498962</v>
      </c>
      <c r="AQ54" s="138">
        <f t="shared" ca="1" si="42"/>
        <v>436.27155022416048</v>
      </c>
      <c r="AR54" s="138">
        <f t="shared" ca="1" si="43"/>
        <v>446.41490391747635</v>
      </c>
      <c r="AS54" s="138">
        <f t="shared" ca="1" si="44"/>
        <v>456.79409151766708</v>
      </c>
      <c r="AT54" s="138">
        <f t="shared" ca="1" si="45"/>
        <v>467.4145961847716</v>
      </c>
      <c r="AU54" s="138">
        <f t="shared" ca="1" si="46"/>
        <v>478.28202856280433</v>
      </c>
      <c r="AV54" s="138">
        <f t="shared" ca="1" si="47"/>
        <v>489.40212974376936</v>
      </c>
      <c r="AW54" s="138">
        <f t="shared" ca="1" si="48"/>
        <v>500.78077430058835</v>
      </c>
      <c r="AX54" s="138">
        <f t="shared" ca="1" si="49"/>
        <v>512.42397339054401</v>
      </c>
      <c r="AY54" s="138">
        <f t="shared" ca="1" si="50"/>
        <v>524.3378779308789</v>
      </c>
      <c r="AZ54" s="138">
        <f t="shared" ca="1" si="51"/>
        <v>536.52878184822782</v>
      </c>
      <c r="BA54" s="138">
        <f t="shared" ca="1" si="52"/>
        <v>549.00312540359891</v>
      </c>
      <c r="BB54" s="138">
        <f t="shared" ca="1" si="53"/>
        <v>561.76749859466145</v>
      </c>
      <c r="BC54" s="138">
        <f t="shared" ca="1" si="54"/>
        <v>574.82864463713702</v>
      </c>
      <c r="BD54" s="138">
        <f t="shared" ca="1" si="55"/>
        <v>588.19346352713342</v>
      </c>
      <c r="BE54" s="138">
        <f t="shared" ca="1" si="56"/>
        <v>601.86901568630287</v>
      </c>
      <c r="BF54" s="138">
        <f t="shared" ca="1" si="57"/>
        <v>615.86252569175076</v>
      </c>
      <c r="BG54" s="138">
        <f t="shared" ca="1" si="58"/>
        <v>630.18138609266521</v>
      </c>
      <c r="BH54" s="138">
        <f t="shared" ca="1" si="59"/>
        <v>644.83316131568313</v>
      </c>
      <c r="BI54" s="138">
        <f t="shared" ca="1" si="60"/>
        <v>659.82559166105705</v>
      </c>
      <c r="BJ54" s="138">
        <f t="shared" ca="1" si="60"/>
        <v>675.16659739173258</v>
      </c>
      <c r="BK54" s="138">
        <f t="shared" ca="1" si="61"/>
        <v>690.8642829174978</v>
      </c>
      <c r="BL54" s="138">
        <f t="shared" ca="1" si="62"/>
        <v>706.92694107641421</v>
      </c>
      <c r="BM54" s="138">
        <f t="shared" ca="1" si="63"/>
        <v>723.36305751579152</v>
      </c>
      <c r="BN54" s="138">
        <f t="shared" ca="1" si="64"/>
        <v>740.18131517502025</v>
      </c>
      <c r="BO54" s="138">
        <f t="shared" ca="1" si="65"/>
        <v>757.3905988726309</v>
      </c>
      <c r="BP54" s="138">
        <f t="shared" ca="1" si="66"/>
        <v>775.00000000000239</v>
      </c>
      <c r="BQ54" s="138">
        <f t="shared" ca="1" si="67"/>
        <v>793.01882132419996</v>
      </c>
      <c r="BR54" s="138">
        <f t="shared" ca="1" si="68"/>
        <v>811.45658190247934</v>
      </c>
      <c r="BS54" s="138">
        <f t="shared" ca="1" si="69"/>
        <v>830.32302211105332</v>
      </c>
    </row>
    <row r="55" spans="3:71" x14ac:dyDescent="0.2">
      <c r="C55" s="138" t="str">
        <f t="shared" ca="1" si="2"/>
        <v/>
      </c>
      <c r="D55" s="138" t="str">
        <f t="shared" ca="1" si="3"/>
        <v/>
      </c>
      <c r="E55" s="138" t="str">
        <f t="shared" ca="1" si="4"/>
        <v/>
      </c>
      <c r="F55" s="138" t="str">
        <f t="shared" ca="1" si="5"/>
        <v/>
      </c>
      <c r="G55" s="138" t="str">
        <f t="shared" ca="1" si="6"/>
        <v/>
      </c>
      <c r="H55" s="138" t="str">
        <f t="shared" ca="1" si="7"/>
        <v/>
      </c>
      <c r="I55" s="138" t="str">
        <f t="shared" ca="1" si="8"/>
        <v/>
      </c>
      <c r="J55" s="138" t="str">
        <f t="shared" ca="1" si="9"/>
        <v/>
      </c>
      <c r="K55" s="138" t="str">
        <f t="shared" ca="1" si="10"/>
        <v/>
      </c>
      <c r="L55" s="138" t="str">
        <f t="shared" ca="1" si="11"/>
        <v/>
      </c>
      <c r="M55" s="138" t="str">
        <f t="shared" ca="1" si="12"/>
        <v/>
      </c>
      <c r="N55" s="138" t="str">
        <f t="shared" ca="1" si="13"/>
        <v/>
      </c>
      <c r="O55" s="138" t="str">
        <f t="shared" ca="1" si="14"/>
        <v/>
      </c>
      <c r="P55" s="138" t="str">
        <f t="shared" ca="1" si="15"/>
        <v/>
      </c>
      <c r="Q55" s="138" t="str">
        <f t="shared" ca="1" si="16"/>
        <v/>
      </c>
      <c r="R55" s="138" t="str">
        <f t="shared" ca="1" si="17"/>
        <v/>
      </c>
      <c r="S55" s="138" t="str">
        <f t="shared" ca="1" si="18"/>
        <v/>
      </c>
      <c r="T55" s="138" t="str">
        <f t="shared" ca="1" si="19"/>
        <v/>
      </c>
      <c r="U55" s="138" t="str">
        <f t="shared" ca="1" si="20"/>
        <v/>
      </c>
      <c r="V55" s="138" t="str">
        <f t="shared" ca="1" si="21"/>
        <v/>
      </c>
      <c r="W55" s="138" t="str">
        <f t="shared" ca="1" si="22"/>
        <v/>
      </c>
      <c r="X55" s="138" t="str">
        <f t="shared" ca="1" si="23"/>
        <v/>
      </c>
      <c r="Y55" s="138" t="str">
        <f t="shared" ca="1" si="24"/>
        <v/>
      </c>
      <c r="Z55" s="138" t="str">
        <f t="shared" ca="1" si="25"/>
        <v/>
      </c>
      <c r="AA55" s="138" t="str">
        <f t="shared" ca="1" si="26"/>
        <v/>
      </c>
      <c r="AB55" s="138" t="str">
        <f t="shared" ca="1" si="27"/>
        <v/>
      </c>
      <c r="AC55" s="138" t="str">
        <f t="shared" ca="1" si="28"/>
        <v/>
      </c>
      <c r="AD55" s="138" t="str">
        <f t="shared" ca="1" si="29"/>
        <v/>
      </c>
      <c r="AE55" s="138" t="str">
        <f t="shared" ca="1" si="30"/>
        <v/>
      </c>
      <c r="AF55" s="138" t="str">
        <f t="shared" ca="1" si="31"/>
        <v/>
      </c>
      <c r="AG55" s="138" t="str">
        <f t="shared" ca="1" si="32"/>
        <v/>
      </c>
      <c r="AH55" s="138" t="str">
        <f t="shared" ca="1" si="33"/>
        <v/>
      </c>
      <c r="AI55" s="138" t="str">
        <f t="shared" ca="1" si="34"/>
        <v/>
      </c>
      <c r="AJ55" s="138">
        <f t="shared" ca="1" si="35"/>
        <v>354.74865836523418</v>
      </c>
      <c r="AK55" s="138">
        <f t="shared" ca="1" si="36"/>
        <v>362.99659732017864</v>
      </c>
      <c r="AL55" s="138">
        <f t="shared" ca="1" si="37"/>
        <v>371.43630161489347</v>
      </c>
      <c r="AM55" s="138">
        <f t="shared" ca="1" si="38"/>
        <v>380.07222981117673</v>
      </c>
      <c r="AN55" s="138">
        <f t="shared" ca="1" si="39"/>
        <v>388.90894413279858</v>
      </c>
      <c r="AO55" s="138">
        <f t="shared" ca="1" si="40"/>
        <v>397.95111287565175</v>
      </c>
      <c r="AP55" s="138">
        <f t="shared" ca="1" si="41"/>
        <v>407.20351287393811</v>
      </c>
      <c r="AQ55" s="138">
        <f t="shared" ca="1" si="42"/>
        <v>416.67103202369429</v>
      </c>
      <c r="AR55" s="138">
        <f t="shared" ca="1" si="43"/>
        <v>426.35867186498967</v>
      </c>
      <c r="AS55" s="138">
        <f t="shared" ca="1" si="44"/>
        <v>436.27155022416053</v>
      </c>
      <c r="AT55" s="138">
        <f t="shared" ca="1" si="45"/>
        <v>446.41490391747641</v>
      </c>
      <c r="AU55" s="138">
        <f t="shared" ca="1" si="46"/>
        <v>456.79409151766714</v>
      </c>
      <c r="AV55" s="138">
        <f t="shared" ca="1" si="47"/>
        <v>467.41459618477165</v>
      </c>
      <c r="AW55" s="138">
        <f t="shared" ca="1" si="48"/>
        <v>478.28202856280438</v>
      </c>
      <c r="AX55" s="138">
        <f t="shared" ca="1" si="49"/>
        <v>489.40212974376942</v>
      </c>
      <c r="AY55" s="138">
        <f t="shared" ca="1" si="50"/>
        <v>500.7807743005884</v>
      </c>
      <c r="AZ55" s="138">
        <f t="shared" ca="1" si="51"/>
        <v>512.42397339054401</v>
      </c>
      <c r="BA55" s="138">
        <f t="shared" ca="1" si="52"/>
        <v>524.3378779308789</v>
      </c>
      <c r="BB55" s="138">
        <f t="shared" ca="1" si="53"/>
        <v>536.52878184822782</v>
      </c>
      <c r="BC55" s="138">
        <f t="shared" ca="1" si="54"/>
        <v>549.00312540359891</v>
      </c>
      <c r="BD55" s="138">
        <f t="shared" ca="1" si="55"/>
        <v>561.76749859466145</v>
      </c>
      <c r="BE55" s="138">
        <f t="shared" ca="1" si="56"/>
        <v>574.82864463713702</v>
      </c>
      <c r="BF55" s="138">
        <f t="shared" ca="1" si="57"/>
        <v>588.19346352713342</v>
      </c>
      <c r="BG55" s="138">
        <f t="shared" ca="1" si="58"/>
        <v>601.86901568630287</v>
      </c>
      <c r="BH55" s="138">
        <f t="shared" ca="1" si="59"/>
        <v>615.86252569175076</v>
      </c>
      <c r="BI55" s="138">
        <f t="shared" ca="1" si="60"/>
        <v>630.18138609266521</v>
      </c>
      <c r="BJ55" s="138">
        <f t="shared" ca="1" si="60"/>
        <v>644.83316131568313</v>
      </c>
      <c r="BK55" s="138">
        <f t="shared" ca="1" si="61"/>
        <v>659.82559166105705</v>
      </c>
      <c r="BL55" s="138">
        <f t="shared" ca="1" si="62"/>
        <v>675.16659739173258</v>
      </c>
      <c r="BM55" s="138">
        <f t="shared" ca="1" si="63"/>
        <v>690.8642829174978</v>
      </c>
      <c r="BN55" s="138">
        <f t="shared" ca="1" si="64"/>
        <v>706.92694107641421</v>
      </c>
      <c r="BO55" s="138">
        <f t="shared" ca="1" si="65"/>
        <v>723.36305751579152</v>
      </c>
      <c r="BP55" s="138">
        <f t="shared" ca="1" si="66"/>
        <v>740.18131517502025</v>
      </c>
      <c r="BQ55" s="138">
        <f t="shared" ca="1" si="67"/>
        <v>757.3905988726309</v>
      </c>
      <c r="BR55" s="138">
        <f t="shared" ca="1" si="68"/>
        <v>775.00000000000239</v>
      </c>
      <c r="BS55" s="138">
        <f t="shared" ca="1" si="69"/>
        <v>793.01882132419996</v>
      </c>
    </row>
    <row r="56" spans="3:71" x14ac:dyDescent="0.2">
      <c r="C56" s="138" t="str">
        <f t="shared" ca="1" si="2"/>
        <v/>
      </c>
      <c r="D56" s="138" t="str">
        <f t="shared" ca="1" si="3"/>
        <v/>
      </c>
      <c r="E56" s="138" t="str">
        <f t="shared" ca="1" si="4"/>
        <v/>
      </c>
      <c r="F56" s="138" t="str">
        <f t="shared" ca="1" si="5"/>
        <v/>
      </c>
      <c r="G56" s="138" t="str">
        <f t="shared" ca="1" si="6"/>
        <v/>
      </c>
      <c r="H56" s="138" t="str">
        <f t="shared" ca="1" si="7"/>
        <v/>
      </c>
      <c r="I56" s="138" t="str">
        <f t="shared" ca="1" si="8"/>
        <v/>
      </c>
      <c r="J56" s="138" t="str">
        <f t="shared" ca="1" si="9"/>
        <v/>
      </c>
      <c r="K56" s="138" t="str">
        <f t="shared" ca="1" si="10"/>
        <v/>
      </c>
      <c r="L56" s="138" t="str">
        <f t="shared" ca="1" si="11"/>
        <v/>
      </c>
      <c r="M56" s="138" t="str">
        <f t="shared" ca="1" si="12"/>
        <v/>
      </c>
      <c r="N56" s="138" t="str">
        <f t="shared" ca="1" si="13"/>
        <v/>
      </c>
      <c r="O56" s="138" t="str">
        <f t="shared" ca="1" si="14"/>
        <v/>
      </c>
      <c r="P56" s="138" t="str">
        <f t="shared" ca="1" si="15"/>
        <v/>
      </c>
      <c r="Q56" s="138" t="str">
        <f t="shared" ca="1" si="16"/>
        <v/>
      </c>
      <c r="R56" s="138" t="str">
        <f t="shared" ca="1" si="17"/>
        <v/>
      </c>
      <c r="S56" s="138" t="str">
        <f t="shared" ca="1" si="18"/>
        <v/>
      </c>
      <c r="T56" s="138" t="str">
        <f t="shared" ca="1" si="19"/>
        <v/>
      </c>
      <c r="U56" s="138" t="str">
        <f t="shared" ca="1" si="20"/>
        <v/>
      </c>
      <c r="V56" s="138" t="str">
        <f t="shared" ca="1" si="21"/>
        <v/>
      </c>
      <c r="W56" s="138" t="str">
        <f t="shared" ca="1" si="22"/>
        <v/>
      </c>
      <c r="X56" s="138" t="str">
        <f t="shared" ca="1" si="23"/>
        <v/>
      </c>
      <c r="Y56" s="138" t="str">
        <f t="shared" ca="1" si="24"/>
        <v/>
      </c>
      <c r="Z56" s="138" t="str">
        <f t="shared" ca="1" si="25"/>
        <v/>
      </c>
      <c r="AA56" s="138" t="str">
        <f t="shared" ca="1" si="26"/>
        <v/>
      </c>
      <c r="AB56" s="138" t="str">
        <f t="shared" ca="1" si="27"/>
        <v/>
      </c>
      <c r="AC56" s="138" t="str">
        <f t="shared" ca="1" si="28"/>
        <v/>
      </c>
      <c r="AD56" s="138" t="str">
        <f t="shared" ca="1" si="29"/>
        <v/>
      </c>
      <c r="AE56" s="138" t="str">
        <f t="shared" ca="1" si="30"/>
        <v/>
      </c>
      <c r="AF56" s="138" t="str">
        <f t="shared" ca="1" si="31"/>
        <v/>
      </c>
      <c r="AG56" s="138" t="str">
        <f t="shared" ca="1" si="32"/>
        <v/>
      </c>
      <c r="AH56" s="138" t="str">
        <f t="shared" ca="1" si="33"/>
        <v/>
      </c>
      <c r="AI56" s="138" t="str">
        <f t="shared" ca="1" si="34"/>
        <v/>
      </c>
      <c r="AJ56" s="138" t="str">
        <f t="shared" ca="1" si="35"/>
        <v/>
      </c>
      <c r="AK56" s="138">
        <f t="shared" ca="1" si="36"/>
        <v>346.68812749484675</v>
      </c>
      <c r="AL56" s="138">
        <f t="shared" ca="1" si="37"/>
        <v>354.74865836523418</v>
      </c>
      <c r="AM56" s="138">
        <f t="shared" ca="1" si="38"/>
        <v>362.99659732017864</v>
      </c>
      <c r="AN56" s="138">
        <f t="shared" ca="1" si="39"/>
        <v>371.43630161489347</v>
      </c>
      <c r="AO56" s="138">
        <f t="shared" ca="1" si="40"/>
        <v>380.07222981117673</v>
      </c>
      <c r="AP56" s="138">
        <f t="shared" ca="1" si="41"/>
        <v>388.90894413279858</v>
      </c>
      <c r="AQ56" s="138">
        <f t="shared" ca="1" si="42"/>
        <v>397.95111287565175</v>
      </c>
      <c r="AR56" s="138">
        <f t="shared" ca="1" si="43"/>
        <v>407.20351287393811</v>
      </c>
      <c r="AS56" s="138">
        <f t="shared" ca="1" si="44"/>
        <v>416.67103202369429</v>
      </c>
      <c r="AT56" s="138">
        <f t="shared" ca="1" si="45"/>
        <v>426.35867186498967</v>
      </c>
      <c r="AU56" s="138">
        <f t="shared" ca="1" si="46"/>
        <v>436.27155022416053</v>
      </c>
      <c r="AV56" s="138">
        <f t="shared" ca="1" si="47"/>
        <v>446.41490391747641</v>
      </c>
      <c r="AW56" s="138">
        <f t="shared" ca="1" si="48"/>
        <v>456.79409151766714</v>
      </c>
      <c r="AX56" s="138">
        <f t="shared" ca="1" si="49"/>
        <v>467.41459618477165</v>
      </c>
      <c r="AY56" s="138">
        <f t="shared" ca="1" si="50"/>
        <v>478.28202856280438</v>
      </c>
      <c r="AZ56" s="138">
        <f t="shared" ca="1" si="51"/>
        <v>489.40212974376942</v>
      </c>
      <c r="BA56" s="138">
        <f t="shared" ca="1" si="52"/>
        <v>500.7807743005884</v>
      </c>
      <c r="BB56" s="138">
        <f t="shared" ca="1" si="53"/>
        <v>512.42397339054401</v>
      </c>
      <c r="BC56" s="138">
        <f t="shared" ca="1" si="54"/>
        <v>524.3378779308789</v>
      </c>
      <c r="BD56" s="138">
        <f t="shared" ca="1" si="55"/>
        <v>536.52878184822782</v>
      </c>
      <c r="BE56" s="138">
        <f t="shared" ca="1" si="56"/>
        <v>549.00312540359891</v>
      </c>
      <c r="BF56" s="138">
        <f t="shared" ca="1" si="57"/>
        <v>561.76749859466145</v>
      </c>
      <c r="BG56" s="138">
        <f t="shared" ca="1" si="58"/>
        <v>574.82864463713702</v>
      </c>
      <c r="BH56" s="138">
        <f t="shared" ca="1" si="59"/>
        <v>588.19346352713342</v>
      </c>
      <c r="BI56" s="138">
        <f t="shared" ca="1" si="60"/>
        <v>601.86901568630287</v>
      </c>
      <c r="BJ56" s="138">
        <f t="shared" ca="1" si="60"/>
        <v>615.86252569175076</v>
      </c>
      <c r="BK56" s="138">
        <f t="shared" ca="1" si="61"/>
        <v>630.18138609266521</v>
      </c>
      <c r="BL56" s="138">
        <f t="shared" ca="1" si="62"/>
        <v>644.83316131568313</v>
      </c>
      <c r="BM56" s="138">
        <f t="shared" ca="1" si="63"/>
        <v>659.82559166105705</v>
      </c>
      <c r="BN56" s="138">
        <f t="shared" ca="1" si="64"/>
        <v>675.16659739173258</v>
      </c>
      <c r="BO56" s="138">
        <f t="shared" ca="1" si="65"/>
        <v>690.8642829174978</v>
      </c>
      <c r="BP56" s="138">
        <f t="shared" ca="1" si="66"/>
        <v>706.92694107641421</v>
      </c>
      <c r="BQ56" s="138">
        <f t="shared" ca="1" si="67"/>
        <v>723.36305751579152</v>
      </c>
      <c r="BR56" s="138">
        <f t="shared" ca="1" si="68"/>
        <v>740.18131517502025</v>
      </c>
      <c r="BS56" s="138">
        <f t="shared" ca="1" si="69"/>
        <v>757.3905988726309</v>
      </c>
    </row>
    <row r="57" spans="3:71" x14ac:dyDescent="0.2">
      <c r="C57" s="138" t="str">
        <f t="shared" ca="1" si="2"/>
        <v/>
      </c>
      <c r="D57" s="138" t="str">
        <f t="shared" ca="1" si="3"/>
        <v/>
      </c>
      <c r="E57" s="138" t="str">
        <f t="shared" ca="1" si="4"/>
        <v/>
      </c>
      <c r="F57" s="138" t="str">
        <f t="shared" ca="1" si="5"/>
        <v/>
      </c>
      <c r="G57" s="138" t="str">
        <f t="shared" ca="1" si="6"/>
        <v/>
      </c>
      <c r="H57" s="138" t="str">
        <f t="shared" ca="1" si="7"/>
        <v/>
      </c>
      <c r="I57" s="138" t="str">
        <f t="shared" ca="1" si="8"/>
        <v/>
      </c>
      <c r="J57" s="138" t="str">
        <f t="shared" ca="1" si="9"/>
        <v/>
      </c>
      <c r="K57" s="138" t="str">
        <f t="shared" ca="1" si="10"/>
        <v/>
      </c>
      <c r="L57" s="138" t="str">
        <f t="shared" ca="1" si="11"/>
        <v/>
      </c>
      <c r="M57" s="138" t="str">
        <f t="shared" ca="1" si="12"/>
        <v/>
      </c>
      <c r="N57" s="138" t="str">
        <f t="shared" ca="1" si="13"/>
        <v/>
      </c>
      <c r="O57" s="138" t="str">
        <f t="shared" ca="1" si="14"/>
        <v/>
      </c>
      <c r="P57" s="138" t="str">
        <f t="shared" ca="1" si="15"/>
        <v/>
      </c>
      <c r="Q57" s="138" t="str">
        <f t="shared" ca="1" si="16"/>
        <v/>
      </c>
      <c r="R57" s="138" t="str">
        <f t="shared" ca="1" si="17"/>
        <v/>
      </c>
      <c r="S57" s="138" t="str">
        <f t="shared" ca="1" si="18"/>
        <v/>
      </c>
      <c r="T57" s="138" t="str">
        <f t="shared" ca="1" si="19"/>
        <v/>
      </c>
      <c r="U57" s="138" t="str">
        <f t="shared" ca="1" si="20"/>
        <v/>
      </c>
      <c r="V57" s="138" t="str">
        <f t="shared" ca="1" si="21"/>
        <v/>
      </c>
      <c r="W57" s="138" t="str">
        <f t="shared" ca="1" si="22"/>
        <v/>
      </c>
      <c r="X57" s="138" t="str">
        <f t="shared" ca="1" si="23"/>
        <v/>
      </c>
      <c r="Y57" s="138" t="str">
        <f t="shared" ca="1" si="24"/>
        <v/>
      </c>
      <c r="Z57" s="138" t="str">
        <f t="shared" ca="1" si="25"/>
        <v/>
      </c>
      <c r="AA57" s="138" t="str">
        <f t="shared" ca="1" si="26"/>
        <v/>
      </c>
      <c r="AB57" s="138" t="str">
        <f t="shared" ca="1" si="27"/>
        <v/>
      </c>
      <c r="AC57" s="138" t="str">
        <f t="shared" ca="1" si="28"/>
        <v/>
      </c>
      <c r="AD57" s="138" t="str">
        <f t="shared" ca="1" si="29"/>
        <v/>
      </c>
      <c r="AE57" s="138" t="str">
        <f t="shared" ca="1" si="30"/>
        <v/>
      </c>
      <c r="AF57" s="138" t="str">
        <f t="shared" ca="1" si="31"/>
        <v/>
      </c>
      <c r="AG57" s="138" t="str">
        <f t="shared" ca="1" si="32"/>
        <v/>
      </c>
      <c r="AH57" s="138" t="str">
        <f t="shared" ca="1" si="33"/>
        <v/>
      </c>
      <c r="AI57" s="138" t="str">
        <f t="shared" ca="1" si="34"/>
        <v/>
      </c>
      <c r="AJ57" s="138" t="str">
        <f t="shared" ca="1" si="35"/>
        <v/>
      </c>
      <c r="AK57" s="138" t="str">
        <f t="shared" ca="1" si="36"/>
        <v/>
      </c>
      <c r="AL57" s="138">
        <f t="shared" ca="1" si="37"/>
        <v>338.81074645851896</v>
      </c>
      <c r="AM57" s="138">
        <f t="shared" ca="1" si="38"/>
        <v>346.68812749484675</v>
      </c>
      <c r="AN57" s="138">
        <f t="shared" ca="1" si="39"/>
        <v>354.74865836523418</v>
      </c>
      <c r="AO57" s="138">
        <f t="shared" ca="1" si="40"/>
        <v>362.99659732017864</v>
      </c>
      <c r="AP57" s="138">
        <f t="shared" ca="1" si="41"/>
        <v>371.43630161489347</v>
      </c>
      <c r="AQ57" s="138">
        <f t="shared" ca="1" si="42"/>
        <v>380.07222981117673</v>
      </c>
      <c r="AR57" s="138">
        <f t="shared" ca="1" si="43"/>
        <v>388.90894413279858</v>
      </c>
      <c r="AS57" s="138">
        <f t="shared" ca="1" si="44"/>
        <v>397.95111287565175</v>
      </c>
      <c r="AT57" s="138">
        <f t="shared" ca="1" si="45"/>
        <v>407.20351287393811</v>
      </c>
      <c r="AU57" s="138">
        <f t="shared" ca="1" si="46"/>
        <v>416.67103202369429</v>
      </c>
      <c r="AV57" s="138">
        <f t="shared" ca="1" si="47"/>
        <v>426.35867186498967</v>
      </c>
      <c r="AW57" s="138">
        <f t="shared" ca="1" si="48"/>
        <v>436.27155022416053</v>
      </c>
      <c r="AX57" s="138">
        <f t="shared" ca="1" si="49"/>
        <v>446.41490391747641</v>
      </c>
      <c r="AY57" s="138">
        <f t="shared" ca="1" si="50"/>
        <v>456.79409151766714</v>
      </c>
      <c r="AZ57" s="138">
        <f t="shared" ca="1" si="51"/>
        <v>467.41459618477165</v>
      </c>
      <c r="BA57" s="138">
        <f t="shared" ca="1" si="52"/>
        <v>478.28202856280438</v>
      </c>
      <c r="BB57" s="138">
        <f t="shared" ca="1" si="53"/>
        <v>489.40212974376942</v>
      </c>
      <c r="BC57" s="138">
        <f t="shared" ca="1" si="54"/>
        <v>500.7807743005884</v>
      </c>
      <c r="BD57" s="138">
        <f t="shared" ca="1" si="55"/>
        <v>512.42397339054401</v>
      </c>
      <c r="BE57" s="138">
        <f t="shared" ca="1" si="56"/>
        <v>524.3378779308789</v>
      </c>
      <c r="BF57" s="138">
        <f t="shared" ca="1" si="57"/>
        <v>536.52878184822782</v>
      </c>
      <c r="BG57" s="138">
        <f t="shared" ca="1" si="58"/>
        <v>549.00312540359891</v>
      </c>
      <c r="BH57" s="138">
        <f t="shared" ca="1" si="59"/>
        <v>561.76749859466145</v>
      </c>
      <c r="BI57" s="138">
        <f t="shared" ca="1" si="60"/>
        <v>574.82864463713702</v>
      </c>
      <c r="BJ57" s="138">
        <f t="shared" ca="1" si="60"/>
        <v>588.19346352713342</v>
      </c>
      <c r="BK57" s="138">
        <f t="shared" ca="1" si="61"/>
        <v>601.86901568630287</v>
      </c>
      <c r="BL57" s="138">
        <f t="shared" ca="1" si="62"/>
        <v>615.86252569175076</v>
      </c>
      <c r="BM57" s="138">
        <f t="shared" ca="1" si="63"/>
        <v>630.18138609266521</v>
      </c>
      <c r="BN57" s="138">
        <f t="shared" ca="1" si="64"/>
        <v>644.83316131568313</v>
      </c>
      <c r="BO57" s="138">
        <f t="shared" ca="1" si="65"/>
        <v>659.82559166105705</v>
      </c>
      <c r="BP57" s="138">
        <f t="shared" ca="1" si="66"/>
        <v>675.16659739173258</v>
      </c>
      <c r="BQ57" s="138">
        <f t="shared" ca="1" si="67"/>
        <v>690.8642829174978</v>
      </c>
      <c r="BR57" s="138">
        <f t="shared" ca="1" si="68"/>
        <v>706.92694107641421</v>
      </c>
      <c r="BS57" s="138">
        <f t="shared" ca="1" si="69"/>
        <v>723.36305751579152</v>
      </c>
    </row>
    <row r="58" spans="3:71" x14ac:dyDescent="0.2">
      <c r="C58" s="138" t="str">
        <f t="shared" ca="1" si="2"/>
        <v/>
      </c>
      <c r="D58" s="138" t="str">
        <f t="shared" ca="1" si="3"/>
        <v/>
      </c>
      <c r="E58" s="138" t="str">
        <f t="shared" ca="1" si="4"/>
        <v/>
      </c>
      <c r="F58" s="138" t="str">
        <f t="shared" ca="1" si="5"/>
        <v/>
      </c>
      <c r="G58" s="138" t="str">
        <f t="shared" ca="1" si="6"/>
        <v/>
      </c>
      <c r="H58" s="138" t="str">
        <f t="shared" ca="1" si="7"/>
        <v/>
      </c>
      <c r="I58" s="138" t="str">
        <f t="shared" ca="1" si="8"/>
        <v/>
      </c>
      <c r="J58" s="138" t="str">
        <f t="shared" ca="1" si="9"/>
        <v/>
      </c>
      <c r="K58" s="138" t="str">
        <f t="shared" ca="1" si="10"/>
        <v/>
      </c>
      <c r="L58" s="138" t="str">
        <f t="shared" ca="1" si="11"/>
        <v/>
      </c>
      <c r="M58" s="138" t="str">
        <f t="shared" ca="1" si="12"/>
        <v/>
      </c>
      <c r="N58" s="138" t="str">
        <f t="shared" ca="1" si="13"/>
        <v/>
      </c>
      <c r="O58" s="138" t="str">
        <f t="shared" ca="1" si="14"/>
        <v/>
      </c>
      <c r="P58" s="138" t="str">
        <f t="shared" ca="1" si="15"/>
        <v/>
      </c>
      <c r="Q58" s="138" t="str">
        <f t="shared" ca="1" si="16"/>
        <v/>
      </c>
      <c r="R58" s="138" t="str">
        <f t="shared" ca="1" si="17"/>
        <v/>
      </c>
      <c r="S58" s="138" t="str">
        <f t="shared" ca="1" si="18"/>
        <v/>
      </c>
      <c r="T58" s="138" t="str">
        <f t="shared" ca="1" si="19"/>
        <v/>
      </c>
      <c r="U58" s="138" t="str">
        <f t="shared" ca="1" si="20"/>
        <v/>
      </c>
      <c r="V58" s="138" t="str">
        <f t="shared" ca="1" si="21"/>
        <v/>
      </c>
      <c r="W58" s="138" t="str">
        <f t="shared" ca="1" si="22"/>
        <v/>
      </c>
      <c r="X58" s="138" t="str">
        <f t="shared" ca="1" si="23"/>
        <v/>
      </c>
      <c r="Y58" s="138" t="str">
        <f t="shared" ca="1" si="24"/>
        <v/>
      </c>
      <c r="Z58" s="138" t="str">
        <f t="shared" ca="1" si="25"/>
        <v/>
      </c>
      <c r="AA58" s="138" t="str">
        <f t="shared" ca="1" si="26"/>
        <v/>
      </c>
      <c r="AB58" s="138" t="str">
        <f t="shared" ca="1" si="27"/>
        <v/>
      </c>
      <c r="AC58" s="138" t="str">
        <f t="shared" ca="1" si="28"/>
        <v/>
      </c>
      <c r="AD58" s="138" t="str">
        <f t="shared" ca="1" si="29"/>
        <v/>
      </c>
      <c r="AE58" s="138" t="str">
        <f t="shared" ca="1" si="30"/>
        <v/>
      </c>
      <c r="AF58" s="138" t="str">
        <f t="shared" ca="1" si="31"/>
        <v/>
      </c>
      <c r="AG58" s="138" t="str">
        <f t="shared" ca="1" si="32"/>
        <v/>
      </c>
      <c r="AH58" s="138" t="str">
        <f t="shared" ca="1" si="33"/>
        <v/>
      </c>
      <c r="AI58" s="138" t="str">
        <f t="shared" ca="1" si="34"/>
        <v/>
      </c>
      <c r="AJ58" s="138" t="str">
        <f t="shared" ca="1" si="35"/>
        <v/>
      </c>
      <c r="AK58" s="138" t="str">
        <f t="shared" ca="1" si="36"/>
        <v/>
      </c>
      <c r="AL58" s="138" t="str">
        <f t="shared" ca="1" si="37"/>
        <v/>
      </c>
      <c r="AM58" s="138">
        <f t="shared" ca="1" si="38"/>
        <v>331.11235376090326</v>
      </c>
      <c r="AN58" s="138">
        <f t="shared" ca="1" si="39"/>
        <v>338.81074645851902</v>
      </c>
      <c r="AO58" s="138">
        <f t="shared" ca="1" si="40"/>
        <v>346.68812749484681</v>
      </c>
      <c r="AP58" s="138">
        <f t="shared" ca="1" si="41"/>
        <v>354.74865836523423</v>
      </c>
      <c r="AQ58" s="138">
        <f t="shared" ca="1" si="42"/>
        <v>362.99659732017869</v>
      </c>
      <c r="AR58" s="138">
        <f t="shared" ca="1" si="43"/>
        <v>371.43630161489352</v>
      </c>
      <c r="AS58" s="138">
        <f t="shared" ca="1" si="44"/>
        <v>380.07222981117678</v>
      </c>
      <c r="AT58" s="138">
        <f t="shared" ca="1" si="45"/>
        <v>388.90894413279864</v>
      </c>
      <c r="AU58" s="138">
        <f t="shared" ca="1" si="46"/>
        <v>397.9511128756518</v>
      </c>
      <c r="AV58" s="138">
        <f t="shared" ca="1" si="47"/>
        <v>407.20351287393817</v>
      </c>
      <c r="AW58" s="138">
        <f t="shared" ca="1" si="48"/>
        <v>416.67103202369435</v>
      </c>
      <c r="AX58" s="138">
        <f t="shared" ca="1" si="49"/>
        <v>426.35867186498979</v>
      </c>
      <c r="AY58" s="138">
        <f t="shared" ca="1" si="50"/>
        <v>436.27155022416065</v>
      </c>
      <c r="AZ58" s="138">
        <f t="shared" ca="1" si="51"/>
        <v>446.41490391747658</v>
      </c>
      <c r="BA58" s="138">
        <f t="shared" ca="1" si="52"/>
        <v>456.79409151766731</v>
      </c>
      <c r="BB58" s="138">
        <f t="shared" ca="1" si="53"/>
        <v>467.41459618477182</v>
      </c>
      <c r="BC58" s="138">
        <f t="shared" ca="1" si="54"/>
        <v>478.28202856280456</v>
      </c>
      <c r="BD58" s="138">
        <f t="shared" ca="1" si="55"/>
        <v>489.40212974376959</v>
      </c>
      <c r="BE58" s="138">
        <f t="shared" ca="1" si="56"/>
        <v>500.78077430058858</v>
      </c>
      <c r="BF58" s="138">
        <f t="shared" ca="1" si="57"/>
        <v>512.42397339054423</v>
      </c>
      <c r="BG58" s="138">
        <f t="shared" ca="1" si="58"/>
        <v>524.33787793087913</v>
      </c>
      <c r="BH58" s="138">
        <f t="shared" ca="1" si="59"/>
        <v>536.52878184822805</v>
      </c>
      <c r="BI58" s="138">
        <f t="shared" ca="1" si="60"/>
        <v>549.00312540359914</v>
      </c>
      <c r="BJ58" s="138">
        <f t="shared" ca="1" si="60"/>
        <v>561.76749859466167</v>
      </c>
      <c r="BK58" s="138">
        <f t="shared" ca="1" si="61"/>
        <v>574.82864463713724</v>
      </c>
      <c r="BL58" s="138">
        <f t="shared" ca="1" si="62"/>
        <v>588.19346352713364</v>
      </c>
      <c r="BM58" s="138">
        <f t="shared" ca="1" si="63"/>
        <v>601.8690156863031</v>
      </c>
      <c r="BN58" s="138">
        <f t="shared" ca="1" si="64"/>
        <v>615.86252569175099</v>
      </c>
      <c r="BO58" s="138">
        <f t="shared" ca="1" si="65"/>
        <v>630.18138609266543</v>
      </c>
      <c r="BP58" s="138">
        <f t="shared" ca="1" si="66"/>
        <v>644.83316131568336</v>
      </c>
      <c r="BQ58" s="138">
        <f t="shared" ca="1" si="67"/>
        <v>659.82559166105727</v>
      </c>
      <c r="BR58" s="138">
        <f t="shared" ca="1" si="68"/>
        <v>675.16659739173281</v>
      </c>
      <c r="BS58" s="138">
        <f t="shared" ca="1" si="69"/>
        <v>690.86428291749803</v>
      </c>
    </row>
    <row r="59" spans="3:71" x14ac:dyDescent="0.2">
      <c r="C59" s="138" t="str">
        <f t="shared" ca="1" si="2"/>
        <v/>
      </c>
      <c r="D59" s="138" t="str">
        <f t="shared" ca="1" si="3"/>
        <v/>
      </c>
      <c r="E59" s="138" t="str">
        <f t="shared" ca="1" si="4"/>
        <v/>
      </c>
      <c r="F59" s="138" t="str">
        <f t="shared" ca="1" si="5"/>
        <v/>
      </c>
      <c r="G59" s="138" t="str">
        <f t="shared" ca="1" si="6"/>
        <v/>
      </c>
      <c r="H59" s="138" t="str">
        <f t="shared" ca="1" si="7"/>
        <v/>
      </c>
      <c r="I59" s="138" t="str">
        <f t="shared" ca="1" si="8"/>
        <v/>
      </c>
      <c r="J59" s="138" t="str">
        <f t="shared" ca="1" si="9"/>
        <v/>
      </c>
      <c r="K59" s="138" t="str">
        <f t="shared" ca="1" si="10"/>
        <v/>
      </c>
      <c r="L59" s="138" t="str">
        <f t="shared" ca="1" si="11"/>
        <v/>
      </c>
      <c r="M59" s="138" t="str">
        <f t="shared" ca="1" si="12"/>
        <v/>
      </c>
      <c r="N59" s="138" t="str">
        <f t="shared" ca="1" si="13"/>
        <v/>
      </c>
      <c r="O59" s="138" t="str">
        <f t="shared" ca="1" si="14"/>
        <v/>
      </c>
      <c r="P59" s="138" t="str">
        <f t="shared" ca="1" si="15"/>
        <v/>
      </c>
      <c r="Q59" s="138" t="str">
        <f t="shared" ca="1" si="16"/>
        <v/>
      </c>
      <c r="R59" s="138" t="str">
        <f t="shared" ca="1" si="17"/>
        <v/>
      </c>
      <c r="S59" s="138" t="str">
        <f t="shared" ca="1" si="18"/>
        <v/>
      </c>
      <c r="T59" s="138" t="str">
        <f t="shared" ca="1" si="19"/>
        <v/>
      </c>
      <c r="U59" s="138" t="str">
        <f t="shared" ca="1" si="20"/>
        <v/>
      </c>
      <c r="V59" s="138" t="str">
        <f t="shared" ca="1" si="21"/>
        <v/>
      </c>
      <c r="W59" s="138" t="str">
        <f t="shared" ca="1" si="22"/>
        <v/>
      </c>
      <c r="X59" s="138" t="str">
        <f t="shared" ca="1" si="23"/>
        <v/>
      </c>
      <c r="Y59" s="138" t="str">
        <f t="shared" ca="1" si="24"/>
        <v/>
      </c>
      <c r="Z59" s="138" t="str">
        <f t="shared" ca="1" si="25"/>
        <v/>
      </c>
      <c r="AA59" s="138" t="str">
        <f t="shared" ca="1" si="26"/>
        <v/>
      </c>
      <c r="AB59" s="138" t="str">
        <f t="shared" ca="1" si="27"/>
        <v/>
      </c>
      <c r="AC59" s="138" t="str">
        <f t="shared" ca="1" si="28"/>
        <v/>
      </c>
      <c r="AD59" s="138" t="str">
        <f t="shared" ca="1" si="29"/>
        <v/>
      </c>
      <c r="AE59" s="138" t="str">
        <f t="shared" ca="1" si="30"/>
        <v/>
      </c>
      <c r="AF59" s="138" t="str">
        <f t="shared" ca="1" si="31"/>
        <v/>
      </c>
      <c r="AG59" s="138" t="str">
        <f t="shared" ca="1" si="32"/>
        <v/>
      </c>
      <c r="AH59" s="138" t="str">
        <f t="shared" ca="1" si="33"/>
        <v/>
      </c>
      <c r="AI59" s="138" t="str">
        <f t="shared" ca="1" si="34"/>
        <v/>
      </c>
      <c r="AJ59" s="138" t="str">
        <f t="shared" ca="1" si="35"/>
        <v/>
      </c>
      <c r="AK59" s="138" t="str">
        <f t="shared" ca="1" si="36"/>
        <v/>
      </c>
      <c r="AL59" s="138" t="str">
        <f t="shared" ca="1" si="37"/>
        <v/>
      </c>
      <c r="AM59" s="138" t="str">
        <f t="shared" ca="1" si="38"/>
        <v/>
      </c>
      <c r="AN59" s="138">
        <f t="shared" ca="1" si="39"/>
        <v>323.58888246334993</v>
      </c>
      <c r="AO59" s="138">
        <f t="shared" ca="1" si="40"/>
        <v>331.11235376090332</v>
      </c>
      <c r="AP59" s="138">
        <f t="shared" ca="1" si="41"/>
        <v>338.81074645851908</v>
      </c>
      <c r="AQ59" s="138">
        <f t="shared" ca="1" si="42"/>
        <v>346.68812749484687</v>
      </c>
      <c r="AR59" s="138">
        <f t="shared" ca="1" si="43"/>
        <v>354.74865836523429</v>
      </c>
      <c r="AS59" s="138">
        <f t="shared" ca="1" si="44"/>
        <v>362.99659732017875</v>
      </c>
      <c r="AT59" s="138">
        <f t="shared" ca="1" si="45"/>
        <v>371.43630161489358</v>
      </c>
      <c r="AU59" s="138">
        <f t="shared" ca="1" si="46"/>
        <v>380.07222981117684</v>
      </c>
      <c r="AV59" s="138">
        <f t="shared" ca="1" si="47"/>
        <v>388.90894413279869</v>
      </c>
      <c r="AW59" s="138">
        <f t="shared" ca="1" si="48"/>
        <v>397.95111287565186</v>
      </c>
      <c r="AX59" s="138">
        <f t="shared" ca="1" si="49"/>
        <v>407.20351287393822</v>
      </c>
      <c r="AY59" s="138">
        <f t="shared" ca="1" si="50"/>
        <v>416.67103202369447</v>
      </c>
      <c r="AZ59" s="138">
        <f t="shared" ca="1" si="51"/>
        <v>426.3586718649899</v>
      </c>
      <c r="BA59" s="138">
        <f t="shared" ca="1" si="52"/>
        <v>436.27155022416076</v>
      </c>
      <c r="BB59" s="138">
        <f t="shared" ca="1" si="53"/>
        <v>446.41490391747669</v>
      </c>
      <c r="BC59" s="138">
        <f t="shared" ca="1" si="54"/>
        <v>456.79409151766743</v>
      </c>
      <c r="BD59" s="138">
        <f t="shared" ca="1" si="55"/>
        <v>467.41459618477194</v>
      </c>
      <c r="BE59" s="138">
        <f t="shared" ca="1" si="56"/>
        <v>478.28202856280467</v>
      </c>
      <c r="BF59" s="138">
        <f t="shared" ca="1" si="57"/>
        <v>489.40212974376971</v>
      </c>
      <c r="BG59" s="138">
        <f t="shared" ca="1" si="58"/>
        <v>500.78077430058869</v>
      </c>
      <c r="BH59" s="138">
        <f t="shared" ca="1" si="59"/>
        <v>512.42397339054435</v>
      </c>
      <c r="BI59" s="138">
        <f t="shared" ca="1" si="60"/>
        <v>524.33787793087924</v>
      </c>
      <c r="BJ59" s="138">
        <f t="shared" ca="1" si="60"/>
        <v>536.52878184822816</v>
      </c>
      <c r="BK59" s="138">
        <f t="shared" ca="1" si="61"/>
        <v>549.00312540359926</v>
      </c>
      <c r="BL59" s="138">
        <f t="shared" ca="1" si="62"/>
        <v>561.76749859466179</v>
      </c>
      <c r="BM59" s="138">
        <f t="shared" ca="1" si="63"/>
        <v>574.82864463713736</v>
      </c>
      <c r="BN59" s="138">
        <f t="shared" ca="1" si="64"/>
        <v>588.19346352713376</v>
      </c>
      <c r="BO59" s="138">
        <f t="shared" ca="1" si="65"/>
        <v>601.86901568630321</v>
      </c>
      <c r="BP59" s="138">
        <f t="shared" ca="1" si="66"/>
        <v>615.8625256917511</v>
      </c>
      <c r="BQ59" s="138">
        <f t="shared" ca="1" si="67"/>
        <v>630.18138609266555</v>
      </c>
      <c r="BR59" s="138">
        <f t="shared" ca="1" si="68"/>
        <v>644.83316131568347</v>
      </c>
      <c r="BS59" s="138">
        <f t="shared" ca="1" si="69"/>
        <v>659.82559166105739</v>
      </c>
    </row>
    <row r="60" spans="3:71" x14ac:dyDescent="0.2">
      <c r="C60" s="138" t="str">
        <f t="shared" ca="1" si="2"/>
        <v/>
      </c>
      <c r="D60" s="138" t="str">
        <f t="shared" ca="1" si="3"/>
        <v/>
      </c>
      <c r="E60" s="138" t="str">
        <f t="shared" ca="1" si="4"/>
        <v/>
      </c>
      <c r="F60" s="138" t="str">
        <f t="shared" ca="1" si="5"/>
        <v/>
      </c>
      <c r="G60" s="138" t="str">
        <f t="shared" ca="1" si="6"/>
        <v/>
      </c>
      <c r="H60" s="138" t="str">
        <f t="shared" ca="1" si="7"/>
        <v/>
      </c>
      <c r="I60" s="138" t="str">
        <f t="shared" ca="1" si="8"/>
        <v/>
      </c>
      <c r="J60" s="138" t="str">
        <f t="shared" ca="1" si="9"/>
        <v/>
      </c>
      <c r="K60" s="138" t="str">
        <f t="shared" ca="1" si="10"/>
        <v/>
      </c>
      <c r="L60" s="138" t="str">
        <f t="shared" ca="1" si="11"/>
        <v/>
      </c>
      <c r="M60" s="138" t="str">
        <f t="shared" ca="1" si="12"/>
        <v/>
      </c>
      <c r="N60" s="138" t="str">
        <f t="shared" ca="1" si="13"/>
        <v/>
      </c>
      <c r="O60" s="138" t="str">
        <f t="shared" ca="1" si="14"/>
        <v/>
      </c>
      <c r="P60" s="138" t="str">
        <f t="shared" ca="1" si="15"/>
        <v/>
      </c>
      <c r="Q60" s="138" t="str">
        <f t="shared" ca="1" si="16"/>
        <v/>
      </c>
      <c r="R60" s="138" t="str">
        <f t="shared" ca="1" si="17"/>
        <v/>
      </c>
      <c r="S60" s="138" t="str">
        <f t="shared" ca="1" si="18"/>
        <v/>
      </c>
      <c r="T60" s="138" t="str">
        <f t="shared" ca="1" si="19"/>
        <v/>
      </c>
      <c r="U60" s="138" t="str">
        <f t="shared" ca="1" si="20"/>
        <v/>
      </c>
      <c r="V60" s="138" t="str">
        <f t="shared" ca="1" si="21"/>
        <v/>
      </c>
      <c r="W60" s="138" t="str">
        <f t="shared" ca="1" si="22"/>
        <v/>
      </c>
      <c r="X60" s="138" t="str">
        <f t="shared" ca="1" si="23"/>
        <v/>
      </c>
      <c r="Y60" s="138" t="str">
        <f t="shared" ca="1" si="24"/>
        <v/>
      </c>
      <c r="Z60" s="138" t="str">
        <f t="shared" ca="1" si="25"/>
        <v/>
      </c>
      <c r="AA60" s="138" t="str">
        <f t="shared" ca="1" si="26"/>
        <v/>
      </c>
      <c r="AB60" s="138" t="str">
        <f t="shared" ca="1" si="27"/>
        <v/>
      </c>
      <c r="AC60" s="138" t="str">
        <f t="shared" ca="1" si="28"/>
        <v/>
      </c>
      <c r="AD60" s="138" t="str">
        <f t="shared" ca="1" si="29"/>
        <v/>
      </c>
      <c r="AE60" s="138" t="str">
        <f t="shared" ca="1" si="30"/>
        <v/>
      </c>
      <c r="AF60" s="138" t="str">
        <f t="shared" ca="1" si="31"/>
        <v/>
      </c>
      <c r="AG60" s="138" t="str">
        <f t="shared" ca="1" si="32"/>
        <v/>
      </c>
      <c r="AH60" s="138" t="str">
        <f t="shared" ca="1" si="33"/>
        <v/>
      </c>
      <c r="AI60" s="138" t="str">
        <f t="shared" ca="1" si="34"/>
        <v/>
      </c>
      <c r="AJ60" s="138" t="str">
        <f t="shared" ca="1" si="35"/>
        <v/>
      </c>
      <c r="AK60" s="138" t="str">
        <f t="shared" ca="1" si="36"/>
        <v/>
      </c>
      <c r="AL60" s="138" t="str">
        <f t="shared" ca="1" si="37"/>
        <v/>
      </c>
      <c r="AM60" s="138" t="str">
        <f t="shared" ca="1" si="38"/>
        <v/>
      </c>
      <c r="AN60" s="138" t="str">
        <f t="shared" ca="1" si="39"/>
        <v/>
      </c>
      <c r="AO60" s="138">
        <f t="shared" ca="1" si="40"/>
        <v>316.23635803540805</v>
      </c>
      <c r="AP60" s="138">
        <f t="shared" ca="1" si="41"/>
        <v>323.58888246334993</v>
      </c>
      <c r="AQ60" s="138">
        <f t="shared" ca="1" si="42"/>
        <v>331.11235376090332</v>
      </c>
      <c r="AR60" s="138">
        <f t="shared" ca="1" si="43"/>
        <v>338.81074645851908</v>
      </c>
      <c r="AS60" s="138">
        <f t="shared" ca="1" si="44"/>
        <v>346.68812749484687</v>
      </c>
      <c r="AT60" s="138">
        <f t="shared" ca="1" si="45"/>
        <v>354.74865836523429</v>
      </c>
      <c r="AU60" s="138">
        <f t="shared" ca="1" si="46"/>
        <v>362.99659732017875</v>
      </c>
      <c r="AV60" s="138">
        <f t="shared" ca="1" si="47"/>
        <v>371.43630161489358</v>
      </c>
      <c r="AW60" s="138">
        <f t="shared" ca="1" si="48"/>
        <v>380.07222981117684</v>
      </c>
      <c r="AX60" s="138">
        <f t="shared" ca="1" si="49"/>
        <v>388.90894413279869</v>
      </c>
      <c r="AY60" s="138">
        <f t="shared" ca="1" si="50"/>
        <v>397.95111287565186</v>
      </c>
      <c r="AZ60" s="138">
        <f t="shared" ca="1" si="51"/>
        <v>407.20351287393822</v>
      </c>
      <c r="BA60" s="138">
        <f t="shared" ca="1" si="52"/>
        <v>416.67103202369447</v>
      </c>
      <c r="BB60" s="138">
        <f t="shared" ca="1" si="53"/>
        <v>426.3586718649899</v>
      </c>
      <c r="BC60" s="138">
        <f t="shared" ca="1" si="54"/>
        <v>436.27155022416076</v>
      </c>
      <c r="BD60" s="138">
        <f t="shared" ca="1" si="55"/>
        <v>446.41490391747669</v>
      </c>
      <c r="BE60" s="138">
        <f t="shared" ca="1" si="56"/>
        <v>456.79409151766743</v>
      </c>
      <c r="BF60" s="138">
        <f t="shared" ca="1" si="57"/>
        <v>467.41459618477194</v>
      </c>
      <c r="BG60" s="138">
        <f t="shared" ca="1" si="58"/>
        <v>478.28202856280467</v>
      </c>
      <c r="BH60" s="138">
        <f t="shared" ca="1" si="59"/>
        <v>489.40212974376971</v>
      </c>
      <c r="BI60" s="138">
        <f t="shared" ca="1" si="60"/>
        <v>500.78077430058869</v>
      </c>
      <c r="BJ60" s="138">
        <f t="shared" ca="1" si="60"/>
        <v>512.42397339054435</v>
      </c>
      <c r="BK60" s="138">
        <f t="shared" ca="1" si="61"/>
        <v>524.33787793087924</v>
      </c>
      <c r="BL60" s="138">
        <f t="shared" ca="1" si="62"/>
        <v>536.52878184822816</v>
      </c>
      <c r="BM60" s="138">
        <f t="shared" ca="1" si="63"/>
        <v>549.00312540359926</v>
      </c>
      <c r="BN60" s="138">
        <f t="shared" ca="1" si="64"/>
        <v>561.76749859466179</v>
      </c>
      <c r="BO60" s="138">
        <f t="shared" ca="1" si="65"/>
        <v>574.82864463713736</v>
      </c>
      <c r="BP60" s="138">
        <f t="shared" ca="1" si="66"/>
        <v>588.19346352713376</v>
      </c>
      <c r="BQ60" s="138">
        <f t="shared" ca="1" si="67"/>
        <v>601.86901568630321</v>
      </c>
      <c r="BR60" s="138">
        <f t="shared" ca="1" si="68"/>
        <v>615.8625256917511</v>
      </c>
      <c r="BS60" s="138">
        <f t="shared" ca="1" si="69"/>
        <v>630.18138609266555</v>
      </c>
    </row>
    <row r="61" spans="3:71" x14ac:dyDescent="0.2">
      <c r="C61" s="138" t="str">
        <f t="shared" ca="1" si="2"/>
        <v/>
      </c>
      <c r="D61" s="138" t="str">
        <f t="shared" ca="1" si="3"/>
        <v/>
      </c>
      <c r="E61" s="138" t="str">
        <f t="shared" ca="1" si="4"/>
        <v/>
      </c>
      <c r="F61" s="138" t="str">
        <f t="shared" ca="1" si="5"/>
        <v/>
      </c>
      <c r="G61" s="138" t="str">
        <f t="shared" ca="1" si="6"/>
        <v/>
      </c>
      <c r="H61" s="138" t="str">
        <f t="shared" ca="1" si="7"/>
        <v/>
      </c>
      <c r="I61" s="138" t="str">
        <f t="shared" ca="1" si="8"/>
        <v/>
      </c>
      <c r="J61" s="138" t="str">
        <f t="shared" ca="1" si="9"/>
        <v/>
      </c>
      <c r="K61" s="138" t="str">
        <f t="shared" ca="1" si="10"/>
        <v/>
      </c>
      <c r="L61" s="138" t="str">
        <f t="shared" ca="1" si="11"/>
        <v/>
      </c>
      <c r="M61" s="138" t="str">
        <f t="shared" ca="1" si="12"/>
        <v/>
      </c>
      <c r="N61" s="138" t="str">
        <f t="shared" ca="1" si="13"/>
        <v/>
      </c>
      <c r="O61" s="138" t="str">
        <f t="shared" ca="1" si="14"/>
        <v/>
      </c>
      <c r="P61" s="138" t="str">
        <f t="shared" ca="1" si="15"/>
        <v/>
      </c>
      <c r="Q61" s="138" t="str">
        <f t="shared" ca="1" si="16"/>
        <v/>
      </c>
      <c r="R61" s="138" t="str">
        <f t="shared" ca="1" si="17"/>
        <v/>
      </c>
      <c r="S61" s="138" t="str">
        <f t="shared" ca="1" si="18"/>
        <v/>
      </c>
      <c r="T61" s="138" t="str">
        <f t="shared" ca="1" si="19"/>
        <v/>
      </c>
      <c r="U61" s="138" t="str">
        <f t="shared" ca="1" si="20"/>
        <v/>
      </c>
      <c r="V61" s="138" t="str">
        <f t="shared" ca="1" si="21"/>
        <v/>
      </c>
      <c r="W61" s="138" t="str">
        <f t="shared" ca="1" si="22"/>
        <v/>
      </c>
      <c r="X61" s="138" t="str">
        <f t="shared" ca="1" si="23"/>
        <v/>
      </c>
      <c r="Y61" s="138" t="str">
        <f t="shared" ca="1" si="24"/>
        <v/>
      </c>
      <c r="Z61" s="138" t="str">
        <f t="shared" ca="1" si="25"/>
        <v/>
      </c>
      <c r="AA61" s="138" t="str">
        <f t="shared" ca="1" si="26"/>
        <v/>
      </c>
      <c r="AB61" s="138" t="str">
        <f t="shared" ca="1" si="27"/>
        <v/>
      </c>
      <c r="AC61" s="138" t="str">
        <f t="shared" ca="1" si="28"/>
        <v/>
      </c>
      <c r="AD61" s="138" t="str">
        <f t="shared" ca="1" si="29"/>
        <v/>
      </c>
      <c r="AE61" s="138" t="str">
        <f t="shared" ca="1" si="30"/>
        <v/>
      </c>
      <c r="AF61" s="138" t="str">
        <f t="shared" ca="1" si="31"/>
        <v/>
      </c>
      <c r="AG61" s="138" t="str">
        <f t="shared" ca="1" si="32"/>
        <v/>
      </c>
      <c r="AH61" s="138" t="str">
        <f t="shared" ca="1" si="33"/>
        <v/>
      </c>
      <c r="AI61" s="138" t="str">
        <f t="shared" ca="1" si="34"/>
        <v/>
      </c>
      <c r="AJ61" s="138" t="str">
        <f t="shared" ca="1" si="35"/>
        <v/>
      </c>
      <c r="AK61" s="138" t="str">
        <f t="shared" ca="1" si="36"/>
        <v/>
      </c>
      <c r="AL61" s="138" t="str">
        <f t="shared" ca="1" si="37"/>
        <v/>
      </c>
      <c r="AM61" s="138" t="str">
        <f t="shared" ca="1" si="38"/>
        <v/>
      </c>
      <c r="AN61" s="138" t="str">
        <f t="shared" ca="1" si="39"/>
        <v/>
      </c>
      <c r="AO61" s="138" t="str">
        <f t="shared" ca="1" si="40"/>
        <v/>
      </c>
      <c r="AP61" s="138">
        <f t="shared" ca="1" si="41"/>
        <v>309.05089625514415</v>
      </c>
      <c r="AQ61" s="138">
        <f t="shared" ca="1" si="42"/>
        <v>316.2363580354081</v>
      </c>
      <c r="AR61" s="138">
        <f t="shared" ca="1" si="43"/>
        <v>323.58888246334999</v>
      </c>
      <c r="AS61" s="138">
        <f t="shared" ca="1" si="44"/>
        <v>331.11235376090337</v>
      </c>
      <c r="AT61" s="138">
        <f t="shared" ca="1" si="45"/>
        <v>338.81074645851913</v>
      </c>
      <c r="AU61" s="138">
        <f t="shared" ca="1" si="46"/>
        <v>346.68812749484692</v>
      </c>
      <c r="AV61" s="138">
        <f t="shared" ca="1" si="47"/>
        <v>354.74865836523435</v>
      </c>
      <c r="AW61" s="138">
        <f t="shared" ca="1" si="48"/>
        <v>362.99659732017881</v>
      </c>
      <c r="AX61" s="138">
        <f t="shared" ca="1" si="49"/>
        <v>371.43630161489364</v>
      </c>
      <c r="AY61" s="138">
        <f t="shared" ca="1" si="50"/>
        <v>380.0722298111769</v>
      </c>
      <c r="AZ61" s="138">
        <f t="shared" ca="1" si="51"/>
        <v>388.90894413279875</v>
      </c>
      <c r="BA61" s="138">
        <f t="shared" ca="1" si="52"/>
        <v>397.95111287565197</v>
      </c>
      <c r="BB61" s="138">
        <f t="shared" ca="1" si="53"/>
        <v>407.20351287393834</v>
      </c>
      <c r="BC61" s="138">
        <f t="shared" ca="1" si="54"/>
        <v>416.67103202369458</v>
      </c>
      <c r="BD61" s="138">
        <f t="shared" ca="1" si="55"/>
        <v>426.35867186499001</v>
      </c>
      <c r="BE61" s="138">
        <f t="shared" ca="1" si="56"/>
        <v>436.27155022416088</v>
      </c>
      <c r="BF61" s="138">
        <f t="shared" ca="1" si="57"/>
        <v>446.41490391747681</v>
      </c>
      <c r="BG61" s="138">
        <f t="shared" ca="1" si="58"/>
        <v>456.79409151766754</v>
      </c>
      <c r="BH61" s="138">
        <f t="shared" ca="1" si="59"/>
        <v>467.41459618477205</v>
      </c>
      <c r="BI61" s="138">
        <f t="shared" ca="1" si="60"/>
        <v>478.28202856280478</v>
      </c>
      <c r="BJ61" s="138">
        <f t="shared" ca="1" si="60"/>
        <v>489.40212974376982</v>
      </c>
      <c r="BK61" s="138">
        <f t="shared" ca="1" si="61"/>
        <v>500.7807743005888</v>
      </c>
      <c r="BL61" s="138">
        <f t="shared" ca="1" si="62"/>
        <v>512.42397339054446</v>
      </c>
      <c r="BM61" s="138">
        <f t="shared" ca="1" si="63"/>
        <v>524.33787793087936</v>
      </c>
      <c r="BN61" s="138">
        <f t="shared" ca="1" si="64"/>
        <v>536.52878184822828</v>
      </c>
      <c r="BO61" s="138">
        <f t="shared" ca="1" si="65"/>
        <v>549.00312540359937</v>
      </c>
      <c r="BP61" s="138">
        <f t="shared" ca="1" si="66"/>
        <v>561.7674985946619</v>
      </c>
      <c r="BQ61" s="138">
        <f t="shared" ca="1" si="67"/>
        <v>574.82864463713747</v>
      </c>
      <c r="BR61" s="138">
        <f t="shared" ca="1" si="68"/>
        <v>588.19346352713387</v>
      </c>
      <c r="BS61" s="138">
        <f t="shared" ca="1" si="69"/>
        <v>601.86901568630333</v>
      </c>
    </row>
    <row r="62" spans="3:71" x14ac:dyDescent="0.2">
      <c r="C62" s="138" t="str">
        <f t="shared" ca="1" si="2"/>
        <v/>
      </c>
      <c r="D62" s="138" t="str">
        <f t="shared" ca="1" si="3"/>
        <v/>
      </c>
      <c r="E62" s="138" t="str">
        <f t="shared" ca="1" si="4"/>
        <v/>
      </c>
      <c r="F62" s="138" t="str">
        <f t="shared" ca="1" si="5"/>
        <v/>
      </c>
      <c r="G62" s="138" t="str">
        <f t="shared" ca="1" si="6"/>
        <v/>
      </c>
      <c r="H62" s="138" t="str">
        <f t="shared" ca="1" si="7"/>
        <v/>
      </c>
      <c r="I62" s="138" t="str">
        <f t="shared" ca="1" si="8"/>
        <v/>
      </c>
      <c r="J62" s="138" t="str">
        <f t="shared" ca="1" si="9"/>
        <v/>
      </c>
      <c r="K62" s="138" t="str">
        <f t="shared" ca="1" si="10"/>
        <v/>
      </c>
      <c r="L62" s="138" t="str">
        <f t="shared" ca="1" si="11"/>
        <v/>
      </c>
      <c r="M62" s="138" t="str">
        <f t="shared" ca="1" si="12"/>
        <v/>
      </c>
      <c r="N62" s="138" t="str">
        <f t="shared" ca="1" si="13"/>
        <v/>
      </c>
      <c r="O62" s="138" t="str">
        <f t="shared" ca="1" si="14"/>
        <v/>
      </c>
      <c r="P62" s="138" t="str">
        <f t="shared" ca="1" si="15"/>
        <v/>
      </c>
      <c r="Q62" s="138" t="str">
        <f t="shared" ca="1" si="16"/>
        <v/>
      </c>
      <c r="R62" s="138" t="str">
        <f t="shared" ca="1" si="17"/>
        <v/>
      </c>
      <c r="S62" s="138" t="str">
        <f t="shared" ca="1" si="18"/>
        <v/>
      </c>
      <c r="T62" s="138" t="str">
        <f t="shared" ca="1" si="19"/>
        <v/>
      </c>
      <c r="U62" s="138" t="str">
        <f t="shared" ca="1" si="20"/>
        <v/>
      </c>
      <c r="V62" s="138" t="str">
        <f t="shared" ca="1" si="21"/>
        <v/>
      </c>
      <c r="W62" s="138" t="str">
        <f t="shared" ca="1" si="22"/>
        <v/>
      </c>
      <c r="X62" s="138" t="str">
        <f t="shared" ca="1" si="23"/>
        <v/>
      </c>
      <c r="Y62" s="138" t="str">
        <f t="shared" ca="1" si="24"/>
        <v/>
      </c>
      <c r="Z62" s="138" t="str">
        <f t="shared" ca="1" si="25"/>
        <v/>
      </c>
      <c r="AA62" s="138" t="str">
        <f t="shared" ca="1" si="26"/>
        <v/>
      </c>
      <c r="AB62" s="138" t="str">
        <f t="shared" ca="1" si="27"/>
        <v/>
      </c>
      <c r="AC62" s="138" t="str">
        <f t="shared" ca="1" si="28"/>
        <v/>
      </c>
      <c r="AD62" s="138" t="str">
        <f t="shared" ca="1" si="29"/>
        <v/>
      </c>
      <c r="AE62" s="138" t="str">
        <f t="shared" ca="1" si="30"/>
        <v/>
      </c>
      <c r="AF62" s="138" t="str">
        <f t="shared" ca="1" si="31"/>
        <v/>
      </c>
      <c r="AG62" s="138" t="str">
        <f t="shared" ca="1" si="32"/>
        <v/>
      </c>
      <c r="AH62" s="138" t="str">
        <f t="shared" ca="1" si="33"/>
        <v/>
      </c>
      <c r="AI62" s="138" t="str">
        <f t="shared" ca="1" si="34"/>
        <v/>
      </c>
      <c r="AJ62" s="138" t="str">
        <f t="shared" ca="1" si="35"/>
        <v/>
      </c>
      <c r="AK62" s="138" t="str">
        <f t="shared" ca="1" si="36"/>
        <v/>
      </c>
      <c r="AL62" s="138" t="str">
        <f t="shared" ca="1" si="37"/>
        <v/>
      </c>
      <c r="AM62" s="138" t="str">
        <f t="shared" ca="1" si="38"/>
        <v/>
      </c>
      <c r="AN62" s="138" t="str">
        <f t="shared" ca="1" si="39"/>
        <v/>
      </c>
      <c r="AO62" s="138" t="str">
        <f t="shared" ca="1" si="40"/>
        <v/>
      </c>
      <c r="AP62" s="138" t="str">
        <f t="shared" ca="1" si="41"/>
        <v/>
      </c>
      <c r="AQ62" s="138">
        <f t="shared" ca="1" si="42"/>
        <v>302.02870115716934</v>
      </c>
      <c r="AR62" s="138">
        <f t="shared" ca="1" si="43"/>
        <v>309.05089625514415</v>
      </c>
      <c r="AS62" s="138">
        <f t="shared" ca="1" si="44"/>
        <v>316.2363580354081</v>
      </c>
      <c r="AT62" s="138">
        <f t="shared" ca="1" si="45"/>
        <v>323.58888246334999</v>
      </c>
      <c r="AU62" s="138">
        <f t="shared" ca="1" si="46"/>
        <v>331.11235376090337</v>
      </c>
      <c r="AV62" s="138">
        <f t="shared" ca="1" si="47"/>
        <v>338.81074645851913</v>
      </c>
      <c r="AW62" s="138">
        <f t="shared" ca="1" si="48"/>
        <v>346.68812749484692</v>
      </c>
      <c r="AX62" s="138">
        <f t="shared" ca="1" si="49"/>
        <v>354.74865836523435</v>
      </c>
      <c r="AY62" s="138">
        <f t="shared" ca="1" si="50"/>
        <v>362.99659732017881</v>
      </c>
      <c r="AZ62" s="138">
        <f t="shared" ca="1" si="51"/>
        <v>371.43630161489364</v>
      </c>
      <c r="BA62" s="138">
        <f t="shared" ca="1" si="52"/>
        <v>380.0722298111769</v>
      </c>
      <c r="BB62" s="138">
        <f t="shared" ca="1" si="53"/>
        <v>388.90894413279875</v>
      </c>
      <c r="BC62" s="138">
        <f t="shared" ca="1" si="54"/>
        <v>397.95111287565197</v>
      </c>
      <c r="BD62" s="138">
        <f t="shared" ca="1" si="55"/>
        <v>407.20351287393834</v>
      </c>
      <c r="BE62" s="138">
        <f t="shared" ca="1" si="56"/>
        <v>416.67103202369458</v>
      </c>
      <c r="BF62" s="138">
        <f t="shared" ca="1" si="57"/>
        <v>426.35867186499001</v>
      </c>
      <c r="BG62" s="138">
        <f t="shared" ca="1" si="58"/>
        <v>436.27155022416088</v>
      </c>
      <c r="BH62" s="138">
        <f t="shared" ca="1" si="59"/>
        <v>446.41490391747681</v>
      </c>
      <c r="BI62" s="138">
        <f t="shared" ca="1" si="60"/>
        <v>456.79409151766754</v>
      </c>
      <c r="BJ62" s="138">
        <f t="shared" ca="1" si="60"/>
        <v>467.41459618477205</v>
      </c>
      <c r="BK62" s="138">
        <f t="shared" ca="1" si="61"/>
        <v>478.28202856280478</v>
      </c>
      <c r="BL62" s="138">
        <f t="shared" ca="1" si="62"/>
        <v>489.40212974376982</v>
      </c>
      <c r="BM62" s="138">
        <f t="shared" ca="1" si="63"/>
        <v>500.7807743005888</v>
      </c>
      <c r="BN62" s="138">
        <f t="shared" ca="1" si="64"/>
        <v>512.42397339054446</v>
      </c>
      <c r="BO62" s="138">
        <f t="shared" ca="1" si="65"/>
        <v>524.33787793087936</v>
      </c>
      <c r="BP62" s="138">
        <f t="shared" ca="1" si="66"/>
        <v>536.52878184822828</v>
      </c>
      <c r="BQ62" s="138">
        <f t="shared" ca="1" si="67"/>
        <v>549.00312540359937</v>
      </c>
      <c r="BR62" s="138">
        <f t="shared" ca="1" si="68"/>
        <v>561.7674985946619</v>
      </c>
      <c r="BS62" s="138">
        <f t="shared" ca="1" si="69"/>
        <v>574.82864463713747</v>
      </c>
    </row>
    <row r="63" spans="3:71" x14ac:dyDescent="0.2">
      <c r="C63" s="138" t="str">
        <f t="shared" ca="1" si="2"/>
        <v/>
      </c>
      <c r="D63" s="138" t="str">
        <f t="shared" ca="1" si="3"/>
        <v/>
      </c>
      <c r="E63" s="138" t="str">
        <f t="shared" ca="1" si="4"/>
        <v/>
      </c>
      <c r="F63" s="138" t="str">
        <f t="shared" ca="1" si="5"/>
        <v/>
      </c>
      <c r="G63" s="138" t="str">
        <f t="shared" ca="1" si="6"/>
        <v/>
      </c>
      <c r="H63" s="138" t="str">
        <f t="shared" ca="1" si="7"/>
        <v/>
      </c>
      <c r="I63" s="138" t="str">
        <f t="shared" ca="1" si="8"/>
        <v/>
      </c>
      <c r="J63" s="138" t="str">
        <f t="shared" ca="1" si="9"/>
        <v/>
      </c>
      <c r="K63" s="138" t="str">
        <f t="shared" ca="1" si="10"/>
        <v/>
      </c>
      <c r="L63" s="138" t="str">
        <f t="shared" ca="1" si="11"/>
        <v/>
      </c>
      <c r="M63" s="138" t="str">
        <f t="shared" ca="1" si="12"/>
        <v/>
      </c>
      <c r="N63" s="138" t="str">
        <f t="shared" ca="1" si="13"/>
        <v/>
      </c>
      <c r="O63" s="138" t="str">
        <f t="shared" ca="1" si="14"/>
        <v/>
      </c>
      <c r="P63" s="138" t="str">
        <f t="shared" ca="1" si="15"/>
        <v/>
      </c>
      <c r="Q63" s="138" t="str">
        <f t="shared" ca="1" si="16"/>
        <v/>
      </c>
      <c r="R63" s="138" t="str">
        <f t="shared" ca="1" si="17"/>
        <v/>
      </c>
      <c r="S63" s="138" t="str">
        <f t="shared" ca="1" si="18"/>
        <v/>
      </c>
      <c r="T63" s="138" t="str">
        <f t="shared" ca="1" si="19"/>
        <v/>
      </c>
      <c r="U63" s="138" t="str">
        <f t="shared" ca="1" si="20"/>
        <v/>
      </c>
      <c r="V63" s="138" t="str">
        <f t="shared" ca="1" si="21"/>
        <v/>
      </c>
      <c r="W63" s="138" t="str">
        <f t="shared" ca="1" si="22"/>
        <v/>
      </c>
      <c r="X63" s="138" t="str">
        <f t="shared" ca="1" si="23"/>
        <v/>
      </c>
      <c r="Y63" s="138" t="str">
        <f t="shared" ca="1" si="24"/>
        <v/>
      </c>
      <c r="Z63" s="138" t="str">
        <f t="shared" ca="1" si="25"/>
        <v/>
      </c>
      <c r="AA63" s="138" t="str">
        <f t="shared" ca="1" si="26"/>
        <v/>
      </c>
      <c r="AB63" s="138" t="str">
        <f t="shared" ca="1" si="27"/>
        <v/>
      </c>
      <c r="AC63" s="138" t="str">
        <f t="shared" ca="1" si="28"/>
        <v/>
      </c>
      <c r="AD63" s="138" t="str">
        <f t="shared" ca="1" si="29"/>
        <v/>
      </c>
      <c r="AE63" s="138" t="str">
        <f t="shared" ca="1" si="30"/>
        <v/>
      </c>
      <c r="AF63" s="138" t="str">
        <f t="shared" ca="1" si="31"/>
        <v/>
      </c>
      <c r="AG63" s="138" t="str">
        <f t="shared" ca="1" si="32"/>
        <v/>
      </c>
      <c r="AH63" s="138" t="str">
        <f t="shared" ca="1" si="33"/>
        <v/>
      </c>
      <c r="AI63" s="138" t="str">
        <f t="shared" ca="1" si="34"/>
        <v/>
      </c>
      <c r="AJ63" s="138" t="str">
        <f t="shared" ca="1" si="35"/>
        <v/>
      </c>
      <c r="AK63" s="138" t="str">
        <f t="shared" ca="1" si="36"/>
        <v/>
      </c>
      <c r="AL63" s="138" t="str">
        <f t="shared" ca="1" si="37"/>
        <v/>
      </c>
      <c r="AM63" s="138" t="str">
        <f t="shared" ca="1" si="38"/>
        <v/>
      </c>
      <c r="AN63" s="138" t="str">
        <f t="shared" ca="1" si="39"/>
        <v/>
      </c>
      <c r="AO63" s="138" t="str">
        <f t="shared" ca="1" si="40"/>
        <v/>
      </c>
      <c r="AP63" s="138" t="str">
        <f t="shared" ca="1" si="41"/>
        <v/>
      </c>
      <c r="AQ63" s="138" t="str">
        <f t="shared" ca="1" si="42"/>
        <v/>
      </c>
      <c r="AR63" s="138">
        <f t="shared" ca="1" si="43"/>
        <v>295.16606302729116</v>
      </c>
      <c r="AS63" s="138">
        <f t="shared" ca="1" si="44"/>
        <v>302.02870115716934</v>
      </c>
      <c r="AT63" s="138">
        <f t="shared" ca="1" si="45"/>
        <v>309.05089625514415</v>
      </c>
      <c r="AU63" s="138">
        <f t="shared" ca="1" si="46"/>
        <v>316.2363580354081</v>
      </c>
      <c r="AV63" s="138">
        <f t="shared" ca="1" si="47"/>
        <v>323.58888246334999</v>
      </c>
      <c r="AW63" s="138">
        <f t="shared" ca="1" si="48"/>
        <v>331.11235376090337</v>
      </c>
      <c r="AX63" s="138">
        <f t="shared" ca="1" si="49"/>
        <v>338.81074645851913</v>
      </c>
      <c r="AY63" s="138">
        <f t="shared" ca="1" si="50"/>
        <v>346.68812749484692</v>
      </c>
      <c r="AZ63" s="138">
        <f t="shared" ca="1" si="51"/>
        <v>354.74865836523435</v>
      </c>
      <c r="BA63" s="138">
        <f t="shared" ca="1" si="52"/>
        <v>362.99659732017881</v>
      </c>
      <c r="BB63" s="138">
        <f t="shared" ca="1" si="53"/>
        <v>371.43630161489364</v>
      </c>
      <c r="BC63" s="138">
        <f t="shared" ca="1" si="54"/>
        <v>380.0722298111769</v>
      </c>
      <c r="BD63" s="138">
        <f t="shared" ca="1" si="55"/>
        <v>388.90894413279875</v>
      </c>
      <c r="BE63" s="138">
        <f t="shared" ca="1" si="56"/>
        <v>397.95111287565197</v>
      </c>
      <c r="BF63" s="138">
        <f t="shared" ca="1" si="57"/>
        <v>407.20351287393834</v>
      </c>
      <c r="BG63" s="138">
        <f t="shared" ca="1" si="58"/>
        <v>416.67103202369458</v>
      </c>
      <c r="BH63" s="138">
        <f t="shared" ca="1" si="59"/>
        <v>426.35867186499001</v>
      </c>
      <c r="BI63" s="138">
        <f t="shared" ca="1" si="60"/>
        <v>436.27155022416088</v>
      </c>
      <c r="BJ63" s="138">
        <f t="shared" ca="1" si="60"/>
        <v>446.41490391747681</v>
      </c>
      <c r="BK63" s="138">
        <f t="shared" ca="1" si="61"/>
        <v>456.79409151766754</v>
      </c>
      <c r="BL63" s="138">
        <f t="shared" ca="1" si="62"/>
        <v>467.41459618477205</v>
      </c>
      <c r="BM63" s="138">
        <f t="shared" ca="1" si="63"/>
        <v>478.28202856280478</v>
      </c>
      <c r="BN63" s="138">
        <f t="shared" ca="1" si="64"/>
        <v>489.40212974376982</v>
      </c>
      <c r="BO63" s="138">
        <f t="shared" ca="1" si="65"/>
        <v>500.7807743005888</v>
      </c>
      <c r="BP63" s="138">
        <f t="shared" ca="1" si="66"/>
        <v>512.42397339054446</v>
      </c>
      <c r="BQ63" s="138">
        <f t="shared" ca="1" si="67"/>
        <v>524.33787793087936</v>
      </c>
      <c r="BR63" s="138">
        <f t="shared" ca="1" si="68"/>
        <v>536.52878184822828</v>
      </c>
      <c r="BS63" s="138">
        <f t="shared" ca="1" si="69"/>
        <v>549.00312540359937</v>
      </c>
    </row>
    <row r="64" spans="3:71" x14ac:dyDescent="0.2">
      <c r="C64" s="138" t="str">
        <f t="shared" ca="1" si="2"/>
        <v/>
      </c>
      <c r="D64" s="138" t="str">
        <f t="shared" ca="1" si="3"/>
        <v/>
      </c>
      <c r="E64" s="138" t="str">
        <f t="shared" ca="1" si="4"/>
        <v/>
      </c>
      <c r="F64" s="138" t="str">
        <f t="shared" ca="1" si="5"/>
        <v/>
      </c>
      <c r="G64" s="138" t="str">
        <f t="shared" ca="1" si="6"/>
        <v/>
      </c>
      <c r="H64" s="138" t="str">
        <f t="shared" ca="1" si="7"/>
        <v/>
      </c>
      <c r="I64" s="138" t="str">
        <f t="shared" ca="1" si="8"/>
        <v/>
      </c>
      <c r="J64" s="138" t="str">
        <f t="shared" ca="1" si="9"/>
        <v/>
      </c>
      <c r="K64" s="138" t="str">
        <f t="shared" ca="1" si="10"/>
        <v/>
      </c>
      <c r="L64" s="138" t="str">
        <f t="shared" ca="1" si="11"/>
        <v/>
      </c>
      <c r="M64" s="138" t="str">
        <f t="shared" ca="1" si="12"/>
        <v/>
      </c>
      <c r="N64" s="138" t="str">
        <f t="shared" ca="1" si="13"/>
        <v/>
      </c>
      <c r="O64" s="138" t="str">
        <f t="shared" ca="1" si="14"/>
        <v/>
      </c>
      <c r="P64" s="138" t="str">
        <f t="shared" ca="1" si="15"/>
        <v/>
      </c>
      <c r="Q64" s="138" t="str">
        <f t="shared" ca="1" si="16"/>
        <v/>
      </c>
      <c r="R64" s="138" t="str">
        <f t="shared" ca="1" si="17"/>
        <v/>
      </c>
      <c r="S64" s="138" t="str">
        <f t="shared" ca="1" si="18"/>
        <v/>
      </c>
      <c r="T64" s="138" t="str">
        <f t="shared" ca="1" si="19"/>
        <v/>
      </c>
      <c r="U64" s="138" t="str">
        <f t="shared" ca="1" si="20"/>
        <v/>
      </c>
      <c r="V64" s="138" t="str">
        <f t="shared" ca="1" si="21"/>
        <v/>
      </c>
      <c r="W64" s="138" t="str">
        <f t="shared" ca="1" si="22"/>
        <v/>
      </c>
      <c r="X64" s="138" t="str">
        <f t="shared" ca="1" si="23"/>
        <v/>
      </c>
      <c r="Y64" s="138" t="str">
        <f t="shared" ca="1" si="24"/>
        <v/>
      </c>
      <c r="Z64" s="138" t="str">
        <f t="shared" ca="1" si="25"/>
        <v/>
      </c>
      <c r="AA64" s="138" t="str">
        <f t="shared" ca="1" si="26"/>
        <v/>
      </c>
      <c r="AB64" s="138" t="str">
        <f t="shared" ca="1" si="27"/>
        <v/>
      </c>
      <c r="AC64" s="138" t="str">
        <f t="shared" ca="1" si="28"/>
        <v/>
      </c>
      <c r="AD64" s="138" t="str">
        <f t="shared" ca="1" si="29"/>
        <v/>
      </c>
      <c r="AE64" s="138" t="str">
        <f t="shared" ca="1" si="30"/>
        <v/>
      </c>
      <c r="AF64" s="138" t="str">
        <f t="shared" ca="1" si="31"/>
        <v/>
      </c>
      <c r="AG64" s="138" t="str">
        <f t="shared" ca="1" si="32"/>
        <v/>
      </c>
      <c r="AH64" s="138" t="str">
        <f t="shared" ca="1" si="33"/>
        <v/>
      </c>
      <c r="AI64" s="138" t="str">
        <f t="shared" ca="1" si="34"/>
        <v/>
      </c>
      <c r="AJ64" s="138" t="str">
        <f t="shared" ca="1" si="35"/>
        <v/>
      </c>
      <c r="AK64" s="138" t="str">
        <f t="shared" ca="1" si="36"/>
        <v/>
      </c>
      <c r="AL64" s="138" t="str">
        <f t="shared" ca="1" si="37"/>
        <v/>
      </c>
      <c r="AM64" s="138" t="str">
        <f t="shared" ca="1" si="38"/>
        <v/>
      </c>
      <c r="AN64" s="138" t="str">
        <f t="shared" ca="1" si="39"/>
        <v/>
      </c>
      <c r="AO64" s="138" t="str">
        <f t="shared" ca="1" si="40"/>
        <v/>
      </c>
      <c r="AP64" s="138" t="str">
        <f t="shared" ca="1" si="41"/>
        <v/>
      </c>
      <c r="AQ64" s="138" t="str">
        <f t="shared" ca="1" si="42"/>
        <v/>
      </c>
      <c r="AR64" s="138" t="str">
        <f t="shared" ca="1" si="43"/>
        <v/>
      </c>
      <c r="AS64" s="138">
        <f t="shared" ca="1" si="44"/>
        <v>288.45935644273044</v>
      </c>
      <c r="AT64" s="138">
        <f t="shared" ca="1" si="45"/>
        <v>295.16606302729116</v>
      </c>
      <c r="AU64" s="138">
        <f t="shared" ca="1" si="46"/>
        <v>302.02870115716934</v>
      </c>
      <c r="AV64" s="138">
        <f t="shared" ca="1" si="47"/>
        <v>309.05089625514415</v>
      </c>
      <c r="AW64" s="138">
        <f t="shared" ca="1" si="48"/>
        <v>316.2363580354081</v>
      </c>
      <c r="AX64" s="138">
        <f t="shared" ca="1" si="49"/>
        <v>323.58888246334999</v>
      </c>
      <c r="AY64" s="138">
        <f t="shared" ca="1" si="50"/>
        <v>331.11235376090337</v>
      </c>
      <c r="AZ64" s="138">
        <f t="shared" ca="1" si="51"/>
        <v>338.81074645851913</v>
      </c>
      <c r="BA64" s="138">
        <f t="shared" ca="1" si="52"/>
        <v>346.68812749484692</v>
      </c>
      <c r="BB64" s="138">
        <f t="shared" ca="1" si="53"/>
        <v>354.74865836523435</v>
      </c>
      <c r="BC64" s="138">
        <f t="shared" ca="1" si="54"/>
        <v>362.99659732017881</v>
      </c>
      <c r="BD64" s="138">
        <f t="shared" ca="1" si="55"/>
        <v>371.43630161489364</v>
      </c>
      <c r="BE64" s="138">
        <f t="shared" ca="1" si="56"/>
        <v>380.0722298111769</v>
      </c>
      <c r="BF64" s="138">
        <f t="shared" ca="1" si="57"/>
        <v>388.90894413279875</v>
      </c>
      <c r="BG64" s="138">
        <f t="shared" ca="1" si="58"/>
        <v>397.95111287565197</v>
      </c>
      <c r="BH64" s="138">
        <f t="shared" ca="1" si="59"/>
        <v>407.20351287393834</v>
      </c>
      <c r="BI64" s="138">
        <f t="shared" ca="1" si="60"/>
        <v>416.67103202369458</v>
      </c>
      <c r="BJ64" s="138">
        <f t="shared" ca="1" si="60"/>
        <v>426.35867186499001</v>
      </c>
      <c r="BK64" s="138">
        <f t="shared" ca="1" si="61"/>
        <v>436.27155022416088</v>
      </c>
      <c r="BL64" s="138">
        <f t="shared" ca="1" si="62"/>
        <v>446.41490391747681</v>
      </c>
      <c r="BM64" s="138">
        <f t="shared" ca="1" si="63"/>
        <v>456.79409151766754</v>
      </c>
      <c r="BN64" s="138">
        <f t="shared" ca="1" si="64"/>
        <v>467.41459618477205</v>
      </c>
      <c r="BO64" s="138">
        <f t="shared" ca="1" si="65"/>
        <v>478.28202856280478</v>
      </c>
      <c r="BP64" s="138">
        <f t="shared" ca="1" si="66"/>
        <v>489.40212974376982</v>
      </c>
      <c r="BQ64" s="138">
        <f t="shared" ca="1" si="67"/>
        <v>500.7807743005888</v>
      </c>
      <c r="BR64" s="138">
        <f t="shared" ca="1" si="68"/>
        <v>512.42397339054446</v>
      </c>
      <c r="BS64" s="138">
        <f t="shared" ca="1" si="69"/>
        <v>524.33787793087936</v>
      </c>
    </row>
    <row r="65" spans="3:71" x14ac:dyDescent="0.2">
      <c r="C65" s="138" t="str">
        <f t="shared" ca="1" si="2"/>
        <v/>
      </c>
      <c r="D65" s="138" t="str">
        <f t="shared" ca="1" si="3"/>
        <v/>
      </c>
      <c r="E65" s="138" t="str">
        <f t="shared" ca="1" si="4"/>
        <v/>
      </c>
      <c r="F65" s="138" t="str">
        <f t="shared" ca="1" si="5"/>
        <v/>
      </c>
      <c r="G65" s="138" t="str">
        <f t="shared" ca="1" si="6"/>
        <v/>
      </c>
      <c r="H65" s="138" t="str">
        <f t="shared" ca="1" si="7"/>
        <v/>
      </c>
      <c r="I65" s="138" t="str">
        <f t="shared" ca="1" si="8"/>
        <v/>
      </c>
      <c r="J65" s="138" t="str">
        <f t="shared" ca="1" si="9"/>
        <v/>
      </c>
      <c r="K65" s="138" t="str">
        <f t="shared" ca="1" si="10"/>
        <v/>
      </c>
      <c r="L65" s="138" t="str">
        <f t="shared" ca="1" si="11"/>
        <v/>
      </c>
      <c r="M65" s="138" t="str">
        <f t="shared" ca="1" si="12"/>
        <v/>
      </c>
      <c r="N65" s="138" t="str">
        <f t="shared" ca="1" si="13"/>
        <v/>
      </c>
      <c r="O65" s="138" t="str">
        <f t="shared" ca="1" si="14"/>
        <v/>
      </c>
      <c r="P65" s="138" t="str">
        <f t="shared" ca="1" si="15"/>
        <v/>
      </c>
      <c r="Q65" s="138" t="str">
        <f t="shared" ca="1" si="16"/>
        <v/>
      </c>
      <c r="R65" s="138" t="str">
        <f t="shared" ca="1" si="17"/>
        <v/>
      </c>
      <c r="S65" s="138" t="str">
        <f t="shared" ca="1" si="18"/>
        <v/>
      </c>
      <c r="T65" s="138" t="str">
        <f t="shared" ca="1" si="19"/>
        <v/>
      </c>
      <c r="U65" s="138" t="str">
        <f t="shared" ca="1" si="20"/>
        <v/>
      </c>
      <c r="V65" s="138" t="str">
        <f t="shared" ca="1" si="21"/>
        <v/>
      </c>
      <c r="W65" s="138" t="str">
        <f t="shared" ca="1" si="22"/>
        <v/>
      </c>
      <c r="X65" s="138" t="str">
        <f t="shared" ca="1" si="23"/>
        <v/>
      </c>
      <c r="Y65" s="138" t="str">
        <f t="shared" ca="1" si="24"/>
        <v/>
      </c>
      <c r="Z65" s="138" t="str">
        <f t="shared" ca="1" si="25"/>
        <v/>
      </c>
      <c r="AA65" s="138" t="str">
        <f t="shared" ca="1" si="26"/>
        <v/>
      </c>
      <c r="AB65" s="138" t="str">
        <f t="shared" ca="1" si="27"/>
        <v/>
      </c>
      <c r="AC65" s="138" t="str">
        <f t="shared" ca="1" si="28"/>
        <v/>
      </c>
      <c r="AD65" s="138" t="str">
        <f t="shared" ca="1" si="29"/>
        <v/>
      </c>
      <c r="AE65" s="138" t="str">
        <f t="shared" ca="1" si="30"/>
        <v/>
      </c>
      <c r="AF65" s="138" t="str">
        <f t="shared" ca="1" si="31"/>
        <v/>
      </c>
      <c r="AG65" s="138" t="str">
        <f t="shared" ca="1" si="32"/>
        <v/>
      </c>
      <c r="AH65" s="138" t="str">
        <f t="shared" ca="1" si="33"/>
        <v/>
      </c>
      <c r="AI65" s="138" t="str">
        <f t="shared" ca="1" si="34"/>
        <v/>
      </c>
      <c r="AJ65" s="138" t="str">
        <f t="shared" ca="1" si="35"/>
        <v/>
      </c>
      <c r="AK65" s="138" t="str">
        <f t="shared" ca="1" si="36"/>
        <v/>
      </c>
      <c r="AL65" s="138" t="str">
        <f t="shared" ca="1" si="37"/>
        <v/>
      </c>
      <c r="AM65" s="138" t="str">
        <f t="shared" ca="1" si="38"/>
        <v/>
      </c>
      <c r="AN65" s="138" t="str">
        <f t="shared" ca="1" si="39"/>
        <v/>
      </c>
      <c r="AO65" s="138" t="str">
        <f t="shared" ca="1" si="40"/>
        <v/>
      </c>
      <c r="AP65" s="138" t="str">
        <f t="shared" ca="1" si="41"/>
        <v/>
      </c>
      <c r="AQ65" s="138" t="str">
        <f t="shared" ca="1" si="42"/>
        <v/>
      </c>
      <c r="AR65" s="138" t="str">
        <f t="shared" ca="1" si="43"/>
        <v/>
      </c>
      <c r="AS65" s="138" t="str">
        <f t="shared" ca="1" si="44"/>
        <v/>
      </c>
      <c r="AT65" s="138">
        <f t="shared" ca="1" si="45"/>
        <v>281.90503835686792</v>
      </c>
      <c r="AU65" s="138">
        <f t="shared" ca="1" si="46"/>
        <v>288.45935644273044</v>
      </c>
      <c r="AV65" s="138">
        <f t="shared" ca="1" si="47"/>
        <v>295.16606302729116</v>
      </c>
      <c r="AW65" s="138">
        <f t="shared" ca="1" si="48"/>
        <v>302.02870115716934</v>
      </c>
      <c r="AX65" s="138">
        <f t="shared" ca="1" si="49"/>
        <v>309.05089625514415</v>
      </c>
      <c r="AY65" s="138">
        <f t="shared" ca="1" si="50"/>
        <v>316.2363580354081</v>
      </c>
      <c r="AZ65" s="138">
        <f t="shared" ca="1" si="51"/>
        <v>323.58888246334999</v>
      </c>
      <c r="BA65" s="138">
        <f t="shared" ca="1" si="52"/>
        <v>331.11235376090337</v>
      </c>
      <c r="BB65" s="138">
        <f t="shared" ca="1" si="53"/>
        <v>338.81074645851913</v>
      </c>
      <c r="BC65" s="138">
        <f t="shared" ca="1" si="54"/>
        <v>346.68812749484692</v>
      </c>
      <c r="BD65" s="138">
        <f t="shared" ca="1" si="55"/>
        <v>354.74865836523435</v>
      </c>
      <c r="BE65" s="138">
        <f t="shared" ca="1" si="56"/>
        <v>362.99659732017881</v>
      </c>
      <c r="BF65" s="138">
        <f t="shared" ca="1" si="57"/>
        <v>371.43630161489364</v>
      </c>
      <c r="BG65" s="138">
        <f t="shared" ca="1" si="58"/>
        <v>380.0722298111769</v>
      </c>
      <c r="BH65" s="138">
        <f t="shared" ca="1" si="59"/>
        <v>388.90894413279875</v>
      </c>
      <c r="BI65" s="138">
        <f t="shared" ca="1" si="60"/>
        <v>397.95111287565197</v>
      </c>
      <c r="BJ65" s="138">
        <f t="shared" ca="1" si="60"/>
        <v>407.20351287393834</v>
      </c>
      <c r="BK65" s="138">
        <f t="shared" ca="1" si="61"/>
        <v>416.67103202369458</v>
      </c>
      <c r="BL65" s="138">
        <f t="shared" ca="1" si="62"/>
        <v>426.35867186499001</v>
      </c>
      <c r="BM65" s="138">
        <f t="shared" ca="1" si="63"/>
        <v>436.27155022416088</v>
      </c>
      <c r="BN65" s="138">
        <f t="shared" ca="1" si="64"/>
        <v>446.41490391747681</v>
      </c>
      <c r="BO65" s="138">
        <f t="shared" ca="1" si="65"/>
        <v>456.79409151766754</v>
      </c>
      <c r="BP65" s="138">
        <f t="shared" ca="1" si="66"/>
        <v>467.41459618477205</v>
      </c>
      <c r="BQ65" s="138">
        <f t="shared" ca="1" si="67"/>
        <v>478.28202856280478</v>
      </c>
      <c r="BR65" s="138">
        <f t="shared" ca="1" si="68"/>
        <v>489.40212974376982</v>
      </c>
      <c r="BS65" s="138">
        <f t="shared" ca="1" si="69"/>
        <v>500.7807743005888</v>
      </c>
    </row>
    <row r="66" spans="3:71" x14ac:dyDescent="0.2">
      <c r="C66" s="138" t="str">
        <f t="shared" ca="1" si="2"/>
        <v/>
      </c>
      <c r="D66" s="138" t="str">
        <f t="shared" ca="1" si="3"/>
        <v/>
      </c>
      <c r="E66" s="138" t="str">
        <f t="shared" ca="1" si="4"/>
        <v/>
      </c>
      <c r="F66" s="138" t="str">
        <f t="shared" ca="1" si="5"/>
        <v/>
      </c>
      <c r="G66" s="138" t="str">
        <f t="shared" ca="1" si="6"/>
        <v/>
      </c>
      <c r="H66" s="138" t="str">
        <f t="shared" ca="1" si="7"/>
        <v/>
      </c>
      <c r="I66" s="138" t="str">
        <f t="shared" ca="1" si="8"/>
        <v/>
      </c>
      <c r="J66" s="138" t="str">
        <f t="shared" ca="1" si="9"/>
        <v/>
      </c>
      <c r="K66" s="138" t="str">
        <f t="shared" ca="1" si="10"/>
        <v/>
      </c>
      <c r="L66" s="138" t="str">
        <f t="shared" ca="1" si="11"/>
        <v/>
      </c>
      <c r="M66" s="138" t="str">
        <f t="shared" ca="1" si="12"/>
        <v/>
      </c>
      <c r="N66" s="138" t="str">
        <f t="shared" ca="1" si="13"/>
        <v/>
      </c>
      <c r="O66" s="138" t="str">
        <f t="shared" ca="1" si="14"/>
        <v/>
      </c>
      <c r="P66" s="138" t="str">
        <f t="shared" ca="1" si="15"/>
        <v/>
      </c>
      <c r="Q66" s="138" t="str">
        <f t="shared" ca="1" si="16"/>
        <v/>
      </c>
      <c r="R66" s="138" t="str">
        <f t="shared" ca="1" si="17"/>
        <v/>
      </c>
      <c r="S66" s="138" t="str">
        <f t="shared" ca="1" si="18"/>
        <v/>
      </c>
      <c r="T66" s="138" t="str">
        <f t="shared" ca="1" si="19"/>
        <v/>
      </c>
      <c r="U66" s="138" t="str">
        <f t="shared" ca="1" si="20"/>
        <v/>
      </c>
      <c r="V66" s="138" t="str">
        <f t="shared" ca="1" si="21"/>
        <v/>
      </c>
      <c r="W66" s="138" t="str">
        <f t="shared" ca="1" si="22"/>
        <v/>
      </c>
      <c r="X66" s="138" t="str">
        <f t="shared" ca="1" si="23"/>
        <v/>
      </c>
      <c r="Y66" s="138" t="str">
        <f t="shared" ca="1" si="24"/>
        <v/>
      </c>
      <c r="Z66" s="138" t="str">
        <f t="shared" ca="1" si="25"/>
        <v/>
      </c>
      <c r="AA66" s="138" t="str">
        <f t="shared" ca="1" si="26"/>
        <v/>
      </c>
      <c r="AB66" s="138" t="str">
        <f t="shared" ca="1" si="27"/>
        <v/>
      </c>
      <c r="AC66" s="138" t="str">
        <f t="shared" ca="1" si="28"/>
        <v/>
      </c>
      <c r="AD66" s="138" t="str">
        <f t="shared" ca="1" si="29"/>
        <v/>
      </c>
      <c r="AE66" s="138" t="str">
        <f t="shared" ca="1" si="30"/>
        <v/>
      </c>
      <c r="AF66" s="138" t="str">
        <f t="shared" ca="1" si="31"/>
        <v/>
      </c>
      <c r="AG66" s="138" t="str">
        <f t="shared" ca="1" si="32"/>
        <v/>
      </c>
      <c r="AH66" s="138" t="str">
        <f t="shared" ca="1" si="33"/>
        <v/>
      </c>
      <c r="AI66" s="138" t="str">
        <f t="shared" ca="1" si="34"/>
        <v/>
      </c>
      <c r="AJ66" s="138" t="str">
        <f t="shared" ca="1" si="35"/>
        <v/>
      </c>
      <c r="AK66" s="138" t="str">
        <f t="shared" ca="1" si="36"/>
        <v/>
      </c>
      <c r="AL66" s="138" t="str">
        <f t="shared" ca="1" si="37"/>
        <v/>
      </c>
      <c r="AM66" s="138" t="str">
        <f t="shared" ca="1" si="38"/>
        <v/>
      </c>
      <c r="AN66" s="138" t="str">
        <f t="shared" ca="1" si="39"/>
        <v/>
      </c>
      <c r="AO66" s="138" t="str">
        <f t="shared" ca="1" si="40"/>
        <v/>
      </c>
      <c r="AP66" s="138" t="str">
        <f t="shared" ca="1" si="41"/>
        <v/>
      </c>
      <c r="AQ66" s="138" t="str">
        <f t="shared" ca="1" si="42"/>
        <v/>
      </c>
      <c r="AR66" s="138" t="str">
        <f t="shared" ca="1" si="43"/>
        <v/>
      </c>
      <c r="AS66" s="138" t="str">
        <f t="shared" ca="1" si="44"/>
        <v/>
      </c>
      <c r="AT66" s="138" t="str">
        <f t="shared" ca="1" si="45"/>
        <v/>
      </c>
      <c r="AU66" s="138">
        <f t="shared" ca="1" si="46"/>
        <v>275.49964622750906</v>
      </c>
      <c r="AV66" s="138">
        <f t="shared" ca="1" si="47"/>
        <v>281.90503835686792</v>
      </c>
      <c r="AW66" s="138">
        <f t="shared" ca="1" si="48"/>
        <v>288.45935644273044</v>
      </c>
      <c r="AX66" s="138">
        <f t="shared" ca="1" si="49"/>
        <v>295.16606302729116</v>
      </c>
      <c r="AY66" s="138">
        <f t="shared" ca="1" si="50"/>
        <v>302.02870115716934</v>
      </c>
      <c r="AZ66" s="138">
        <f t="shared" ca="1" si="51"/>
        <v>309.05089625514415</v>
      </c>
      <c r="BA66" s="138">
        <f t="shared" ca="1" si="52"/>
        <v>316.2363580354081</v>
      </c>
      <c r="BB66" s="138">
        <f t="shared" ca="1" si="53"/>
        <v>323.58888246334999</v>
      </c>
      <c r="BC66" s="138">
        <f t="shared" ca="1" si="54"/>
        <v>331.11235376090337</v>
      </c>
      <c r="BD66" s="138">
        <f t="shared" ca="1" si="55"/>
        <v>338.81074645851913</v>
      </c>
      <c r="BE66" s="138">
        <f t="shared" ca="1" si="56"/>
        <v>346.68812749484692</v>
      </c>
      <c r="BF66" s="138">
        <f t="shared" ca="1" si="57"/>
        <v>354.74865836523435</v>
      </c>
      <c r="BG66" s="138">
        <f t="shared" ca="1" si="58"/>
        <v>362.99659732017881</v>
      </c>
      <c r="BH66" s="138">
        <f t="shared" ca="1" si="59"/>
        <v>371.43630161489364</v>
      </c>
      <c r="BI66" s="138">
        <f t="shared" ca="1" si="60"/>
        <v>380.0722298111769</v>
      </c>
      <c r="BJ66" s="138">
        <f t="shared" ca="1" si="60"/>
        <v>388.90894413279875</v>
      </c>
      <c r="BK66" s="138">
        <f t="shared" ca="1" si="61"/>
        <v>397.95111287565197</v>
      </c>
      <c r="BL66" s="138">
        <f t="shared" ca="1" si="62"/>
        <v>407.20351287393834</v>
      </c>
      <c r="BM66" s="138">
        <f t="shared" ca="1" si="63"/>
        <v>416.67103202369458</v>
      </c>
      <c r="BN66" s="138">
        <f t="shared" ca="1" si="64"/>
        <v>426.35867186499001</v>
      </c>
      <c r="BO66" s="138">
        <f t="shared" ca="1" si="65"/>
        <v>436.27155022416088</v>
      </c>
      <c r="BP66" s="138">
        <f t="shared" ca="1" si="66"/>
        <v>446.41490391747681</v>
      </c>
      <c r="BQ66" s="138">
        <f t="shared" ca="1" si="67"/>
        <v>456.79409151766754</v>
      </c>
      <c r="BR66" s="138">
        <f t="shared" ca="1" si="68"/>
        <v>467.41459618477205</v>
      </c>
      <c r="BS66" s="138">
        <f t="shared" ca="1" si="69"/>
        <v>478.28202856280478</v>
      </c>
    </row>
    <row r="67" spans="3:71" x14ac:dyDescent="0.2">
      <c r="C67" s="138" t="str">
        <f t="shared" ca="1" si="2"/>
        <v/>
      </c>
      <c r="D67" s="138" t="str">
        <f t="shared" ca="1" si="3"/>
        <v/>
      </c>
      <c r="E67" s="138" t="str">
        <f t="shared" ca="1" si="4"/>
        <v/>
      </c>
      <c r="F67" s="138" t="str">
        <f t="shared" ca="1" si="5"/>
        <v/>
      </c>
      <c r="G67" s="138" t="str">
        <f t="shared" ca="1" si="6"/>
        <v/>
      </c>
      <c r="H67" s="138" t="str">
        <f t="shared" ca="1" si="7"/>
        <v/>
      </c>
      <c r="I67" s="138" t="str">
        <f t="shared" ca="1" si="8"/>
        <v/>
      </c>
      <c r="J67" s="138" t="str">
        <f t="shared" ca="1" si="9"/>
        <v/>
      </c>
      <c r="K67" s="138" t="str">
        <f t="shared" ca="1" si="10"/>
        <v/>
      </c>
      <c r="L67" s="138" t="str">
        <f t="shared" ca="1" si="11"/>
        <v/>
      </c>
      <c r="M67" s="138" t="str">
        <f t="shared" ca="1" si="12"/>
        <v/>
      </c>
      <c r="N67" s="138" t="str">
        <f t="shared" ca="1" si="13"/>
        <v/>
      </c>
      <c r="O67" s="138" t="str">
        <f t="shared" ca="1" si="14"/>
        <v/>
      </c>
      <c r="P67" s="138" t="str">
        <f t="shared" ca="1" si="15"/>
        <v/>
      </c>
      <c r="Q67" s="138" t="str">
        <f t="shared" ca="1" si="16"/>
        <v/>
      </c>
      <c r="R67" s="138" t="str">
        <f t="shared" ca="1" si="17"/>
        <v/>
      </c>
      <c r="S67" s="138" t="str">
        <f t="shared" ca="1" si="18"/>
        <v/>
      </c>
      <c r="T67" s="138" t="str">
        <f t="shared" ca="1" si="19"/>
        <v/>
      </c>
      <c r="U67" s="138" t="str">
        <f t="shared" ca="1" si="20"/>
        <v/>
      </c>
      <c r="V67" s="138" t="str">
        <f t="shared" ca="1" si="21"/>
        <v/>
      </c>
      <c r="W67" s="138" t="str">
        <f t="shared" ca="1" si="22"/>
        <v/>
      </c>
      <c r="X67" s="138" t="str">
        <f t="shared" ca="1" si="23"/>
        <v/>
      </c>
      <c r="Y67" s="138" t="str">
        <f t="shared" ca="1" si="24"/>
        <v/>
      </c>
      <c r="Z67" s="138" t="str">
        <f t="shared" ca="1" si="25"/>
        <v/>
      </c>
      <c r="AA67" s="138" t="str">
        <f t="shared" ca="1" si="26"/>
        <v/>
      </c>
      <c r="AB67" s="138" t="str">
        <f t="shared" ca="1" si="27"/>
        <v/>
      </c>
      <c r="AC67" s="138" t="str">
        <f t="shared" ca="1" si="28"/>
        <v/>
      </c>
      <c r="AD67" s="138" t="str">
        <f t="shared" ca="1" si="29"/>
        <v/>
      </c>
      <c r="AE67" s="138" t="str">
        <f t="shared" ca="1" si="30"/>
        <v/>
      </c>
      <c r="AF67" s="138" t="str">
        <f t="shared" ca="1" si="31"/>
        <v/>
      </c>
      <c r="AG67" s="138" t="str">
        <f t="shared" ca="1" si="32"/>
        <v/>
      </c>
      <c r="AH67" s="138" t="str">
        <f t="shared" ca="1" si="33"/>
        <v/>
      </c>
      <c r="AI67" s="138" t="str">
        <f t="shared" ca="1" si="34"/>
        <v/>
      </c>
      <c r="AJ67" s="138" t="str">
        <f t="shared" ca="1" si="35"/>
        <v/>
      </c>
      <c r="AK67" s="138" t="str">
        <f t="shared" ca="1" si="36"/>
        <v/>
      </c>
      <c r="AL67" s="138" t="str">
        <f t="shared" ca="1" si="37"/>
        <v/>
      </c>
      <c r="AM67" s="138" t="str">
        <f t="shared" ca="1" si="38"/>
        <v/>
      </c>
      <c r="AN67" s="138" t="str">
        <f t="shared" ca="1" si="39"/>
        <v/>
      </c>
      <c r="AO67" s="138" t="str">
        <f t="shared" ca="1" si="40"/>
        <v/>
      </c>
      <c r="AP67" s="138" t="str">
        <f t="shared" ca="1" si="41"/>
        <v/>
      </c>
      <c r="AQ67" s="138" t="str">
        <f t="shared" ca="1" si="42"/>
        <v/>
      </c>
      <c r="AR67" s="138" t="str">
        <f t="shared" ca="1" si="43"/>
        <v/>
      </c>
      <c r="AS67" s="138" t="str">
        <f t="shared" ca="1" si="44"/>
        <v/>
      </c>
      <c r="AT67" s="138" t="str">
        <f t="shared" ca="1" si="45"/>
        <v/>
      </c>
      <c r="AU67" s="138" t="str">
        <f t="shared" ca="1" si="46"/>
        <v/>
      </c>
      <c r="AV67" s="138">
        <f t="shared" ca="1" si="47"/>
        <v>269.23979618767794</v>
      </c>
      <c r="AW67" s="138">
        <f t="shared" ca="1" si="48"/>
        <v>275.49964622750906</v>
      </c>
      <c r="AX67" s="138">
        <f t="shared" ca="1" si="49"/>
        <v>281.90503835686792</v>
      </c>
      <c r="AY67" s="138">
        <f t="shared" ca="1" si="50"/>
        <v>288.45935644273044</v>
      </c>
      <c r="AZ67" s="138">
        <f t="shared" ca="1" si="51"/>
        <v>295.16606302729116</v>
      </c>
      <c r="BA67" s="138">
        <f t="shared" ca="1" si="52"/>
        <v>302.02870115716934</v>
      </c>
      <c r="BB67" s="138">
        <f t="shared" ca="1" si="53"/>
        <v>309.05089625514415</v>
      </c>
      <c r="BC67" s="138">
        <f t="shared" ca="1" si="54"/>
        <v>316.2363580354081</v>
      </c>
      <c r="BD67" s="138">
        <f t="shared" ca="1" si="55"/>
        <v>323.58888246334999</v>
      </c>
      <c r="BE67" s="138">
        <f t="shared" ca="1" si="56"/>
        <v>331.11235376090337</v>
      </c>
      <c r="BF67" s="138">
        <f t="shared" ca="1" si="57"/>
        <v>338.81074645851913</v>
      </c>
      <c r="BG67" s="138">
        <f t="shared" ca="1" si="58"/>
        <v>346.68812749484692</v>
      </c>
      <c r="BH67" s="138">
        <f t="shared" ca="1" si="59"/>
        <v>354.74865836523435</v>
      </c>
      <c r="BI67" s="138">
        <f t="shared" ca="1" si="60"/>
        <v>362.99659732017881</v>
      </c>
      <c r="BJ67" s="138">
        <f t="shared" ca="1" si="60"/>
        <v>371.43630161489364</v>
      </c>
      <c r="BK67" s="138">
        <f t="shared" ca="1" si="61"/>
        <v>380.0722298111769</v>
      </c>
      <c r="BL67" s="138">
        <f t="shared" ca="1" si="62"/>
        <v>388.90894413279875</v>
      </c>
      <c r="BM67" s="138">
        <f t="shared" ca="1" si="63"/>
        <v>397.95111287565197</v>
      </c>
      <c r="BN67" s="138">
        <f t="shared" ca="1" si="64"/>
        <v>407.20351287393834</v>
      </c>
      <c r="BO67" s="138">
        <f t="shared" ca="1" si="65"/>
        <v>416.67103202369458</v>
      </c>
      <c r="BP67" s="138">
        <f t="shared" ca="1" si="66"/>
        <v>426.35867186499001</v>
      </c>
      <c r="BQ67" s="138">
        <f t="shared" ca="1" si="67"/>
        <v>436.27155022416088</v>
      </c>
      <c r="BR67" s="138">
        <f t="shared" ca="1" si="68"/>
        <v>446.41490391747681</v>
      </c>
      <c r="BS67" s="138">
        <f t="shared" ca="1" si="69"/>
        <v>456.79409151766754</v>
      </c>
    </row>
    <row r="68" spans="3:71" x14ac:dyDescent="0.2">
      <c r="C68" s="138" t="str">
        <f t="shared" ca="1" si="2"/>
        <v/>
      </c>
      <c r="D68" s="138" t="str">
        <f t="shared" ca="1" si="3"/>
        <v/>
      </c>
      <c r="E68" s="138" t="str">
        <f t="shared" ca="1" si="4"/>
        <v/>
      </c>
      <c r="F68" s="138" t="str">
        <f t="shared" ca="1" si="5"/>
        <v/>
      </c>
      <c r="G68" s="138" t="str">
        <f t="shared" ca="1" si="6"/>
        <v/>
      </c>
      <c r="H68" s="138" t="str">
        <f t="shared" ca="1" si="7"/>
        <v/>
      </c>
      <c r="I68" s="138" t="str">
        <f t="shared" ca="1" si="8"/>
        <v/>
      </c>
      <c r="J68" s="138" t="str">
        <f t="shared" ca="1" si="9"/>
        <v/>
      </c>
      <c r="K68" s="138" t="str">
        <f t="shared" ca="1" si="10"/>
        <v/>
      </c>
      <c r="L68" s="138" t="str">
        <f t="shared" ca="1" si="11"/>
        <v/>
      </c>
      <c r="M68" s="138" t="str">
        <f t="shared" ca="1" si="12"/>
        <v/>
      </c>
      <c r="N68" s="138" t="str">
        <f t="shared" ca="1" si="13"/>
        <v/>
      </c>
      <c r="O68" s="138" t="str">
        <f t="shared" ca="1" si="14"/>
        <v/>
      </c>
      <c r="P68" s="138" t="str">
        <f t="shared" ca="1" si="15"/>
        <v/>
      </c>
      <c r="Q68" s="138" t="str">
        <f t="shared" ca="1" si="16"/>
        <v/>
      </c>
      <c r="R68" s="138" t="str">
        <f t="shared" ca="1" si="17"/>
        <v/>
      </c>
      <c r="S68" s="138" t="str">
        <f t="shared" ca="1" si="18"/>
        <v/>
      </c>
      <c r="T68" s="138" t="str">
        <f t="shared" ca="1" si="19"/>
        <v/>
      </c>
      <c r="U68" s="138" t="str">
        <f t="shared" ca="1" si="20"/>
        <v/>
      </c>
      <c r="V68" s="138" t="str">
        <f t="shared" ca="1" si="21"/>
        <v/>
      </c>
      <c r="W68" s="138" t="str">
        <f t="shared" ca="1" si="22"/>
        <v/>
      </c>
      <c r="X68" s="138" t="str">
        <f t="shared" ca="1" si="23"/>
        <v/>
      </c>
      <c r="Y68" s="138" t="str">
        <f t="shared" ca="1" si="24"/>
        <v/>
      </c>
      <c r="Z68" s="138" t="str">
        <f t="shared" ca="1" si="25"/>
        <v/>
      </c>
      <c r="AA68" s="138" t="str">
        <f t="shared" ca="1" si="26"/>
        <v/>
      </c>
      <c r="AB68" s="138" t="str">
        <f t="shared" ca="1" si="27"/>
        <v/>
      </c>
      <c r="AC68" s="138" t="str">
        <f t="shared" ca="1" si="28"/>
        <v/>
      </c>
      <c r="AD68" s="138" t="str">
        <f t="shared" ca="1" si="29"/>
        <v/>
      </c>
      <c r="AE68" s="138" t="str">
        <f t="shared" ca="1" si="30"/>
        <v/>
      </c>
      <c r="AF68" s="138" t="str">
        <f t="shared" ca="1" si="31"/>
        <v/>
      </c>
      <c r="AG68" s="138" t="str">
        <f t="shared" ca="1" si="32"/>
        <v/>
      </c>
      <c r="AH68" s="138" t="str">
        <f t="shared" ca="1" si="33"/>
        <v/>
      </c>
      <c r="AI68" s="138" t="str">
        <f t="shared" ca="1" si="34"/>
        <v/>
      </c>
      <c r="AJ68" s="138" t="str">
        <f t="shared" ca="1" si="35"/>
        <v/>
      </c>
      <c r="AK68" s="138" t="str">
        <f t="shared" ca="1" si="36"/>
        <v/>
      </c>
      <c r="AL68" s="138" t="str">
        <f t="shared" ca="1" si="37"/>
        <v/>
      </c>
      <c r="AM68" s="138" t="str">
        <f t="shared" ca="1" si="38"/>
        <v/>
      </c>
      <c r="AN68" s="138" t="str">
        <f t="shared" ca="1" si="39"/>
        <v/>
      </c>
      <c r="AO68" s="138" t="str">
        <f t="shared" ca="1" si="40"/>
        <v/>
      </c>
      <c r="AP68" s="138" t="str">
        <f t="shared" ca="1" si="41"/>
        <v/>
      </c>
      <c r="AQ68" s="138" t="str">
        <f t="shared" ca="1" si="42"/>
        <v/>
      </c>
      <c r="AR68" s="138" t="str">
        <f t="shared" ca="1" si="43"/>
        <v/>
      </c>
      <c r="AS68" s="138" t="str">
        <f t="shared" ca="1" si="44"/>
        <v/>
      </c>
      <c r="AT68" s="138" t="str">
        <f t="shared" ca="1" si="45"/>
        <v/>
      </c>
      <c r="AU68" s="138" t="str">
        <f t="shared" ca="1" si="46"/>
        <v/>
      </c>
      <c r="AV68" s="138" t="str">
        <f t="shared" ca="1" si="47"/>
        <v/>
      </c>
      <c r="AW68" s="138">
        <f t="shared" ca="1" si="48"/>
        <v>263.12218125797403</v>
      </c>
      <c r="AX68" s="138">
        <f t="shared" ca="1" si="49"/>
        <v>269.239796187678</v>
      </c>
      <c r="AY68" s="138">
        <f t="shared" ca="1" si="50"/>
        <v>275.49964622750912</v>
      </c>
      <c r="AZ68" s="138">
        <f t="shared" ca="1" si="51"/>
        <v>281.90503835686798</v>
      </c>
      <c r="BA68" s="138">
        <f t="shared" ca="1" si="52"/>
        <v>288.4593564427305</v>
      </c>
      <c r="BB68" s="138">
        <f t="shared" ca="1" si="53"/>
        <v>295.16606302729122</v>
      </c>
      <c r="BC68" s="138">
        <f t="shared" ca="1" si="54"/>
        <v>302.02870115716939</v>
      </c>
      <c r="BD68" s="138">
        <f t="shared" ca="1" si="55"/>
        <v>309.05089625514421</v>
      </c>
      <c r="BE68" s="138">
        <f t="shared" ca="1" si="56"/>
        <v>316.23635803540816</v>
      </c>
      <c r="BF68" s="138">
        <f t="shared" ca="1" si="57"/>
        <v>323.58888246335005</v>
      </c>
      <c r="BG68" s="138">
        <f t="shared" ca="1" si="58"/>
        <v>331.11235376090343</v>
      </c>
      <c r="BH68" s="138">
        <f t="shared" ca="1" si="59"/>
        <v>338.81074645851919</v>
      </c>
      <c r="BI68" s="138">
        <f t="shared" ca="1" si="60"/>
        <v>346.68812749484698</v>
      </c>
      <c r="BJ68" s="138">
        <f t="shared" ca="1" si="60"/>
        <v>354.74865836523441</v>
      </c>
      <c r="BK68" s="138">
        <f t="shared" ca="1" si="61"/>
        <v>362.99659732017886</v>
      </c>
      <c r="BL68" s="138">
        <f t="shared" ca="1" si="62"/>
        <v>371.43630161489369</v>
      </c>
      <c r="BM68" s="138">
        <f t="shared" ca="1" si="63"/>
        <v>380.07222981117695</v>
      </c>
      <c r="BN68" s="138">
        <f t="shared" ca="1" si="64"/>
        <v>388.90894413279881</v>
      </c>
      <c r="BO68" s="138">
        <f t="shared" ca="1" si="65"/>
        <v>397.95111287565203</v>
      </c>
      <c r="BP68" s="138">
        <f t="shared" ca="1" si="66"/>
        <v>407.20351287393839</v>
      </c>
      <c r="BQ68" s="138">
        <f t="shared" ca="1" si="67"/>
        <v>416.67103202369464</v>
      </c>
      <c r="BR68" s="138">
        <f t="shared" ca="1" si="68"/>
        <v>426.35867186499007</v>
      </c>
      <c r="BS68" s="138">
        <f t="shared" ca="1" si="69"/>
        <v>436.27155022416093</v>
      </c>
    </row>
    <row r="69" spans="3:71" x14ac:dyDescent="0.2">
      <c r="C69" s="138" t="str">
        <f t="shared" ca="1" si="2"/>
        <v/>
      </c>
      <c r="D69" s="138" t="str">
        <f t="shared" ca="1" si="3"/>
        <v/>
      </c>
      <c r="E69" s="138" t="str">
        <f t="shared" ca="1" si="4"/>
        <v/>
      </c>
      <c r="F69" s="138" t="str">
        <f t="shared" ca="1" si="5"/>
        <v/>
      </c>
      <c r="G69" s="138" t="str">
        <f t="shared" ca="1" si="6"/>
        <v/>
      </c>
      <c r="H69" s="138" t="str">
        <f t="shared" ca="1" si="7"/>
        <v/>
      </c>
      <c r="I69" s="138" t="str">
        <f t="shared" ca="1" si="8"/>
        <v/>
      </c>
      <c r="J69" s="138" t="str">
        <f t="shared" ca="1" si="9"/>
        <v/>
      </c>
      <c r="K69" s="138" t="str">
        <f t="shared" ca="1" si="10"/>
        <v/>
      </c>
      <c r="L69" s="138" t="str">
        <f t="shared" ca="1" si="11"/>
        <v/>
      </c>
      <c r="M69" s="138" t="str">
        <f t="shared" ca="1" si="12"/>
        <v/>
      </c>
      <c r="N69" s="138" t="str">
        <f t="shared" ca="1" si="13"/>
        <v/>
      </c>
      <c r="O69" s="138" t="str">
        <f t="shared" ca="1" si="14"/>
        <v/>
      </c>
      <c r="P69" s="138" t="str">
        <f t="shared" ca="1" si="15"/>
        <v/>
      </c>
      <c r="Q69" s="138" t="str">
        <f t="shared" ca="1" si="16"/>
        <v/>
      </c>
      <c r="R69" s="138" t="str">
        <f t="shared" ca="1" si="17"/>
        <v/>
      </c>
      <c r="S69" s="138" t="str">
        <f t="shared" ca="1" si="18"/>
        <v/>
      </c>
      <c r="T69" s="138" t="str">
        <f t="shared" ca="1" si="19"/>
        <v/>
      </c>
      <c r="U69" s="138" t="str">
        <f t="shared" ca="1" si="20"/>
        <v/>
      </c>
      <c r="V69" s="138" t="str">
        <f t="shared" ca="1" si="21"/>
        <v/>
      </c>
      <c r="W69" s="138" t="str">
        <f t="shared" ca="1" si="22"/>
        <v/>
      </c>
      <c r="X69" s="138" t="str">
        <f t="shared" ca="1" si="23"/>
        <v/>
      </c>
      <c r="Y69" s="138" t="str">
        <f t="shared" ca="1" si="24"/>
        <v/>
      </c>
      <c r="Z69" s="138" t="str">
        <f t="shared" ca="1" si="25"/>
        <v/>
      </c>
      <c r="AA69" s="138" t="str">
        <f t="shared" ca="1" si="26"/>
        <v/>
      </c>
      <c r="AB69" s="138" t="str">
        <f t="shared" ca="1" si="27"/>
        <v/>
      </c>
      <c r="AC69" s="138" t="str">
        <f t="shared" ca="1" si="28"/>
        <v/>
      </c>
      <c r="AD69" s="138" t="str">
        <f t="shared" ca="1" si="29"/>
        <v/>
      </c>
      <c r="AE69" s="138" t="str">
        <f t="shared" ca="1" si="30"/>
        <v/>
      </c>
      <c r="AF69" s="138" t="str">
        <f t="shared" ca="1" si="31"/>
        <v/>
      </c>
      <c r="AG69" s="138" t="str">
        <f t="shared" ca="1" si="32"/>
        <v/>
      </c>
      <c r="AH69" s="138" t="str">
        <f t="shared" ca="1" si="33"/>
        <v/>
      </c>
      <c r="AI69" s="138" t="str">
        <f t="shared" ca="1" si="34"/>
        <v/>
      </c>
      <c r="AJ69" s="138" t="str">
        <f t="shared" ca="1" si="35"/>
        <v/>
      </c>
      <c r="AK69" s="138" t="str">
        <f t="shared" ca="1" si="36"/>
        <v/>
      </c>
      <c r="AL69" s="138" t="str">
        <f t="shared" ca="1" si="37"/>
        <v/>
      </c>
      <c r="AM69" s="138" t="str">
        <f t="shared" ca="1" si="38"/>
        <v/>
      </c>
      <c r="AN69" s="138" t="str">
        <f t="shared" ca="1" si="39"/>
        <v/>
      </c>
      <c r="AO69" s="138" t="str">
        <f t="shared" ca="1" si="40"/>
        <v/>
      </c>
      <c r="AP69" s="138" t="str">
        <f t="shared" ca="1" si="41"/>
        <v/>
      </c>
      <c r="AQ69" s="138" t="str">
        <f t="shared" ca="1" si="42"/>
        <v/>
      </c>
      <c r="AR69" s="138" t="str">
        <f t="shared" ca="1" si="43"/>
        <v/>
      </c>
      <c r="AS69" s="138" t="str">
        <f t="shared" ca="1" si="44"/>
        <v/>
      </c>
      <c r="AT69" s="138" t="str">
        <f t="shared" ca="1" si="45"/>
        <v/>
      </c>
      <c r="AU69" s="138" t="str">
        <f t="shared" ca="1" si="46"/>
        <v/>
      </c>
      <c r="AV69" s="138" t="str">
        <f t="shared" ca="1" si="47"/>
        <v/>
      </c>
      <c r="AW69" s="138" t="str">
        <f t="shared" ca="1" si="48"/>
        <v/>
      </c>
      <c r="AX69" s="138">
        <f t="shared" ca="1" si="49"/>
        <v>257.1435695995475</v>
      </c>
      <c r="AY69" s="138">
        <f t="shared" ca="1" si="50"/>
        <v>263.12218125797409</v>
      </c>
      <c r="AZ69" s="138">
        <f t="shared" ca="1" si="51"/>
        <v>269.23979618767805</v>
      </c>
      <c r="BA69" s="138">
        <f t="shared" ca="1" si="52"/>
        <v>275.49964622750917</v>
      </c>
      <c r="BB69" s="138">
        <f t="shared" ca="1" si="53"/>
        <v>281.90503835686803</v>
      </c>
      <c r="BC69" s="138">
        <f t="shared" ca="1" si="54"/>
        <v>288.45935644273055</v>
      </c>
      <c r="BD69" s="138">
        <f t="shared" ca="1" si="55"/>
        <v>295.16606302729127</v>
      </c>
      <c r="BE69" s="138">
        <f t="shared" ca="1" si="56"/>
        <v>302.02870115716945</v>
      </c>
      <c r="BF69" s="138">
        <f t="shared" ca="1" si="57"/>
        <v>309.05089625514427</v>
      </c>
      <c r="BG69" s="138">
        <f t="shared" ca="1" si="58"/>
        <v>316.23635803540822</v>
      </c>
      <c r="BH69" s="138">
        <f t="shared" ca="1" si="59"/>
        <v>323.5888824633501</v>
      </c>
      <c r="BI69" s="138">
        <f t="shared" ca="1" si="60"/>
        <v>331.11235376090349</v>
      </c>
      <c r="BJ69" s="138">
        <f t="shared" ca="1" si="60"/>
        <v>338.81074645851925</v>
      </c>
      <c r="BK69" s="138">
        <f t="shared" ca="1" si="61"/>
        <v>346.68812749484704</v>
      </c>
      <c r="BL69" s="138">
        <f t="shared" ca="1" si="62"/>
        <v>354.74865836523446</v>
      </c>
      <c r="BM69" s="138">
        <f t="shared" ca="1" si="63"/>
        <v>362.99659732017892</v>
      </c>
      <c r="BN69" s="138">
        <f t="shared" ca="1" si="64"/>
        <v>371.43630161489375</v>
      </c>
      <c r="BO69" s="138">
        <f t="shared" ca="1" si="65"/>
        <v>380.07222981117701</v>
      </c>
      <c r="BP69" s="138">
        <f t="shared" ca="1" si="66"/>
        <v>388.90894413279887</v>
      </c>
      <c r="BQ69" s="138">
        <f t="shared" ca="1" si="67"/>
        <v>397.95111287565209</v>
      </c>
      <c r="BR69" s="138">
        <f t="shared" ca="1" si="68"/>
        <v>407.20351287393845</v>
      </c>
      <c r="BS69" s="138">
        <f t="shared" ca="1" si="69"/>
        <v>416.67103202369469</v>
      </c>
    </row>
    <row r="70" spans="3:71" x14ac:dyDescent="0.2">
      <c r="C70" s="138" t="str">
        <f t="shared" ca="1" si="2"/>
        <v/>
      </c>
      <c r="D70" s="138" t="str">
        <f t="shared" ca="1" si="3"/>
        <v/>
      </c>
      <c r="E70" s="138" t="str">
        <f t="shared" ca="1" si="4"/>
        <v/>
      </c>
      <c r="F70" s="138" t="str">
        <f t="shared" ca="1" si="5"/>
        <v/>
      </c>
      <c r="G70" s="138" t="str">
        <f t="shared" ca="1" si="6"/>
        <v/>
      </c>
      <c r="H70" s="138" t="str">
        <f t="shared" ca="1" si="7"/>
        <v/>
      </c>
      <c r="I70" s="138" t="str">
        <f t="shared" ca="1" si="8"/>
        <v/>
      </c>
      <c r="J70" s="138" t="str">
        <f t="shared" ca="1" si="9"/>
        <v/>
      </c>
      <c r="K70" s="138" t="str">
        <f t="shared" ca="1" si="10"/>
        <v/>
      </c>
      <c r="L70" s="138" t="str">
        <f t="shared" ca="1" si="11"/>
        <v/>
      </c>
      <c r="M70" s="138" t="str">
        <f t="shared" ca="1" si="12"/>
        <v/>
      </c>
      <c r="N70" s="138" t="str">
        <f t="shared" ca="1" si="13"/>
        <v/>
      </c>
      <c r="O70" s="138" t="str">
        <f t="shared" ca="1" si="14"/>
        <v/>
      </c>
      <c r="P70" s="138" t="str">
        <f t="shared" ca="1" si="15"/>
        <v/>
      </c>
      <c r="Q70" s="138" t="str">
        <f t="shared" ca="1" si="16"/>
        <v/>
      </c>
      <c r="R70" s="138" t="str">
        <f t="shared" ca="1" si="17"/>
        <v/>
      </c>
      <c r="S70" s="138" t="str">
        <f t="shared" ca="1" si="18"/>
        <v/>
      </c>
      <c r="T70" s="138" t="str">
        <f t="shared" ca="1" si="19"/>
        <v/>
      </c>
      <c r="U70" s="138" t="str">
        <f t="shared" ca="1" si="20"/>
        <v/>
      </c>
      <c r="V70" s="138" t="str">
        <f t="shared" ca="1" si="21"/>
        <v/>
      </c>
      <c r="W70" s="138" t="str">
        <f t="shared" ca="1" si="22"/>
        <v/>
      </c>
      <c r="X70" s="138" t="str">
        <f t="shared" ca="1" si="23"/>
        <v/>
      </c>
      <c r="Y70" s="138" t="str">
        <f t="shared" ca="1" si="24"/>
        <v/>
      </c>
      <c r="Z70" s="138" t="str">
        <f t="shared" ca="1" si="25"/>
        <v/>
      </c>
      <c r="AA70" s="138" t="str">
        <f t="shared" ca="1" si="26"/>
        <v/>
      </c>
      <c r="AB70" s="138" t="str">
        <f t="shared" ca="1" si="27"/>
        <v/>
      </c>
      <c r="AC70" s="138" t="str">
        <f t="shared" ca="1" si="28"/>
        <v/>
      </c>
      <c r="AD70" s="138" t="str">
        <f t="shared" ca="1" si="29"/>
        <v/>
      </c>
      <c r="AE70" s="138" t="str">
        <f t="shared" ca="1" si="30"/>
        <v/>
      </c>
      <c r="AF70" s="138" t="str">
        <f t="shared" ca="1" si="31"/>
        <v/>
      </c>
      <c r="AG70" s="138" t="str">
        <f t="shared" ca="1" si="32"/>
        <v/>
      </c>
      <c r="AH70" s="138" t="str">
        <f t="shared" ca="1" si="33"/>
        <v/>
      </c>
      <c r="AI70" s="138" t="str">
        <f t="shared" ca="1" si="34"/>
        <v/>
      </c>
      <c r="AJ70" s="138" t="str">
        <f t="shared" ca="1" si="35"/>
        <v/>
      </c>
      <c r="AK70" s="138" t="str">
        <f t="shared" ca="1" si="36"/>
        <v/>
      </c>
      <c r="AL70" s="138" t="str">
        <f t="shared" ca="1" si="37"/>
        <v/>
      </c>
      <c r="AM70" s="138" t="str">
        <f t="shared" ca="1" si="38"/>
        <v/>
      </c>
      <c r="AN70" s="138" t="str">
        <f t="shared" ca="1" si="39"/>
        <v/>
      </c>
      <c r="AO70" s="138" t="str">
        <f t="shared" ca="1" si="40"/>
        <v/>
      </c>
      <c r="AP70" s="138" t="str">
        <f t="shared" ca="1" si="41"/>
        <v/>
      </c>
      <c r="AQ70" s="138" t="str">
        <f t="shared" ca="1" si="42"/>
        <v/>
      </c>
      <c r="AR70" s="138" t="str">
        <f t="shared" ca="1" si="43"/>
        <v/>
      </c>
      <c r="AS70" s="138" t="str">
        <f t="shared" ca="1" si="44"/>
        <v/>
      </c>
      <c r="AT70" s="138" t="str">
        <f t="shared" ca="1" si="45"/>
        <v/>
      </c>
      <c r="AU70" s="138" t="str">
        <f t="shared" ca="1" si="46"/>
        <v/>
      </c>
      <c r="AV70" s="138" t="str">
        <f t="shared" ca="1" si="47"/>
        <v/>
      </c>
      <c r="AW70" s="138" t="str">
        <f t="shared" ca="1" si="48"/>
        <v/>
      </c>
      <c r="AX70" s="138" t="str">
        <f t="shared" ca="1" si="49"/>
        <v/>
      </c>
      <c r="AY70" s="138">
        <f t="shared" ca="1" si="50"/>
        <v>251.30080280677001</v>
      </c>
      <c r="AZ70" s="138">
        <f t="shared" ca="1" si="51"/>
        <v>257.14356959954756</v>
      </c>
      <c r="BA70" s="138">
        <f t="shared" ca="1" si="52"/>
        <v>263.12218125797415</v>
      </c>
      <c r="BB70" s="138">
        <f t="shared" ca="1" si="53"/>
        <v>269.23979618767811</v>
      </c>
      <c r="BC70" s="138">
        <f t="shared" ca="1" si="54"/>
        <v>275.49964622750923</v>
      </c>
      <c r="BD70" s="138">
        <f t="shared" ca="1" si="55"/>
        <v>281.90503835686809</v>
      </c>
      <c r="BE70" s="138">
        <f t="shared" ca="1" si="56"/>
        <v>288.45935644273061</v>
      </c>
      <c r="BF70" s="138">
        <f t="shared" ca="1" si="57"/>
        <v>295.16606302729133</v>
      </c>
      <c r="BG70" s="138">
        <f t="shared" ca="1" si="58"/>
        <v>302.02870115716951</v>
      </c>
      <c r="BH70" s="138">
        <f t="shared" ca="1" si="59"/>
        <v>309.05089625514432</v>
      </c>
      <c r="BI70" s="138">
        <f t="shared" ca="1" si="60"/>
        <v>316.23635803540827</v>
      </c>
      <c r="BJ70" s="138">
        <f t="shared" ca="1" si="60"/>
        <v>323.58888246335016</v>
      </c>
      <c r="BK70" s="138">
        <f t="shared" ca="1" si="61"/>
        <v>331.11235376090355</v>
      </c>
      <c r="BL70" s="138">
        <f t="shared" ca="1" si="62"/>
        <v>338.8107464585193</v>
      </c>
      <c r="BM70" s="138">
        <f t="shared" ca="1" si="63"/>
        <v>346.68812749484709</v>
      </c>
      <c r="BN70" s="138">
        <f t="shared" ca="1" si="64"/>
        <v>354.74865836523452</v>
      </c>
      <c r="BO70" s="138">
        <f t="shared" ca="1" si="65"/>
        <v>362.99659732017898</v>
      </c>
      <c r="BP70" s="138">
        <f t="shared" ca="1" si="66"/>
        <v>371.43630161489381</v>
      </c>
      <c r="BQ70" s="138">
        <f t="shared" ca="1" si="67"/>
        <v>380.07222981117707</v>
      </c>
      <c r="BR70" s="138">
        <f t="shared" ca="1" si="68"/>
        <v>388.90894413279892</v>
      </c>
      <c r="BS70" s="138">
        <f t="shared" ca="1" si="69"/>
        <v>397.95111287565214</v>
      </c>
    </row>
    <row r="71" spans="3:71" x14ac:dyDescent="0.2">
      <c r="C71" s="138" t="str">
        <f t="shared" ca="1" si="2"/>
        <v/>
      </c>
      <c r="D71" s="138" t="str">
        <f t="shared" ca="1" si="3"/>
        <v/>
      </c>
      <c r="E71" s="138" t="str">
        <f t="shared" ca="1" si="4"/>
        <v/>
      </c>
      <c r="F71" s="138" t="str">
        <f t="shared" ca="1" si="5"/>
        <v/>
      </c>
      <c r="G71" s="138" t="str">
        <f t="shared" ca="1" si="6"/>
        <v/>
      </c>
      <c r="H71" s="138" t="str">
        <f t="shared" ca="1" si="7"/>
        <v/>
      </c>
      <c r="I71" s="138" t="str">
        <f t="shared" ca="1" si="8"/>
        <v/>
      </c>
      <c r="J71" s="138" t="str">
        <f t="shared" ca="1" si="9"/>
        <v/>
      </c>
      <c r="K71" s="138" t="str">
        <f t="shared" ca="1" si="10"/>
        <v/>
      </c>
      <c r="L71" s="138" t="str">
        <f t="shared" ca="1" si="11"/>
        <v/>
      </c>
      <c r="M71" s="138" t="str">
        <f t="shared" ca="1" si="12"/>
        <v/>
      </c>
      <c r="N71" s="138" t="str">
        <f t="shared" ca="1" si="13"/>
        <v/>
      </c>
      <c r="O71" s="138" t="str">
        <f t="shared" ca="1" si="14"/>
        <v/>
      </c>
      <c r="P71" s="138" t="str">
        <f t="shared" ca="1" si="15"/>
        <v/>
      </c>
      <c r="Q71" s="138" t="str">
        <f t="shared" ca="1" si="16"/>
        <v/>
      </c>
      <c r="R71" s="138" t="str">
        <f t="shared" ca="1" si="17"/>
        <v/>
      </c>
      <c r="S71" s="138" t="str">
        <f t="shared" ca="1" si="18"/>
        <v/>
      </c>
      <c r="T71" s="138" t="str">
        <f t="shared" ca="1" si="19"/>
        <v/>
      </c>
      <c r="U71" s="138" t="str">
        <f t="shared" ca="1" si="20"/>
        <v/>
      </c>
      <c r="V71" s="138" t="str">
        <f t="shared" ca="1" si="21"/>
        <v/>
      </c>
      <c r="W71" s="138" t="str">
        <f t="shared" ca="1" si="22"/>
        <v/>
      </c>
      <c r="X71" s="138" t="str">
        <f t="shared" ca="1" si="23"/>
        <v/>
      </c>
      <c r="Y71" s="138" t="str">
        <f t="shared" ca="1" si="24"/>
        <v/>
      </c>
      <c r="Z71" s="138" t="str">
        <f t="shared" ca="1" si="25"/>
        <v/>
      </c>
      <c r="AA71" s="138" t="str">
        <f t="shared" ca="1" si="26"/>
        <v/>
      </c>
      <c r="AB71" s="138" t="str">
        <f t="shared" ca="1" si="27"/>
        <v/>
      </c>
      <c r="AC71" s="138" t="str">
        <f t="shared" ca="1" si="28"/>
        <v/>
      </c>
      <c r="AD71" s="138" t="str">
        <f t="shared" ca="1" si="29"/>
        <v/>
      </c>
      <c r="AE71" s="138" t="str">
        <f t="shared" ca="1" si="30"/>
        <v/>
      </c>
      <c r="AF71" s="138" t="str">
        <f t="shared" ca="1" si="31"/>
        <v/>
      </c>
      <c r="AG71" s="138" t="str">
        <f t="shared" ca="1" si="32"/>
        <v/>
      </c>
      <c r="AH71" s="138" t="str">
        <f t="shared" ca="1" si="33"/>
        <v/>
      </c>
      <c r="AI71" s="138" t="str">
        <f t="shared" ca="1" si="34"/>
        <v/>
      </c>
      <c r="AJ71" s="138" t="str">
        <f t="shared" ca="1" si="35"/>
        <v/>
      </c>
      <c r="AK71" s="138" t="str">
        <f t="shared" ca="1" si="36"/>
        <v/>
      </c>
      <c r="AL71" s="138" t="str">
        <f t="shared" ca="1" si="37"/>
        <v/>
      </c>
      <c r="AM71" s="138" t="str">
        <f t="shared" ca="1" si="38"/>
        <v/>
      </c>
      <c r="AN71" s="138" t="str">
        <f t="shared" ca="1" si="39"/>
        <v/>
      </c>
      <c r="AO71" s="138" t="str">
        <f t="shared" ca="1" si="40"/>
        <v/>
      </c>
      <c r="AP71" s="138" t="str">
        <f t="shared" ca="1" si="41"/>
        <v/>
      </c>
      <c r="AQ71" s="138" t="str">
        <f t="shared" ca="1" si="42"/>
        <v/>
      </c>
      <c r="AR71" s="138" t="str">
        <f t="shared" ca="1" si="43"/>
        <v/>
      </c>
      <c r="AS71" s="138" t="str">
        <f t="shared" ca="1" si="44"/>
        <v/>
      </c>
      <c r="AT71" s="138" t="str">
        <f t="shared" ca="1" si="45"/>
        <v/>
      </c>
      <c r="AU71" s="138" t="str">
        <f t="shared" ca="1" si="46"/>
        <v/>
      </c>
      <c r="AV71" s="138" t="str">
        <f t="shared" ca="1" si="47"/>
        <v/>
      </c>
      <c r="AW71" s="138" t="str">
        <f t="shared" ca="1" si="48"/>
        <v/>
      </c>
      <c r="AX71" s="138" t="str">
        <f t="shared" ca="1" si="49"/>
        <v/>
      </c>
      <c r="AY71" s="138" t="str">
        <f t="shared" ca="1" si="50"/>
        <v/>
      </c>
      <c r="AZ71" s="138">
        <f t="shared" ca="1" si="51"/>
        <v>245.5907942386992</v>
      </c>
      <c r="BA71" s="138">
        <f t="shared" ca="1" si="52"/>
        <v>251.30080280677001</v>
      </c>
      <c r="BB71" s="138">
        <f t="shared" ca="1" si="53"/>
        <v>257.14356959954756</v>
      </c>
      <c r="BC71" s="138">
        <f t="shared" ca="1" si="54"/>
        <v>263.12218125797415</v>
      </c>
      <c r="BD71" s="138">
        <f t="shared" ca="1" si="55"/>
        <v>269.23979618767811</v>
      </c>
      <c r="BE71" s="138">
        <f t="shared" ca="1" si="56"/>
        <v>275.49964622750923</v>
      </c>
      <c r="BF71" s="138">
        <f t="shared" ca="1" si="57"/>
        <v>281.90503835686809</v>
      </c>
      <c r="BG71" s="138">
        <f t="shared" ca="1" si="58"/>
        <v>288.45935644273061</v>
      </c>
      <c r="BH71" s="138">
        <f t="shared" ca="1" si="59"/>
        <v>295.16606302729133</v>
      </c>
      <c r="BI71" s="138">
        <f t="shared" ca="1" si="60"/>
        <v>302.02870115716951</v>
      </c>
      <c r="BJ71" s="138">
        <f t="shared" ca="1" si="60"/>
        <v>309.05089625514432</v>
      </c>
      <c r="BK71" s="138">
        <f t="shared" ca="1" si="61"/>
        <v>316.23635803540827</v>
      </c>
      <c r="BL71" s="138">
        <f t="shared" ca="1" si="62"/>
        <v>323.58888246335016</v>
      </c>
      <c r="BM71" s="138">
        <f t="shared" ca="1" si="63"/>
        <v>331.11235376090355</v>
      </c>
      <c r="BN71" s="138">
        <f t="shared" ca="1" si="64"/>
        <v>338.8107464585193</v>
      </c>
      <c r="BO71" s="138">
        <f t="shared" ca="1" si="65"/>
        <v>346.68812749484709</v>
      </c>
      <c r="BP71" s="138">
        <f t="shared" ca="1" si="66"/>
        <v>354.74865836523452</v>
      </c>
      <c r="BQ71" s="138">
        <f t="shared" ca="1" si="67"/>
        <v>362.99659732017898</v>
      </c>
      <c r="BR71" s="138">
        <f t="shared" ca="1" si="68"/>
        <v>371.43630161489381</v>
      </c>
      <c r="BS71" s="138">
        <f t="shared" ca="1" si="69"/>
        <v>380.07222981117707</v>
      </c>
    </row>
    <row r="72" spans="3:71" x14ac:dyDescent="0.2">
      <c r="C72" s="138" t="str">
        <f t="shared" ca="1" si="2"/>
        <v/>
      </c>
      <c r="D72" s="138" t="str">
        <f t="shared" ca="1" si="3"/>
        <v/>
      </c>
      <c r="E72" s="138" t="str">
        <f t="shared" ca="1" si="4"/>
        <v/>
      </c>
      <c r="F72" s="138" t="str">
        <f t="shared" ca="1" si="5"/>
        <v/>
      </c>
      <c r="G72" s="138" t="str">
        <f t="shared" ca="1" si="6"/>
        <v/>
      </c>
      <c r="H72" s="138" t="str">
        <f t="shared" ca="1" si="7"/>
        <v/>
      </c>
      <c r="I72" s="138" t="str">
        <f t="shared" ca="1" si="8"/>
        <v/>
      </c>
      <c r="J72" s="138" t="str">
        <f t="shared" ca="1" si="9"/>
        <v/>
      </c>
      <c r="K72" s="138" t="str">
        <f t="shared" ca="1" si="10"/>
        <v/>
      </c>
      <c r="L72" s="138" t="str">
        <f t="shared" ca="1" si="11"/>
        <v/>
      </c>
      <c r="M72" s="138" t="str">
        <f t="shared" ca="1" si="12"/>
        <v/>
      </c>
      <c r="N72" s="138" t="str">
        <f t="shared" ca="1" si="13"/>
        <v/>
      </c>
      <c r="O72" s="138" t="str">
        <f t="shared" ca="1" si="14"/>
        <v/>
      </c>
      <c r="P72" s="138" t="str">
        <f t="shared" ca="1" si="15"/>
        <v/>
      </c>
      <c r="Q72" s="138" t="str">
        <f t="shared" ca="1" si="16"/>
        <v/>
      </c>
      <c r="R72" s="138" t="str">
        <f t="shared" ca="1" si="17"/>
        <v/>
      </c>
      <c r="S72" s="138" t="str">
        <f t="shared" ca="1" si="18"/>
        <v/>
      </c>
      <c r="T72" s="138" t="str">
        <f t="shared" ca="1" si="19"/>
        <v/>
      </c>
      <c r="U72" s="138" t="str">
        <f t="shared" ca="1" si="20"/>
        <v/>
      </c>
      <c r="V72" s="138" t="str">
        <f t="shared" ca="1" si="21"/>
        <v/>
      </c>
      <c r="W72" s="138" t="str">
        <f t="shared" ca="1" si="22"/>
        <v/>
      </c>
      <c r="X72" s="138" t="str">
        <f t="shared" ca="1" si="23"/>
        <v/>
      </c>
      <c r="Y72" s="138" t="str">
        <f t="shared" ca="1" si="24"/>
        <v/>
      </c>
      <c r="Z72" s="138" t="str">
        <f t="shared" ca="1" si="25"/>
        <v/>
      </c>
      <c r="AA72" s="138" t="str">
        <f t="shared" ca="1" si="26"/>
        <v/>
      </c>
      <c r="AB72" s="138" t="str">
        <f t="shared" ca="1" si="27"/>
        <v/>
      </c>
      <c r="AC72" s="138" t="str">
        <f t="shared" ca="1" si="28"/>
        <v/>
      </c>
      <c r="AD72" s="138" t="str">
        <f t="shared" ca="1" si="29"/>
        <v/>
      </c>
      <c r="AE72" s="138" t="str">
        <f t="shared" ca="1" si="30"/>
        <v/>
      </c>
      <c r="AF72" s="138" t="str">
        <f t="shared" ca="1" si="31"/>
        <v/>
      </c>
      <c r="AG72" s="138" t="str">
        <f t="shared" ca="1" si="32"/>
        <v/>
      </c>
      <c r="AH72" s="138" t="str">
        <f t="shared" ca="1" si="33"/>
        <v/>
      </c>
      <c r="AI72" s="138" t="str">
        <f t="shared" ca="1" si="34"/>
        <v/>
      </c>
      <c r="AJ72" s="138" t="str">
        <f t="shared" ca="1" si="35"/>
        <v/>
      </c>
      <c r="AK72" s="138" t="str">
        <f t="shared" ca="1" si="36"/>
        <v/>
      </c>
      <c r="AL72" s="138" t="str">
        <f t="shared" ca="1" si="37"/>
        <v/>
      </c>
      <c r="AM72" s="138" t="str">
        <f t="shared" ca="1" si="38"/>
        <v/>
      </c>
      <c r="AN72" s="138" t="str">
        <f t="shared" ca="1" si="39"/>
        <v/>
      </c>
      <c r="AO72" s="138" t="str">
        <f t="shared" ca="1" si="40"/>
        <v/>
      </c>
      <c r="AP72" s="138" t="str">
        <f t="shared" ca="1" si="41"/>
        <v/>
      </c>
      <c r="AQ72" s="138" t="str">
        <f t="shared" ca="1" si="42"/>
        <v/>
      </c>
      <c r="AR72" s="138" t="str">
        <f t="shared" ca="1" si="43"/>
        <v/>
      </c>
      <c r="AS72" s="138" t="str">
        <f t="shared" ca="1" si="44"/>
        <v/>
      </c>
      <c r="AT72" s="138" t="str">
        <f t="shared" ca="1" si="45"/>
        <v/>
      </c>
      <c r="AU72" s="138" t="str">
        <f t="shared" ca="1" si="46"/>
        <v/>
      </c>
      <c r="AV72" s="138" t="str">
        <f t="shared" ca="1" si="47"/>
        <v/>
      </c>
      <c r="AW72" s="138" t="str">
        <f t="shared" ca="1" si="48"/>
        <v/>
      </c>
      <c r="AX72" s="138" t="str">
        <f t="shared" ca="1" si="49"/>
        <v/>
      </c>
      <c r="AY72" s="138" t="str">
        <f t="shared" ca="1" si="50"/>
        <v/>
      </c>
      <c r="AZ72" s="138" t="str">
        <f t="shared" ca="1" si="51"/>
        <v/>
      </c>
      <c r="BA72" s="138">
        <f t="shared" ca="1" si="52"/>
        <v>240.01052738845536</v>
      </c>
      <c r="BB72" s="138">
        <f t="shared" ca="1" si="53"/>
        <v>245.59079423869923</v>
      </c>
      <c r="BC72" s="138">
        <f t="shared" ca="1" si="54"/>
        <v>251.30080280677004</v>
      </c>
      <c r="BD72" s="138">
        <f t="shared" ca="1" si="55"/>
        <v>257.14356959954756</v>
      </c>
      <c r="BE72" s="138">
        <f t="shared" ca="1" si="56"/>
        <v>263.12218125797415</v>
      </c>
      <c r="BF72" s="138">
        <f t="shared" ca="1" si="57"/>
        <v>269.23979618767811</v>
      </c>
      <c r="BG72" s="138">
        <f t="shared" ca="1" si="58"/>
        <v>275.49964622750923</v>
      </c>
      <c r="BH72" s="138">
        <f t="shared" ca="1" si="59"/>
        <v>281.90503835686809</v>
      </c>
      <c r="BI72" s="138">
        <f t="shared" ca="1" si="60"/>
        <v>288.45935644273061</v>
      </c>
      <c r="BJ72" s="138">
        <f t="shared" ca="1" si="60"/>
        <v>295.16606302729133</v>
      </c>
      <c r="BK72" s="138">
        <f t="shared" ca="1" si="61"/>
        <v>302.02870115716951</v>
      </c>
      <c r="BL72" s="138">
        <f t="shared" ca="1" si="62"/>
        <v>309.05089625514432</v>
      </c>
      <c r="BM72" s="138">
        <f t="shared" ca="1" si="63"/>
        <v>316.23635803540827</v>
      </c>
      <c r="BN72" s="138">
        <f t="shared" ca="1" si="64"/>
        <v>323.58888246335016</v>
      </c>
      <c r="BO72" s="138">
        <f t="shared" ca="1" si="65"/>
        <v>331.11235376090355</v>
      </c>
      <c r="BP72" s="138">
        <f t="shared" ca="1" si="66"/>
        <v>338.8107464585193</v>
      </c>
      <c r="BQ72" s="138">
        <f t="shared" ca="1" si="67"/>
        <v>346.68812749484709</v>
      </c>
      <c r="BR72" s="138">
        <f t="shared" ca="1" si="68"/>
        <v>354.74865836523452</v>
      </c>
      <c r="BS72" s="138">
        <f t="shared" ca="1" si="69"/>
        <v>362.99659732017898</v>
      </c>
    </row>
    <row r="73" spans="3:71" x14ac:dyDescent="0.2">
      <c r="C73" s="138" t="str">
        <f t="shared" ca="1" si="2"/>
        <v/>
      </c>
      <c r="D73" s="138" t="str">
        <f t="shared" ca="1" si="3"/>
        <v/>
      </c>
      <c r="E73" s="138" t="str">
        <f t="shared" ca="1" si="4"/>
        <v/>
      </c>
      <c r="F73" s="138" t="str">
        <f t="shared" ca="1" si="5"/>
        <v/>
      </c>
      <c r="G73" s="138" t="str">
        <f t="shared" ca="1" si="6"/>
        <v/>
      </c>
      <c r="H73" s="138" t="str">
        <f t="shared" ca="1" si="7"/>
        <v/>
      </c>
      <c r="I73" s="138" t="str">
        <f t="shared" ca="1" si="8"/>
        <v/>
      </c>
      <c r="J73" s="138" t="str">
        <f t="shared" ca="1" si="9"/>
        <v/>
      </c>
      <c r="K73" s="138" t="str">
        <f t="shared" ca="1" si="10"/>
        <v/>
      </c>
      <c r="L73" s="138" t="str">
        <f t="shared" ca="1" si="11"/>
        <v/>
      </c>
      <c r="M73" s="138" t="str">
        <f t="shared" ca="1" si="12"/>
        <v/>
      </c>
      <c r="N73" s="138" t="str">
        <f t="shared" ca="1" si="13"/>
        <v/>
      </c>
      <c r="O73" s="138" t="str">
        <f t="shared" ca="1" si="14"/>
        <v/>
      </c>
      <c r="P73" s="138" t="str">
        <f t="shared" ca="1" si="15"/>
        <v/>
      </c>
      <c r="Q73" s="138" t="str">
        <f t="shared" ca="1" si="16"/>
        <v/>
      </c>
      <c r="R73" s="138" t="str">
        <f t="shared" ca="1" si="17"/>
        <v/>
      </c>
      <c r="S73" s="138" t="str">
        <f t="shared" ca="1" si="18"/>
        <v/>
      </c>
      <c r="T73" s="138" t="str">
        <f t="shared" ca="1" si="19"/>
        <v/>
      </c>
      <c r="U73" s="138" t="str">
        <f t="shared" ca="1" si="20"/>
        <v/>
      </c>
      <c r="V73" s="138" t="str">
        <f t="shared" ca="1" si="21"/>
        <v/>
      </c>
      <c r="W73" s="138" t="str">
        <f t="shared" ca="1" si="22"/>
        <v/>
      </c>
      <c r="X73" s="138" t="str">
        <f t="shared" ca="1" si="23"/>
        <v/>
      </c>
      <c r="Y73" s="138" t="str">
        <f t="shared" ca="1" si="24"/>
        <v/>
      </c>
      <c r="Z73" s="138" t="str">
        <f t="shared" ca="1" si="25"/>
        <v/>
      </c>
      <c r="AA73" s="138" t="str">
        <f t="shared" ca="1" si="26"/>
        <v/>
      </c>
      <c r="AB73" s="138" t="str">
        <f t="shared" ca="1" si="27"/>
        <v/>
      </c>
      <c r="AC73" s="138" t="str">
        <f t="shared" ca="1" si="28"/>
        <v/>
      </c>
      <c r="AD73" s="138" t="str">
        <f t="shared" ca="1" si="29"/>
        <v/>
      </c>
      <c r="AE73" s="138" t="str">
        <f t="shared" ca="1" si="30"/>
        <v/>
      </c>
      <c r="AF73" s="138" t="str">
        <f t="shared" ca="1" si="31"/>
        <v/>
      </c>
      <c r="AG73" s="138" t="str">
        <f t="shared" ca="1" si="32"/>
        <v/>
      </c>
      <c r="AH73" s="138" t="str">
        <f t="shared" ca="1" si="33"/>
        <v/>
      </c>
      <c r="AI73" s="138" t="str">
        <f t="shared" ca="1" si="34"/>
        <v/>
      </c>
      <c r="AJ73" s="138" t="str">
        <f t="shared" ca="1" si="35"/>
        <v/>
      </c>
      <c r="AK73" s="138" t="str">
        <f t="shared" ca="1" si="36"/>
        <v/>
      </c>
      <c r="AL73" s="138" t="str">
        <f t="shared" ca="1" si="37"/>
        <v/>
      </c>
      <c r="AM73" s="138" t="str">
        <f t="shared" ca="1" si="38"/>
        <v/>
      </c>
      <c r="AN73" s="138" t="str">
        <f t="shared" ca="1" si="39"/>
        <v/>
      </c>
      <c r="AO73" s="138" t="str">
        <f t="shared" ca="1" si="40"/>
        <v/>
      </c>
      <c r="AP73" s="138" t="str">
        <f t="shared" ca="1" si="41"/>
        <v/>
      </c>
      <c r="AQ73" s="138" t="str">
        <f t="shared" ca="1" si="42"/>
        <v/>
      </c>
      <c r="AR73" s="138" t="str">
        <f t="shared" ca="1" si="43"/>
        <v/>
      </c>
      <c r="AS73" s="138" t="str">
        <f t="shared" ca="1" si="44"/>
        <v/>
      </c>
      <c r="AT73" s="138" t="str">
        <f t="shared" ca="1" si="45"/>
        <v/>
      </c>
      <c r="AU73" s="138" t="str">
        <f t="shared" ca="1" si="46"/>
        <v/>
      </c>
      <c r="AV73" s="138" t="str">
        <f t="shared" ca="1" si="47"/>
        <v/>
      </c>
      <c r="AW73" s="138" t="str">
        <f t="shared" ca="1" si="48"/>
        <v/>
      </c>
      <c r="AX73" s="138" t="str">
        <f t="shared" ca="1" si="49"/>
        <v/>
      </c>
      <c r="AY73" s="138" t="str">
        <f t="shared" ca="1" si="50"/>
        <v/>
      </c>
      <c r="AZ73" s="138" t="str">
        <f t="shared" ca="1" si="51"/>
        <v/>
      </c>
      <c r="BA73" s="138" t="str">
        <f t="shared" ca="1" si="52"/>
        <v/>
      </c>
      <c r="BB73" s="138">
        <f t="shared" ca="1" si="53"/>
        <v>234.55705428964856</v>
      </c>
      <c r="BC73" s="138">
        <f t="shared" ca="1" si="54"/>
        <v>240.01052738845539</v>
      </c>
      <c r="BD73" s="138">
        <f t="shared" ca="1" si="55"/>
        <v>245.59079423869926</v>
      </c>
      <c r="BE73" s="138">
        <f t="shared" ca="1" si="56"/>
        <v>251.30080280677009</v>
      </c>
      <c r="BF73" s="138">
        <f t="shared" ca="1" si="57"/>
        <v>257.14356959954762</v>
      </c>
      <c r="BG73" s="138">
        <f t="shared" ca="1" si="58"/>
        <v>263.1221812579742</v>
      </c>
      <c r="BH73" s="138">
        <f t="shared" ca="1" si="59"/>
        <v>269.23979618767817</v>
      </c>
      <c r="BI73" s="138">
        <f t="shared" ca="1" si="60"/>
        <v>275.49964622750929</v>
      </c>
      <c r="BJ73" s="138">
        <f t="shared" ca="1" si="60"/>
        <v>281.90503835686815</v>
      </c>
      <c r="BK73" s="138">
        <f t="shared" ca="1" si="61"/>
        <v>288.45935644273067</v>
      </c>
      <c r="BL73" s="138">
        <f t="shared" ca="1" si="62"/>
        <v>295.16606302729139</v>
      </c>
      <c r="BM73" s="138">
        <f t="shared" ca="1" si="63"/>
        <v>302.02870115716956</v>
      </c>
      <c r="BN73" s="138">
        <f t="shared" ca="1" si="64"/>
        <v>309.05089625514438</v>
      </c>
      <c r="BO73" s="138">
        <f t="shared" ca="1" si="65"/>
        <v>316.23635803540833</v>
      </c>
      <c r="BP73" s="138">
        <f t="shared" ca="1" si="66"/>
        <v>323.58888246335022</v>
      </c>
      <c r="BQ73" s="138">
        <f t="shared" ca="1" si="67"/>
        <v>331.1123537609036</v>
      </c>
      <c r="BR73" s="138">
        <f t="shared" ca="1" si="68"/>
        <v>338.81074645851936</v>
      </c>
      <c r="BS73" s="138">
        <f t="shared" ca="1" si="69"/>
        <v>346.68812749484715</v>
      </c>
    </row>
    <row r="74" spans="3:71" x14ac:dyDescent="0.2">
      <c r="C74" s="138" t="str">
        <f t="shared" ca="1" si="2"/>
        <v/>
      </c>
      <c r="D74" s="138" t="str">
        <f t="shared" ca="1" si="3"/>
        <v/>
      </c>
      <c r="E74" s="138" t="str">
        <f t="shared" ca="1" si="4"/>
        <v/>
      </c>
      <c r="F74" s="138" t="str">
        <f t="shared" ca="1" si="5"/>
        <v/>
      </c>
      <c r="G74" s="138" t="str">
        <f t="shared" ca="1" si="6"/>
        <v/>
      </c>
      <c r="H74" s="138" t="str">
        <f t="shared" ca="1" si="7"/>
        <v/>
      </c>
      <c r="I74" s="138" t="str">
        <f t="shared" ca="1" si="8"/>
        <v/>
      </c>
      <c r="J74" s="138" t="str">
        <f t="shared" ca="1" si="9"/>
        <v/>
      </c>
      <c r="K74" s="138" t="str">
        <f t="shared" ca="1" si="10"/>
        <v/>
      </c>
      <c r="L74" s="138" t="str">
        <f t="shared" ca="1" si="11"/>
        <v/>
      </c>
      <c r="M74" s="138" t="str">
        <f t="shared" ca="1" si="12"/>
        <v/>
      </c>
      <c r="N74" s="138" t="str">
        <f t="shared" ca="1" si="13"/>
        <v/>
      </c>
      <c r="O74" s="138" t="str">
        <f t="shared" ca="1" si="14"/>
        <v/>
      </c>
      <c r="P74" s="138" t="str">
        <f t="shared" ca="1" si="15"/>
        <v/>
      </c>
      <c r="Q74" s="138" t="str">
        <f t="shared" ca="1" si="16"/>
        <v/>
      </c>
      <c r="R74" s="138" t="str">
        <f t="shared" ca="1" si="17"/>
        <v/>
      </c>
      <c r="S74" s="138" t="str">
        <f t="shared" ca="1" si="18"/>
        <v/>
      </c>
      <c r="T74" s="138" t="str">
        <f t="shared" ca="1" si="19"/>
        <v/>
      </c>
      <c r="U74" s="138" t="str">
        <f t="shared" ca="1" si="20"/>
        <v/>
      </c>
      <c r="V74" s="138" t="str">
        <f t="shared" ca="1" si="21"/>
        <v/>
      </c>
      <c r="W74" s="138" t="str">
        <f t="shared" ca="1" si="22"/>
        <v/>
      </c>
      <c r="X74" s="138" t="str">
        <f t="shared" ca="1" si="23"/>
        <v/>
      </c>
      <c r="Y74" s="138" t="str">
        <f t="shared" ca="1" si="24"/>
        <v/>
      </c>
      <c r="Z74" s="138" t="str">
        <f t="shared" ca="1" si="25"/>
        <v/>
      </c>
      <c r="AA74" s="138" t="str">
        <f t="shared" ca="1" si="26"/>
        <v/>
      </c>
      <c r="AB74" s="138" t="str">
        <f t="shared" ca="1" si="27"/>
        <v/>
      </c>
      <c r="AC74" s="138" t="str">
        <f t="shared" ca="1" si="28"/>
        <v/>
      </c>
      <c r="AD74" s="138" t="str">
        <f t="shared" ca="1" si="29"/>
        <v/>
      </c>
      <c r="AE74" s="138" t="str">
        <f t="shared" ca="1" si="30"/>
        <v/>
      </c>
      <c r="AF74" s="138" t="str">
        <f t="shared" ca="1" si="31"/>
        <v/>
      </c>
      <c r="AG74" s="138" t="str">
        <f t="shared" ca="1" si="32"/>
        <v/>
      </c>
      <c r="AH74" s="138" t="str">
        <f t="shared" ca="1" si="33"/>
        <v/>
      </c>
      <c r="AI74" s="138" t="str">
        <f t="shared" ca="1" si="34"/>
        <v/>
      </c>
      <c r="AJ74" s="138" t="str">
        <f t="shared" ca="1" si="35"/>
        <v/>
      </c>
      <c r="AK74" s="138" t="str">
        <f t="shared" ca="1" si="36"/>
        <v/>
      </c>
      <c r="AL74" s="138" t="str">
        <f t="shared" ca="1" si="37"/>
        <v/>
      </c>
      <c r="AM74" s="138" t="str">
        <f t="shared" ca="1" si="38"/>
        <v/>
      </c>
      <c r="AN74" s="138" t="str">
        <f t="shared" ca="1" si="39"/>
        <v/>
      </c>
      <c r="AO74" s="138" t="str">
        <f t="shared" ca="1" si="40"/>
        <v/>
      </c>
      <c r="AP74" s="138" t="str">
        <f t="shared" ca="1" si="41"/>
        <v/>
      </c>
      <c r="AQ74" s="138" t="str">
        <f t="shared" ca="1" si="42"/>
        <v/>
      </c>
      <c r="AR74" s="138" t="str">
        <f t="shared" ca="1" si="43"/>
        <v/>
      </c>
      <c r="AS74" s="138" t="str">
        <f t="shared" ca="1" si="44"/>
        <v/>
      </c>
      <c r="AT74" s="138" t="str">
        <f t="shared" ca="1" si="45"/>
        <v/>
      </c>
      <c r="AU74" s="138" t="str">
        <f t="shared" ca="1" si="46"/>
        <v/>
      </c>
      <c r="AV74" s="138" t="str">
        <f t="shared" ca="1" si="47"/>
        <v/>
      </c>
      <c r="AW74" s="138" t="str">
        <f t="shared" ca="1" si="48"/>
        <v/>
      </c>
      <c r="AX74" s="138" t="str">
        <f t="shared" ca="1" si="49"/>
        <v/>
      </c>
      <c r="AY74" s="138" t="str">
        <f t="shared" ca="1" si="50"/>
        <v/>
      </c>
      <c r="AZ74" s="138" t="str">
        <f t="shared" ca="1" si="51"/>
        <v/>
      </c>
      <c r="BA74" s="138" t="str">
        <f t="shared" ca="1" si="52"/>
        <v/>
      </c>
      <c r="BB74" s="138" t="str">
        <f t="shared" ca="1" si="53"/>
        <v/>
      </c>
      <c r="BC74" s="138">
        <f t="shared" ca="1" si="54"/>
        <v>229.22749395901496</v>
      </c>
      <c r="BD74" s="138">
        <f t="shared" ca="1" si="55"/>
        <v>234.55705428964859</v>
      </c>
      <c r="BE74" s="138">
        <f t="shared" ca="1" si="56"/>
        <v>240.01052738845542</v>
      </c>
      <c r="BF74" s="138">
        <f t="shared" ca="1" si="57"/>
        <v>245.59079423869929</v>
      </c>
      <c r="BG74" s="138">
        <f t="shared" ca="1" si="58"/>
        <v>251.30080280677012</v>
      </c>
      <c r="BH74" s="138">
        <f t="shared" ca="1" si="59"/>
        <v>257.14356959954767</v>
      </c>
      <c r="BI74" s="138">
        <f t="shared" ca="1" si="60"/>
        <v>263.12218125797426</v>
      </c>
      <c r="BJ74" s="138">
        <f t="shared" ca="1" si="60"/>
        <v>269.23979618767822</v>
      </c>
      <c r="BK74" s="138">
        <f t="shared" ca="1" si="61"/>
        <v>275.49964622750934</v>
      </c>
      <c r="BL74" s="138">
        <f t="shared" ca="1" si="62"/>
        <v>281.9050383568682</v>
      </c>
      <c r="BM74" s="138">
        <f t="shared" ca="1" si="63"/>
        <v>288.45935644273072</v>
      </c>
      <c r="BN74" s="138">
        <f t="shared" ca="1" si="64"/>
        <v>295.16606302729144</v>
      </c>
      <c r="BO74" s="138">
        <f t="shared" ca="1" si="65"/>
        <v>302.02870115716962</v>
      </c>
      <c r="BP74" s="138">
        <f t="shared" ca="1" si="66"/>
        <v>309.05089625514444</v>
      </c>
      <c r="BQ74" s="138">
        <f t="shared" ca="1" si="67"/>
        <v>316.23635803540839</v>
      </c>
      <c r="BR74" s="138">
        <f t="shared" ca="1" si="68"/>
        <v>323.58888246335033</v>
      </c>
      <c r="BS74" s="138">
        <f t="shared" ca="1" si="69"/>
        <v>331.11235376090372</v>
      </c>
    </row>
    <row r="75" spans="3:71" x14ac:dyDescent="0.2">
      <c r="C75" s="138" t="str">
        <f t="shared" ca="1" si="2"/>
        <v/>
      </c>
      <c r="D75" s="138" t="str">
        <f t="shared" ca="1" si="3"/>
        <v/>
      </c>
      <c r="E75" s="138" t="str">
        <f t="shared" ca="1" si="4"/>
        <v/>
      </c>
      <c r="F75" s="138" t="str">
        <f t="shared" ca="1" si="5"/>
        <v/>
      </c>
      <c r="G75" s="138" t="str">
        <f t="shared" ca="1" si="6"/>
        <v/>
      </c>
      <c r="H75" s="138" t="str">
        <f t="shared" ca="1" si="7"/>
        <v/>
      </c>
      <c r="I75" s="138" t="str">
        <f t="shared" ca="1" si="8"/>
        <v/>
      </c>
      <c r="J75" s="138" t="str">
        <f t="shared" ca="1" si="9"/>
        <v/>
      </c>
      <c r="K75" s="138" t="str">
        <f t="shared" ca="1" si="10"/>
        <v/>
      </c>
      <c r="L75" s="138" t="str">
        <f t="shared" ca="1" si="11"/>
        <v/>
      </c>
      <c r="M75" s="138" t="str">
        <f t="shared" ca="1" si="12"/>
        <v/>
      </c>
      <c r="N75" s="138" t="str">
        <f t="shared" ca="1" si="13"/>
        <v/>
      </c>
      <c r="O75" s="138" t="str">
        <f t="shared" ca="1" si="14"/>
        <v/>
      </c>
      <c r="P75" s="138" t="str">
        <f t="shared" ca="1" si="15"/>
        <v/>
      </c>
      <c r="Q75" s="138" t="str">
        <f t="shared" ca="1" si="16"/>
        <v/>
      </c>
      <c r="R75" s="138" t="str">
        <f t="shared" ca="1" si="17"/>
        <v/>
      </c>
      <c r="S75" s="138" t="str">
        <f t="shared" ca="1" si="18"/>
        <v/>
      </c>
      <c r="T75" s="138" t="str">
        <f t="shared" ca="1" si="19"/>
        <v/>
      </c>
      <c r="U75" s="138" t="str">
        <f t="shared" ca="1" si="20"/>
        <v/>
      </c>
      <c r="V75" s="138" t="str">
        <f t="shared" ca="1" si="21"/>
        <v/>
      </c>
      <c r="W75" s="138" t="str">
        <f t="shared" ca="1" si="22"/>
        <v/>
      </c>
      <c r="X75" s="138" t="str">
        <f t="shared" ca="1" si="23"/>
        <v/>
      </c>
      <c r="Y75" s="138" t="str">
        <f t="shared" ca="1" si="24"/>
        <v/>
      </c>
      <c r="Z75" s="138" t="str">
        <f t="shared" ca="1" si="25"/>
        <v/>
      </c>
      <c r="AA75" s="138" t="str">
        <f t="shared" ca="1" si="26"/>
        <v/>
      </c>
      <c r="AB75" s="138" t="str">
        <f t="shared" ca="1" si="27"/>
        <v/>
      </c>
      <c r="AC75" s="138" t="str">
        <f t="shared" ca="1" si="28"/>
        <v/>
      </c>
      <c r="AD75" s="138" t="str">
        <f t="shared" ca="1" si="29"/>
        <v/>
      </c>
      <c r="AE75" s="138" t="str">
        <f t="shared" ca="1" si="30"/>
        <v/>
      </c>
      <c r="AF75" s="138" t="str">
        <f t="shared" ca="1" si="31"/>
        <v/>
      </c>
      <c r="AG75" s="138" t="str">
        <f t="shared" ca="1" si="32"/>
        <v/>
      </c>
      <c r="AH75" s="138" t="str">
        <f t="shared" ca="1" si="33"/>
        <v/>
      </c>
      <c r="AI75" s="138" t="str">
        <f t="shared" ca="1" si="34"/>
        <v/>
      </c>
      <c r="AJ75" s="138" t="str">
        <f t="shared" ca="1" si="35"/>
        <v/>
      </c>
      <c r="AK75" s="138" t="str">
        <f t="shared" ca="1" si="36"/>
        <v/>
      </c>
      <c r="AL75" s="138" t="str">
        <f t="shared" ca="1" si="37"/>
        <v/>
      </c>
      <c r="AM75" s="138" t="str">
        <f t="shared" ca="1" si="38"/>
        <v/>
      </c>
      <c r="AN75" s="138" t="str">
        <f t="shared" ca="1" si="39"/>
        <v/>
      </c>
      <c r="AO75" s="138" t="str">
        <f t="shared" ca="1" si="40"/>
        <v/>
      </c>
      <c r="AP75" s="138" t="str">
        <f t="shared" ca="1" si="41"/>
        <v/>
      </c>
      <c r="AQ75" s="138" t="str">
        <f t="shared" ca="1" si="42"/>
        <v/>
      </c>
      <c r="AR75" s="138" t="str">
        <f t="shared" ca="1" si="43"/>
        <v/>
      </c>
      <c r="AS75" s="138" t="str">
        <f t="shared" ca="1" si="44"/>
        <v/>
      </c>
      <c r="AT75" s="138" t="str">
        <f t="shared" ca="1" si="45"/>
        <v/>
      </c>
      <c r="AU75" s="138" t="str">
        <f t="shared" ca="1" si="46"/>
        <v/>
      </c>
      <c r="AV75" s="138" t="str">
        <f t="shared" ca="1" si="47"/>
        <v/>
      </c>
      <c r="AW75" s="138" t="str">
        <f t="shared" ca="1" si="48"/>
        <v/>
      </c>
      <c r="AX75" s="138" t="str">
        <f t="shared" ca="1" si="49"/>
        <v/>
      </c>
      <c r="AY75" s="138" t="str">
        <f t="shared" ca="1" si="50"/>
        <v/>
      </c>
      <c r="AZ75" s="138" t="str">
        <f t="shared" ca="1" si="51"/>
        <v/>
      </c>
      <c r="BA75" s="138" t="str">
        <f t="shared" ca="1" si="52"/>
        <v/>
      </c>
      <c r="BB75" s="138" t="str">
        <f t="shared" ca="1" si="53"/>
        <v/>
      </c>
      <c r="BC75" s="138" t="str">
        <f t="shared" ca="1" si="54"/>
        <v/>
      </c>
      <c r="BD75" s="138">
        <f t="shared" ca="1" si="55"/>
        <v>224.01903087443898</v>
      </c>
      <c r="BE75" s="138">
        <f t="shared" ca="1" si="56"/>
        <v>229.22749395901499</v>
      </c>
      <c r="BF75" s="138">
        <f t="shared" ca="1" si="57"/>
        <v>234.55705428964862</v>
      </c>
      <c r="BG75" s="138">
        <f t="shared" ca="1" si="58"/>
        <v>240.01052738845544</v>
      </c>
      <c r="BH75" s="138">
        <f t="shared" ca="1" si="59"/>
        <v>245.59079423869932</v>
      </c>
      <c r="BI75" s="138">
        <f t="shared" ca="1" si="60"/>
        <v>251.30080280677015</v>
      </c>
      <c r="BJ75" s="138">
        <f t="shared" ca="1" si="60"/>
        <v>257.14356959954767</v>
      </c>
      <c r="BK75" s="138">
        <f t="shared" ca="1" si="61"/>
        <v>263.12218125797426</v>
      </c>
      <c r="BL75" s="138">
        <f t="shared" ca="1" si="62"/>
        <v>269.23979618767822</v>
      </c>
      <c r="BM75" s="138">
        <f t="shared" ca="1" si="63"/>
        <v>275.49964622750934</v>
      </c>
      <c r="BN75" s="138">
        <f t="shared" ca="1" si="64"/>
        <v>281.9050383568682</v>
      </c>
      <c r="BO75" s="138">
        <f t="shared" ca="1" si="65"/>
        <v>288.45935644273072</v>
      </c>
      <c r="BP75" s="138">
        <f t="shared" ca="1" si="66"/>
        <v>295.16606302729144</v>
      </c>
      <c r="BQ75" s="138">
        <f t="shared" ca="1" si="67"/>
        <v>302.02870115716962</v>
      </c>
      <c r="BR75" s="138">
        <f t="shared" ca="1" si="68"/>
        <v>309.05089625514444</v>
      </c>
      <c r="BS75" s="138">
        <f t="shared" ca="1" si="69"/>
        <v>316.23635803540839</v>
      </c>
    </row>
    <row r="76" spans="3:71" x14ac:dyDescent="0.2">
      <c r="C76" s="138" t="str">
        <f t="shared" ca="1" si="2"/>
        <v/>
      </c>
      <c r="D76" s="138" t="str">
        <f t="shared" ca="1" si="3"/>
        <v/>
      </c>
      <c r="E76" s="138" t="str">
        <f t="shared" ca="1" si="4"/>
        <v/>
      </c>
      <c r="F76" s="138" t="str">
        <f t="shared" ca="1" si="5"/>
        <v/>
      </c>
      <c r="G76" s="138" t="str">
        <f t="shared" ca="1" si="6"/>
        <v/>
      </c>
      <c r="H76" s="138" t="str">
        <f t="shared" ca="1" si="7"/>
        <v/>
      </c>
      <c r="I76" s="138" t="str">
        <f t="shared" ca="1" si="8"/>
        <v/>
      </c>
      <c r="J76" s="138" t="str">
        <f t="shared" ca="1" si="9"/>
        <v/>
      </c>
      <c r="K76" s="138" t="str">
        <f t="shared" ca="1" si="10"/>
        <v/>
      </c>
      <c r="L76" s="138" t="str">
        <f t="shared" ca="1" si="11"/>
        <v/>
      </c>
      <c r="M76" s="138" t="str">
        <f t="shared" ca="1" si="12"/>
        <v/>
      </c>
      <c r="N76" s="138" t="str">
        <f t="shared" ca="1" si="13"/>
        <v/>
      </c>
      <c r="O76" s="138" t="str">
        <f t="shared" ca="1" si="14"/>
        <v/>
      </c>
      <c r="P76" s="138" t="str">
        <f t="shared" ca="1" si="15"/>
        <v/>
      </c>
      <c r="Q76" s="138" t="str">
        <f t="shared" ca="1" si="16"/>
        <v/>
      </c>
      <c r="R76" s="138" t="str">
        <f t="shared" ca="1" si="17"/>
        <v/>
      </c>
      <c r="S76" s="138" t="str">
        <f t="shared" ca="1" si="18"/>
        <v/>
      </c>
      <c r="T76" s="138" t="str">
        <f t="shared" ca="1" si="19"/>
        <v/>
      </c>
      <c r="U76" s="138" t="str">
        <f t="shared" ca="1" si="20"/>
        <v/>
      </c>
      <c r="V76" s="138" t="str">
        <f t="shared" ca="1" si="21"/>
        <v/>
      </c>
      <c r="W76" s="138" t="str">
        <f t="shared" ca="1" si="22"/>
        <v/>
      </c>
      <c r="X76" s="138" t="str">
        <f t="shared" ca="1" si="23"/>
        <v/>
      </c>
      <c r="Y76" s="138" t="str">
        <f t="shared" ca="1" si="24"/>
        <v/>
      </c>
      <c r="Z76" s="138" t="str">
        <f t="shared" ca="1" si="25"/>
        <v/>
      </c>
      <c r="AA76" s="138" t="str">
        <f t="shared" ca="1" si="26"/>
        <v/>
      </c>
      <c r="AB76" s="138" t="str">
        <f t="shared" ca="1" si="27"/>
        <v/>
      </c>
      <c r="AC76" s="138" t="str">
        <f t="shared" ca="1" si="28"/>
        <v/>
      </c>
      <c r="AD76" s="138" t="str">
        <f t="shared" ca="1" si="29"/>
        <v/>
      </c>
      <c r="AE76" s="138" t="str">
        <f t="shared" ca="1" si="30"/>
        <v/>
      </c>
      <c r="AF76" s="138" t="str">
        <f t="shared" ca="1" si="31"/>
        <v/>
      </c>
      <c r="AG76" s="138" t="str">
        <f t="shared" ca="1" si="32"/>
        <v/>
      </c>
      <c r="AH76" s="138" t="str">
        <f t="shared" ca="1" si="33"/>
        <v/>
      </c>
      <c r="AI76" s="138" t="str">
        <f t="shared" ca="1" si="34"/>
        <v/>
      </c>
      <c r="AJ76" s="138" t="str">
        <f t="shared" ca="1" si="35"/>
        <v/>
      </c>
      <c r="AK76" s="138" t="str">
        <f t="shared" ca="1" si="36"/>
        <v/>
      </c>
      <c r="AL76" s="138" t="str">
        <f t="shared" ca="1" si="37"/>
        <v/>
      </c>
      <c r="AM76" s="138" t="str">
        <f t="shared" ca="1" si="38"/>
        <v/>
      </c>
      <c r="AN76" s="138" t="str">
        <f t="shared" ca="1" si="39"/>
        <v/>
      </c>
      <c r="AO76" s="138" t="str">
        <f t="shared" ca="1" si="40"/>
        <v/>
      </c>
      <c r="AP76" s="138" t="str">
        <f t="shared" ca="1" si="41"/>
        <v/>
      </c>
      <c r="AQ76" s="138" t="str">
        <f t="shared" ca="1" si="42"/>
        <v/>
      </c>
      <c r="AR76" s="138" t="str">
        <f t="shared" ca="1" si="43"/>
        <v/>
      </c>
      <c r="AS76" s="138" t="str">
        <f t="shared" ca="1" si="44"/>
        <v/>
      </c>
      <c r="AT76" s="138" t="str">
        <f t="shared" ca="1" si="45"/>
        <v/>
      </c>
      <c r="AU76" s="138" t="str">
        <f t="shared" ca="1" si="46"/>
        <v/>
      </c>
      <c r="AV76" s="138" t="str">
        <f t="shared" ca="1" si="47"/>
        <v/>
      </c>
      <c r="AW76" s="138" t="str">
        <f t="shared" ca="1" si="48"/>
        <v/>
      </c>
      <c r="AX76" s="138" t="str">
        <f t="shared" ca="1" si="49"/>
        <v/>
      </c>
      <c r="AY76" s="138" t="str">
        <f t="shared" ca="1" si="50"/>
        <v/>
      </c>
      <c r="AZ76" s="138" t="str">
        <f t="shared" ca="1" si="51"/>
        <v/>
      </c>
      <c r="BA76" s="138" t="str">
        <f t="shared" ca="1" si="52"/>
        <v/>
      </c>
      <c r="BB76" s="138" t="str">
        <f t="shared" ca="1" si="53"/>
        <v/>
      </c>
      <c r="BC76" s="138" t="str">
        <f t="shared" ca="1" si="54"/>
        <v/>
      </c>
      <c r="BD76" s="138" t="str">
        <f t="shared" ca="1" si="55"/>
        <v/>
      </c>
      <c r="BE76" s="138">
        <f t="shared" ca="1" si="56"/>
        <v>218.92891348755771</v>
      </c>
      <c r="BF76" s="138">
        <f t="shared" ca="1" si="57"/>
        <v>224.01903087443901</v>
      </c>
      <c r="BG76" s="138">
        <f t="shared" ca="1" si="58"/>
        <v>229.22749395901502</v>
      </c>
      <c r="BH76" s="138">
        <f t="shared" ca="1" si="59"/>
        <v>234.55705428964865</v>
      </c>
      <c r="BI76" s="138">
        <f t="shared" ca="1" si="60"/>
        <v>240.01052738845547</v>
      </c>
      <c r="BJ76" s="138">
        <f t="shared" ca="1" si="60"/>
        <v>245.59079423869935</v>
      </c>
      <c r="BK76" s="138">
        <f t="shared" ca="1" si="61"/>
        <v>251.30080280677018</v>
      </c>
      <c r="BL76" s="138">
        <f t="shared" ca="1" si="62"/>
        <v>257.14356959954773</v>
      </c>
      <c r="BM76" s="138">
        <f t="shared" ca="1" si="63"/>
        <v>263.12218125797432</v>
      </c>
      <c r="BN76" s="138">
        <f t="shared" ca="1" si="64"/>
        <v>269.23979618767828</v>
      </c>
      <c r="BO76" s="138">
        <f t="shared" ca="1" si="65"/>
        <v>275.4996462275094</v>
      </c>
      <c r="BP76" s="138">
        <f t="shared" ca="1" si="66"/>
        <v>281.90503835686826</v>
      </c>
      <c r="BQ76" s="138">
        <f t="shared" ca="1" si="67"/>
        <v>288.45935644273078</v>
      </c>
      <c r="BR76" s="138">
        <f t="shared" ca="1" si="68"/>
        <v>295.1660630272915</v>
      </c>
      <c r="BS76" s="138">
        <f t="shared" ca="1" si="69"/>
        <v>302.02870115716968</v>
      </c>
    </row>
    <row r="77" spans="3:71" x14ac:dyDescent="0.2">
      <c r="C77" s="138" t="str">
        <f t="shared" ca="1" si="2"/>
        <v/>
      </c>
      <c r="D77" s="138" t="str">
        <f t="shared" ca="1" si="3"/>
        <v/>
      </c>
      <c r="E77" s="138" t="str">
        <f t="shared" ca="1" si="4"/>
        <v/>
      </c>
      <c r="F77" s="138" t="str">
        <f t="shared" ca="1" si="5"/>
        <v/>
      </c>
      <c r="G77" s="138" t="str">
        <f t="shared" ca="1" si="6"/>
        <v/>
      </c>
      <c r="H77" s="138" t="str">
        <f t="shared" ca="1" si="7"/>
        <v/>
      </c>
      <c r="I77" s="138" t="str">
        <f t="shared" ca="1" si="8"/>
        <v/>
      </c>
      <c r="J77" s="138" t="str">
        <f t="shared" ca="1" si="9"/>
        <v/>
      </c>
      <c r="K77" s="138" t="str">
        <f t="shared" ca="1" si="10"/>
        <v/>
      </c>
      <c r="L77" s="138" t="str">
        <f t="shared" ca="1" si="11"/>
        <v/>
      </c>
      <c r="M77" s="138" t="str">
        <f t="shared" ca="1" si="12"/>
        <v/>
      </c>
      <c r="N77" s="138" t="str">
        <f t="shared" ca="1" si="13"/>
        <v/>
      </c>
      <c r="O77" s="138" t="str">
        <f t="shared" ca="1" si="14"/>
        <v/>
      </c>
      <c r="P77" s="138" t="str">
        <f t="shared" ca="1" si="15"/>
        <v/>
      </c>
      <c r="Q77" s="138" t="str">
        <f t="shared" ca="1" si="16"/>
        <v/>
      </c>
      <c r="R77" s="138" t="str">
        <f t="shared" ca="1" si="17"/>
        <v/>
      </c>
      <c r="S77" s="138" t="str">
        <f t="shared" ca="1" si="18"/>
        <v/>
      </c>
      <c r="T77" s="138" t="str">
        <f t="shared" ca="1" si="19"/>
        <v/>
      </c>
      <c r="U77" s="138" t="str">
        <f t="shared" ca="1" si="20"/>
        <v/>
      </c>
      <c r="V77" s="138" t="str">
        <f t="shared" ca="1" si="21"/>
        <v/>
      </c>
      <c r="W77" s="138" t="str">
        <f t="shared" ca="1" si="22"/>
        <v/>
      </c>
      <c r="X77" s="138" t="str">
        <f t="shared" ca="1" si="23"/>
        <v/>
      </c>
      <c r="Y77" s="138" t="str">
        <f t="shared" ca="1" si="24"/>
        <v/>
      </c>
      <c r="Z77" s="138" t="str">
        <f t="shared" ca="1" si="25"/>
        <v/>
      </c>
      <c r="AA77" s="138" t="str">
        <f t="shared" ca="1" si="26"/>
        <v/>
      </c>
      <c r="AB77" s="138" t="str">
        <f t="shared" ca="1" si="27"/>
        <v/>
      </c>
      <c r="AC77" s="138" t="str">
        <f t="shared" ca="1" si="28"/>
        <v/>
      </c>
      <c r="AD77" s="138" t="str">
        <f t="shared" ca="1" si="29"/>
        <v/>
      </c>
      <c r="AE77" s="138" t="str">
        <f t="shared" ca="1" si="30"/>
        <v/>
      </c>
      <c r="AF77" s="138" t="str">
        <f t="shared" ca="1" si="31"/>
        <v/>
      </c>
      <c r="AG77" s="138" t="str">
        <f t="shared" ca="1" si="32"/>
        <v/>
      </c>
      <c r="AH77" s="138" t="str">
        <f t="shared" ca="1" si="33"/>
        <v/>
      </c>
      <c r="AI77" s="138" t="str">
        <f t="shared" ca="1" si="34"/>
        <v/>
      </c>
      <c r="AJ77" s="138" t="str">
        <f t="shared" ca="1" si="35"/>
        <v/>
      </c>
      <c r="AK77" s="138" t="str">
        <f t="shared" ca="1" si="36"/>
        <v/>
      </c>
      <c r="AL77" s="138" t="str">
        <f t="shared" ca="1" si="37"/>
        <v/>
      </c>
      <c r="AM77" s="138" t="str">
        <f t="shared" ca="1" si="38"/>
        <v/>
      </c>
      <c r="AN77" s="138" t="str">
        <f t="shared" ca="1" si="39"/>
        <v/>
      </c>
      <c r="AO77" s="138" t="str">
        <f t="shared" ca="1" si="40"/>
        <v/>
      </c>
      <c r="AP77" s="138" t="str">
        <f t="shared" ca="1" si="41"/>
        <v/>
      </c>
      <c r="AQ77" s="138" t="str">
        <f t="shared" ca="1" si="42"/>
        <v/>
      </c>
      <c r="AR77" s="138" t="str">
        <f t="shared" ca="1" si="43"/>
        <v/>
      </c>
      <c r="AS77" s="138" t="str">
        <f t="shared" ca="1" si="44"/>
        <v/>
      </c>
      <c r="AT77" s="138" t="str">
        <f t="shared" ca="1" si="45"/>
        <v/>
      </c>
      <c r="AU77" s="138" t="str">
        <f t="shared" ca="1" si="46"/>
        <v/>
      </c>
      <c r="AV77" s="138" t="str">
        <f t="shared" ca="1" si="47"/>
        <v/>
      </c>
      <c r="AW77" s="138" t="str">
        <f t="shared" ca="1" si="48"/>
        <v/>
      </c>
      <c r="AX77" s="138" t="str">
        <f t="shared" ca="1" si="49"/>
        <v/>
      </c>
      <c r="AY77" s="138" t="str">
        <f t="shared" ca="1" si="50"/>
        <v/>
      </c>
      <c r="AZ77" s="138" t="str">
        <f t="shared" ca="1" si="51"/>
        <v/>
      </c>
      <c r="BA77" s="138" t="str">
        <f t="shared" ca="1" si="52"/>
        <v/>
      </c>
      <c r="BB77" s="138" t="str">
        <f t="shared" ca="1" si="53"/>
        <v/>
      </c>
      <c r="BC77" s="138" t="str">
        <f t="shared" ca="1" si="54"/>
        <v/>
      </c>
      <c r="BD77" s="138" t="str">
        <f t="shared" ca="1" si="55"/>
        <v/>
      </c>
      <c r="BE77" s="138" t="str">
        <f t="shared" ca="1" si="56"/>
        <v/>
      </c>
      <c r="BF77" s="138">
        <f t="shared" ca="1" si="57"/>
        <v>213.95445277016159</v>
      </c>
      <c r="BG77" s="138">
        <f t="shared" ca="1" si="58"/>
        <v>218.92891348755774</v>
      </c>
      <c r="BH77" s="138">
        <f t="shared" ca="1" si="59"/>
        <v>224.01903087443904</v>
      </c>
      <c r="BI77" s="138">
        <f t="shared" ca="1" si="60"/>
        <v>229.22749395901505</v>
      </c>
      <c r="BJ77" s="138">
        <f t="shared" ca="1" si="60"/>
        <v>234.55705428964868</v>
      </c>
      <c r="BK77" s="138">
        <f t="shared" ca="1" si="61"/>
        <v>240.0105273884555</v>
      </c>
      <c r="BL77" s="138">
        <f t="shared" ca="1" si="62"/>
        <v>245.59079423869937</v>
      </c>
      <c r="BM77" s="138">
        <f t="shared" ca="1" si="63"/>
        <v>251.30080280677021</v>
      </c>
      <c r="BN77" s="138">
        <f t="shared" ca="1" si="64"/>
        <v>257.14356959954773</v>
      </c>
      <c r="BO77" s="138">
        <f t="shared" ca="1" si="65"/>
        <v>263.12218125797432</v>
      </c>
      <c r="BP77" s="138">
        <f t="shared" ca="1" si="66"/>
        <v>269.23979618767828</v>
      </c>
      <c r="BQ77" s="138">
        <f t="shared" ca="1" si="67"/>
        <v>275.4996462275094</v>
      </c>
      <c r="BR77" s="138">
        <f t="shared" ca="1" si="68"/>
        <v>281.90503835686826</v>
      </c>
      <c r="BS77" s="138">
        <f t="shared" ca="1" si="69"/>
        <v>288.45935644273078</v>
      </c>
    </row>
    <row r="78" spans="3:71" x14ac:dyDescent="0.2">
      <c r="C78" s="138" t="str">
        <f t="shared" ca="1" si="2"/>
        <v/>
      </c>
      <c r="D78" s="138" t="str">
        <f t="shared" ca="1" si="3"/>
        <v/>
      </c>
      <c r="E78" s="138" t="str">
        <f t="shared" ca="1" si="4"/>
        <v/>
      </c>
      <c r="F78" s="138" t="str">
        <f t="shared" ca="1" si="5"/>
        <v/>
      </c>
      <c r="G78" s="138" t="str">
        <f t="shared" ca="1" si="6"/>
        <v/>
      </c>
      <c r="H78" s="138" t="str">
        <f t="shared" ca="1" si="7"/>
        <v/>
      </c>
      <c r="I78" s="138" t="str">
        <f t="shared" ca="1" si="8"/>
        <v/>
      </c>
      <c r="J78" s="138" t="str">
        <f t="shared" ca="1" si="9"/>
        <v/>
      </c>
      <c r="K78" s="138" t="str">
        <f t="shared" ca="1" si="10"/>
        <v/>
      </c>
      <c r="L78" s="138" t="str">
        <f t="shared" ca="1" si="11"/>
        <v/>
      </c>
      <c r="M78" s="138" t="str">
        <f t="shared" ca="1" si="12"/>
        <v/>
      </c>
      <c r="N78" s="138" t="str">
        <f t="shared" ca="1" si="13"/>
        <v/>
      </c>
      <c r="O78" s="138" t="str">
        <f t="shared" ca="1" si="14"/>
        <v/>
      </c>
      <c r="P78" s="138" t="str">
        <f t="shared" ca="1" si="15"/>
        <v/>
      </c>
      <c r="Q78" s="138" t="str">
        <f t="shared" ca="1" si="16"/>
        <v/>
      </c>
      <c r="R78" s="138" t="str">
        <f t="shared" ca="1" si="17"/>
        <v/>
      </c>
      <c r="S78" s="138" t="str">
        <f t="shared" ca="1" si="18"/>
        <v/>
      </c>
      <c r="T78" s="138" t="str">
        <f t="shared" ca="1" si="19"/>
        <v/>
      </c>
      <c r="U78" s="138" t="str">
        <f t="shared" ca="1" si="20"/>
        <v/>
      </c>
      <c r="V78" s="138" t="str">
        <f t="shared" ca="1" si="21"/>
        <v/>
      </c>
      <c r="W78" s="138" t="str">
        <f t="shared" ca="1" si="22"/>
        <v/>
      </c>
      <c r="X78" s="138" t="str">
        <f t="shared" ca="1" si="23"/>
        <v/>
      </c>
      <c r="Y78" s="138" t="str">
        <f t="shared" ca="1" si="24"/>
        <v/>
      </c>
      <c r="Z78" s="138" t="str">
        <f t="shared" ca="1" si="25"/>
        <v/>
      </c>
      <c r="AA78" s="138" t="str">
        <f t="shared" ca="1" si="26"/>
        <v/>
      </c>
      <c r="AB78" s="138" t="str">
        <f t="shared" ca="1" si="27"/>
        <v/>
      </c>
      <c r="AC78" s="138" t="str">
        <f t="shared" ca="1" si="28"/>
        <v/>
      </c>
      <c r="AD78" s="138" t="str">
        <f t="shared" ca="1" si="29"/>
        <v/>
      </c>
      <c r="AE78" s="138" t="str">
        <f t="shared" ca="1" si="30"/>
        <v/>
      </c>
      <c r="AF78" s="138" t="str">
        <f t="shared" ca="1" si="31"/>
        <v/>
      </c>
      <c r="AG78" s="138" t="str">
        <f t="shared" ca="1" si="32"/>
        <v/>
      </c>
      <c r="AH78" s="138" t="str">
        <f t="shared" ca="1" si="33"/>
        <v/>
      </c>
      <c r="AI78" s="138" t="str">
        <f t="shared" ca="1" si="34"/>
        <v/>
      </c>
      <c r="AJ78" s="138" t="str">
        <f t="shared" ca="1" si="35"/>
        <v/>
      </c>
      <c r="AK78" s="138" t="str">
        <f t="shared" ca="1" si="36"/>
        <v/>
      </c>
      <c r="AL78" s="138" t="str">
        <f t="shared" ca="1" si="37"/>
        <v/>
      </c>
      <c r="AM78" s="138" t="str">
        <f t="shared" ca="1" si="38"/>
        <v/>
      </c>
      <c r="AN78" s="138" t="str">
        <f t="shared" ca="1" si="39"/>
        <v/>
      </c>
      <c r="AO78" s="138" t="str">
        <f t="shared" ca="1" si="40"/>
        <v/>
      </c>
      <c r="AP78" s="138" t="str">
        <f t="shared" ca="1" si="41"/>
        <v/>
      </c>
      <c r="AQ78" s="138" t="str">
        <f t="shared" ca="1" si="42"/>
        <v/>
      </c>
      <c r="AR78" s="138" t="str">
        <f t="shared" ca="1" si="43"/>
        <v/>
      </c>
      <c r="AS78" s="138" t="str">
        <f t="shared" ca="1" si="44"/>
        <v/>
      </c>
      <c r="AT78" s="138" t="str">
        <f t="shared" ca="1" si="45"/>
        <v/>
      </c>
      <c r="AU78" s="138" t="str">
        <f t="shared" ca="1" si="46"/>
        <v/>
      </c>
      <c r="AV78" s="138" t="str">
        <f t="shared" ca="1" si="47"/>
        <v/>
      </c>
      <c r="AW78" s="138" t="str">
        <f t="shared" ca="1" si="48"/>
        <v/>
      </c>
      <c r="AX78" s="138" t="str">
        <f t="shared" ca="1" si="49"/>
        <v/>
      </c>
      <c r="AY78" s="138" t="str">
        <f t="shared" ca="1" si="50"/>
        <v/>
      </c>
      <c r="AZ78" s="138" t="str">
        <f t="shared" ca="1" si="51"/>
        <v/>
      </c>
      <c r="BA78" s="138" t="str">
        <f t="shared" ca="1" si="52"/>
        <v/>
      </c>
      <c r="BB78" s="138" t="str">
        <f t="shared" ca="1" si="53"/>
        <v/>
      </c>
      <c r="BC78" s="138" t="str">
        <f t="shared" ca="1" si="54"/>
        <v/>
      </c>
      <c r="BD78" s="138" t="str">
        <f t="shared" ca="1" si="55"/>
        <v/>
      </c>
      <c r="BE78" s="138" t="str">
        <f t="shared" ca="1" si="56"/>
        <v/>
      </c>
      <c r="BF78" s="138" t="str">
        <f t="shared" ca="1" si="57"/>
        <v/>
      </c>
      <c r="BG78" s="138">
        <f t="shared" ca="1" si="58"/>
        <v>209.09302079362351</v>
      </c>
      <c r="BH78" s="138">
        <f t="shared" ca="1" si="59"/>
        <v>213.95445277016159</v>
      </c>
      <c r="BI78" s="138">
        <f t="shared" ca="1" si="60"/>
        <v>218.92891348755774</v>
      </c>
      <c r="BJ78" s="138">
        <f t="shared" ca="1" si="60"/>
        <v>224.01903087443904</v>
      </c>
      <c r="BK78" s="138">
        <f t="shared" ca="1" si="61"/>
        <v>229.22749395901505</v>
      </c>
      <c r="BL78" s="138">
        <f t="shared" ca="1" si="62"/>
        <v>234.55705428964868</v>
      </c>
      <c r="BM78" s="138">
        <f t="shared" ca="1" si="63"/>
        <v>240.0105273884555</v>
      </c>
      <c r="BN78" s="138">
        <f t="shared" ca="1" si="64"/>
        <v>245.59079423869937</v>
      </c>
      <c r="BO78" s="138">
        <f t="shared" ca="1" si="65"/>
        <v>251.30080280677021</v>
      </c>
      <c r="BP78" s="138">
        <f t="shared" ca="1" si="66"/>
        <v>257.14356959954773</v>
      </c>
      <c r="BQ78" s="138">
        <f t="shared" ca="1" si="67"/>
        <v>263.12218125797432</v>
      </c>
      <c r="BR78" s="138">
        <f t="shared" ca="1" si="68"/>
        <v>269.23979618767828</v>
      </c>
      <c r="BS78" s="138">
        <f t="shared" ca="1" si="69"/>
        <v>275.4996462275094</v>
      </c>
    </row>
    <row r="79" spans="3:71" x14ac:dyDescent="0.2">
      <c r="C79" s="138" t="str">
        <f t="shared" ca="1" si="2"/>
        <v/>
      </c>
      <c r="D79" s="138" t="str">
        <f t="shared" ca="1" si="3"/>
        <v/>
      </c>
      <c r="E79" s="138" t="str">
        <f t="shared" ca="1" si="4"/>
        <v/>
      </c>
      <c r="F79" s="138" t="str">
        <f t="shared" ca="1" si="5"/>
        <v/>
      </c>
      <c r="G79" s="138" t="str">
        <f t="shared" ca="1" si="6"/>
        <v/>
      </c>
      <c r="H79" s="138" t="str">
        <f t="shared" ca="1" si="7"/>
        <v/>
      </c>
      <c r="I79" s="138" t="str">
        <f t="shared" ca="1" si="8"/>
        <v/>
      </c>
      <c r="J79" s="138" t="str">
        <f t="shared" ca="1" si="9"/>
        <v/>
      </c>
      <c r="K79" s="138" t="str">
        <f t="shared" ca="1" si="10"/>
        <v/>
      </c>
      <c r="L79" s="138" t="str">
        <f t="shared" ca="1" si="11"/>
        <v/>
      </c>
      <c r="M79" s="138" t="str">
        <f t="shared" ca="1" si="12"/>
        <v/>
      </c>
      <c r="N79" s="138" t="str">
        <f t="shared" ca="1" si="13"/>
        <v/>
      </c>
      <c r="O79" s="138" t="str">
        <f t="shared" ca="1" si="14"/>
        <v/>
      </c>
      <c r="P79" s="138" t="str">
        <f t="shared" ca="1" si="15"/>
        <v/>
      </c>
      <c r="Q79" s="138" t="str">
        <f t="shared" ca="1" si="16"/>
        <v/>
      </c>
      <c r="R79" s="138" t="str">
        <f t="shared" ca="1" si="17"/>
        <v/>
      </c>
      <c r="S79" s="138" t="str">
        <f t="shared" ca="1" si="18"/>
        <v/>
      </c>
      <c r="T79" s="138" t="str">
        <f t="shared" ca="1" si="19"/>
        <v/>
      </c>
      <c r="U79" s="138" t="str">
        <f t="shared" ca="1" si="20"/>
        <v/>
      </c>
      <c r="V79" s="138" t="str">
        <f t="shared" ca="1" si="21"/>
        <v/>
      </c>
      <c r="W79" s="138" t="str">
        <f t="shared" ca="1" si="22"/>
        <v/>
      </c>
      <c r="X79" s="138" t="str">
        <f t="shared" ca="1" si="23"/>
        <v/>
      </c>
      <c r="Y79" s="138" t="str">
        <f t="shared" ca="1" si="24"/>
        <v/>
      </c>
      <c r="Z79" s="138" t="str">
        <f t="shared" ca="1" si="25"/>
        <v/>
      </c>
      <c r="AA79" s="138" t="str">
        <f t="shared" ca="1" si="26"/>
        <v/>
      </c>
      <c r="AB79" s="138" t="str">
        <f t="shared" ca="1" si="27"/>
        <v/>
      </c>
      <c r="AC79" s="138" t="str">
        <f t="shared" ca="1" si="28"/>
        <v/>
      </c>
      <c r="AD79" s="138" t="str">
        <f t="shared" ca="1" si="29"/>
        <v/>
      </c>
      <c r="AE79" s="138" t="str">
        <f t="shared" ca="1" si="30"/>
        <v/>
      </c>
      <c r="AF79" s="138" t="str">
        <f t="shared" ca="1" si="31"/>
        <v/>
      </c>
      <c r="AG79" s="138" t="str">
        <f t="shared" ca="1" si="32"/>
        <v/>
      </c>
      <c r="AH79" s="138" t="str">
        <f t="shared" ca="1" si="33"/>
        <v/>
      </c>
      <c r="AI79" s="138" t="str">
        <f t="shared" ca="1" si="34"/>
        <v/>
      </c>
      <c r="AJ79" s="138" t="str">
        <f t="shared" ca="1" si="35"/>
        <v/>
      </c>
      <c r="AK79" s="138" t="str">
        <f t="shared" ca="1" si="36"/>
        <v/>
      </c>
      <c r="AL79" s="138" t="str">
        <f t="shared" ca="1" si="37"/>
        <v/>
      </c>
      <c r="AM79" s="138" t="str">
        <f t="shared" ca="1" si="38"/>
        <v/>
      </c>
      <c r="AN79" s="138" t="str">
        <f t="shared" ca="1" si="39"/>
        <v/>
      </c>
      <c r="AO79" s="138" t="str">
        <f t="shared" ca="1" si="40"/>
        <v/>
      </c>
      <c r="AP79" s="138" t="str">
        <f t="shared" ca="1" si="41"/>
        <v/>
      </c>
      <c r="AQ79" s="138" t="str">
        <f t="shared" ca="1" si="42"/>
        <v/>
      </c>
      <c r="AR79" s="138" t="str">
        <f t="shared" ca="1" si="43"/>
        <v/>
      </c>
      <c r="AS79" s="138" t="str">
        <f t="shared" ca="1" si="44"/>
        <v/>
      </c>
      <c r="AT79" s="138" t="str">
        <f t="shared" ca="1" si="45"/>
        <v/>
      </c>
      <c r="AU79" s="138" t="str">
        <f t="shared" ca="1" si="46"/>
        <v/>
      </c>
      <c r="AV79" s="138" t="str">
        <f t="shared" ca="1" si="47"/>
        <v/>
      </c>
      <c r="AW79" s="138" t="str">
        <f t="shared" ca="1" si="48"/>
        <v/>
      </c>
      <c r="AX79" s="138" t="str">
        <f t="shared" ca="1" si="49"/>
        <v/>
      </c>
      <c r="AY79" s="138" t="str">
        <f t="shared" ca="1" si="50"/>
        <v/>
      </c>
      <c r="AZ79" s="138" t="str">
        <f t="shared" ca="1" si="51"/>
        <v/>
      </c>
      <c r="BA79" s="138" t="str">
        <f t="shared" ca="1" si="52"/>
        <v/>
      </c>
      <c r="BB79" s="138" t="str">
        <f t="shared" ca="1" si="53"/>
        <v/>
      </c>
      <c r="BC79" s="138" t="str">
        <f t="shared" ca="1" si="54"/>
        <v/>
      </c>
      <c r="BD79" s="138" t="str">
        <f t="shared" ca="1" si="55"/>
        <v/>
      </c>
      <c r="BE79" s="138" t="str">
        <f t="shared" ca="1" si="56"/>
        <v/>
      </c>
      <c r="BF79" s="138" t="str">
        <f t="shared" ca="1" si="57"/>
        <v/>
      </c>
      <c r="BG79" s="138" t="str">
        <f t="shared" ca="1" si="58"/>
        <v/>
      </c>
      <c r="BH79" s="138">
        <f t="shared" ca="1" si="59"/>
        <v>204.3420493406058</v>
      </c>
      <c r="BI79" s="138">
        <f t="shared" ca="1" si="60"/>
        <v>209.09302079362351</v>
      </c>
      <c r="BJ79" s="138">
        <f t="shared" ca="1" si="60"/>
        <v>213.95445277016159</v>
      </c>
      <c r="BK79" s="138">
        <f t="shared" ca="1" si="61"/>
        <v>218.92891348755774</v>
      </c>
      <c r="BL79" s="138">
        <f t="shared" ca="1" si="62"/>
        <v>224.01903087443904</v>
      </c>
      <c r="BM79" s="138">
        <f t="shared" ca="1" si="63"/>
        <v>229.22749395901505</v>
      </c>
      <c r="BN79" s="138">
        <f t="shared" ca="1" si="64"/>
        <v>234.55705428964868</v>
      </c>
      <c r="BO79" s="138">
        <f t="shared" ca="1" si="65"/>
        <v>240.0105273884555</v>
      </c>
      <c r="BP79" s="138">
        <f t="shared" ca="1" si="66"/>
        <v>245.59079423869937</v>
      </c>
      <c r="BQ79" s="138">
        <f t="shared" ca="1" si="67"/>
        <v>251.30080280677021</v>
      </c>
      <c r="BR79" s="138">
        <f t="shared" ca="1" si="68"/>
        <v>257.14356959954773</v>
      </c>
      <c r="BS79" s="138">
        <f t="shared" ca="1" si="69"/>
        <v>263.12218125797432</v>
      </c>
    </row>
    <row r="80" spans="3:71" x14ac:dyDescent="0.2">
      <c r="C80" s="138" t="str">
        <f t="shared" ca="1" si="2"/>
        <v/>
      </c>
      <c r="D80" s="138" t="str">
        <f t="shared" ca="1" si="3"/>
        <v/>
      </c>
      <c r="E80" s="138" t="str">
        <f t="shared" ca="1" si="4"/>
        <v/>
      </c>
      <c r="F80" s="138" t="str">
        <f t="shared" ca="1" si="5"/>
        <v/>
      </c>
      <c r="G80" s="138" t="str">
        <f t="shared" ca="1" si="6"/>
        <v/>
      </c>
      <c r="H80" s="138" t="str">
        <f t="shared" ca="1" si="7"/>
        <v/>
      </c>
      <c r="I80" s="138" t="str">
        <f t="shared" ca="1" si="8"/>
        <v/>
      </c>
      <c r="J80" s="138" t="str">
        <f t="shared" ca="1" si="9"/>
        <v/>
      </c>
      <c r="K80" s="138" t="str">
        <f t="shared" ca="1" si="10"/>
        <v/>
      </c>
      <c r="L80" s="138" t="str">
        <f t="shared" ca="1" si="11"/>
        <v/>
      </c>
      <c r="M80" s="138" t="str">
        <f t="shared" ca="1" si="12"/>
        <v/>
      </c>
      <c r="N80" s="138" t="str">
        <f t="shared" ca="1" si="13"/>
        <v/>
      </c>
      <c r="O80" s="138" t="str">
        <f t="shared" ca="1" si="14"/>
        <v/>
      </c>
      <c r="P80" s="138" t="str">
        <f t="shared" ca="1" si="15"/>
        <v/>
      </c>
      <c r="Q80" s="138" t="str">
        <f t="shared" ca="1" si="16"/>
        <v/>
      </c>
      <c r="R80" s="138" t="str">
        <f t="shared" ca="1" si="17"/>
        <v/>
      </c>
      <c r="S80" s="138" t="str">
        <f t="shared" ca="1" si="18"/>
        <v/>
      </c>
      <c r="T80" s="138" t="str">
        <f t="shared" ca="1" si="19"/>
        <v/>
      </c>
      <c r="U80" s="138" t="str">
        <f t="shared" ca="1" si="20"/>
        <v/>
      </c>
      <c r="V80" s="138" t="str">
        <f t="shared" ca="1" si="21"/>
        <v/>
      </c>
      <c r="W80" s="138" t="str">
        <f t="shared" ca="1" si="22"/>
        <v/>
      </c>
      <c r="X80" s="138" t="str">
        <f t="shared" ca="1" si="23"/>
        <v/>
      </c>
      <c r="Y80" s="138" t="str">
        <f t="shared" ca="1" si="24"/>
        <v/>
      </c>
      <c r="Z80" s="138" t="str">
        <f t="shared" ca="1" si="25"/>
        <v/>
      </c>
      <c r="AA80" s="138" t="str">
        <f t="shared" ca="1" si="26"/>
        <v/>
      </c>
      <c r="AB80" s="138" t="str">
        <f t="shared" ca="1" si="27"/>
        <v/>
      </c>
      <c r="AC80" s="138" t="str">
        <f t="shared" ca="1" si="28"/>
        <v/>
      </c>
      <c r="AD80" s="138" t="str">
        <f t="shared" ca="1" si="29"/>
        <v/>
      </c>
      <c r="AE80" s="138" t="str">
        <f t="shared" ca="1" si="30"/>
        <v/>
      </c>
      <c r="AF80" s="138" t="str">
        <f t="shared" ca="1" si="31"/>
        <v/>
      </c>
      <c r="AG80" s="138" t="str">
        <f t="shared" ca="1" si="32"/>
        <v/>
      </c>
      <c r="AH80" s="138" t="str">
        <f t="shared" ca="1" si="33"/>
        <v/>
      </c>
      <c r="AI80" s="138" t="str">
        <f t="shared" ca="1" si="34"/>
        <v/>
      </c>
      <c r="AJ80" s="138" t="str">
        <f t="shared" ca="1" si="35"/>
        <v/>
      </c>
      <c r="AK80" s="138" t="str">
        <f t="shared" ca="1" si="36"/>
        <v/>
      </c>
      <c r="AL80" s="138" t="str">
        <f t="shared" ca="1" si="37"/>
        <v/>
      </c>
      <c r="AM80" s="138" t="str">
        <f t="shared" ca="1" si="38"/>
        <v/>
      </c>
      <c r="AN80" s="138" t="str">
        <f t="shared" ca="1" si="39"/>
        <v/>
      </c>
      <c r="AO80" s="138" t="str">
        <f t="shared" ca="1" si="40"/>
        <v/>
      </c>
      <c r="AP80" s="138" t="str">
        <f t="shared" ca="1" si="41"/>
        <v/>
      </c>
      <c r="AQ80" s="138" t="str">
        <f t="shared" ca="1" si="42"/>
        <v/>
      </c>
      <c r="AR80" s="138" t="str">
        <f t="shared" ca="1" si="43"/>
        <v/>
      </c>
      <c r="AS80" s="138" t="str">
        <f t="shared" ca="1" si="44"/>
        <v/>
      </c>
      <c r="AT80" s="138" t="str">
        <f t="shared" ca="1" si="45"/>
        <v/>
      </c>
      <c r="AU80" s="138" t="str">
        <f t="shared" ca="1" si="46"/>
        <v/>
      </c>
      <c r="AV80" s="138" t="str">
        <f t="shared" ca="1" si="47"/>
        <v/>
      </c>
      <c r="AW80" s="138" t="str">
        <f t="shared" ca="1" si="48"/>
        <v/>
      </c>
      <c r="AX80" s="138" t="str">
        <f t="shared" ca="1" si="49"/>
        <v/>
      </c>
      <c r="AY80" s="138" t="str">
        <f t="shared" ca="1" si="50"/>
        <v/>
      </c>
      <c r="AZ80" s="138" t="str">
        <f t="shared" ca="1" si="51"/>
        <v/>
      </c>
      <c r="BA80" s="138" t="str">
        <f t="shared" ca="1" si="52"/>
        <v/>
      </c>
      <c r="BB80" s="138" t="str">
        <f t="shared" ca="1" si="53"/>
        <v/>
      </c>
      <c r="BC80" s="138" t="str">
        <f t="shared" ca="1" si="54"/>
        <v/>
      </c>
      <c r="BD80" s="138" t="str">
        <f t="shared" ca="1" si="55"/>
        <v/>
      </c>
      <c r="BE80" s="138" t="str">
        <f t="shared" ca="1" si="56"/>
        <v/>
      </c>
      <c r="BF80" s="138" t="str">
        <f t="shared" ca="1" si="57"/>
        <v/>
      </c>
      <c r="BG80" s="138" t="str">
        <f t="shared" ca="1" si="58"/>
        <v/>
      </c>
      <c r="BH80" s="138" t="str">
        <f t="shared" ca="1" si="59"/>
        <v/>
      </c>
      <c r="BI80" s="138">
        <f t="shared" ca="1" si="60"/>
        <v>199.69902854831182</v>
      </c>
      <c r="BJ80" s="138">
        <f t="shared" ca="1" si="60"/>
        <v>204.34204934060583</v>
      </c>
      <c r="BK80" s="138">
        <f t="shared" ca="1" si="61"/>
        <v>209.09302079362354</v>
      </c>
      <c r="BL80" s="138">
        <f t="shared" ca="1" si="62"/>
        <v>213.95445277016162</v>
      </c>
      <c r="BM80" s="138">
        <f t="shared" ca="1" si="63"/>
        <v>218.92891348755776</v>
      </c>
      <c r="BN80" s="138">
        <f t="shared" ca="1" si="64"/>
        <v>224.01903087443907</v>
      </c>
      <c r="BO80" s="138">
        <f t="shared" ca="1" si="65"/>
        <v>229.22749395901508</v>
      </c>
      <c r="BP80" s="138">
        <f t="shared" ca="1" si="66"/>
        <v>234.5570542896487</v>
      </c>
      <c r="BQ80" s="138">
        <f t="shared" ca="1" si="67"/>
        <v>240.01052738845553</v>
      </c>
      <c r="BR80" s="138">
        <f t="shared" ca="1" si="68"/>
        <v>245.5907942386994</v>
      </c>
      <c r="BS80" s="138">
        <f t="shared" ca="1" si="69"/>
        <v>251.30080280677024</v>
      </c>
    </row>
    <row r="81" spans="2:71" x14ac:dyDescent="0.2">
      <c r="C81" s="138" t="str">
        <f t="shared" ca="1" si="2"/>
        <v/>
      </c>
      <c r="D81" s="138" t="str">
        <f t="shared" ca="1" si="3"/>
        <v/>
      </c>
      <c r="E81" s="138" t="str">
        <f t="shared" ca="1" si="4"/>
        <v/>
      </c>
      <c r="F81" s="138" t="str">
        <f t="shared" ca="1" si="5"/>
        <v/>
      </c>
      <c r="G81" s="138" t="str">
        <f t="shared" ca="1" si="6"/>
        <v/>
      </c>
      <c r="H81" s="138" t="str">
        <f t="shared" ca="1" si="7"/>
        <v/>
      </c>
      <c r="I81" s="138" t="str">
        <f t="shared" ca="1" si="8"/>
        <v/>
      </c>
      <c r="J81" s="138" t="str">
        <f t="shared" ca="1" si="9"/>
        <v/>
      </c>
      <c r="K81" s="138" t="str">
        <f t="shared" ca="1" si="10"/>
        <v/>
      </c>
      <c r="L81" s="138" t="str">
        <f t="shared" ca="1" si="11"/>
        <v/>
      </c>
      <c r="M81" s="138" t="str">
        <f t="shared" ca="1" si="12"/>
        <v/>
      </c>
      <c r="N81" s="138" t="str">
        <f t="shared" ca="1" si="13"/>
        <v/>
      </c>
      <c r="O81" s="138" t="str">
        <f t="shared" ca="1" si="14"/>
        <v/>
      </c>
      <c r="P81" s="138" t="str">
        <f t="shared" ca="1" si="15"/>
        <v/>
      </c>
      <c r="Q81" s="138" t="str">
        <f t="shared" ca="1" si="16"/>
        <v/>
      </c>
      <c r="R81" s="138" t="str">
        <f t="shared" ca="1" si="17"/>
        <v/>
      </c>
      <c r="S81" s="138" t="str">
        <f t="shared" ca="1" si="18"/>
        <v/>
      </c>
      <c r="T81" s="138" t="str">
        <f t="shared" ca="1" si="19"/>
        <v/>
      </c>
      <c r="U81" s="138" t="str">
        <f t="shared" ca="1" si="20"/>
        <v/>
      </c>
      <c r="V81" s="138" t="str">
        <f t="shared" ca="1" si="21"/>
        <v/>
      </c>
      <c r="W81" s="138" t="str">
        <f t="shared" ca="1" si="22"/>
        <v/>
      </c>
      <c r="X81" s="138" t="str">
        <f t="shared" ca="1" si="23"/>
        <v/>
      </c>
      <c r="Y81" s="138" t="str">
        <f t="shared" ca="1" si="24"/>
        <v/>
      </c>
      <c r="Z81" s="138" t="str">
        <f t="shared" ca="1" si="25"/>
        <v/>
      </c>
      <c r="AA81" s="138" t="str">
        <f t="shared" ca="1" si="26"/>
        <v/>
      </c>
      <c r="AB81" s="138" t="str">
        <f t="shared" ca="1" si="27"/>
        <v/>
      </c>
      <c r="AC81" s="138" t="str">
        <f t="shared" ca="1" si="28"/>
        <v/>
      </c>
      <c r="AD81" s="138" t="str">
        <f t="shared" ca="1" si="29"/>
        <v/>
      </c>
      <c r="AE81" s="138" t="str">
        <f t="shared" ca="1" si="30"/>
        <v/>
      </c>
      <c r="AF81" s="138" t="str">
        <f t="shared" ca="1" si="31"/>
        <v/>
      </c>
      <c r="AG81" s="138" t="str">
        <f t="shared" ca="1" si="32"/>
        <v/>
      </c>
      <c r="AH81" s="138" t="str">
        <f t="shared" ca="1" si="33"/>
        <v/>
      </c>
      <c r="AI81" s="138" t="str">
        <f t="shared" ca="1" si="34"/>
        <v/>
      </c>
      <c r="AJ81" s="138" t="str">
        <f t="shared" ca="1" si="35"/>
        <v/>
      </c>
      <c r="AK81" s="138" t="str">
        <f t="shared" ca="1" si="36"/>
        <v/>
      </c>
      <c r="AL81" s="138" t="str">
        <f t="shared" ca="1" si="37"/>
        <v/>
      </c>
      <c r="AM81" s="138" t="str">
        <f t="shared" ca="1" si="38"/>
        <v/>
      </c>
      <c r="AN81" s="138" t="str">
        <f t="shared" ca="1" si="39"/>
        <v/>
      </c>
      <c r="AO81" s="138" t="str">
        <f t="shared" ca="1" si="40"/>
        <v/>
      </c>
      <c r="AP81" s="138" t="str">
        <f t="shared" ca="1" si="41"/>
        <v/>
      </c>
      <c r="AQ81" s="138" t="str">
        <f t="shared" ca="1" si="42"/>
        <v/>
      </c>
      <c r="AR81" s="138" t="str">
        <f t="shared" ca="1" si="43"/>
        <v/>
      </c>
      <c r="AS81" s="138" t="str">
        <f t="shared" ca="1" si="44"/>
        <v/>
      </c>
      <c r="AT81" s="138" t="str">
        <f t="shared" ca="1" si="45"/>
        <v/>
      </c>
      <c r="AU81" s="138" t="str">
        <f t="shared" ca="1" si="46"/>
        <v/>
      </c>
      <c r="AV81" s="138" t="str">
        <f t="shared" ca="1" si="47"/>
        <v/>
      </c>
      <c r="AW81" s="138" t="str">
        <f t="shared" ca="1" si="48"/>
        <v/>
      </c>
      <c r="AX81" s="138" t="str">
        <f t="shared" ca="1" si="49"/>
        <v/>
      </c>
      <c r="AY81" s="138" t="str">
        <f t="shared" ca="1" si="50"/>
        <v/>
      </c>
      <c r="AZ81" s="138" t="str">
        <f t="shared" ca="1" si="51"/>
        <v/>
      </c>
      <c r="BA81" s="138" t="str">
        <f t="shared" ca="1" si="52"/>
        <v/>
      </c>
      <c r="BB81" s="138" t="str">
        <f t="shared" ca="1" si="53"/>
        <v/>
      </c>
      <c r="BC81" s="138" t="str">
        <f t="shared" ca="1" si="54"/>
        <v/>
      </c>
      <c r="BD81" s="138" t="str">
        <f t="shared" ca="1" si="55"/>
        <v/>
      </c>
      <c r="BE81" s="138" t="str">
        <f t="shared" ca="1" si="56"/>
        <v/>
      </c>
      <c r="BF81" s="138" t="str">
        <f t="shared" ca="1" si="57"/>
        <v/>
      </c>
      <c r="BG81" s="138" t="str">
        <f t="shared" ca="1" si="58"/>
        <v/>
      </c>
      <c r="BH81" s="138" t="str">
        <f t="shared" ca="1" si="59"/>
        <v/>
      </c>
      <c r="BI81" s="138" t="str">
        <f t="shared" ca="1" si="60"/>
        <v/>
      </c>
      <c r="BJ81" s="138">
        <f t="shared" ca="1" si="60"/>
        <v>195.16150558256521</v>
      </c>
      <c r="BK81" s="138">
        <f t="shared" ca="1" si="61"/>
        <v>199.69902854831182</v>
      </c>
      <c r="BL81" s="138">
        <f t="shared" ca="1" si="62"/>
        <v>204.34204934060583</v>
      </c>
      <c r="BM81" s="138">
        <f t="shared" ca="1" si="63"/>
        <v>209.09302079362354</v>
      </c>
      <c r="BN81" s="138">
        <f t="shared" ca="1" si="64"/>
        <v>213.95445277016162</v>
      </c>
      <c r="BO81" s="138">
        <f t="shared" ca="1" si="65"/>
        <v>218.92891348755776</v>
      </c>
      <c r="BP81" s="138">
        <f t="shared" ca="1" si="66"/>
        <v>224.01903087443907</v>
      </c>
      <c r="BQ81" s="138">
        <f t="shared" ca="1" si="67"/>
        <v>229.22749395901508</v>
      </c>
      <c r="BR81" s="138">
        <f t="shared" ca="1" si="68"/>
        <v>234.5570542896487</v>
      </c>
      <c r="BS81" s="138">
        <f t="shared" ca="1" si="69"/>
        <v>240.01052738845553</v>
      </c>
    </row>
    <row r="82" spans="2:71" x14ac:dyDescent="0.2">
      <c r="C82" s="138" t="str">
        <f t="shared" ca="1" si="2"/>
        <v/>
      </c>
      <c r="D82" s="138" t="str">
        <f t="shared" ca="1" si="3"/>
        <v/>
      </c>
      <c r="E82" s="138" t="str">
        <f t="shared" ca="1" si="4"/>
        <v/>
      </c>
      <c r="F82" s="138" t="str">
        <f t="shared" ca="1" si="5"/>
        <v/>
      </c>
      <c r="G82" s="138" t="str">
        <f t="shared" ca="1" si="6"/>
        <v/>
      </c>
      <c r="H82" s="138" t="str">
        <f t="shared" ca="1" si="7"/>
        <v/>
      </c>
      <c r="I82" s="138" t="str">
        <f t="shared" ca="1" si="8"/>
        <v/>
      </c>
      <c r="J82" s="138" t="str">
        <f t="shared" ca="1" si="9"/>
        <v/>
      </c>
      <c r="K82" s="138" t="str">
        <f t="shared" ca="1" si="10"/>
        <v/>
      </c>
      <c r="L82" s="138" t="str">
        <f t="shared" ca="1" si="11"/>
        <v/>
      </c>
      <c r="M82" s="138" t="str">
        <f t="shared" ca="1" si="12"/>
        <v/>
      </c>
      <c r="N82" s="138" t="str">
        <f t="shared" ca="1" si="13"/>
        <v/>
      </c>
      <c r="O82" s="138" t="str">
        <f t="shared" ca="1" si="14"/>
        <v/>
      </c>
      <c r="P82" s="138" t="str">
        <f t="shared" ca="1" si="15"/>
        <v/>
      </c>
      <c r="Q82" s="138" t="str">
        <f t="shared" ca="1" si="16"/>
        <v/>
      </c>
      <c r="R82" s="138" t="str">
        <f t="shared" ca="1" si="17"/>
        <v/>
      </c>
      <c r="S82" s="138" t="str">
        <f t="shared" ca="1" si="18"/>
        <v/>
      </c>
      <c r="T82" s="138" t="str">
        <f t="shared" ca="1" si="19"/>
        <v/>
      </c>
      <c r="U82" s="138" t="str">
        <f t="shared" ca="1" si="20"/>
        <v/>
      </c>
      <c r="V82" s="138" t="str">
        <f t="shared" ca="1" si="21"/>
        <v/>
      </c>
      <c r="W82" s="138" t="str">
        <f t="shared" ca="1" si="22"/>
        <v/>
      </c>
      <c r="X82" s="138" t="str">
        <f t="shared" ca="1" si="23"/>
        <v/>
      </c>
      <c r="Y82" s="138" t="str">
        <f t="shared" ca="1" si="24"/>
        <v/>
      </c>
      <c r="Z82" s="138" t="str">
        <f t="shared" ca="1" si="25"/>
        <v/>
      </c>
      <c r="AA82" s="138" t="str">
        <f t="shared" ca="1" si="26"/>
        <v/>
      </c>
      <c r="AB82" s="138" t="str">
        <f t="shared" ca="1" si="27"/>
        <v/>
      </c>
      <c r="AC82" s="138" t="str">
        <f t="shared" ca="1" si="28"/>
        <v/>
      </c>
      <c r="AD82" s="138" t="str">
        <f t="shared" ca="1" si="29"/>
        <v/>
      </c>
      <c r="AE82" s="138" t="str">
        <f t="shared" ca="1" si="30"/>
        <v/>
      </c>
      <c r="AF82" s="138" t="str">
        <f t="shared" ca="1" si="31"/>
        <v/>
      </c>
      <c r="AG82" s="138" t="str">
        <f t="shared" ca="1" si="32"/>
        <v/>
      </c>
      <c r="AH82" s="138" t="str">
        <f t="shared" ca="1" si="33"/>
        <v/>
      </c>
      <c r="AI82" s="138" t="str">
        <f t="shared" ca="1" si="34"/>
        <v/>
      </c>
      <c r="AJ82" s="138" t="str">
        <f t="shared" ca="1" si="35"/>
        <v/>
      </c>
      <c r="AK82" s="138" t="str">
        <f t="shared" ca="1" si="36"/>
        <v/>
      </c>
      <c r="AL82" s="138" t="str">
        <f t="shared" ca="1" si="37"/>
        <v/>
      </c>
      <c r="AM82" s="138" t="str">
        <f t="shared" ca="1" si="38"/>
        <v/>
      </c>
      <c r="AN82" s="138" t="str">
        <f t="shared" ca="1" si="39"/>
        <v/>
      </c>
      <c r="AO82" s="138" t="str">
        <f t="shared" ca="1" si="40"/>
        <v/>
      </c>
      <c r="AP82" s="138" t="str">
        <f t="shared" ca="1" si="41"/>
        <v/>
      </c>
      <c r="AQ82" s="138" t="str">
        <f t="shared" ca="1" si="42"/>
        <v/>
      </c>
      <c r="AR82" s="138" t="str">
        <f t="shared" ca="1" si="43"/>
        <v/>
      </c>
      <c r="AS82" s="138" t="str">
        <f t="shared" ca="1" si="44"/>
        <v/>
      </c>
      <c r="AT82" s="138" t="str">
        <f t="shared" ca="1" si="45"/>
        <v/>
      </c>
      <c r="AU82" s="138" t="str">
        <f t="shared" ca="1" si="46"/>
        <v/>
      </c>
      <c r="AV82" s="138" t="str">
        <f t="shared" ca="1" si="47"/>
        <v/>
      </c>
      <c r="AW82" s="138" t="str">
        <f t="shared" ca="1" si="48"/>
        <v/>
      </c>
      <c r="AX82" s="138" t="str">
        <f t="shared" ca="1" si="49"/>
        <v/>
      </c>
      <c r="AY82" s="138" t="str">
        <f t="shared" ca="1" si="50"/>
        <v/>
      </c>
      <c r="AZ82" s="138" t="str">
        <f t="shared" ca="1" si="51"/>
        <v/>
      </c>
      <c r="BA82" s="138" t="str">
        <f t="shared" ca="1" si="52"/>
        <v/>
      </c>
      <c r="BB82" s="138" t="str">
        <f t="shared" ca="1" si="53"/>
        <v/>
      </c>
      <c r="BC82" s="138" t="str">
        <f t="shared" ca="1" si="54"/>
        <v/>
      </c>
      <c r="BD82" s="138" t="str">
        <f t="shared" ca="1" si="55"/>
        <v/>
      </c>
      <c r="BE82" s="138" t="str">
        <f t="shared" ca="1" si="56"/>
        <v/>
      </c>
      <c r="BF82" s="138" t="str">
        <f t="shared" ca="1" si="57"/>
        <v/>
      </c>
      <c r="BG82" s="138" t="str">
        <f t="shared" ca="1" si="58"/>
        <v/>
      </c>
      <c r="BH82" s="138" t="str">
        <f t="shared" ca="1" si="59"/>
        <v/>
      </c>
      <c r="BI82" s="138" t="str">
        <f t="shared" ca="1" si="60"/>
        <v/>
      </c>
      <c r="BJ82" s="138" t="str">
        <f t="shared" ca="1" si="60"/>
        <v/>
      </c>
      <c r="BK82" s="138">
        <f t="shared" ca="1" si="61"/>
        <v>190.72708334201667</v>
      </c>
      <c r="BL82" s="138">
        <f t="shared" ca="1" si="62"/>
        <v>195.16150558256524</v>
      </c>
      <c r="BM82" s="138">
        <f t="shared" ca="1" si="63"/>
        <v>199.69902854831184</v>
      </c>
      <c r="BN82" s="138">
        <f t="shared" ca="1" si="64"/>
        <v>204.34204934060585</v>
      </c>
      <c r="BO82" s="138">
        <f t="shared" ca="1" si="65"/>
        <v>209.09302079362357</v>
      </c>
      <c r="BP82" s="138">
        <f t="shared" ca="1" si="66"/>
        <v>213.95445277016165</v>
      </c>
      <c r="BQ82" s="138">
        <f t="shared" ca="1" si="67"/>
        <v>218.92891348755779</v>
      </c>
      <c r="BR82" s="138">
        <f t="shared" ca="1" si="68"/>
        <v>224.0190308744391</v>
      </c>
      <c r="BS82" s="138">
        <f t="shared" ca="1" si="69"/>
        <v>229.22749395901511</v>
      </c>
    </row>
    <row r="83" spans="2:71" x14ac:dyDescent="0.2">
      <c r="C83" s="138" t="str">
        <f t="shared" ca="1" si="2"/>
        <v/>
      </c>
      <c r="D83" s="138" t="str">
        <f t="shared" ca="1" si="3"/>
        <v/>
      </c>
      <c r="E83" s="138" t="str">
        <f t="shared" ca="1" si="4"/>
        <v/>
      </c>
      <c r="F83" s="138" t="str">
        <f t="shared" ca="1" si="5"/>
        <v/>
      </c>
      <c r="G83" s="138" t="str">
        <f t="shared" ca="1" si="6"/>
        <v/>
      </c>
      <c r="H83" s="138" t="str">
        <f t="shared" ca="1" si="7"/>
        <v/>
      </c>
      <c r="I83" s="138" t="str">
        <f t="shared" ca="1" si="8"/>
        <v/>
      </c>
      <c r="J83" s="138" t="str">
        <f t="shared" ca="1" si="9"/>
        <v/>
      </c>
      <c r="K83" s="138" t="str">
        <f t="shared" ca="1" si="10"/>
        <v/>
      </c>
      <c r="L83" s="138" t="str">
        <f t="shared" ca="1" si="11"/>
        <v/>
      </c>
      <c r="M83" s="138" t="str">
        <f t="shared" ca="1" si="12"/>
        <v/>
      </c>
      <c r="N83" s="138" t="str">
        <f t="shared" ca="1" si="13"/>
        <v/>
      </c>
      <c r="O83" s="138" t="str">
        <f t="shared" ca="1" si="14"/>
        <v/>
      </c>
      <c r="P83" s="138" t="str">
        <f t="shared" ca="1" si="15"/>
        <v/>
      </c>
      <c r="Q83" s="138" t="str">
        <f t="shared" ca="1" si="16"/>
        <v/>
      </c>
      <c r="R83" s="138" t="str">
        <f t="shared" ca="1" si="17"/>
        <v/>
      </c>
      <c r="S83" s="138" t="str">
        <f t="shared" ca="1" si="18"/>
        <v/>
      </c>
      <c r="T83" s="138" t="str">
        <f t="shared" ca="1" si="19"/>
        <v/>
      </c>
      <c r="U83" s="138" t="str">
        <f t="shared" ca="1" si="20"/>
        <v/>
      </c>
      <c r="V83" s="138" t="str">
        <f t="shared" ca="1" si="21"/>
        <v/>
      </c>
      <c r="W83" s="138" t="str">
        <f t="shared" ca="1" si="22"/>
        <v/>
      </c>
      <c r="X83" s="138" t="str">
        <f t="shared" ca="1" si="23"/>
        <v/>
      </c>
      <c r="Y83" s="138" t="str">
        <f t="shared" ca="1" si="24"/>
        <v/>
      </c>
      <c r="Z83" s="138" t="str">
        <f t="shared" ca="1" si="25"/>
        <v/>
      </c>
      <c r="AA83" s="138" t="str">
        <f t="shared" ca="1" si="26"/>
        <v/>
      </c>
      <c r="AB83" s="138" t="str">
        <f t="shared" ca="1" si="27"/>
        <v/>
      </c>
      <c r="AC83" s="138" t="str">
        <f t="shared" ca="1" si="28"/>
        <v/>
      </c>
      <c r="AD83" s="138" t="str">
        <f t="shared" ca="1" si="29"/>
        <v/>
      </c>
      <c r="AE83" s="138" t="str">
        <f t="shared" ca="1" si="30"/>
        <v/>
      </c>
      <c r="AF83" s="138" t="str">
        <f t="shared" ca="1" si="31"/>
        <v/>
      </c>
      <c r="AG83" s="138" t="str">
        <f t="shared" ca="1" si="32"/>
        <v/>
      </c>
      <c r="AH83" s="138" t="str">
        <f t="shared" ca="1" si="33"/>
        <v/>
      </c>
      <c r="AI83" s="138" t="str">
        <f t="shared" ca="1" si="34"/>
        <v/>
      </c>
      <c r="AJ83" s="138" t="str">
        <f t="shared" ca="1" si="35"/>
        <v/>
      </c>
      <c r="AK83" s="138" t="str">
        <f t="shared" ca="1" si="36"/>
        <v/>
      </c>
      <c r="AL83" s="138" t="str">
        <f t="shared" ca="1" si="37"/>
        <v/>
      </c>
      <c r="AM83" s="138" t="str">
        <f t="shared" ca="1" si="38"/>
        <v/>
      </c>
      <c r="AN83" s="138" t="str">
        <f t="shared" ca="1" si="39"/>
        <v/>
      </c>
      <c r="AO83" s="138" t="str">
        <f t="shared" ca="1" si="40"/>
        <v/>
      </c>
      <c r="AP83" s="138" t="str">
        <f t="shared" ca="1" si="41"/>
        <v/>
      </c>
      <c r="AQ83" s="138" t="str">
        <f t="shared" ca="1" si="42"/>
        <v/>
      </c>
      <c r="AR83" s="138" t="str">
        <f t="shared" ca="1" si="43"/>
        <v/>
      </c>
      <c r="AS83" s="138" t="str">
        <f t="shared" ca="1" si="44"/>
        <v/>
      </c>
      <c r="AT83" s="138" t="str">
        <f t="shared" ca="1" si="45"/>
        <v/>
      </c>
      <c r="AU83" s="138" t="str">
        <f t="shared" ca="1" si="46"/>
        <v/>
      </c>
      <c r="AV83" s="138" t="str">
        <f t="shared" ca="1" si="47"/>
        <v/>
      </c>
      <c r="AW83" s="138" t="str">
        <f t="shared" ca="1" si="48"/>
        <v/>
      </c>
      <c r="AX83" s="138" t="str">
        <f t="shared" ca="1" si="49"/>
        <v/>
      </c>
      <c r="AY83" s="138" t="str">
        <f t="shared" ca="1" si="50"/>
        <v/>
      </c>
      <c r="AZ83" s="138" t="str">
        <f t="shared" ca="1" si="51"/>
        <v/>
      </c>
      <c r="BA83" s="138" t="str">
        <f t="shared" ca="1" si="52"/>
        <v/>
      </c>
      <c r="BB83" s="138" t="str">
        <f t="shared" ca="1" si="53"/>
        <v/>
      </c>
      <c r="BC83" s="138" t="str">
        <f t="shared" ca="1" si="54"/>
        <v/>
      </c>
      <c r="BD83" s="138" t="str">
        <f t="shared" ca="1" si="55"/>
        <v/>
      </c>
      <c r="BE83" s="138" t="str">
        <f t="shared" ca="1" si="56"/>
        <v/>
      </c>
      <c r="BF83" s="138" t="str">
        <f t="shared" ca="1" si="57"/>
        <v/>
      </c>
      <c r="BG83" s="138" t="str">
        <f t="shared" ca="1" si="58"/>
        <v/>
      </c>
      <c r="BH83" s="138" t="str">
        <f t="shared" ca="1" si="59"/>
        <v/>
      </c>
      <c r="BI83" s="138" t="str">
        <f t="shared" ca="1" si="60"/>
        <v/>
      </c>
      <c r="BJ83" s="138" t="str">
        <f t="shared" ca="1" si="60"/>
        <v/>
      </c>
      <c r="BK83" s="138" t="str">
        <f t="shared" ca="1" si="61"/>
        <v/>
      </c>
      <c r="BL83" s="138">
        <f t="shared" ca="1" si="62"/>
        <v>186.39341919179324</v>
      </c>
      <c r="BM83" s="138">
        <f t="shared" ca="1" si="63"/>
        <v>190.7270833420167</v>
      </c>
      <c r="BN83" s="138">
        <f t="shared" ca="1" si="64"/>
        <v>195.16150558256527</v>
      </c>
      <c r="BO83" s="138">
        <f t="shared" ca="1" si="65"/>
        <v>199.69902854831187</v>
      </c>
      <c r="BP83" s="138">
        <f t="shared" ca="1" si="66"/>
        <v>204.34204934060588</v>
      </c>
      <c r="BQ83" s="138">
        <f t="shared" ca="1" si="67"/>
        <v>209.09302079362359</v>
      </c>
      <c r="BR83" s="138">
        <f t="shared" ca="1" si="68"/>
        <v>213.95445277016168</v>
      </c>
      <c r="BS83" s="138">
        <f t="shared" ca="1" si="69"/>
        <v>218.92891348755782</v>
      </c>
    </row>
    <row r="84" spans="2:71" x14ac:dyDescent="0.2">
      <c r="C84" s="138" t="str">
        <f t="shared" ca="1" si="2"/>
        <v/>
      </c>
      <c r="D84" s="138" t="str">
        <f t="shared" ca="1" si="3"/>
        <v/>
      </c>
      <c r="E84" s="138" t="str">
        <f t="shared" ca="1" si="4"/>
        <v/>
      </c>
      <c r="F84" s="138" t="str">
        <f t="shared" ca="1" si="5"/>
        <v/>
      </c>
      <c r="G84" s="138" t="str">
        <f t="shared" ca="1" si="6"/>
        <v/>
      </c>
      <c r="H84" s="138" t="str">
        <f t="shared" ca="1" si="7"/>
        <v/>
      </c>
      <c r="I84" s="138" t="str">
        <f t="shared" ca="1" si="8"/>
        <v/>
      </c>
      <c r="J84" s="138" t="str">
        <f t="shared" ca="1" si="9"/>
        <v/>
      </c>
      <c r="K84" s="138" t="str">
        <f t="shared" ca="1" si="10"/>
        <v/>
      </c>
      <c r="L84" s="138" t="str">
        <f t="shared" ca="1" si="11"/>
        <v/>
      </c>
      <c r="M84" s="138" t="str">
        <f t="shared" ca="1" si="12"/>
        <v/>
      </c>
      <c r="N84" s="138" t="str">
        <f t="shared" ca="1" si="13"/>
        <v/>
      </c>
      <c r="O84" s="138" t="str">
        <f t="shared" ca="1" si="14"/>
        <v/>
      </c>
      <c r="P84" s="138" t="str">
        <f t="shared" ca="1" si="15"/>
        <v/>
      </c>
      <c r="Q84" s="138" t="str">
        <f t="shared" ca="1" si="16"/>
        <v/>
      </c>
      <c r="R84" s="138" t="str">
        <f t="shared" ca="1" si="17"/>
        <v/>
      </c>
      <c r="S84" s="138" t="str">
        <f t="shared" ca="1" si="18"/>
        <v/>
      </c>
      <c r="T84" s="138" t="str">
        <f t="shared" ca="1" si="19"/>
        <v/>
      </c>
      <c r="U84" s="138" t="str">
        <f t="shared" ca="1" si="20"/>
        <v/>
      </c>
      <c r="V84" s="138" t="str">
        <f t="shared" ca="1" si="21"/>
        <v/>
      </c>
      <c r="W84" s="138" t="str">
        <f t="shared" ca="1" si="22"/>
        <v/>
      </c>
      <c r="X84" s="138" t="str">
        <f t="shared" ca="1" si="23"/>
        <v/>
      </c>
      <c r="Y84" s="138" t="str">
        <f t="shared" ca="1" si="24"/>
        <v/>
      </c>
      <c r="Z84" s="138" t="str">
        <f t="shared" ca="1" si="25"/>
        <v/>
      </c>
      <c r="AA84" s="138" t="str">
        <f t="shared" ca="1" si="26"/>
        <v/>
      </c>
      <c r="AB84" s="138" t="str">
        <f t="shared" ca="1" si="27"/>
        <v/>
      </c>
      <c r="AC84" s="138" t="str">
        <f t="shared" ca="1" si="28"/>
        <v/>
      </c>
      <c r="AD84" s="138" t="str">
        <f t="shared" ca="1" si="29"/>
        <v/>
      </c>
      <c r="AE84" s="138" t="str">
        <f t="shared" ca="1" si="30"/>
        <v/>
      </c>
      <c r="AF84" s="138" t="str">
        <f t="shared" ca="1" si="31"/>
        <v/>
      </c>
      <c r="AG84" s="138" t="str">
        <f t="shared" ca="1" si="32"/>
        <v/>
      </c>
      <c r="AH84" s="138" t="str">
        <f t="shared" ca="1" si="33"/>
        <v/>
      </c>
      <c r="AI84" s="138" t="str">
        <f t="shared" ca="1" si="34"/>
        <v/>
      </c>
      <c r="AJ84" s="138" t="str">
        <f t="shared" ca="1" si="35"/>
        <v/>
      </c>
      <c r="AK84" s="138" t="str">
        <f t="shared" ca="1" si="36"/>
        <v/>
      </c>
      <c r="AL84" s="138" t="str">
        <f t="shared" ca="1" si="37"/>
        <v/>
      </c>
      <c r="AM84" s="138" t="str">
        <f t="shared" ca="1" si="38"/>
        <v/>
      </c>
      <c r="AN84" s="138" t="str">
        <f t="shared" ca="1" si="39"/>
        <v/>
      </c>
      <c r="AO84" s="138" t="str">
        <f t="shared" ca="1" si="40"/>
        <v/>
      </c>
      <c r="AP84" s="138" t="str">
        <f t="shared" ca="1" si="41"/>
        <v/>
      </c>
      <c r="AQ84" s="138" t="str">
        <f t="shared" ca="1" si="42"/>
        <v/>
      </c>
      <c r="AR84" s="138" t="str">
        <f t="shared" ca="1" si="43"/>
        <v/>
      </c>
      <c r="AS84" s="138" t="str">
        <f t="shared" ca="1" si="44"/>
        <v/>
      </c>
      <c r="AT84" s="138" t="str">
        <f t="shared" ca="1" si="45"/>
        <v/>
      </c>
      <c r="AU84" s="138" t="str">
        <f t="shared" ca="1" si="46"/>
        <v/>
      </c>
      <c r="AV84" s="138" t="str">
        <f t="shared" ca="1" si="47"/>
        <v/>
      </c>
      <c r="AW84" s="138" t="str">
        <f t="shared" ca="1" si="48"/>
        <v/>
      </c>
      <c r="AX84" s="138" t="str">
        <f t="shared" ca="1" si="49"/>
        <v/>
      </c>
      <c r="AY84" s="138" t="str">
        <f t="shared" ca="1" si="50"/>
        <v/>
      </c>
      <c r="AZ84" s="138" t="str">
        <f t="shared" ca="1" si="51"/>
        <v/>
      </c>
      <c r="BA84" s="138" t="str">
        <f t="shared" ca="1" si="52"/>
        <v/>
      </c>
      <c r="BB84" s="138" t="str">
        <f t="shared" ca="1" si="53"/>
        <v/>
      </c>
      <c r="BC84" s="138" t="str">
        <f t="shared" ca="1" si="54"/>
        <v/>
      </c>
      <c r="BD84" s="138" t="str">
        <f t="shared" ca="1" si="55"/>
        <v/>
      </c>
      <c r="BE84" s="138" t="str">
        <f t="shared" ca="1" si="56"/>
        <v/>
      </c>
      <c r="BF84" s="138" t="str">
        <f t="shared" ca="1" si="57"/>
        <v/>
      </c>
      <c r="BG84" s="138" t="str">
        <f t="shared" ca="1" si="58"/>
        <v/>
      </c>
      <c r="BH84" s="138" t="str">
        <f t="shared" ca="1" si="59"/>
        <v/>
      </c>
      <c r="BI84" s="138" t="str">
        <f t="shared" ca="1" si="60"/>
        <v/>
      </c>
      <c r="BJ84" s="138" t="str">
        <f t="shared" ca="1" si="60"/>
        <v/>
      </c>
      <c r="BK84" s="138" t="str">
        <f t="shared" ca="1" si="61"/>
        <v/>
      </c>
      <c r="BL84" s="138" t="str">
        <f t="shared" ca="1" si="62"/>
        <v/>
      </c>
      <c r="BM84" s="138">
        <f t="shared" ca="1" si="63"/>
        <v>182.15822372592154</v>
      </c>
      <c r="BN84" s="138">
        <f t="shared" ca="1" si="64"/>
        <v>186.39341919179327</v>
      </c>
      <c r="BO84" s="138">
        <f t="shared" ca="1" si="65"/>
        <v>190.72708334201673</v>
      </c>
      <c r="BP84" s="138">
        <f t="shared" ca="1" si="66"/>
        <v>195.1615055825653</v>
      </c>
      <c r="BQ84" s="138">
        <f t="shared" ca="1" si="67"/>
        <v>199.6990285483119</v>
      </c>
      <c r="BR84" s="138">
        <f t="shared" ca="1" si="68"/>
        <v>204.34204934060591</v>
      </c>
      <c r="BS84" s="138">
        <f t="shared" ca="1" si="69"/>
        <v>209.09302079362362</v>
      </c>
    </row>
    <row r="85" spans="2:71" x14ac:dyDescent="0.2">
      <c r="C85" s="138" t="str">
        <f t="shared" ref="C85:C90" ca="1" si="70">IF(B85="",IF(B84="","",B84*d),B85*u)</f>
        <v/>
      </c>
      <c r="D85" s="138" t="str">
        <f t="shared" ref="D85:D90" ca="1" si="71">IF(C85="",IF(C84="","",C84*d),C85*u)</f>
        <v/>
      </c>
      <c r="E85" s="138" t="str">
        <f t="shared" ref="E85:E90" ca="1" si="72">IF(D85="",IF(D84="","",D84*d),D85*u)</f>
        <v/>
      </c>
      <c r="F85" s="138" t="str">
        <f t="shared" ref="F85:F90" ca="1" si="73">IF(E85="",IF(E84="","",E84*d),E85*u)</f>
        <v/>
      </c>
      <c r="G85" s="138" t="str">
        <f t="shared" ref="G85:G90" ca="1" si="74">IF(F85="",IF(F84="","",F84*d),F85*u)</f>
        <v/>
      </c>
      <c r="H85" s="138" t="str">
        <f t="shared" ref="H85:H90" ca="1" si="75">IF(G85="",IF(G84="","",G84*d),G85*u)</f>
        <v/>
      </c>
      <c r="I85" s="138" t="str">
        <f t="shared" ref="I85:I90" ca="1" si="76">IF(H85="",IF(H84="","",H84*d),H85*u)</f>
        <v/>
      </c>
      <c r="J85" s="138" t="str">
        <f t="shared" ref="J85:J90" ca="1" si="77">IF(I85="",IF(I84="","",I84*d),I85*u)</f>
        <v/>
      </c>
      <c r="K85" s="138" t="str">
        <f t="shared" ref="K85:K90" ca="1" si="78">IF(J85="",IF(J84="","",J84*d),J85*u)</f>
        <v/>
      </c>
      <c r="L85" s="138" t="str">
        <f t="shared" ref="L85:L90" ca="1" si="79">IF(K85="",IF(K84="","",K84*d),K85*u)</f>
        <v/>
      </c>
      <c r="M85" s="138" t="str">
        <f t="shared" ref="M85:M90" ca="1" si="80">IF(L85="",IF(L84="","",L84*d),L85*u)</f>
        <v/>
      </c>
      <c r="N85" s="138" t="str">
        <f t="shared" ref="N85:N90" ca="1" si="81">IF(M85="",IF(M84="","",M84*d),M85*u)</f>
        <v/>
      </c>
      <c r="O85" s="138" t="str">
        <f t="shared" ref="O85:O90" ca="1" si="82">IF(N85="",IF(N84="","",N84*d),N85*u)</f>
        <v/>
      </c>
      <c r="P85" s="138" t="str">
        <f t="shared" ref="P85:P90" ca="1" si="83">IF(O85="",IF(O84="","",O84*d),O85*u)</f>
        <v/>
      </c>
      <c r="Q85" s="138" t="str">
        <f t="shared" ref="Q85:Q90" ca="1" si="84">IF(P85="",IF(P84="","",P84*d),P85*u)</f>
        <v/>
      </c>
      <c r="R85" s="138" t="str">
        <f t="shared" ref="R85:R90" ca="1" si="85">IF(Q85="",IF(Q84="","",Q84*d),Q85*u)</f>
        <v/>
      </c>
      <c r="S85" s="138" t="str">
        <f t="shared" ref="S85:S90" ca="1" si="86">IF(R85="",IF(R84="","",R84*d),R85*u)</f>
        <v/>
      </c>
      <c r="T85" s="138" t="str">
        <f t="shared" ref="T85:T90" ca="1" si="87">IF(S85="",IF(S84="","",S84*d),S85*u)</f>
        <v/>
      </c>
      <c r="U85" s="138" t="str">
        <f t="shared" ref="U85:U90" ca="1" si="88">IF(T85="",IF(T84="","",T84*d),T85*u)</f>
        <v/>
      </c>
      <c r="V85" s="138" t="str">
        <f t="shared" ref="V85:V90" ca="1" si="89">IF(U85="",IF(U84="","",U84*d),U85*u)</f>
        <v/>
      </c>
      <c r="W85" s="138" t="str">
        <f t="shared" ref="W85:W90" ca="1" si="90">IF(V85="",IF(V84="","",V84*d),V85*u)</f>
        <v/>
      </c>
      <c r="X85" s="138" t="str">
        <f t="shared" ref="X85:X90" ca="1" si="91">IF(W85="",IF(W84="","",W84*d),W85*u)</f>
        <v/>
      </c>
      <c r="Y85" s="138" t="str">
        <f t="shared" ref="Y85:Y90" ca="1" si="92">IF(X85="",IF(X84="","",X84*d),X85*u)</f>
        <v/>
      </c>
      <c r="Z85" s="138" t="str">
        <f t="shared" ref="Z85:Z90" ca="1" si="93">IF(Y85="",IF(Y84="","",Y84*d),Y85*u)</f>
        <v/>
      </c>
      <c r="AA85" s="138" t="str">
        <f t="shared" ref="AA85:AA90" ca="1" si="94">IF(Z85="",IF(Z84="","",Z84*d),Z85*u)</f>
        <v/>
      </c>
      <c r="AB85" s="138" t="str">
        <f t="shared" ref="AB85:AB90" ca="1" si="95">IF(AA85="",IF(AA84="","",AA84*d),AA85*u)</f>
        <v/>
      </c>
      <c r="AC85" s="138" t="str">
        <f t="shared" ref="AC85:AC90" ca="1" si="96">IF(AB85="",IF(AB84="","",AB84*d),AB85*u)</f>
        <v/>
      </c>
      <c r="AD85" s="138" t="str">
        <f t="shared" ref="AD85:AD90" ca="1" si="97">IF(AC85="",IF(AC84="","",AC84*d),AC85*u)</f>
        <v/>
      </c>
      <c r="AE85" s="138" t="str">
        <f t="shared" ref="AE85:AE90" ca="1" si="98">IF(AD85="",IF(AD84="","",AD84*d),AD85*u)</f>
        <v/>
      </c>
      <c r="AF85" s="138" t="str">
        <f t="shared" ref="AF85:AF90" ca="1" si="99">IF(AE85="",IF(AE84="","",AE84*d),AE85*u)</f>
        <v/>
      </c>
      <c r="AG85" s="138" t="str">
        <f t="shared" ref="AG85:AG90" ca="1" si="100">IF(AF85="",IF(AF84="","",AF84*d),AF85*u)</f>
        <v/>
      </c>
      <c r="AH85" s="138" t="str">
        <f t="shared" ref="AH85:AH90" ca="1" si="101">IF(AG85="",IF(AG84="","",AG84*d),AG85*u)</f>
        <v/>
      </c>
      <c r="AI85" s="138" t="str">
        <f t="shared" ref="AI85:AI90" ca="1" si="102">IF(AH85="",IF(AH84="","",AH84*d),AH85*u)</f>
        <v/>
      </c>
      <c r="AJ85" s="138" t="str">
        <f t="shared" ref="AJ85:AJ90" ca="1" si="103">IF(AI85="",IF(AI84="","",AI84*d),AI85*u)</f>
        <v/>
      </c>
      <c r="AK85" s="138" t="str">
        <f t="shared" ref="AK85:AK90" ca="1" si="104">IF(AJ85="",IF(AJ84="","",AJ84*d),AJ85*u)</f>
        <v/>
      </c>
      <c r="AL85" s="138" t="str">
        <f t="shared" ref="AL85:AL90" ca="1" si="105">IF(AK85="",IF(AK84="","",AK84*d),AK85*u)</f>
        <v/>
      </c>
      <c r="AM85" s="138" t="str">
        <f t="shared" ref="AM85:AM90" ca="1" si="106">IF(AL85="",IF(AL84="","",AL84*d),AL85*u)</f>
        <v/>
      </c>
      <c r="AN85" s="138" t="str">
        <f t="shared" ref="AN85:AN90" ca="1" si="107">IF(AM85="",IF(AM84="","",AM84*d),AM85*u)</f>
        <v/>
      </c>
      <c r="AO85" s="138" t="str">
        <f t="shared" ref="AO85:AO90" ca="1" si="108">IF(AN85="",IF(AN84="","",AN84*d),AN85*u)</f>
        <v/>
      </c>
      <c r="AP85" s="138" t="str">
        <f t="shared" ref="AP85:AP90" ca="1" si="109">IF(AO85="",IF(AO84="","",AO84*d),AO85*u)</f>
        <v/>
      </c>
      <c r="AQ85" s="138" t="str">
        <f t="shared" ref="AQ85:AQ90" ca="1" si="110">IF(AP85="",IF(AP84="","",AP84*d),AP85*u)</f>
        <v/>
      </c>
      <c r="AR85" s="138" t="str">
        <f t="shared" ref="AR85:AR90" ca="1" si="111">IF(AQ85="",IF(AQ84="","",AQ84*d),AQ85*u)</f>
        <v/>
      </c>
      <c r="AS85" s="138" t="str">
        <f t="shared" ref="AS85:AS90" ca="1" si="112">IF(AR85="",IF(AR84="","",AR84*d),AR85*u)</f>
        <v/>
      </c>
      <c r="AT85" s="138" t="str">
        <f t="shared" ref="AT85:AT90" ca="1" si="113">IF(AS85="",IF(AS84="","",AS84*d),AS85*u)</f>
        <v/>
      </c>
      <c r="AU85" s="138" t="str">
        <f t="shared" ref="AU85:AU90" ca="1" si="114">IF(AT85="",IF(AT84="","",AT84*d),AT85*u)</f>
        <v/>
      </c>
      <c r="AV85" s="138" t="str">
        <f t="shared" ref="AV85:AV90" ca="1" si="115">IF(AU85="",IF(AU84="","",AU84*d),AU85*u)</f>
        <v/>
      </c>
      <c r="AW85" s="138" t="str">
        <f t="shared" ref="AW85:AW90" ca="1" si="116">IF(AV85="",IF(AV84="","",AV84*d),AV85*u)</f>
        <v/>
      </c>
      <c r="AX85" s="138" t="str">
        <f t="shared" ref="AX85:AX90" ca="1" si="117">IF(AW85="",IF(AW84="","",AW84*d),AW85*u)</f>
        <v/>
      </c>
      <c r="AY85" s="138" t="str">
        <f t="shared" ref="AY85:AY90" ca="1" si="118">IF(AX85="",IF(AX84="","",AX84*d),AX85*u)</f>
        <v/>
      </c>
      <c r="AZ85" s="138" t="str">
        <f t="shared" ref="AZ85:AZ90" ca="1" si="119">IF(AY85="",IF(AY84="","",AY84*d),AY85*u)</f>
        <v/>
      </c>
      <c r="BA85" s="138" t="str">
        <f t="shared" ref="BA85:BA90" ca="1" si="120">IF(AZ85="",IF(AZ84="","",AZ84*d),AZ85*u)</f>
        <v/>
      </c>
      <c r="BB85" s="138" t="str">
        <f t="shared" ref="BB85:BB90" ca="1" si="121">IF(BA85="",IF(BA84="","",BA84*d),BA85*u)</f>
        <v/>
      </c>
      <c r="BC85" s="138" t="str">
        <f t="shared" ref="BC85:BC90" ca="1" si="122">IF(BB85="",IF(BB84="","",BB84*d),BB85*u)</f>
        <v/>
      </c>
      <c r="BD85" s="138" t="str">
        <f t="shared" ref="BD85:BD90" ca="1" si="123">IF(BC85="",IF(BC84="","",BC84*d),BC85*u)</f>
        <v/>
      </c>
      <c r="BE85" s="138" t="str">
        <f t="shared" ref="BE85:BE90" ca="1" si="124">IF(BD85="",IF(BD84="","",BD84*d),BD85*u)</f>
        <v/>
      </c>
      <c r="BF85" s="138" t="str">
        <f t="shared" ref="BF85:BF90" ca="1" si="125">IF(BE85="",IF(BE84="","",BE84*d),BE85*u)</f>
        <v/>
      </c>
      <c r="BG85" s="138" t="str">
        <f t="shared" ref="BG85:BG90" ca="1" si="126">IF(BF85="",IF(BF84="","",BF84*d),BF85*u)</f>
        <v/>
      </c>
      <c r="BH85" s="138" t="str">
        <f t="shared" ref="BH85:BH90" ca="1" si="127">IF(BG85="",IF(BG84="","",BG84*d),BG85*u)</f>
        <v/>
      </c>
      <c r="BI85" s="138" t="str">
        <f t="shared" ref="BI85:BJ90" ca="1" si="128">IF(BH85="",IF(BH84="","",BH84*d),BH85*u)</f>
        <v/>
      </c>
      <c r="BJ85" s="138" t="str">
        <f t="shared" ca="1" si="128"/>
        <v/>
      </c>
      <c r="BK85" s="138" t="str">
        <f t="shared" ref="BK85:BK90" ca="1" si="129">IF(BJ85="",IF(BJ84="","",BJ84*d),BJ85*u)</f>
        <v/>
      </c>
      <c r="BL85" s="138" t="str">
        <f t="shared" ref="BL85:BL90" ca="1" si="130">IF(BK85="",IF(BK84="","",BK84*d),BK85*u)</f>
        <v/>
      </c>
      <c r="BM85" s="138" t="str">
        <f t="shared" ref="BM85:BM90" ca="1" si="131">IF(BL85="",IF(BL84="","",BL84*d),BL85*u)</f>
        <v/>
      </c>
      <c r="BN85" s="138">
        <f t="shared" ref="BN85:BN90" ca="1" si="132">IF(BM85="",IF(BM84="","",BM84*d),BM85*u)</f>
        <v>178.01925955787095</v>
      </c>
      <c r="BO85" s="138">
        <f t="shared" ref="BO85:BO90" ca="1" si="133">IF(BN85="",IF(BN84="","",BN84*d),BN85*u)</f>
        <v>182.15822372592157</v>
      </c>
      <c r="BP85" s="138">
        <f t="shared" ref="BP85:BP90" ca="1" si="134">IF(BO85="",IF(BO84="","",BO84*d),BO85*u)</f>
        <v>186.3934191917933</v>
      </c>
      <c r="BQ85" s="138">
        <f t="shared" ref="BQ85:BQ90" ca="1" si="135">IF(BP85="",IF(BP84="","",BP84*d),BP85*u)</f>
        <v>190.72708334201675</v>
      </c>
      <c r="BR85" s="138">
        <f t="shared" ref="BR85:BR90" ca="1" si="136">IF(BQ85="",IF(BQ84="","",BQ84*d),BQ85*u)</f>
        <v>195.16150558256533</v>
      </c>
      <c r="BS85" s="138">
        <f t="shared" ref="BS85:BS90" ca="1" si="137">IF(BR85="",IF(BR84="","",BR84*d),BR85*u)</f>
        <v>199.69902854831193</v>
      </c>
    </row>
    <row r="86" spans="2:71" x14ac:dyDescent="0.2">
      <c r="C86" s="138" t="str">
        <f t="shared" ca="1" si="70"/>
        <v/>
      </c>
      <c r="D86" s="138" t="str">
        <f t="shared" ca="1" si="71"/>
        <v/>
      </c>
      <c r="E86" s="138" t="str">
        <f t="shared" ca="1" si="72"/>
        <v/>
      </c>
      <c r="F86" s="138" t="str">
        <f t="shared" ca="1" si="73"/>
        <v/>
      </c>
      <c r="G86" s="138" t="str">
        <f t="shared" ca="1" si="74"/>
        <v/>
      </c>
      <c r="H86" s="138" t="str">
        <f t="shared" ca="1" si="75"/>
        <v/>
      </c>
      <c r="I86" s="138" t="str">
        <f t="shared" ca="1" si="76"/>
        <v/>
      </c>
      <c r="J86" s="138" t="str">
        <f t="shared" ca="1" si="77"/>
        <v/>
      </c>
      <c r="K86" s="138" t="str">
        <f t="shared" ca="1" si="78"/>
        <v/>
      </c>
      <c r="L86" s="138" t="str">
        <f t="shared" ca="1" si="79"/>
        <v/>
      </c>
      <c r="M86" s="138" t="str">
        <f t="shared" ca="1" si="80"/>
        <v/>
      </c>
      <c r="N86" s="138" t="str">
        <f t="shared" ca="1" si="81"/>
        <v/>
      </c>
      <c r="O86" s="138" t="str">
        <f t="shared" ca="1" si="82"/>
        <v/>
      </c>
      <c r="P86" s="138" t="str">
        <f t="shared" ca="1" si="83"/>
        <v/>
      </c>
      <c r="Q86" s="138" t="str">
        <f t="shared" ca="1" si="84"/>
        <v/>
      </c>
      <c r="R86" s="138" t="str">
        <f t="shared" ca="1" si="85"/>
        <v/>
      </c>
      <c r="S86" s="138" t="str">
        <f t="shared" ca="1" si="86"/>
        <v/>
      </c>
      <c r="T86" s="138" t="str">
        <f t="shared" ca="1" si="87"/>
        <v/>
      </c>
      <c r="U86" s="138" t="str">
        <f t="shared" ca="1" si="88"/>
        <v/>
      </c>
      <c r="V86" s="138" t="str">
        <f t="shared" ca="1" si="89"/>
        <v/>
      </c>
      <c r="W86" s="138" t="str">
        <f t="shared" ca="1" si="90"/>
        <v/>
      </c>
      <c r="X86" s="138" t="str">
        <f t="shared" ca="1" si="91"/>
        <v/>
      </c>
      <c r="Y86" s="138" t="str">
        <f t="shared" ca="1" si="92"/>
        <v/>
      </c>
      <c r="Z86" s="138" t="str">
        <f t="shared" ca="1" si="93"/>
        <v/>
      </c>
      <c r="AA86" s="138" t="str">
        <f t="shared" ca="1" si="94"/>
        <v/>
      </c>
      <c r="AB86" s="138" t="str">
        <f t="shared" ca="1" si="95"/>
        <v/>
      </c>
      <c r="AC86" s="138" t="str">
        <f t="shared" ca="1" si="96"/>
        <v/>
      </c>
      <c r="AD86" s="138" t="str">
        <f t="shared" ca="1" si="97"/>
        <v/>
      </c>
      <c r="AE86" s="138" t="str">
        <f t="shared" ca="1" si="98"/>
        <v/>
      </c>
      <c r="AF86" s="138" t="str">
        <f t="shared" ca="1" si="99"/>
        <v/>
      </c>
      <c r="AG86" s="138" t="str">
        <f t="shared" ca="1" si="100"/>
        <v/>
      </c>
      <c r="AH86" s="138" t="str">
        <f t="shared" ca="1" si="101"/>
        <v/>
      </c>
      <c r="AI86" s="138" t="str">
        <f t="shared" ca="1" si="102"/>
        <v/>
      </c>
      <c r="AJ86" s="138" t="str">
        <f t="shared" ca="1" si="103"/>
        <v/>
      </c>
      <c r="AK86" s="138" t="str">
        <f t="shared" ca="1" si="104"/>
        <v/>
      </c>
      <c r="AL86" s="138" t="str">
        <f t="shared" ca="1" si="105"/>
        <v/>
      </c>
      <c r="AM86" s="138" t="str">
        <f t="shared" ca="1" si="106"/>
        <v/>
      </c>
      <c r="AN86" s="138" t="str">
        <f t="shared" ca="1" si="107"/>
        <v/>
      </c>
      <c r="AO86" s="138" t="str">
        <f t="shared" ca="1" si="108"/>
        <v/>
      </c>
      <c r="AP86" s="138" t="str">
        <f t="shared" ca="1" si="109"/>
        <v/>
      </c>
      <c r="AQ86" s="138" t="str">
        <f t="shared" ca="1" si="110"/>
        <v/>
      </c>
      <c r="AR86" s="138" t="str">
        <f t="shared" ca="1" si="111"/>
        <v/>
      </c>
      <c r="AS86" s="138" t="str">
        <f t="shared" ca="1" si="112"/>
        <v/>
      </c>
      <c r="AT86" s="138" t="str">
        <f t="shared" ca="1" si="113"/>
        <v/>
      </c>
      <c r="AU86" s="138" t="str">
        <f t="shared" ca="1" si="114"/>
        <v/>
      </c>
      <c r="AV86" s="138" t="str">
        <f t="shared" ca="1" si="115"/>
        <v/>
      </c>
      <c r="AW86" s="138" t="str">
        <f t="shared" ca="1" si="116"/>
        <v/>
      </c>
      <c r="AX86" s="138" t="str">
        <f t="shared" ca="1" si="117"/>
        <v/>
      </c>
      <c r="AY86" s="138" t="str">
        <f t="shared" ca="1" si="118"/>
        <v/>
      </c>
      <c r="AZ86" s="138" t="str">
        <f t="shared" ca="1" si="119"/>
        <v/>
      </c>
      <c r="BA86" s="138" t="str">
        <f t="shared" ca="1" si="120"/>
        <v/>
      </c>
      <c r="BB86" s="138" t="str">
        <f t="shared" ca="1" si="121"/>
        <v/>
      </c>
      <c r="BC86" s="138" t="str">
        <f t="shared" ca="1" si="122"/>
        <v/>
      </c>
      <c r="BD86" s="138" t="str">
        <f t="shared" ca="1" si="123"/>
        <v/>
      </c>
      <c r="BE86" s="138" t="str">
        <f t="shared" ca="1" si="124"/>
        <v/>
      </c>
      <c r="BF86" s="138" t="str">
        <f t="shared" ca="1" si="125"/>
        <v/>
      </c>
      <c r="BG86" s="138" t="str">
        <f t="shared" ca="1" si="126"/>
        <v/>
      </c>
      <c r="BH86" s="138" t="str">
        <f t="shared" ca="1" si="127"/>
        <v/>
      </c>
      <c r="BI86" s="138" t="str">
        <f t="shared" ca="1" si="128"/>
        <v/>
      </c>
      <c r="BJ86" s="138" t="str">
        <f t="shared" ca="1" si="128"/>
        <v/>
      </c>
      <c r="BK86" s="138" t="str">
        <f t="shared" ca="1" si="129"/>
        <v/>
      </c>
      <c r="BL86" s="138" t="str">
        <f t="shared" ca="1" si="130"/>
        <v/>
      </c>
      <c r="BM86" s="138" t="str">
        <f t="shared" ca="1" si="131"/>
        <v/>
      </c>
      <c r="BN86" s="138" t="str">
        <f t="shared" ca="1" si="132"/>
        <v/>
      </c>
      <c r="BO86" s="138">
        <f t="shared" ca="1" si="133"/>
        <v>173.97434013857782</v>
      </c>
      <c r="BP86" s="138">
        <f t="shared" ca="1" si="134"/>
        <v>178.01925955787098</v>
      </c>
      <c r="BQ86" s="138">
        <f t="shared" ca="1" si="135"/>
        <v>182.1582237259216</v>
      </c>
      <c r="BR86" s="138">
        <f t="shared" ca="1" si="136"/>
        <v>186.39341919179333</v>
      </c>
      <c r="BS86" s="138">
        <f t="shared" ca="1" si="137"/>
        <v>190.72708334201678</v>
      </c>
    </row>
    <row r="87" spans="2:71" x14ac:dyDescent="0.2">
      <c r="C87" s="138" t="str">
        <f t="shared" ca="1" si="70"/>
        <v/>
      </c>
      <c r="D87" s="138" t="str">
        <f t="shared" ca="1" si="71"/>
        <v/>
      </c>
      <c r="E87" s="138" t="str">
        <f t="shared" ca="1" si="72"/>
        <v/>
      </c>
      <c r="F87" s="138" t="str">
        <f t="shared" ca="1" si="73"/>
        <v/>
      </c>
      <c r="G87" s="138" t="str">
        <f t="shared" ca="1" si="74"/>
        <v/>
      </c>
      <c r="H87" s="138" t="str">
        <f t="shared" ca="1" si="75"/>
        <v/>
      </c>
      <c r="I87" s="138" t="str">
        <f t="shared" ca="1" si="76"/>
        <v/>
      </c>
      <c r="J87" s="138" t="str">
        <f t="shared" ca="1" si="77"/>
        <v/>
      </c>
      <c r="K87" s="138" t="str">
        <f t="shared" ca="1" si="78"/>
        <v/>
      </c>
      <c r="L87" s="138" t="str">
        <f t="shared" ca="1" si="79"/>
        <v/>
      </c>
      <c r="M87" s="138" t="str">
        <f t="shared" ca="1" si="80"/>
        <v/>
      </c>
      <c r="N87" s="138" t="str">
        <f t="shared" ca="1" si="81"/>
        <v/>
      </c>
      <c r="O87" s="138" t="str">
        <f t="shared" ca="1" si="82"/>
        <v/>
      </c>
      <c r="P87" s="138" t="str">
        <f t="shared" ca="1" si="83"/>
        <v/>
      </c>
      <c r="Q87" s="138" t="str">
        <f t="shared" ca="1" si="84"/>
        <v/>
      </c>
      <c r="R87" s="138" t="str">
        <f t="shared" ca="1" si="85"/>
        <v/>
      </c>
      <c r="S87" s="138" t="str">
        <f t="shared" ca="1" si="86"/>
        <v/>
      </c>
      <c r="T87" s="138" t="str">
        <f t="shared" ca="1" si="87"/>
        <v/>
      </c>
      <c r="U87" s="138" t="str">
        <f t="shared" ca="1" si="88"/>
        <v/>
      </c>
      <c r="V87" s="138" t="str">
        <f t="shared" ca="1" si="89"/>
        <v/>
      </c>
      <c r="W87" s="138" t="str">
        <f t="shared" ca="1" si="90"/>
        <v/>
      </c>
      <c r="X87" s="138" t="str">
        <f t="shared" ca="1" si="91"/>
        <v/>
      </c>
      <c r="Y87" s="138" t="str">
        <f t="shared" ca="1" si="92"/>
        <v/>
      </c>
      <c r="Z87" s="138" t="str">
        <f t="shared" ca="1" si="93"/>
        <v/>
      </c>
      <c r="AA87" s="138" t="str">
        <f t="shared" ca="1" si="94"/>
        <v/>
      </c>
      <c r="AB87" s="138" t="str">
        <f t="shared" ca="1" si="95"/>
        <v/>
      </c>
      <c r="AC87" s="138" t="str">
        <f t="shared" ca="1" si="96"/>
        <v/>
      </c>
      <c r="AD87" s="138" t="str">
        <f t="shared" ca="1" si="97"/>
        <v/>
      </c>
      <c r="AE87" s="138" t="str">
        <f t="shared" ca="1" si="98"/>
        <v/>
      </c>
      <c r="AF87" s="138" t="str">
        <f t="shared" ca="1" si="99"/>
        <v/>
      </c>
      <c r="AG87" s="138" t="str">
        <f t="shared" ca="1" si="100"/>
        <v/>
      </c>
      <c r="AH87" s="138" t="str">
        <f t="shared" ca="1" si="101"/>
        <v/>
      </c>
      <c r="AI87" s="138" t="str">
        <f t="shared" ca="1" si="102"/>
        <v/>
      </c>
      <c r="AJ87" s="138" t="str">
        <f t="shared" ca="1" si="103"/>
        <v/>
      </c>
      <c r="AK87" s="138" t="str">
        <f t="shared" ca="1" si="104"/>
        <v/>
      </c>
      <c r="AL87" s="138" t="str">
        <f t="shared" ca="1" si="105"/>
        <v/>
      </c>
      <c r="AM87" s="138" t="str">
        <f t="shared" ca="1" si="106"/>
        <v/>
      </c>
      <c r="AN87" s="138" t="str">
        <f t="shared" ca="1" si="107"/>
        <v/>
      </c>
      <c r="AO87" s="138" t="str">
        <f t="shared" ca="1" si="108"/>
        <v/>
      </c>
      <c r="AP87" s="138" t="str">
        <f t="shared" ca="1" si="109"/>
        <v/>
      </c>
      <c r="AQ87" s="138" t="str">
        <f t="shared" ca="1" si="110"/>
        <v/>
      </c>
      <c r="AR87" s="138" t="str">
        <f t="shared" ca="1" si="111"/>
        <v/>
      </c>
      <c r="AS87" s="138" t="str">
        <f t="shared" ca="1" si="112"/>
        <v/>
      </c>
      <c r="AT87" s="138" t="str">
        <f t="shared" ca="1" si="113"/>
        <v/>
      </c>
      <c r="AU87" s="138" t="str">
        <f t="shared" ca="1" si="114"/>
        <v/>
      </c>
      <c r="AV87" s="138" t="str">
        <f t="shared" ca="1" si="115"/>
        <v/>
      </c>
      <c r="AW87" s="138" t="str">
        <f t="shared" ca="1" si="116"/>
        <v/>
      </c>
      <c r="AX87" s="138" t="str">
        <f t="shared" ca="1" si="117"/>
        <v/>
      </c>
      <c r="AY87" s="138" t="str">
        <f t="shared" ca="1" si="118"/>
        <v/>
      </c>
      <c r="AZ87" s="138" t="str">
        <f t="shared" ca="1" si="119"/>
        <v/>
      </c>
      <c r="BA87" s="138" t="str">
        <f t="shared" ca="1" si="120"/>
        <v/>
      </c>
      <c r="BB87" s="138" t="str">
        <f t="shared" ca="1" si="121"/>
        <v/>
      </c>
      <c r="BC87" s="138" t="str">
        <f t="shared" ca="1" si="122"/>
        <v/>
      </c>
      <c r="BD87" s="138" t="str">
        <f t="shared" ca="1" si="123"/>
        <v/>
      </c>
      <c r="BE87" s="138" t="str">
        <f t="shared" ca="1" si="124"/>
        <v/>
      </c>
      <c r="BF87" s="138" t="str">
        <f t="shared" ca="1" si="125"/>
        <v/>
      </c>
      <c r="BG87" s="138" t="str">
        <f t="shared" ca="1" si="126"/>
        <v/>
      </c>
      <c r="BH87" s="138" t="str">
        <f t="shared" ca="1" si="127"/>
        <v/>
      </c>
      <c r="BI87" s="138" t="str">
        <f t="shared" ca="1" si="128"/>
        <v/>
      </c>
      <c r="BJ87" s="138" t="str">
        <f t="shared" ca="1" si="128"/>
        <v/>
      </c>
      <c r="BK87" s="138" t="str">
        <f t="shared" ca="1" si="129"/>
        <v/>
      </c>
      <c r="BL87" s="138" t="str">
        <f t="shared" ca="1" si="130"/>
        <v/>
      </c>
      <c r="BM87" s="138" t="str">
        <f t="shared" ca="1" si="131"/>
        <v/>
      </c>
      <c r="BN87" s="138" t="str">
        <f t="shared" ca="1" si="132"/>
        <v/>
      </c>
      <c r="BO87" s="138" t="str">
        <f t="shared" ca="1" si="133"/>
        <v/>
      </c>
      <c r="BP87" s="138">
        <f t="shared" ca="1" si="134"/>
        <v>170.02132860132625</v>
      </c>
      <c r="BQ87" s="138">
        <f t="shared" ca="1" si="135"/>
        <v>173.97434013857782</v>
      </c>
      <c r="BR87" s="138">
        <f t="shared" ca="1" si="136"/>
        <v>178.01925955787098</v>
      </c>
      <c r="BS87" s="138">
        <f t="shared" ca="1" si="137"/>
        <v>182.1582237259216</v>
      </c>
    </row>
    <row r="88" spans="2:71" x14ac:dyDescent="0.2">
      <c r="C88" s="138" t="str">
        <f t="shared" ca="1" si="70"/>
        <v/>
      </c>
      <c r="D88" s="138" t="str">
        <f t="shared" ca="1" si="71"/>
        <v/>
      </c>
      <c r="E88" s="138" t="str">
        <f t="shared" ca="1" si="72"/>
        <v/>
      </c>
      <c r="F88" s="138" t="str">
        <f t="shared" ca="1" si="73"/>
        <v/>
      </c>
      <c r="G88" s="138" t="str">
        <f t="shared" ca="1" si="74"/>
        <v/>
      </c>
      <c r="H88" s="138" t="str">
        <f t="shared" ca="1" si="75"/>
        <v/>
      </c>
      <c r="I88" s="138" t="str">
        <f t="shared" ca="1" si="76"/>
        <v/>
      </c>
      <c r="J88" s="138" t="str">
        <f t="shared" ca="1" si="77"/>
        <v/>
      </c>
      <c r="K88" s="138" t="str">
        <f t="shared" ca="1" si="78"/>
        <v/>
      </c>
      <c r="L88" s="138" t="str">
        <f t="shared" ca="1" si="79"/>
        <v/>
      </c>
      <c r="M88" s="138" t="str">
        <f t="shared" ca="1" si="80"/>
        <v/>
      </c>
      <c r="N88" s="138" t="str">
        <f t="shared" ca="1" si="81"/>
        <v/>
      </c>
      <c r="O88" s="138" t="str">
        <f t="shared" ca="1" si="82"/>
        <v/>
      </c>
      <c r="P88" s="138" t="str">
        <f t="shared" ca="1" si="83"/>
        <v/>
      </c>
      <c r="Q88" s="138" t="str">
        <f t="shared" ca="1" si="84"/>
        <v/>
      </c>
      <c r="R88" s="138" t="str">
        <f t="shared" ca="1" si="85"/>
        <v/>
      </c>
      <c r="S88" s="138" t="str">
        <f t="shared" ca="1" si="86"/>
        <v/>
      </c>
      <c r="T88" s="138" t="str">
        <f t="shared" ca="1" si="87"/>
        <v/>
      </c>
      <c r="U88" s="138" t="str">
        <f t="shared" ca="1" si="88"/>
        <v/>
      </c>
      <c r="V88" s="138" t="str">
        <f t="shared" ca="1" si="89"/>
        <v/>
      </c>
      <c r="W88" s="138" t="str">
        <f t="shared" ca="1" si="90"/>
        <v/>
      </c>
      <c r="X88" s="138" t="str">
        <f t="shared" ca="1" si="91"/>
        <v/>
      </c>
      <c r="Y88" s="138" t="str">
        <f t="shared" ca="1" si="92"/>
        <v/>
      </c>
      <c r="Z88" s="138" t="str">
        <f t="shared" ca="1" si="93"/>
        <v/>
      </c>
      <c r="AA88" s="138" t="str">
        <f t="shared" ca="1" si="94"/>
        <v/>
      </c>
      <c r="AB88" s="138" t="str">
        <f t="shared" ca="1" si="95"/>
        <v/>
      </c>
      <c r="AC88" s="138" t="str">
        <f t="shared" ca="1" si="96"/>
        <v/>
      </c>
      <c r="AD88" s="138" t="str">
        <f t="shared" ca="1" si="97"/>
        <v/>
      </c>
      <c r="AE88" s="138" t="str">
        <f t="shared" ca="1" si="98"/>
        <v/>
      </c>
      <c r="AF88" s="138" t="str">
        <f t="shared" ca="1" si="99"/>
        <v/>
      </c>
      <c r="AG88" s="138" t="str">
        <f t="shared" ca="1" si="100"/>
        <v/>
      </c>
      <c r="AH88" s="138" t="str">
        <f t="shared" ca="1" si="101"/>
        <v/>
      </c>
      <c r="AI88" s="138" t="str">
        <f t="shared" ca="1" si="102"/>
        <v/>
      </c>
      <c r="AJ88" s="138" t="str">
        <f t="shared" ca="1" si="103"/>
        <v/>
      </c>
      <c r="AK88" s="138" t="str">
        <f t="shared" ca="1" si="104"/>
        <v/>
      </c>
      <c r="AL88" s="138" t="str">
        <f t="shared" ca="1" si="105"/>
        <v/>
      </c>
      <c r="AM88" s="138" t="str">
        <f t="shared" ca="1" si="106"/>
        <v/>
      </c>
      <c r="AN88" s="138" t="str">
        <f t="shared" ca="1" si="107"/>
        <v/>
      </c>
      <c r="AO88" s="138" t="str">
        <f t="shared" ca="1" si="108"/>
        <v/>
      </c>
      <c r="AP88" s="138" t="str">
        <f t="shared" ca="1" si="109"/>
        <v/>
      </c>
      <c r="AQ88" s="138" t="str">
        <f t="shared" ca="1" si="110"/>
        <v/>
      </c>
      <c r="AR88" s="138" t="str">
        <f t="shared" ca="1" si="111"/>
        <v/>
      </c>
      <c r="AS88" s="138" t="str">
        <f t="shared" ca="1" si="112"/>
        <v/>
      </c>
      <c r="AT88" s="138" t="str">
        <f t="shared" ca="1" si="113"/>
        <v/>
      </c>
      <c r="AU88" s="138" t="str">
        <f t="shared" ca="1" si="114"/>
        <v/>
      </c>
      <c r="AV88" s="138" t="str">
        <f t="shared" ca="1" si="115"/>
        <v/>
      </c>
      <c r="AW88" s="138" t="str">
        <f t="shared" ca="1" si="116"/>
        <v/>
      </c>
      <c r="AX88" s="138" t="str">
        <f t="shared" ca="1" si="117"/>
        <v/>
      </c>
      <c r="AY88" s="138" t="str">
        <f t="shared" ca="1" si="118"/>
        <v/>
      </c>
      <c r="AZ88" s="138" t="str">
        <f t="shared" ca="1" si="119"/>
        <v/>
      </c>
      <c r="BA88" s="138" t="str">
        <f t="shared" ca="1" si="120"/>
        <v/>
      </c>
      <c r="BB88" s="138" t="str">
        <f t="shared" ca="1" si="121"/>
        <v/>
      </c>
      <c r="BC88" s="138" t="str">
        <f t="shared" ca="1" si="122"/>
        <v/>
      </c>
      <c r="BD88" s="138" t="str">
        <f t="shared" ca="1" si="123"/>
        <v/>
      </c>
      <c r="BE88" s="138" t="str">
        <f t="shared" ca="1" si="124"/>
        <v/>
      </c>
      <c r="BF88" s="138" t="str">
        <f t="shared" ca="1" si="125"/>
        <v/>
      </c>
      <c r="BG88" s="138" t="str">
        <f t="shared" ca="1" si="126"/>
        <v/>
      </c>
      <c r="BH88" s="138" t="str">
        <f t="shared" ca="1" si="127"/>
        <v/>
      </c>
      <c r="BI88" s="138" t="str">
        <f t="shared" ca="1" si="128"/>
        <v/>
      </c>
      <c r="BJ88" s="138" t="str">
        <f t="shared" ca="1" si="128"/>
        <v/>
      </c>
      <c r="BK88" s="138" t="str">
        <f t="shared" ca="1" si="129"/>
        <v/>
      </c>
      <c r="BL88" s="138" t="str">
        <f t="shared" ca="1" si="130"/>
        <v/>
      </c>
      <c r="BM88" s="138" t="str">
        <f t="shared" ca="1" si="131"/>
        <v/>
      </c>
      <c r="BN88" s="138" t="str">
        <f t="shared" ca="1" si="132"/>
        <v/>
      </c>
      <c r="BO88" s="138" t="str">
        <f t="shared" ca="1" si="133"/>
        <v/>
      </c>
      <c r="BP88" s="138" t="str">
        <f t="shared" ca="1" si="134"/>
        <v/>
      </c>
      <c r="BQ88" s="138">
        <f t="shared" ca="1" si="135"/>
        <v>166.15813663287545</v>
      </c>
      <c r="BR88" s="138">
        <f t="shared" ca="1" si="136"/>
        <v>170.02132860132627</v>
      </c>
      <c r="BS88" s="138">
        <f t="shared" ca="1" si="137"/>
        <v>173.97434013857784</v>
      </c>
    </row>
    <row r="89" spans="2:71" x14ac:dyDescent="0.2">
      <c r="C89" s="138" t="str">
        <f t="shared" ca="1" si="70"/>
        <v/>
      </c>
      <c r="D89" s="138" t="str">
        <f t="shared" ca="1" si="71"/>
        <v/>
      </c>
      <c r="E89" s="138" t="str">
        <f t="shared" ca="1" si="72"/>
        <v/>
      </c>
      <c r="F89" s="138" t="str">
        <f t="shared" ca="1" si="73"/>
        <v/>
      </c>
      <c r="G89" s="138" t="str">
        <f t="shared" ca="1" si="74"/>
        <v/>
      </c>
      <c r="H89" s="138" t="str">
        <f t="shared" ca="1" si="75"/>
        <v/>
      </c>
      <c r="I89" s="138" t="str">
        <f t="shared" ca="1" si="76"/>
        <v/>
      </c>
      <c r="J89" s="138" t="str">
        <f t="shared" ca="1" si="77"/>
        <v/>
      </c>
      <c r="K89" s="138" t="str">
        <f t="shared" ca="1" si="78"/>
        <v/>
      </c>
      <c r="L89" s="138" t="str">
        <f t="shared" ca="1" si="79"/>
        <v/>
      </c>
      <c r="M89" s="138" t="str">
        <f t="shared" ca="1" si="80"/>
        <v/>
      </c>
      <c r="N89" s="138" t="str">
        <f t="shared" ca="1" si="81"/>
        <v/>
      </c>
      <c r="O89" s="138" t="str">
        <f t="shared" ca="1" si="82"/>
        <v/>
      </c>
      <c r="P89" s="138" t="str">
        <f t="shared" ca="1" si="83"/>
        <v/>
      </c>
      <c r="Q89" s="138" t="str">
        <f t="shared" ca="1" si="84"/>
        <v/>
      </c>
      <c r="R89" s="138" t="str">
        <f t="shared" ca="1" si="85"/>
        <v/>
      </c>
      <c r="S89" s="138" t="str">
        <f t="shared" ca="1" si="86"/>
        <v/>
      </c>
      <c r="T89" s="138" t="str">
        <f t="shared" ca="1" si="87"/>
        <v/>
      </c>
      <c r="U89" s="138" t="str">
        <f t="shared" ca="1" si="88"/>
        <v/>
      </c>
      <c r="V89" s="138" t="str">
        <f t="shared" ca="1" si="89"/>
        <v/>
      </c>
      <c r="W89" s="138" t="str">
        <f t="shared" ca="1" si="90"/>
        <v/>
      </c>
      <c r="X89" s="138" t="str">
        <f t="shared" ca="1" si="91"/>
        <v/>
      </c>
      <c r="Y89" s="138" t="str">
        <f t="shared" ca="1" si="92"/>
        <v/>
      </c>
      <c r="Z89" s="138" t="str">
        <f t="shared" ca="1" si="93"/>
        <v/>
      </c>
      <c r="AA89" s="138" t="str">
        <f t="shared" ca="1" si="94"/>
        <v/>
      </c>
      <c r="AB89" s="138" t="str">
        <f t="shared" ca="1" si="95"/>
        <v/>
      </c>
      <c r="AC89" s="138" t="str">
        <f t="shared" ca="1" si="96"/>
        <v/>
      </c>
      <c r="AD89" s="138" t="str">
        <f t="shared" ca="1" si="97"/>
        <v/>
      </c>
      <c r="AE89" s="138" t="str">
        <f t="shared" ca="1" si="98"/>
        <v/>
      </c>
      <c r="AF89" s="138" t="str">
        <f t="shared" ca="1" si="99"/>
        <v/>
      </c>
      <c r="AG89" s="138" t="str">
        <f t="shared" ca="1" si="100"/>
        <v/>
      </c>
      <c r="AH89" s="138" t="str">
        <f t="shared" ca="1" si="101"/>
        <v/>
      </c>
      <c r="AI89" s="138" t="str">
        <f t="shared" ca="1" si="102"/>
        <v/>
      </c>
      <c r="AJ89" s="138" t="str">
        <f t="shared" ca="1" si="103"/>
        <v/>
      </c>
      <c r="AK89" s="138" t="str">
        <f t="shared" ca="1" si="104"/>
        <v/>
      </c>
      <c r="AL89" s="138" t="str">
        <f t="shared" ca="1" si="105"/>
        <v/>
      </c>
      <c r="AM89" s="138" t="str">
        <f t="shared" ca="1" si="106"/>
        <v/>
      </c>
      <c r="AN89" s="138" t="str">
        <f t="shared" ca="1" si="107"/>
        <v/>
      </c>
      <c r="AO89" s="138" t="str">
        <f t="shared" ca="1" si="108"/>
        <v/>
      </c>
      <c r="AP89" s="138" t="str">
        <f t="shared" ca="1" si="109"/>
        <v/>
      </c>
      <c r="AQ89" s="138" t="str">
        <f t="shared" ca="1" si="110"/>
        <v/>
      </c>
      <c r="AR89" s="138" t="str">
        <f t="shared" ca="1" si="111"/>
        <v/>
      </c>
      <c r="AS89" s="138" t="str">
        <f t="shared" ca="1" si="112"/>
        <v/>
      </c>
      <c r="AT89" s="138" t="str">
        <f t="shared" ca="1" si="113"/>
        <v/>
      </c>
      <c r="AU89" s="138" t="str">
        <f t="shared" ca="1" si="114"/>
        <v/>
      </c>
      <c r="AV89" s="138" t="str">
        <f t="shared" ca="1" si="115"/>
        <v/>
      </c>
      <c r="AW89" s="138" t="str">
        <f t="shared" ca="1" si="116"/>
        <v/>
      </c>
      <c r="AX89" s="138" t="str">
        <f t="shared" ca="1" si="117"/>
        <v/>
      </c>
      <c r="AY89" s="138" t="str">
        <f t="shared" ca="1" si="118"/>
        <v/>
      </c>
      <c r="AZ89" s="138" t="str">
        <f t="shared" ca="1" si="119"/>
        <v/>
      </c>
      <c r="BA89" s="138" t="str">
        <f t="shared" ca="1" si="120"/>
        <v/>
      </c>
      <c r="BB89" s="138" t="str">
        <f t="shared" ca="1" si="121"/>
        <v/>
      </c>
      <c r="BC89" s="138" t="str">
        <f t="shared" ca="1" si="122"/>
        <v/>
      </c>
      <c r="BD89" s="138" t="str">
        <f t="shared" ca="1" si="123"/>
        <v/>
      </c>
      <c r="BE89" s="138" t="str">
        <f t="shared" ca="1" si="124"/>
        <v/>
      </c>
      <c r="BF89" s="138" t="str">
        <f t="shared" ca="1" si="125"/>
        <v/>
      </c>
      <c r="BG89" s="138" t="str">
        <f t="shared" ca="1" si="126"/>
        <v/>
      </c>
      <c r="BH89" s="138" t="str">
        <f t="shared" ca="1" si="127"/>
        <v/>
      </c>
      <c r="BI89" s="138" t="str">
        <f t="shared" ca="1" si="128"/>
        <v/>
      </c>
      <c r="BJ89" s="138" t="str">
        <f t="shared" ca="1" si="128"/>
        <v/>
      </c>
      <c r="BK89" s="138" t="str">
        <f t="shared" ca="1" si="129"/>
        <v/>
      </c>
      <c r="BL89" s="138" t="str">
        <f t="shared" ca="1" si="130"/>
        <v/>
      </c>
      <c r="BM89" s="138" t="str">
        <f t="shared" ca="1" si="131"/>
        <v/>
      </c>
      <c r="BN89" s="138" t="str">
        <f t="shared" ca="1" si="132"/>
        <v/>
      </c>
      <c r="BO89" s="138" t="str">
        <f t="shared" ca="1" si="133"/>
        <v/>
      </c>
      <c r="BP89" s="138" t="str">
        <f t="shared" ca="1" si="134"/>
        <v/>
      </c>
      <c r="BQ89" s="138" t="str">
        <f t="shared" ca="1" si="135"/>
        <v/>
      </c>
      <c r="BR89" s="138">
        <f t="shared" ca="1" si="136"/>
        <v>162.3827233702369</v>
      </c>
      <c r="BS89" s="138">
        <f t="shared" ca="1" si="137"/>
        <v>166.15813663287548</v>
      </c>
    </row>
    <row r="90" spans="2:71" x14ac:dyDescent="0.2">
      <c r="C90" s="138" t="str">
        <f t="shared" ca="1" si="70"/>
        <v/>
      </c>
      <c r="D90" s="138" t="str">
        <f t="shared" ca="1" si="71"/>
        <v/>
      </c>
      <c r="E90" s="138" t="str">
        <f t="shared" ca="1" si="72"/>
        <v/>
      </c>
      <c r="F90" s="138" t="str">
        <f t="shared" ca="1" si="73"/>
        <v/>
      </c>
      <c r="G90" s="138" t="str">
        <f t="shared" ca="1" si="74"/>
        <v/>
      </c>
      <c r="H90" s="138" t="str">
        <f t="shared" ca="1" si="75"/>
        <v/>
      </c>
      <c r="I90" s="138" t="str">
        <f t="shared" ca="1" si="76"/>
        <v/>
      </c>
      <c r="J90" s="138" t="str">
        <f t="shared" ca="1" si="77"/>
        <v/>
      </c>
      <c r="K90" s="138" t="str">
        <f t="shared" ca="1" si="78"/>
        <v/>
      </c>
      <c r="L90" s="138" t="str">
        <f t="shared" ca="1" si="79"/>
        <v/>
      </c>
      <c r="M90" s="138" t="str">
        <f t="shared" ca="1" si="80"/>
        <v/>
      </c>
      <c r="N90" s="138" t="str">
        <f t="shared" ca="1" si="81"/>
        <v/>
      </c>
      <c r="O90" s="138" t="str">
        <f t="shared" ca="1" si="82"/>
        <v/>
      </c>
      <c r="P90" s="138" t="str">
        <f t="shared" ca="1" si="83"/>
        <v/>
      </c>
      <c r="Q90" s="138" t="str">
        <f t="shared" ca="1" si="84"/>
        <v/>
      </c>
      <c r="R90" s="138" t="str">
        <f t="shared" ca="1" si="85"/>
        <v/>
      </c>
      <c r="S90" s="138" t="str">
        <f t="shared" ca="1" si="86"/>
        <v/>
      </c>
      <c r="T90" s="138" t="str">
        <f t="shared" ca="1" si="87"/>
        <v/>
      </c>
      <c r="U90" s="138" t="str">
        <f t="shared" ca="1" si="88"/>
        <v/>
      </c>
      <c r="V90" s="138" t="str">
        <f t="shared" ca="1" si="89"/>
        <v/>
      </c>
      <c r="W90" s="138" t="str">
        <f t="shared" ca="1" si="90"/>
        <v/>
      </c>
      <c r="X90" s="138" t="str">
        <f t="shared" ca="1" si="91"/>
        <v/>
      </c>
      <c r="Y90" s="138" t="str">
        <f t="shared" ca="1" si="92"/>
        <v/>
      </c>
      <c r="Z90" s="138" t="str">
        <f t="shared" ca="1" si="93"/>
        <v/>
      </c>
      <c r="AA90" s="138" t="str">
        <f t="shared" ca="1" si="94"/>
        <v/>
      </c>
      <c r="AB90" s="138" t="str">
        <f t="shared" ca="1" si="95"/>
        <v/>
      </c>
      <c r="AC90" s="138" t="str">
        <f t="shared" ca="1" si="96"/>
        <v/>
      </c>
      <c r="AD90" s="138" t="str">
        <f t="shared" ca="1" si="97"/>
        <v/>
      </c>
      <c r="AE90" s="138" t="str">
        <f t="shared" ca="1" si="98"/>
        <v/>
      </c>
      <c r="AF90" s="138" t="str">
        <f t="shared" ca="1" si="99"/>
        <v/>
      </c>
      <c r="AG90" s="138" t="str">
        <f t="shared" ca="1" si="100"/>
        <v/>
      </c>
      <c r="AH90" s="138" t="str">
        <f t="shared" ca="1" si="101"/>
        <v/>
      </c>
      <c r="AI90" s="138" t="str">
        <f t="shared" ca="1" si="102"/>
        <v/>
      </c>
      <c r="AJ90" s="138" t="str">
        <f t="shared" ca="1" si="103"/>
        <v/>
      </c>
      <c r="AK90" s="138" t="str">
        <f t="shared" ca="1" si="104"/>
        <v/>
      </c>
      <c r="AL90" s="138" t="str">
        <f t="shared" ca="1" si="105"/>
        <v/>
      </c>
      <c r="AM90" s="138" t="str">
        <f t="shared" ca="1" si="106"/>
        <v/>
      </c>
      <c r="AN90" s="138" t="str">
        <f t="shared" ca="1" si="107"/>
        <v/>
      </c>
      <c r="AO90" s="138" t="str">
        <f t="shared" ca="1" si="108"/>
        <v/>
      </c>
      <c r="AP90" s="138" t="str">
        <f t="shared" ca="1" si="109"/>
        <v/>
      </c>
      <c r="AQ90" s="138" t="str">
        <f t="shared" ca="1" si="110"/>
        <v/>
      </c>
      <c r="AR90" s="138" t="str">
        <f t="shared" ca="1" si="111"/>
        <v/>
      </c>
      <c r="AS90" s="138" t="str">
        <f t="shared" ca="1" si="112"/>
        <v/>
      </c>
      <c r="AT90" s="138" t="str">
        <f t="shared" ca="1" si="113"/>
        <v/>
      </c>
      <c r="AU90" s="138" t="str">
        <f t="shared" ca="1" si="114"/>
        <v/>
      </c>
      <c r="AV90" s="138" t="str">
        <f t="shared" ca="1" si="115"/>
        <v/>
      </c>
      <c r="AW90" s="138" t="str">
        <f t="shared" ca="1" si="116"/>
        <v/>
      </c>
      <c r="AX90" s="138" t="str">
        <f t="shared" ca="1" si="117"/>
        <v/>
      </c>
      <c r="AY90" s="138" t="str">
        <f t="shared" ca="1" si="118"/>
        <v/>
      </c>
      <c r="AZ90" s="138" t="str">
        <f t="shared" ca="1" si="119"/>
        <v/>
      </c>
      <c r="BA90" s="138" t="str">
        <f t="shared" ca="1" si="120"/>
        <v/>
      </c>
      <c r="BB90" s="138" t="str">
        <f t="shared" ca="1" si="121"/>
        <v/>
      </c>
      <c r="BC90" s="138" t="str">
        <f t="shared" ca="1" si="122"/>
        <v/>
      </c>
      <c r="BD90" s="138" t="str">
        <f t="shared" ca="1" si="123"/>
        <v/>
      </c>
      <c r="BE90" s="138" t="str">
        <f t="shared" ca="1" si="124"/>
        <v/>
      </c>
      <c r="BF90" s="138" t="str">
        <f t="shared" ca="1" si="125"/>
        <v/>
      </c>
      <c r="BG90" s="138" t="str">
        <f t="shared" ca="1" si="126"/>
        <v/>
      </c>
      <c r="BH90" s="138" t="str">
        <f t="shared" ca="1" si="127"/>
        <v/>
      </c>
      <c r="BI90" s="138" t="str">
        <f t="shared" ca="1" si="128"/>
        <v/>
      </c>
      <c r="BJ90" s="138" t="str">
        <f t="shared" ca="1" si="128"/>
        <v/>
      </c>
      <c r="BK90" s="138" t="str">
        <f t="shared" ca="1" si="129"/>
        <v/>
      </c>
      <c r="BL90" s="138" t="str">
        <f t="shared" ca="1" si="130"/>
        <v/>
      </c>
      <c r="BM90" s="138" t="str">
        <f t="shared" ca="1" si="131"/>
        <v/>
      </c>
      <c r="BN90" s="138" t="str">
        <f t="shared" ca="1" si="132"/>
        <v/>
      </c>
      <c r="BO90" s="138" t="str">
        <f t="shared" ca="1" si="133"/>
        <v/>
      </c>
      <c r="BP90" s="138" t="str">
        <f t="shared" ca="1" si="134"/>
        <v/>
      </c>
      <c r="BQ90" s="138" t="str">
        <f t="shared" ca="1" si="135"/>
        <v/>
      </c>
      <c r="BR90" s="138" t="str">
        <f t="shared" ca="1" si="136"/>
        <v/>
      </c>
      <c r="BS90" s="138">
        <f t="shared" ca="1" si="137"/>
        <v>158.69309432251887</v>
      </c>
    </row>
    <row r="92" spans="2:71" x14ac:dyDescent="0.2">
      <c r="B92" s="133">
        <v>0</v>
      </c>
      <c r="C92" s="133">
        <v>1</v>
      </c>
      <c r="D92" s="133">
        <v>2</v>
      </c>
      <c r="E92" s="133">
        <v>3</v>
      </c>
      <c r="F92" s="133">
        <v>4</v>
      </c>
      <c r="G92" s="133">
        <v>5</v>
      </c>
      <c r="H92" s="133">
        <v>6</v>
      </c>
      <c r="I92" s="133">
        <v>7</v>
      </c>
      <c r="J92" s="133">
        <v>8</v>
      </c>
      <c r="K92" s="133">
        <v>9</v>
      </c>
      <c r="L92" s="133">
        <v>10</v>
      </c>
      <c r="M92" s="133">
        <v>11</v>
      </c>
      <c r="N92" s="133">
        <v>12</v>
      </c>
      <c r="O92" s="133">
        <v>13</v>
      </c>
      <c r="P92" s="133">
        <v>14</v>
      </c>
      <c r="Q92" s="133">
        <v>15</v>
      </c>
      <c r="R92" s="133">
        <v>16</v>
      </c>
      <c r="S92" s="133">
        <v>17</v>
      </c>
      <c r="T92" s="133">
        <v>18</v>
      </c>
      <c r="U92" s="133">
        <v>19</v>
      </c>
      <c r="V92" s="133">
        <v>20</v>
      </c>
      <c r="W92" s="133">
        <v>21</v>
      </c>
      <c r="X92" s="133">
        <v>22</v>
      </c>
      <c r="Y92" s="133">
        <v>23</v>
      </c>
      <c r="Z92" s="133">
        <v>24</v>
      </c>
      <c r="AA92" s="133">
        <v>25</v>
      </c>
      <c r="AB92" s="133">
        <v>26</v>
      </c>
      <c r="AC92" s="133">
        <v>27</v>
      </c>
      <c r="AD92" s="133">
        <v>28</v>
      </c>
      <c r="AE92" s="133">
        <v>29</v>
      </c>
      <c r="AF92" s="133">
        <v>30</v>
      </c>
      <c r="AG92" s="133">
        <v>31</v>
      </c>
      <c r="AH92" s="133">
        <v>32</v>
      </c>
      <c r="AI92" s="133">
        <v>33</v>
      </c>
      <c r="AJ92" s="133">
        <v>34</v>
      </c>
      <c r="AK92" s="133">
        <v>35</v>
      </c>
      <c r="AL92" s="133">
        <v>36</v>
      </c>
      <c r="AM92" s="133">
        <v>37</v>
      </c>
      <c r="AN92" s="133">
        <v>38</v>
      </c>
      <c r="AO92" s="133">
        <v>39</v>
      </c>
      <c r="AP92" s="133">
        <v>40</v>
      </c>
      <c r="AQ92" s="133">
        <v>41</v>
      </c>
      <c r="AR92" s="133">
        <v>42</v>
      </c>
      <c r="AS92" s="133">
        <v>43</v>
      </c>
      <c r="AT92" s="133">
        <v>44</v>
      </c>
      <c r="AU92" s="133">
        <v>45</v>
      </c>
      <c r="AV92" s="133">
        <v>46</v>
      </c>
      <c r="AW92" s="133">
        <v>47</v>
      </c>
      <c r="AX92" s="133">
        <v>48</v>
      </c>
      <c r="AY92" s="133">
        <v>49</v>
      </c>
      <c r="AZ92" s="133">
        <v>50</v>
      </c>
      <c r="BA92" s="133">
        <v>51</v>
      </c>
      <c r="BB92" s="133">
        <v>52</v>
      </c>
      <c r="BC92" s="133">
        <v>53</v>
      </c>
      <c r="BD92" s="133">
        <v>54</v>
      </c>
      <c r="BE92" s="133">
        <v>55</v>
      </c>
      <c r="BF92" s="133">
        <v>56</v>
      </c>
      <c r="BG92" s="133">
        <v>57</v>
      </c>
      <c r="BH92" s="133">
        <v>58</v>
      </c>
      <c r="BI92" s="133">
        <v>59</v>
      </c>
      <c r="BJ92" s="133">
        <v>60</v>
      </c>
      <c r="BK92" s="133">
        <v>61</v>
      </c>
      <c r="BL92" s="133">
        <v>62</v>
      </c>
      <c r="BM92" s="133">
        <v>63</v>
      </c>
      <c r="BN92" s="133">
        <v>64</v>
      </c>
      <c r="BO92" s="133">
        <v>65</v>
      </c>
      <c r="BP92" s="133">
        <v>66</v>
      </c>
      <c r="BQ92" s="133">
        <v>67</v>
      </c>
      <c r="BR92" s="133">
        <v>68</v>
      </c>
      <c r="BS92" s="133">
        <v>69</v>
      </c>
    </row>
    <row r="93" spans="2:71" x14ac:dyDescent="0.2">
      <c r="B93" s="138">
        <f t="shared" ref="B93:AG93" ca="1" si="138">IF(ISBLANK(C93),MAX(B21-X,0),IF(C94="","",(C93*p+C94*(1-p))/(EXP(r_*T/n))))</f>
        <v>67.61778770589936</v>
      </c>
      <c r="C93" s="138">
        <f t="shared" ca="1" si="138"/>
        <v>78.166983029555141</v>
      </c>
      <c r="D93" s="138">
        <f t="shared" ca="1" si="138"/>
        <v>89.820020271401887</v>
      </c>
      <c r="E93" s="138">
        <f t="shared" ca="1" si="138"/>
        <v>102.59944903618735</v>
      </c>
      <c r="F93" s="138">
        <f t="shared" ca="1" si="138"/>
        <v>116.51517305999062</v>
      </c>
      <c r="G93" s="138">
        <f t="shared" ca="1" si="138"/>
        <v>131.5643130409768</v>
      </c>
      <c r="H93" s="138">
        <f t="shared" ca="1" si="138"/>
        <v>147.73169148715127</v>
      </c>
      <c r="I93" s="138">
        <f t="shared" ca="1" si="138"/>
        <v>164.99094061613661</v>
      </c>
      <c r="J93" s="138">
        <f t="shared" ca="1" si="138"/>
        <v>183.30618332093377</v>
      </c>
      <c r="K93" s="138">
        <f t="shared" ca="1" si="138"/>
        <v>202.63418666427728</v>
      </c>
      <c r="L93" s="138">
        <f t="shared" ca="1" si="138"/>
        <v>222.92684332044996</v>
      </c>
      <c r="M93" s="138">
        <f t="shared" ca="1" si="138"/>
        <v>244.13380475477732</v>
      </c>
      <c r="N93" s="138">
        <f t="shared" ca="1" si="138"/>
        <v>266.20507554540131</v>
      </c>
      <c r="O93" s="138">
        <f t="shared" ca="1" si="138"/>
        <v>289.09338394241882</v>
      </c>
      <c r="P93" s="138">
        <f t="shared" ca="1" si="138"/>
        <v>312.75616967150859</v>
      </c>
      <c r="Q93" s="138">
        <f t="shared" ca="1" si="138"/>
        <v>337.15707328937503</v>
      </c>
      <c r="R93" s="138">
        <f t="shared" ca="1" si="138"/>
        <v>362.26686650810655</v>
      </c>
      <c r="S93" s="138">
        <f t="shared" ca="1" si="138"/>
        <v>388.06382228443431</v>
      </c>
      <c r="T93" s="138">
        <f t="shared" ca="1" si="138"/>
        <v>414.53357884895991</v>
      </c>
      <c r="U93" s="138">
        <f t="shared" ca="1" si="138"/>
        <v>441.66859569393222</v>
      </c>
      <c r="V93" s="138">
        <f t="shared" ca="1" si="138"/>
        <v>469.46732642743711</v>
      </c>
      <c r="W93" s="138">
        <f t="shared" ca="1" si="138"/>
        <v>497.93324102096108</v>
      </c>
      <c r="X93" s="138">
        <f t="shared" ca="1" si="138"/>
        <v>527.073819450928</v>
      </c>
      <c r="Y93" s="138">
        <f t="shared" ca="1" si="138"/>
        <v>556.89961421894839</v>
      </c>
      <c r="Z93" s="138">
        <f t="shared" ca="1" si="138"/>
        <v>587.4234468533175</v>
      </c>
      <c r="AA93" s="138">
        <f t="shared" ca="1" si="138"/>
        <v>618.65976989005048</v>
      </c>
      <c r="AB93" s="138">
        <f t="shared" ca="1" si="138"/>
        <v>650.62419672361034</v>
      </c>
      <c r="AC93" s="138">
        <f t="shared" ca="1" si="138"/>
        <v>683.33318082455537</v>
      </c>
      <c r="AD93" s="138">
        <f t="shared" ca="1" si="138"/>
        <v>716.80381441763882</v>
      </c>
      <c r="AE93" s="138">
        <f t="shared" ca="1" si="138"/>
        <v>751.05371385969954</v>
      </c>
      <c r="AF93" s="138">
        <f t="shared" ca="1" si="138"/>
        <v>786.10096224699043</v>
      </c>
      <c r="AG93" s="138">
        <f t="shared" ca="1" si="138"/>
        <v>821.96408630955432</v>
      </c>
      <c r="AH93" s="138">
        <f t="shared" ref="AH93:BM93" ca="1" si="139">IF(ISBLANK(AI93),MAX(AH21-X,0),IF(AI94="","",(AI93*p+AI94*(1-p))/(EXP(r_*T/n))))</f>
        <v>858.66205185962042</v>
      </c>
      <c r="AI93" s="138">
        <f t="shared" ca="1" si="139"/>
        <v>896.21426825694209</v>
      </c>
      <c r="AJ93" s="138">
        <f t="shared" ca="1" si="139"/>
        <v>934.6405968061124</v>
      </c>
      <c r="AK93" s="138">
        <f t="shared" ca="1" si="139"/>
        <v>973.96136072995876</v>
      </c>
      <c r="AL93" s="138">
        <f t="shared" ca="1" si="139"/>
        <v>1014.1973557900468</v>
      </c>
      <c r="AM93" s="138">
        <f t="shared" ca="1" si="139"/>
        <v>1055.3698612535363</v>
      </c>
      <c r="AN93" s="138">
        <f t="shared" ca="1" si="139"/>
        <v>1097.5006511326158</v>
      </c>
      <c r="AO93" s="138">
        <f t="shared" ca="1" si="139"/>
        <v>1140.6120056872646</v>
      </c>
      <c r="AP93" s="138">
        <f t="shared" ca="1" si="139"/>
        <v>1184.7267231955609</v>
      </c>
      <c r="AQ93" s="138">
        <f t="shared" ca="1" si="139"/>
        <v>1229.8681319976492</v>
      </c>
      <c r="AR93" s="138">
        <f t="shared" ca="1" si="139"/>
        <v>1276.0601028197327</v>
      </c>
      <c r="AS93" s="138">
        <f t="shared" ca="1" si="139"/>
        <v>1323.3270613846</v>
      </c>
      <c r="AT93" s="138">
        <f t="shared" ca="1" si="139"/>
        <v>1371.6940013153448</v>
      </c>
      <c r="AU93" s="138">
        <f t="shared" ca="1" si="139"/>
        <v>1421.1864973391021</v>
      </c>
      <c r="AV93" s="138">
        <f t="shared" ca="1" si="139"/>
        <v>1471.8307187977694</v>
      </c>
      <c r="AW93" s="138">
        <f t="shared" ca="1" si="139"/>
        <v>1523.6534434728551</v>
      </c>
      <c r="AX93" s="138">
        <f t="shared" ca="1" si="139"/>
        <v>1576.6820717317562</v>
      </c>
      <c r="AY93" s="138">
        <f t="shared" ca="1" si="139"/>
        <v>1630.9446410029366</v>
      </c>
      <c r="AZ93" s="138">
        <f t="shared" ca="1" si="139"/>
        <v>1686.469840587655</v>
      </c>
      <c r="BA93" s="138">
        <f t="shared" ca="1" si="139"/>
        <v>1743.2870268160686</v>
      </c>
      <c r="BB93" s="138">
        <f t="shared" ca="1" si="139"/>
        <v>1801.4262385557161</v>
      </c>
      <c r="BC93" s="138">
        <f t="shared" ca="1" si="139"/>
        <v>1860.9182130805739</v>
      </c>
      <c r="BD93" s="138">
        <f t="shared" ca="1" si="139"/>
        <v>1921.7944023090711</v>
      </c>
      <c r="BE93" s="138">
        <f t="shared" ca="1" si="139"/>
        <v>1984.0869894196376</v>
      </c>
      <c r="BF93" s="138">
        <f t="shared" ca="1" si="139"/>
        <v>2047.8289058525679</v>
      </c>
      <c r="BG93" s="138">
        <f t="shared" ca="1" si="139"/>
        <v>2113.0538487071772</v>
      </c>
      <c r="BH93" s="138">
        <f t="shared" ca="1" si="139"/>
        <v>2179.7962985434442</v>
      </c>
      <c r="BI93" s="138">
        <f t="shared" ca="1" si="139"/>
        <v>2248.0915375975437</v>
      </c>
      <c r="BJ93" s="138">
        <f t="shared" ca="1" si="139"/>
        <v>2317.9756684208924</v>
      </c>
      <c r="BK93" s="138">
        <f t="shared" ca="1" si="139"/>
        <v>2389.4856329525528</v>
      </c>
      <c r="BL93" s="138">
        <f t="shared" ca="1" si="139"/>
        <v>2462.6592320350751</v>
      </c>
      <c r="BM93" s="138">
        <f t="shared" ca="1" si="139"/>
        <v>2537.5351453840804</v>
      </c>
      <c r="BN93" s="138">
        <f t="shared" ref="BN93:BS93" ca="1" si="140">IF(ISBLANK(BO93),MAX(BN21-X,0),IF(BO94="","",(BO93*p+BO94*(1-p))/(EXP(r_*T/n))))</f>
        <v>2614.1529520221407</v>
      </c>
      <c r="BO93" s="138">
        <f t="shared" ca="1" si="140"/>
        <v>2692.5531511877493</v>
      </c>
      <c r="BP93" s="138">
        <f t="shared" ca="1" si="140"/>
        <v>2772.7771837304258</v>
      </c>
      <c r="BQ93" s="138">
        <f t="shared" ca="1" si="140"/>
        <v>2854.8674540032562</v>
      </c>
      <c r="BR93" s="138">
        <f t="shared" ca="1" si="140"/>
        <v>2938.8673522644435</v>
      </c>
      <c r="BS93" s="138">
        <f t="shared" ca="1" si="140"/>
        <v>3024.8212775996908</v>
      </c>
    </row>
    <row r="94" spans="2:71" x14ac:dyDescent="0.2">
      <c r="B94" s="138" t="str">
        <f t="shared" ref="B94:AG94" ca="1" si="141">IF(ISBLANK(C94),MAX(B22-X,0),IF(C95="","",(C94*p+C95*(1-p))/(EXP(r_*T/n))))</f>
        <v/>
      </c>
      <c r="C94" s="138">
        <f t="shared" ca="1" si="141"/>
        <v>57.263919552100312</v>
      </c>
      <c r="D94" s="138">
        <f t="shared" ca="1" si="141"/>
        <v>66.730110708154882</v>
      </c>
      <c r="E94" s="138">
        <f t="shared" ca="1" si="141"/>
        <v>77.278121940592229</v>
      </c>
      <c r="F94" s="138">
        <f t="shared" ca="1" si="141"/>
        <v>88.942926479913851</v>
      </c>
      <c r="G94" s="138">
        <f t="shared" ca="1" si="141"/>
        <v>101.74698496523406</v>
      </c>
      <c r="H94" s="138">
        <f t="shared" ca="1" si="141"/>
        <v>115.6994973012751</v>
      </c>
      <c r="I94" s="138">
        <f t="shared" ca="1" si="141"/>
        <v>130.79627558721879</v>
      </c>
      <c r="J94" s="138">
        <f t="shared" ca="1" si="141"/>
        <v>147.02028926650274</v>
      </c>
      <c r="K94" s="138">
        <f t="shared" ca="1" si="141"/>
        <v>164.34288215836457</v>
      </c>
      <c r="L94" s="138">
        <f t="shared" ca="1" si="141"/>
        <v>182.7256040828683</v>
      </c>
      <c r="M94" s="138">
        <f t="shared" ca="1" si="141"/>
        <v>202.1225435479781</v>
      </c>
      <c r="N94" s="138">
        <f t="shared" ca="1" si="141"/>
        <v>222.48299939850216</v>
      </c>
      <c r="O94" s="138">
        <f t="shared" ca="1" si="141"/>
        <v>243.75429522029327</v>
      </c>
      <c r="P94" s="138">
        <f t="shared" ca="1" si="141"/>
        <v>265.88452612220124</v>
      </c>
      <c r="Q94" s="138">
        <f t="shared" ca="1" si="141"/>
        <v>288.82503635427014</v>
      </c>
      <c r="R94" s="138">
        <f t="shared" ca="1" si="141"/>
        <v>312.53245792625694</v>
      </c>
      <c r="S94" s="138">
        <f t="shared" ca="1" si="141"/>
        <v>336.97019131343183</v>
      </c>
      <c r="T94" s="138">
        <f t="shared" ca="1" si="141"/>
        <v>362.10927265102367</v>
      </c>
      <c r="U94" s="138">
        <f t="shared" ca="1" si="141"/>
        <v>387.92863853459744</v>
      </c>
      <c r="V94" s="138">
        <f t="shared" ca="1" si="141"/>
        <v>414.41486004499814</v>
      </c>
      <c r="W94" s="138">
        <f t="shared" ca="1" si="141"/>
        <v>441.56146343644031</v>
      </c>
      <c r="X94" s="138">
        <f t="shared" ca="1" si="141"/>
        <v>469.36798036914678</v>
      </c>
      <c r="Y94" s="138">
        <f t="shared" ca="1" si="141"/>
        <v>497.83887378114025</v>
      </c>
      <c r="Z94" s="138">
        <f t="shared" ca="1" si="141"/>
        <v>526.98246870160051</v>
      </c>
      <c r="AA94" s="138">
        <f t="shared" ca="1" si="141"/>
        <v>556.809986122596</v>
      </c>
      <c r="AB94" s="138">
        <f t="shared" ca="1" si="141"/>
        <v>587.33474002170806</v>
      </c>
      <c r="AC94" s="138">
        <f t="shared" ca="1" si="141"/>
        <v>618.57152044744396</v>
      </c>
      <c r="AD94" s="138">
        <f t="shared" ca="1" si="141"/>
        <v>650.53615536348968</v>
      </c>
      <c r="AE94" s="138">
        <f t="shared" ca="1" si="141"/>
        <v>683.24522414534169</v>
      </c>
      <c r="AF94" s="138">
        <f t="shared" ca="1" si="141"/>
        <v>716.71588673308429</v>
      </c>
      <c r="AG94" s="138">
        <f t="shared" ca="1" si="141"/>
        <v>750.96579255467429</v>
      </c>
      <c r="AH94" s="138">
        <f t="shared" ref="AH94:BM94" ca="1" si="142">IF(ISBLANK(AI94),MAX(AH22-X,0),IF(AI95="","",(AI94*p+AI95*(1-p))/(EXP(r_*T/n))))</f>
        <v>786.01303919351801</v>
      </c>
      <c r="AI94" s="138">
        <f t="shared" ca="1" si="142"/>
        <v>821.8761589797183</v>
      </c>
      <c r="AJ94" s="138">
        <f t="shared" ca="1" si="142"/>
        <v>858.57411959385354</v>
      </c>
      <c r="AK94" s="138">
        <f t="shared" ca="1" si="142"/>
        <v>896.12633091720295</v>
      </c>
      <c r="AL94" s="138">
        <f t="shared" ca="1" si="142"/>
        <v>934.55265437068135</v>
      </c>
      <c r="AM94" s="138">
        <f t="shared" ca="1" si="142"/>
        <v>973.8734131963713</v>
      </c>
      <c r="AN94" s="138">
        <f t="shared" ca="1" si="142"/>
        <v>1014.1094031579039</v>
      </c>
      <c r="AO94" s="138">
        <f t="shared" ca="1" si="142"/>
        <v>1055.2819035225423</v>
      </c>
      <c r="AP94" s="138">
        <f t="shared" ca="1" si="142"/>
        <v>1097.4126883024751</v>
      </c>
      <c r="AQ94" s="138">
        <f t="shared" ca="1" si="142"/>
        <v>1140.5240377576818</v>
      </c>
      <c r="AR94" s="138">
        <f t="shared" ca="1" si="142"/>
        <v>1184.6387501662402</v>
      </c>
      <c r="AS94" s="138">
        <f t="shared" ca="1" si="142"/>
        <v>1229.7801538682947</v>
      </c>
      <c r="AT94" s="138">
        <f t="shared" ca="1" si="142"/>
        <v>1275.9721195900493</v>
      </c>
      <c r="AU94" s="138">
        <f t="shared" ca="1" si="142"/>
        <v>1323.2390730542916</v>
      </c>
      <c r="AV94" s="138">
        <f t="shared" ca="1" si="142"/>
        <v>1371.6060078841156</v>
      </c>
      <c r="AW94" s="138">
        <f t="shared" ca="1" si="142"/>
        <v>1421.0984988066564</v>
      </c>
      <c r="AX94" s="138">
        <f t="shared" ca="1" si="142"/>
        <v>1471.7427151638117</v>
      </c>
      <c r="AY94" s="138">
        <f t="shared" ca="1" si="142"/>
        <v>1523.5654347370896</v>
      </c>
      <c r="AZ94" s="138">
        <f t="shared" ca="1" si="142"/>
        <v>1576.5940578938873</v>
      </c>
      <c r="BA94" s="138">
        <f t="shared" ca="1" si="142"/>
        <v>1630.8566220626683</v>
      </c>
      <c r="BB94" s="138">
        <f t="shared" ca="1" si="142"/>
        <v>1686.3818165446914</v>
      </c>
      <c r="BC94" s="138">
        <f t="shared" ca="1" si="142"/>
        <v>1743.1989976701141</v>
      </c>
      <c r="BD94" s="138">
        <f t="shared" ca="1" si="142"/>
        <v>1801.3382043064746</v>
      </c>
      <c r="BE94" s="138">
        <f t="shared" ca="1" si="142"/>
        <v>1860.83017372775</v>
      </c>
      <c r="BF94" s="138">
        <f t="shared" ca="1" si="142"/>
        <v>1921.7063578523682</v>
      </c>
      <c r="BG94" s="138">
        <f t="shared" ca="1" si="142"/>
        <v>1983.9989398587607</v>
      </c>
      <c r="BH94" s="138">
        <f t="shared" ca="1" si="142"/>
        <v>2047.7408511872209</v>
      </c>
      <c r="BI94" s="138">
        <f t="shared" ca="1" si="142"/>
        <v>2112.9657889370642</v>
      </c>
      <c r="BJ94" s="138">
        <f t="shared" ca="1" si="142"/>
        <v>2179.7082336682683</v>
      </c>
      <c r="BK94" s="138">
        <f t="shared" ca="1" si="142"/>
        <v>2248.0034676170098</v>
      </c>
      <c r="BL94" s="138">
        <f t="shared" ca="1" si="142"/>
        <v>2317.8875933347044</v>
      </c>
      <c r="BM94" s="138">
        <f t="shared" ca="1" si="142"/>
        <v>2389.3975527604148</v>
      </c>
      <c r="BN94" s="138">
        <f t="shared" ref="BN94:BS94" ca="1" si="143">IF(ISBLANK(BO94),MAX(BN22-X,0),IF(BO95="","",(BO94*p+BO95*(1-p))/(EXP(r_*T/n))))</f>
        <v>2462.5711467366914</v>
      </c>
      <c r="BO94" s="138">
        <f t="shared" ca="1" si="143"/>
        <v>2537.4470549791545</v>
      </c>
      <c r="BP94" s="138">
        <f t="shared" ca="1" si="143"/>
        <v>2614.0648565103766</v>
      </c>
      <c r="BQ94" s="138">
        <f t="shared" ca="1" si="143"/>
        <v>2692.465050568851</v>
      </c>
      <c r="BR94" s="138">
        <f t="shared" ca="1" si="143"/>
        <v>2772.6890780040972</v>
      </c>
      <c r="BS94" s="138">
        <f t="shared" ca="1" si="143"/>
        <v>2854.7793431692012</v>
      </c>
    </row>
    <row r="95" spans="2:71" x14ac:dyDescent="0.2">
      <c r="B95" s="138" t="str">
        <f t="shared" ref="B95:AG95" ca="1" si="144">IF(ISBLANK(C95),MAX(B23-X,0),IF(C96="","",(C95*p+C96*(1-p))/(EXP(r_*T/n))))</f>
        <v/>
      </c>
      <c r="C95" s="138" t="str">
        <f t="shared" ca="1" si="144"/>
        <v/>
      </c>
      <c r="D95" s="138">
        <f t="shared" ca="1" si="144"/>
        <v>47.972610741071065</v>
      </c>
      <c r="E95" s="138">
        <f t="shared" ca="1" si="144"/>
        <v>56.377303586191424</v>
      </c>
      <c r="F95" s="138">
        <f t="shared" ca="1" si="144"/>
        <v>65.829589392380512</v>
      </c>
      <c r="G95" s="138">
        <f t="shared" ca="1" si="144"/>
        <v>76.376735535840496</v>
      </c>
      <c r="H95" s="138">
        <f t="shared" ca="1" si="144"/>
        <v>88.054230205081524</v>
      </c>
      <c r="I95" s="138">
        <f t="shared" ca="1" si="144"/>
        <v>100.88442414228571</v>
      </c>
      <c r="J95" s="138">
        <f t="shared" ca="1" si="144"/>
        <v>114.87574328820361</v>
      </c>
      <c r="K95" s="138">
        <f t="shared" ca="1" si="144"/>
        <v>130.02257405840879</v>
      </c>
      <c r="L95" s="138">
        <f t="shared" ca="1" si="144"/>
        <v>146.30587684823234</v>
      </c>
      <c r="M95" s="138">
        <f t="shared" ca="1" si="144"/>
        <v>163.69452571473519</v>
      </c>
      <c r="N95" s="138">
        <f t="shared" ca="1" si="144"/>
        <v>182.14730839646359</v>
      </c>
      <c r="O95" s="138">
        <f t="shared" ca="1" si="144"/>
        <v>201.61545805223011</v>
      </c>
      <c r="P95" s="138">
        <f t="shared" ca="1" si="144"/>
        <v>222.04553440870603</v>
      </c>
      <c r="Q95" s="138">
        <f t="shared" ca="1" si="144"/>
        <v>243.38243523624109</v>
      </c>
      <c r="R95" s="138">
        <f t="shared" ca="1" si="144"/>
        <v>265.57230544636508</v>
      </c>
      <c r="S95" s="138">
        <f t="shared" ca="1" si="144"/>
        <v>288.56512393801586</v>
      </c>
      <c r="T95" s="138">
        <f t="shared" ca="1" si="144"/>
        <v>312.31678707707107</v>
      </c>
      <c r="U95" s="138">
        <f t="shared" ca="1" si="144"/>
        <v>336.79056767439403</v>
      </c>
      <c r="V95" s="138">
        <f t="shared" ca="1" si="144"/>
        <v>361.95790115527927</v>
      </c>
      <c r="W95" s="138">
        <f t="shared" ca="1" si="144"/>
        <v>387.79852554186277</v>
      </c>
      <c r="X95" s="138">
        <f t="shared" ca="1" si="144"/>
        <v>414.30006771010096</v>
      </c>
      <c r="Y95" s="138">
        <f t="shared" ca="1" si="144"/>
        <v>441.45721566307157</v>
      </c>
      <c r="Z95" s="138">
        <f t="shared" ca="1" si="144"/>
        <v>469.27063942562245</v>
      </c>
      <c r="AA95" s="138">
        <f t="shared" ca="1" si="144"/>
        <v>497.74582050879201</v>
      </c>
      <c r="AB95" s="138">
        <f t="shared" ca="1" si="144"/>
        <v>526.89192542032742</v>
      </c>
      <c r="AC95" s="138">
        <f t="shared" ca="1" si="144"/>
        <v>556.72081984030501</v>
      </c>
      <c r="AD95" s="138">
        <f t="shared" ca="1" si="144"/>
        <v>587.24627605501234</v>
      </c>
      <c r="AE95" s="138">
        <f t="shared" ca="1" si="144"/>
        <v>618.4833857947358</v>
      </c>
      <c r="AF95" s="138">
        <f t="shared" ca="1" si="144"/>
        <v>650.448160097607</v>
      </c>
      <c r="AG95" s="138">
        <f t="shared" ca="1" si="144"/>
        <v>683.15728009049985</v>
      </c>
      <c r="AH95" s="138">
        <f t="shared" ref="AH95:BM95" ca="1" si="145">IF(ISBLANK(AI95),MAX(AH23-X,0),IF(AI96="","",(AI95*p+AI96*(1-p))/(EXP(r_*T/n))))</f>
        <v>716.62795704197174</v>
      </c>
      <c r="AI95" s="138">
        <f t="shared" ca="1" si="145"/>
        <v>750.87786359788538</v>
      </c>
      <c r="AJ95" s="138">
        <f t="shared" ca="1" si="145"/>
        <v>785.92510660771507</v>
      </c>
      <c r="AK95" s="138">
        <f t="shared" ca="1" si="145"/>
        <v>821.78822159300432</v>
      </c>
      <c r="AL95" s="138">
        <f t="shared" ca="1" si="145"/>
        <v>858.48617715391742</v>
      </c>
      <c r="AM95" s="138">
        <f t="shared" ca="1" si="145"/>
        <v>896.03838338341006</v>
      </c>
      <c r="AN95" s="138">
        <f t="shared" ca="1" si="145"/>
        <v>934.46470173853845</v>
      </c>
      <c r="AO95" s="138">
        <f t="shared" ca="1" si="145"/>
        <v>973.78545546537725</v>
      </c>
      <c r="AP95" s="138">
        <f t="shared" ca="1" si="145"/>
        <v>1014.0214403277632</v>
      </c>
      <c r="AQ95" s="138">
        <f t="shared" ca="1" si="145"/>
        <v>1055.1939355929592</v>
      </c>
      <c r="AR95" s="138">
        <f t="shared" ca="1" si="145"/>
        <v>1097.324715273154</v>
      </c>
      <c r="AS95" s="138">
        <f t="shared" ca="1" si="145"/>
        <v>1140.4360596283273</v>
      </c>
      <c r="AT95" s="138">
        <f t="shared" ca="1" si="145"/>
        <v>1184.5507669365563</v>
      </c>
      <c r="AU95" s="138">
        <f t="shared" ca="1" si="145"/>
        <v>1229.6921655379861</v>
      </c>
      <c r="AV95" s="138">
        <f t="shared" ca="1" si="145"/>
        <v>1275.88412615882</v>
      </c>
      <c r="AW95" s="138">
        <f t="shared" ca="1" si="145"/>
        <v>1323.1510745218459</v>
      </c>
      <c r="AX95" s="138">
        <f t="shared" ca="1" si="145"/>
        <v>1371.5180042501579</v>
      </c>
      <c r="AY95" s="138">
        <f t="shared" ca="1" si="145"/>
        <v>1421.0104900708911</v>
      </c>
      <c r="AZ95" s="138">
        <f t="shared" ca="1" si="145"/>
        <v>1471.6547013259426</v>
      </c>
      <c r="BA95" s="138">
        <f t="shared" ca="1" si="145"/>
        <v>1523.4774157968216</v>
      </c>
      <c r="BB95" s="138">
        <f t="shared" ca="1" si="145"/>
        <v>1576.506033850924</v>
      </c>
      <c r="BC95" s="138">
        <f t="shared" ca="1" si="145"/>
        <v>1630.7685929167137</v>
      </c>
      <c r="BD95" s="138">
        <f t="shared" ca="1" si="145"/>
        <v>1686.2937822954502</v>
      </c>
      <c r="BE95" s="138">
        <f t="shared" ca="1" si="145"/>
        <v>1743.1109583172902</v>
      </c>
      <c r="BF95" s="138">
        <f t="shared" ca="1" si="145"/>
        <v>1801.2501598497722</v>
      </c>
      <c r="BG95" s="138">
        <f t="shared" ca="1" si="145"/>
        <v>1860.7421241668728</v>
      </c>
      <c r="BH95" s="138">
        <f t="shared" ca="1" si="145"/>
        <v>1921.618303187021</v>
      </c>
      <c r="BI95" s="138">
        <f t="shared" ca="1" si="145"/>
        <v>1983.910880088647</v>
      </c>
      <c r="BJ95" s="138">
        <f t="shared" ca="1" si="145"/>
        <v>2047.652786312045</v>
      </c>
      <c r="BK95" s="138">
        <f t="shared" ca="1" si="145"/>
        <v>2112.8777189565303</v>
      </c>
      <c r="BL95" s="138">
        <f t="shared" ca="1" si="145"/>
        <v>2179.6201585820804</v>
      </c>
      <c r="BM95" s="138">
        <f t="shared" ca="1" si="145"/>
        <v>2247.9153874248718</v>
      </c>
      <c r="BN95" s="138">
        <f t="shared" ref="BN95:BS95" ca="1" si="146">IF(ISBLANK(BO95),MAX(BN23-X,0),IF(BO96="","",(BO95*p+BO96*(1-p))/(EXP(r_*T/n))))</f>
        <v>2317.7995080363203</v>
      </c>
      <c r="BO95" s="138">
        <f t="shared" ca="1" si="146"/>
        <v>2389.3094623554889</v>
      </c>
      <c r="BP95" s="138">
        <f t="shared" ca="1" si="146"/>
        <v>2462.4830512249273</v>
      </c>
      <c r="BQ95" s="138">
        <f t="shared" ca="1" si="146"/>
        <v>2537.3589543602561</v>
      </c>
      <c r="BR95" s="138">
        <f t="shared" ca="1" si="146"/>
        <v>2613.9767507840479</v>
      </c>
      <c r="BS95" s="138">
        <f t="shared" ca="1" si="146"/>
        <v>2692.376939734796</v>
      </c>
    </row>
    <row r="96" spans="2:71" x14ac:dyDescent="0.2">
      <c r="B96" s="138" t="str">
        <f t="shared" ref="B96:AG96" ca="1" si="147">IF(ISBLANK(C96),MAX(B24-X,0),IF(C97="","",(C96*p+C97*(1-p))/(EXP(r_*T/n))))</f>
        <v/>
      </c>
      <c r="C96" s="138" t="str">
        <f t="shared" ca="1" si="147"/>
        <v/>
      </c>
      <c r="D96" s="138" t="str">
        <f t="shared" ca="1" si="147"/>
        <v/>
      </c>
      <c r="E96" s="138">
        <f t="shared" ca="1" si="147"/>
        <v>39.722859878041099</v>
      </c>
      <c r="F96" s="138">
        <f t="shared" ca="1" si="147"/>
        <v>47.099551012999378</v>
      </c>
      <c r="G96" s="138">
        <f t="shared" ca="1" si="147"/>
        <v>55.477528495634914</v>
      </c>
      <c r="H96" s="138">
        <f t="shared" ca="1" si="147"/>
        <v>64.91563489630866</v>
      </c>
      <c r="I96" s="138">
        <f t="shared" ca="1" si="147"/>
        <v>75.46226635388976</v>
      </c>
      <c r="J96" s="138">
        <f t="shared" ca="1" si="147"/>
        <v>87.153453407745758</v>
      </c>
      <c r="K96" s="138">
        <f t="shared" ca="1" si="147"/>
        <v>100.01141287969058</v>
      </c>
      <c r="L96" s="138">
        <f t="shared" ca="1" si="147"/>
        <v>114.04371785574337</v>
      </c>
      <c r="M96" s="138">
        <f t="shared" ca="1" si="147"/>
        <v>129.24319799541655</v>
      </c>
      <c r="N96" s="138">
        <f t="shared" ca="1" si="147"/>
        <v>145.58863077017199</v>
      </c>
      <c r="O96" s="138">
        <f t="shared" ca="1" si="147"/>
        <v>163.04621944755345</v>
      </c>
      <c r="P96" s="138">
        <f t="shared" ca="1" si="147"/>
        <v>181.57178192432076</v>
      </c>
      <c r="Q96" s="138">
        <f t="shared" ca="1" si="147"/>
        <v>201.11350419404019</v>
      </c>
      <c r="R96" s="138">
        <f t="shared" ca="1" si="147"/>
        <v>221.61505272707456</v>
      </c>
      <c r="S96" s="138">
        <f t="shared" ca="1" si="147"/>
        <v>243.01880042426706</v>
      </c>
      <c r="T96" s="138">
        <f t="shared" ca="1" si="147"/>
        <v>265.26890817764428</v>
      </c>
      <c r="U96" s="138">
        <f t="shared" ca="1" si="147"/>
        <v>288.31402198768154</v>
      </c>
      <c r="V96" s="138">
        <f t="shared" ca="1" si="147"/>
        <v>312.10939295556744</v>
      </c>
      <c r="W96" s="138">
        <f t="shared" ca="1" si="147"/>
        <v>336.61829824129984</v>
      </c>
      <c r="X96" s="138">
        <f t="shared" ca="1" si="147"/>
        <v>361.8127249427838</v>
      </c>
      <c r="Y96" s="138">
        <f t="shared" ca="1" si="147"/>
        <v>387.67336292862109</v>
      </c>
      <c r="Z96" s="138">
        <f t="shared" ca="1" si="147"/>
        <v>414.18902392561677</v>
      </c>
      <c r="AA96" s="138">
        <f t="shared" ca="1" si="147"/>
        <v>441.35565209409151</v>
      </c>
      <c r="AB96" s="138">
        <f t="shared" ca="1" si="147"/>
        <v>469.1751100947979</v>
      </c>
      <c r="AC96" s="138">
        <f t="shared" ca="1" si="147"/>
        <v>497.65391430580866</v>
      </c>
      <c r="AD96" s="138">
        <f t="shared" ca="1" si="147"/>
        <v>526.80205906257845</v>
      </c>
      <c r="AE96" s="138">
        <f t="shared" ca="1" si="147"/>
        <v>556.63202224877296</v>
      </c>
      <c r="AF96" s="138">
        <f t="shared" ca="1" si="147"/>
        <v>587.15799436570808</v>
      </c>
      <c r="AG96" s="138">
        <f t="shared" ca="1" si="147"/>
        <v>618.39533011635899</v>
      </c>
      <c r="AH96" s="138">
        <f t="shared" ref="AH96:BM96" ca="1" si="148">IF(ISBLANK(AI96),MAX(AH24-X,0),IF(AI97="","",(AI96*p+AI97*(1-p))/(EXP(r_*T/n))))</f>
        <v>650.36019182834991</v>
      </c>
      <c r="AI96" s="138">
        <f t="shared" ca="1" si="148"/>
        <v>683.06933957370723</v>
      </c>
      <c r="AJ96" s="138">
        <f t="shared" ca="1" si="148"/>
        <v>716.54002154534794</v>
      </c>
      <c r="AK96" s="138">
        <f t="shared" ca="1" si="148"/>
        <v>750.78992562289216</v>
      </c>
      <c r="AL96" s="138">
        <f t="shared" ca="1" si="148"/>
        <v>785.83716407908412</v>
      </c>
      <c r="AM96" s="138">
        <f t="shared" ca="1" si="148"/>
        <v>821.70027405048234</v>
      </c>
      <c r="AN96" s="138">
        <f t="shared" ca="1" si="148"/>
        <v>858.39822452136718</v>
      </c>
      <c r="AO96" s="138">
        <f t="shared" ca="1" si="148"/>
        <v>895.9504256524159</v>
      </c>
      <c r="AP96" s="138">
        <f t="shared" ca="1" si="148"/>
        <v>934.37673890839756</v>
      </c>
      <c r="AQ96" s="138">
        <f t="shared" ca="1" si="148"/>
        <v>973.69748753579415</v>
      </c>
      <c r="AR96" s="138">
        <f t="shared" ca="1" si="148"/>
        <v>1013.9334672984422</v>
      </c>
      <c r="AS96" s="138">
        <f t="shared" ca="1" si="148"/>
        <v>1055.1059574636047</v>
      </c>
      <c r="AT96" s="138">
        <f t="shared" ca="1" si="148"/>
        <v>1097.2367320434703</v>
      </c>
      <c r="AU96" s="138">
        <f t="shared" ca="1" si="148"/>
        <v>1140.3480712980183</v>
      </c>
      <c r="AV96" s="138">
        <f t="shared" ca="1" si="148"/>
        <v>1184.4627735053268</v>
      </c>
      <c r="AW96" s="138">
        <f t="shared" ca="1" si="148"/>
        <v>1229.6041670055404</v>
      </c>
      <c r="AX96" s="138">
        <f t="shared" ca="1" si="148"/>
        <v>1275.7961225248623</v>
      </c>
      <c r="AY96" s="138">
        <f t="shared" ca="1" si="148"/>
        <v>1323.0630657860804</v>
      </c>
      <c r="AZ96" s="138">
        <f t="shared" ca="1" si="148"/>
        <v>1371.429990412289</v>
      </c>
      <c r="BA96" s="138">
        <f t="shared" ca="1" si="148"/>
        <v>1420.9224711306226</v>
      </c>
      <c r="BB96" s="138">
        <f t="shared" ca="1" si="148"/>
        <v>1471.5666772829791</v>
      </c>
      <c r="BC96" s="138">
        <f t="shared" ca="1" si="148"/>
        <v>1523.389386650867</v>
      </c>
      <c r="BD96" s="138">
        <f t="shared" ca="1" si="148"/>
        <v>1576.4179996016826</v>
      </c>
      <c r="BE96" s="138">
        <f t="shared" ca="1" si="148"/>
        <v>1630.6805535638898</v>
      </c>
      <c r="BF96" s="138">
        <f t="shared" ca="1" si="148"/>
        <v>1686.2057378387476</v>
      </c>
      <c r="BG96" s="138">
        <f t="shared" ca="1" si="148"/>
        <v>1743.022908756413</v>
      </c>
      <c r="BH96" s="138">
        <f t="shared" ca="1" si="148"/>
        <v>1801.1621051844247</v>
      </c>
      <c r="BI96" s="138">
        <f t="shared" ca="1" si="148"/>
        <v>1860.6540643967592</v>
      </c>
      <c r="BJ96" s="138">
        <f t="shared" ca="1" si="148"/>
        <v>1921.5302383118451</v>
      </c>
      <c r="BK96" s="138">
        <f t="shared" ca="1" si="148"/>
        <v>1983.8228101081131</v>
      </c>
      <c r="BL96" s="138">
        <f t="shared" ca="1" si="148"/>
        <v>2047.5647112258571</v>
      </c>
      <c r="BM96" s="138">
        <f t="shared" ca="1" si="148"/>
        <v>2112.7896387643918</v>
      </c>
      <c r="BN96" s="138">
        <f t="shared" ref="BN96:BS96" ca="1" si="149">IF(ISBLANK(BO96),MAX(BN24-X,0),IF(BO97="","",(BO96*p+BO97*(1-p))/(EXP(r_*T/n))))</f>
        <v>2179.5320732836963</v>
      </c>
      <c r="BO96" s="138">
        <f t="shared" ca="1" si="149"/>
        <v>2247.8272970199455</v>
      </c>
      <c r="BP96" s="138">
        <f t="shared" ca="1" si="149"/>
        <v>2317.7114125245557</v>
      </c>
      <c r="BQ96" s="138">
        <f t="shared" ca="1" si="149"/>
        <v>2389.2213617365906</v>
      </c>
      <c r="BR96" s="138">
        <f t="shared" ca="1" si="149"/>
        <v>2462.3949454985986</v>
      </c>
      <c r="BS96" s="138">
        <f t="shared" ca="1" si="149"/>
        <v>2537.2708435262011</v>
      </c>
    </row>
    <row r="97" spans="2:71" x14ac:dyDescent="0.2">
      <c r="B97" s="138" t="str">
        <f t="shared" ref="B97:AG97" ca="1" si="150">IF(ISBLANK(C97),MAX(B25-X,0),IF(C98="","",(C97*p+C98*(1-p))/(EXP(r_*T/n))))</f>
        <v/>
      </c>
      <c r="C97" s="138" t="str">
        <f t="shared" ca="1" si="150"/>
        <v/>
      </c>
      <c r="D97" s="138" t="str">
        <f t="shared" ca="1" si="150"/>
        <v/>
      </c>
      <c r="E97" s="138" t="str">
        <f t="shared" ca="1" si="150"/>
        <v/>
      </c>
      <c r="F97" s="138">
        <f t="shared" ca="1" si="150"/>
        <v>32.481885597331313</v>
      </c>
      <c r="G97" s="138">
        <f t="shared" ca="1" si="150"/>
        <v>38.875940205683058</v>
      </c>
      <c r="H97" s="138">
        <f t="shared" ca="1" si="150"/>
        <v>46.213599831246526</v>
      </c>
      <c r="I97" s="138">
        <f t="shared" ca="1" si="150"/>
        <v>54.563974507920861</v>
      </c>
      <c r="J97" s="138">
        <f t="shared" ca="1" si="150"/>
        <v>63.987611684286676</v>
      </c>
      <c r="K97" s="138">
        <f t="shared" ca="1" si="150"/>
        <v>74.534114160017623</v>
      </c>
      <c r="L97" s="138">
        <f t="shared" ca="1" si="150"/>
        <v>86.24008469096546</v>
      </c>
      <c r="M97" s="138">
        <f t="shared" ca="1" si="150"/>
        <v>99.1275785326917</v>
      </c>
      <c r="N97" s="138">
        <f t="shared" ca="1" si="150"/>
        <v>113.20322687126756</v>
      </c>
      <c r="O97" s="138">
        <f t="shared" ca="1" si="150"/>
        <v>128.45815538324382</v>
      </c>
      <c r="P97" s="138">
        <f t="shared" ca="1" si="150"/>
        <v>144.86876417899316</v>
      </c>
      <c r="Q97" s="138">
        <f t="shared" ca="1" si="150"/>
        <v>162.39836229170038</v>
      </c>
      <c r="R97" s="138">
        <f t="shared" ca="1" si="150"/>
        <v>180.99956893016432</v>
      </c>
      <c r="S97" s="138">
        <f t="shared" ca="1" si="150"/>
        <v>200.61731466200825</v>
      </c>
      <c r="T97" s="138">
        <f t="shared" ca="1" si="150"/>
        <v>221.19220956385385</v>
      </c>
      <c r="U97" s="138">
        <f t="shared" ca="1" si="150"/>
        <v>242.664002744458</v>
      </c>
      <c r="V97" s="138">
        <f t="shared" ca="1" si="150"/>
        <v>264.97484663606178</v>
      </c>
      <c r="W97" s="138">
        <f t="shared" ca="1" si="150"/>
        <v>288.07210383613108</v>
      </c>
      <c r="X97" s="138">
        <f t="shared" ca="1" si="150"/>
        <v>311.91049220301954</v>
      </c>
      <c r="Y97" s="138">
        <f t="shared" ca="1" si="150"/>
        <v>336.45344757367087</v>
      </c>
      <c r="Z97" s="138">
        <f t="shared" ca="1" si="150"/>
        <v>361.67368014010009</v>
      </c>
      <c r="AA97" s="138">
        <f t="shared" ca="1" si="150"/>
        <v>387.55299471929459</v>
      </c>
      <c r="AB97" s="138">
        <f t="shared" ca="1" si="150"/>
        <v>414.08152173162966</v>
      </c>
      <c r="AC97" s="138">
        <f t="shared" ca="1" si="150"/>
        <v>441.2565530742379</v>
      </c>
      <c r="AD97" s="138">
        <f t="shared" ca="1" si="150"/>
        <v>469.08118975214853</v>
      </c>
      <c r="AE97" s="138">
        <f t="shared" ca="1" si="150"/>
        <v>497.56298785675239</v>
      </c>
      <c r="AF97" s="138">
        <f t="shared" ca="1" si="150"/>
        <v>526.71274453703222</v>
      </c>
      <c r="AG97" s="138">
        <f t="shared" ca="1" si="150"/>
        <v>556.5435084219863</v>
      </c>
      <c r="AH97" s="138">
        <f t="shared" ref="AH97:BM97" ca="1" si="151">IF(ISBLANK(AI97),MAX(AH25-X,0),IF(AI98="","",(AI97*p+AI98*(1-p))/(EXP(r_*T/n))))</f>
        <v>587.06984271339104</v>
      </c>
      <c r="AI97" s="138">
        <f t="shared" ca="1" si="151"/>
        <v>618.30732447921025</v>
      </c>
      <c r="AJ97" s="138">
        <f t="shared" ca="1" si="151"/>
        <v>650.27223627498677</v>
      </c>
      <c r="AK97" s="138">
        <f t="shared" ca="1" si="151"/>
        <v>682.98139640630995</v>
      </c>
      <c r="AL97" s="138">
        <f t="shared" ca="1" si="151"/>
        <v>716.4520779376677</v>
      </c>
      <c r="AM97" s="138">
        <f t="shared" ca="1" si="151"/>
        <v>750.7019779131216</v>
      </c>
      <c r="AN97" s="138">
        <f t="shared" ca="1" si="151"/>
        <v>785.74921142963001</v>
      </c>
      <c r="AO97" s="138">
        <f t="shared" ca="1" si="151"/>
        <v>821.61231631868145</v>
      </c>
      <c r="AP97" s="138">
        <f t="shared" ca="1" si="151"/>
        <v>858.3102616912264</v>
      </c>
      <c r="AQ97" s="138">
        <f t="shared" ca="1" si="151"/>
        <v>895.8624577228328</v>
      </c>
      <c r="AR97" s="138">
        <f t="shared" ca="1" si="151"/>
        <v>934.28876587907644</v>
      </c>
      <c r="AS97" s="138">
        <f t="shared" ca="1" si="151"/>
        <v>973.60950940643943</v>
      </c>
      <c r="AT97" s="138">
        <f t="shared" ca="1" si="151"/>
        <v>1013.8454840687582</v>
      </c>
      <c r="AU97" s="138">
        <f t="shared" ca="1" si="151"/>
        <v>1055.0179691332958</v>
      </c>
      <c r="AV97" s="138">
        <f t="shared" ca="1" si="151"/>
        <v>1097.1487386122408</v>
      </c>
      <c r="AW97" s="138">
        <f t="shared" ca="1" si="151"/>
        <v>1140.2600727655727</v>
      </c>
      <c r="AX97" s="138">
        <f t="shared" ca="1" si="151"/>
        <v>1184.3747698713692</v>
      </c>
      <c r="AY97" s="138">
        <f t="shared" ca="1" si="151"/>
        <v>1229.5161582697747</v>
      </c>
      <c r="AZ97" s="138">
        <f t="shared" ca="1" si="151"/>
        <v>1275.708108686993</v>
      </c>
      <c r="BA97" s="138">
        <f t="shared" ca="1" si="151"/>
        <v>1322.9750468458119</v>
      </c>
      <c r="BB97" s="138">
        <f t="shared" ca="1" si="151"/>
        <v>1371.3419663693253</v>
      </c>
      <c r="BC97" s="138">
        <f t="shared" ca="1" si="151"/>
        <v>1420.834441984668</v>
      </c>
      <c r="BD97" s="138">
        <f t="shared" ca="1" si="151"/>
        <v>1471.4786430337376</v>
      </c>
      <c r="BE97" s="138">
        <f t="shared" ca="1" si="151"/>
        <v>1523.3013472980429</v>
      </c>
      <c r="BF97" s="138">
        <f t="shared" ca="1" si="151"/>
        <v>1576.32995514498</v>
      </c>
      <c r="BG97" s="138">
        <f t="shared" ca="1" si="151"/>
        <v>1630.5925040030127</v>
      </c>
      <c r="BH97" s="138">
        <f t="shared" ca="1" si="151"/>
        <v>1686.1176831733999</v>
      </c>
      <c r="BI97" s="138">
        <f t="shared" ca="1" si="151"/>
        <v>1742.9348489862991</v>
      </c>
      <c r="BJ97" s="138">
        <f t="shared" ca="1" si="151"/>
        <v>1801.0740403092491</v>
      </c>
      <c r="BK97" s="138">
        <f t="shared" ca="1" si="151"/>
        <v>1860.5659944162253</v>
      </c>
      <c r="BL97" s="138">
        <f t="shared" ca="1" si="151"/>
        <v>1921.4421632256572</v>
      </c>
      <c r="BM97" s="138">
        <f t="shared" ca="1" si="151"/>
        <v>1983.7347299159751</v>
      </c>
      <c r="BN97" s="138">
        <f t="shared" ref="BN97:BS97" ca="1" si="152">IF(ISBLANK(BO97),MAX(BN25-X,0),IF(BO98="","",(BO97*p+BO98*(1-p))/(EXP(r_*T/n))))</f>
        <v>2047.4766259274729</v>
      </c>
      <c r="BO97" s="138">
        <f t="shared" ca="1" si="152"/>
        <v>2112.7015483594655</v>
      </c>
      <c r="BP97" s="138">
        <f t="shared" ca="1" si="152"/>
        <v>2179.4439777719317</v>
      </c>
      <c r="BQ97" s="138">
        <f t="shared" ca="1" si="152"/>
        <v>2247.7391964010471</v>
      </c>
      <c r="BR97" s="138">
        <f t="shared" ca="1" si="152"/>
        <v>2317.6233067982271</v>
      </c>
      <c r="BS97" s="138">
        <f t="shared" ca="1" si="152"/>
        <v>2389.1332509025356</v>
      </c>
    </row>
    <row r="98" spans="2:71" x14ac:dyDescent="0.2">
      <c r="B98" s="138" t="str">
        <f t="shared" ref="B98:AG98" ca="1" si="153">IF(ISBLANK(C98),MAX(B26-X,0),IF(C99="","",(C98*p+C99*(1-p))/(EXP(r_*T/n))))</f>
        <v/>
      </c>
      <c r="C98" s="138" t="str">
        <f t="shared" ca="1" si="153"/>
        <v/>
      </c>
      <c r="D98" s="138" t="str">
        <f t="shared" ca="1" si="153"/>
        <v/>
      </c>
      <c r="E98" s="138" t="str">
        <f t="shared" ca="1" si="153"/>
        <v/>
      </c>
      <c r="F98" s="138" t="str">
        <f t="shared" ca="1" si="153"/>
        <v/>
      </c>
      <c r="G98" s="138">
        <f t="shared" ca="1" si="153"/>
        <v>26.205245198046278</v>
      </c>
      <c r="H98" s="138">
        <f t="shared" ca="1" si="153"/>
        <v>31.673206159486629</v>
      </c>
      <c r="I98" s="138">
        <f t="shared" ca="1" si="153"/>
        <v>38.016999263614117</v>
      </c>
      <c r="J98" s="138">
        <f t="shared" ca="1" si="153"/>
        <v>45.314152834967331</v>
      </c>
      <c r="K98" s="138">
        <f t="shared" ca="1" si="153"/>
        <v>53.635971341058486</v>
      </c>
      <c r="L98" s="138">
        <f t="shared" ca="1" si="153"/>
        <v>63.044832194305009</v>
      </c>
      <c r="M98" s="138">
        <f t="shared" ca="1" si="153"/>
        <v>73.591631213243048</v>
      </c>
      <c r="N98" s="138">
        <f t="shared" ca="1" si="153"/>
        <v>85.313576028844821</v>
      </c>
      <c r="O98" s="138">
        <f t="shared" ca="1" si="153"/>
        <v>98.232528422227006</v>
      </c>
      <c r="P98" s="138">
        <f t="shared" ca="1" si="153"/>
        <v>112.35407680664879</v>
      </c>
      <c r="Q98" s="138">
        <f t="shared" ca="1" si="153"/>
        <v>127.66747690802326</v>
      </c>
      <c r="R98" s="138">
        <f t="shared" ca="1" si="153"/>
        <v>144.14653331041615</v>
      </c>
      <c r="S98" s="138">
        <f t="shared" ca="1" si="153"/>
        <v>161.75141172069786</v>
      </c>
      <c r="T98" s="138">
        <f t="shared" ca="1" si="153"/>
        <v>180.43128005407138</v>
      </c>
      <c r="U98" s="138">
        <f t="shared" ca="1" si="153"/>
        <v>200.1275872228772</v>
      </c>
      <c r="V98" s="138">
        <f t="shared" ca="1" si="153"/>
        <v>220.77771481799087</v>
      </c>
      <c r="W98" s="138">
        <f t="shared" ca="1" si="153"/>
        <v>242.31869109177981</v>
      </c>
      <c r="X98" s="138">
        <f t="shared" ca="1" si="153"/>
        <v>264.69064810311261</v>
      </c>
      <c r="Y98" s="138">
        <f t="shared" ca="1" si="153"/>
        <v>287.83973552738405</v>
      </c>
      <c r="Z98" s="138">
        <f t="shared" ca="1" si="153"/>
        <v>311.72027553588367</v>
      </c>
      <c r="AA98" s="138">
        <f t="shared" ca="1" si="153"/>
        <v>336.29604225536309</v>
      </c>
      <c r="AB98" s="138">
        <f t="shared" ca="1" si="153"/>
        <v>361.5406608316008</v>
      </c>
      <c r="AC98" s="138">
        <f t="shared" ca="1" si="153"/>
        <v>387.43722639981746</v>
      </c>
      <c r="AD98" s="138">
        <f t="shared" ca="1" si="153"/>
        <v>413.97732471969169</v>
      </c>
      <c r="AE98" s="138">
        <f t="shared" ca="1" si="153"/>
        <v>441.15968127438396</v>
      </c>
      <c r="AF98" s="138">
        <f t="shared" ca="1" si="153"/>
        <v>468.98866958960696</v>
      </c>
      <c r="AG98" s="138">
        <f t="shared" ca="1" si="153"/>
        <v>497.47287660472853</v>
      </c>
      <c r="AH98" s="138">
        <f t="shared" ref="AH98:BM98" ca="1" si="154">IF(ISBLANK(AI98),MAX(AH26-X,0),IF(AI99="","",(AI98*p+AI99*(1-p))/(EXP(r_*T/n))))</f>
        <v>526.62386480343207</v>
      </c>
      <c r="AI98" s="138">
        <f t="shared" ca="1" si="154"/>
        <v>556.45520322062407</v>
      </c>
      <c r="AJ98" s="138">
        <f t="shared" ca="1" si="154"/>
        <v>586.98177776977013</v>
      </c>
      <c r="AK98" s="138">
        <f t="shared" ca="1" si="154"/>
        <v>618.21934665271044</v>
      </c>
      <c r="AL98" s="138">
        <f t="shared" ca="1" si="154"/>
        <v>650.18428343408402</v>
      </c>
      <c r="AM98" s="138">
        <f t="shared" ca="1" si="154"/>
        <v>682.8934467217764</v>
      </c>
      <c r="AN98" s="138">
        <f t="shared" ca="1" si="154"/>
        <v>716.36412497327433</v>
      </c>
      <c r="AO98" s="138">
        <f t="shared" ca="1" si="154"/>
        <v>750.61402014860369</v>
      </c>
      <c r="AP98" s="138">
        <f t="shared" ca="1" si="154"/>
        <v>785.66124859788954</v>
      </c>
      <c r="AQ98" s="138">
        <f t="shared" ca="1" si="154"/>
        <v>821.52434838909835</v>
      </c>
      <c r="AR98" s="138">
        <f t="shared" ca="1" si="154"/>
        <v>858.22228866190551</v>
      </c>
      <c r="AS98" s="138">
        <f t="shared" ca="1" si="154"/>
        <v>895.7744795934783</v>
      </c>
      <c r="AT98" s="138">
        <f t="shared" ca="1" si="154"/>
        <v>934.20078264939286</v>
      </c>
      <c r="AU98" s="138">
        <f t="shared" ca="1" si="154"/>
        <v>973.52152107613085</v>
      </c>
      <c r="AV98" s="138">
        <f t="shared" ca="1" si="154"/>
        <v>1013.7574906375288</v>
      </c>
      <c r="AW98" s="138">
        <f t="shared" ca="1" si="154"/>
        <v>1054.9299706008501</v>
      </c>
      <c r="AX98" s="138">
        <f t="shared" ca="1" si="154"/>
        <v>1097.0607349782831</v>
      </c>
      <c r="AY98" s="138">
        <f t="shared" ca="1" si="154"/>
        <v>1140.1720640298072</v>
      </c>
      <c r="AZ98" s="138">
        <f t="shared" ca="1" si="154"/>
        <v>1184.2867560334998</v>
      </c>
      <c r="BA98" s="138">
        <f t="shared" ca="1" si="154"/>
        <v>1229.4281393295062</v>
      </c>
      <c r="BB98" s="138">
        <f t="shared" ca="1" si="154"/>
        <v>1275.6200846440295</v>
      </c>
      <c r="BC98" s="138">
        <f t="shared" ca="1" si="154"/>
        <v>1322.8870176998573</v>
      </c>
      <c r="BD98" s="138">
        <f t="shared" ca="1" si="154"/>
        <v>1371.2539321200838</v>
      </c>
      <c r="BE98" s="138">
        <f t="shared" ca="1" si="154"/>
        <v>1420.7464026318439</v>
      </c>
      <c r="BF98" s="138">
        <f t="shared" ca="1" si="154"/>
        <v>1471.3905985770352</v>
      </c>
      <c r="BG98" s="138">
        <f t="shared" ca="1" si="154"/>
        <v>1523.2132977371659</v>
      </c>
      <c r="BH98" s="138">
        <f t="shared" ca="1" si="154"/>
        <v>1576.2419004796327</v>
      </c>
      <c r="BI98" s="138">
        <f t="shared" ca="1" si="154"/>
        <v>1630.504444232899</v>
      </c>
      <c r="BJ98" s="138">
        <f t="shared" ca="1" si="154"/>
        <v>1686.029618298224</v>
      </c>
      <c r="BK98" s="138">
        <f t="shared" ca="1" si="154"/>
        <v>1742.8467790057655</v>
      </c>
      <c r="BL98" s="138">
        <f t="shared" ca="1" si="154"/>
        <v>1800.9859652230607</v>
      </c>
      <c r="BM98" s="138">
        <f t="shared" ca="1" si="154"/>
        <v>1860.477914224087</v>
      </c>
      <c r="BN98" s="138">
        <f t="shared" ref="BN98:BS98" ca="1" si="155">IF(ISBLANK(BO98),MAX(BN26-X,0),IF(BO99="","",(BO98*p+BO99*(1-p))/(EXP(r_*T/n))))</f>
        <v>1921.354077927273</v>
      </c>
      <c r="BO98" s="138">
        <f t="shared" ca="1" si="155"/>
        <v>1983.646639511049</v>
      </c>
      <c r="BP98" s="138">
        <f t="shared" ca="1" si="155"/>
        <v>2047.3885304157086</v>
      </c>
      <c r="BQ98" s="138">
        <f t="shared" ca="1" si="155"/>
        <v>2112.6134477405672</v>
      </c>
      <c r="BR98" s="138">
        <f t="shared" ca="1" si="155"/>
        <v>2179.3558720456031</v>
      </c>
      <c r="BS98" s="138">
        <f t="shared" ca="1" si="155"/>
        <v>2247.6510855669917</v>
      </c>
    </row>
    <row r="99" spans="2:71" x14ac:dyDescent="0.2">
      <c r="B99" s="138" t="str">
        <f t="shared" ref="B99:AG99" ca="1" si="156">IF(ISBLANK(C99),MAX(B27-X,0),IF(C100="","",(C99*p+C100*(1-p))/(EXP(r_*T/n))))</f>
        <v/>
      </c>
      <c r="C99" s="138" t="str">
        <f t="shared" ca="1" si="156"/>
        <v/>
      </c>
      <c r="D99" s="138" t="str">
        <f t="shared" ca="1" si="156"/>
        <v/>
      </c>
      <c r="E99" s="138" t="str">
        <f t="shared" ca="1" si="156"/>
        <v/>
      </c>
      <c r="F99" s="138" t="str">
        <f t="shared" ca="1" si="156"/>
        <v/>
      </c>
      <c r="G99" s="138" t="str">
        <f t="shared" ca="1" si="156"/>
        <v/>
      </c>
      <c r="H99" s="138">
        <f t="shared" ca="1" si="156"/>
        <v>20.83751190720567</v>
      </c>
      <c r="I99" s="138">
        <f t="shared" ca="1" si="156"/>
        <v>25.445840722903181</v>
      </c>
      <c r="J99" s="138">
        <f t="shared" ca="1" si="156"/>
        <v>30.853952399009469</v>
      </c>
      <c r="K99" s="138">
        <f t="shared" ca="1" si="156"/>
        <v>37.145497370655484</v>
      </c>
      <c r="L99" s="138">
        <f t="shared" ca="1" si="156"/>
        <v>44.400556637938571</v>
      </c>
      <c r="M99" s="138">
        <f t="shared" ca="1" si="156"/>
        <v>52.692792240987153</v>
      </c>
      <c r="N99" s="138">
        <f t="shared" ca="1" si="156"/>
        <v>62.086550668723049</v>
      </c>
      <c r="O99" s="138">
        <f t="shared" ca="1" si="156"/>
        <v>72.634116839812165</v>
      </c>
      <c r="P99" s="138">
        <f t="shared" ca="1" si="156"/>
        <v>84.373339087018948</v>
      </c>
      <c r="Q99" s="138">
        <f t="shared" ca="1" si="156"/>
        <v>97.325848770033659</v>
      </c>
      <c r="R99" s="138">
        <f t="shared" ca="1" si="156"/>
        <v>111.49607681206332</v>
      </c>
      <c r="S99" s="138">
        <f t="shared" ca="1" si="156"/>
        <v>126.8712211749782</v>
      </c>
      <c r="T99" s="138">
        <f t="shared" ca="1" si="156"/>
        <v>143.42224524716627</v>
      </c>
      <c r="U99" s="138">
        <f t="shared" ca="1" si="156"/>
        <v>161.10589286717646</v>
      </c>
      <c r="V99" s="138">
        <f t="shared" ca="1" si="156"/>
        <v>179.86760122646601</v>
      </c>
      <c r="W99" s="138">
        <f t="shared" ca="1" si="156"/>
        <v>199.64509177654705</v>
      </c>
      <c r="X99" s="138">
        <f t="shared" ca="1" si="156"/>
        <v>220.37233691029249</v>
      </c>
      <c r="Y99" s="138">
        <f t="shared" ca="1" si="156"/>
        <v>241.9835511791124</v>
      </c>
      <c r="Z99" s="138">
        <f t="shared" ca="1" si="156"/>
        <v>264.41685087524905</v>
      </c>
      <c r="AA99" s="138">
        <f t="shared" ca="1" si="156"/>
        <v>287.61726901425692</v>
      </c>
      <c r="AB99" s="138">
        <f t="shared" ca="1" si="156"/>
        <v>311.53889968481121</v>
      </c>
      <c r="AC99" s="138">
        <f t="shared" ca="1" si="156"/>
        <v>336.1460633818013</v>
      </c>
      <c r="AD99" s="138">
        <f t="shared" ca="1" si="156"/>
        <v>361.41351363039837</v>
      </c>
      <c r="AE99" s="138">
        <f t="shared" ca="1" si="156"/>
        <v>387.32582243888447</v>
      </c>
      <c r="AF99" s="138">
        <f t="shared" ca="1" si="156"/>
        <v>413.8761675194279</v>
      </c>
      <c r="AG99" s="138">
        <f t="shared" ca="1" si="156"/>
        <v>441.06478439804812</v>
      </c>
      <c r="AH99" s="138">
        <f t="shared" ref="AH99:BM99" ca="1" si="157">IF(ISBLANK(AI99),MAX(AH27-X,0),IF(AI100="","",(AI99*p+AI100*(1-p))/(EXP(r_*T/n))))</f>
        <v>468.89733835954092</v>
      </c>
      <c r="AI99" s="138">
        <f t="shared" ca="1" si="157"/>
        <v>497.38342234006279</v>
      </c>
      <c r="AJ99" s="138">
        <f t="shared" ca="1" si="157"/>
        <v>526.53531346837008</v>
      </c>
      <c r="AK99" s="138">
        <f t="shared" ca="1" si="157"/>
        <v>556.36704258880525</v>
      </c>
      <c r="AL99" s="138">
        <f t="shared" ca="1" si="157"/>
        <v>586.89376529195499</v>
      </c>
      <c r="AM99" s="138">
        <f t="shared" ca="1" si="157"/>
        <v>618.13138060448409</v>
      </c>
      <c r="AN99" s="138">
        <f t="shared" ca="1" si="157"/>
        <v>650.09632686438727</v>
      </c>
      <c r="AO99" s="138">
        <f t="shared" ca="1" si="157"/>
        <v>682.80548836507842</v>
      </c>
      <c r="AP99" s="138">
        <f t="shared" ca="1" si="157"/>
        <v>716.27616207824917</v>
      </c>
      <c r="AQ99" s="138">
        <f t="shared" ca="1" si="157"/>
        <v>750.5260522158494</v>
      </c>
      <c r="AR99" s="138">
        <f t="shared" ca="1" si="157"/>
        <v>785.57327556856865</v>
      </c>
      <c r="AS99" s="138">
        <f t="shared" ca="1" si="157"/>
        <v>821.43637025974385</v>
      </c>
      <c r="AT99" s="138">
        <f t="shared" ca="1" si="157"/>
        <v>858.13430543222171</v>
      </c>
      <c r="AU99" s="138">
        <f t="shared" ca="1" si="157"/>
        <v>895.68649126316961</v>
      </c>
      <c r="AV99" s="138">
        <f t="shared" ca="1" si="157"/>
        <v>934.11278921816347</v>
      </c>
      <c r="AW99" s="138">
        <f t="shared" ca="1" si="157"/>
        <v>973.43352254368506</v>
      </c>
      <c r="AX99" s="138">
        <f t="shared" ca="1" si="157"/>
        <v>1013.6694870035711</v>
      </c>
      <c r="AY99" s="138">
        <f t="shared" ca="1" si="157"/>
        <v>1054.8419618650846</v>
      </c>
      <c r="AZ99" s="138">
        <f t="shared" ca="1" si="157"/>
        <v>1096.972721140414</v>
      </c>
      <c r="BA99" s="138">
        <f t="shared" ca="1" si="157"/>
        <v>1140.0840450895387</v>
      </c>
      <c r="BB99" s="138">
        <f t="shared" ca="1" si="157"/>
        <v>1184.1987319905363</v>
      </c>
      <c r="BC99" s="138">
        <f t="shared" ca="1" si="157"/>
        <v>1229.3401101835516</v>
      </c>
      <c r="BD99" s="138">
        <f t="shared" ca="1" si="157"/>
        <v>1275.532050394788</v>
      </c>
      <c r="BE99" s="138">
        <f t="shared" ca="1" si="157"/>
        <v>1322.798978347033</v>
      </c>
      <c r="BF99" s="138">
        <f t="shared" ca="1" si="157"/>
        <v>1371.165887663381</v>
      </c>
      <c r="BG99" s="138">
        <f t="shared" ca="1" si="157"/>
        <v>1420.658353070967</v>
      </c>
      <c r="BH99" s="138">
        <f t="shared" ca="1" si="157"/>
        <v>1471.3025439116877</v>
      </c>
      <c r="BI99" s="138">
        <f t="shared" ca="1" si="157"/>
        <v>1523.1252379670523</v>
      </c>
      <c r="BJ99" s="138">
        <f t="shared" ca="1" si="157"/>
        <v>1576.1538356044568</v>
      </c>
      <c r="BK99" s="138">
        <f t="shared" ca="1" si="157"/>
        <v>1630.4163742523651</v>
      </c>
      <c r="BL99" s="138">
        <f t="shared" ca="1" si="157"/>
        <v>1685.9415432120361</v>
      </c>
      <c r="BM99" s="138">
        <f t="shared" ca="1" si="157"/>
        <v>1742.7586988136272</v>
      </c>
      <c r="BN99" s="138">
        <f t="shared" ref="BN99:BS99" ca="1" si="158">IF(ISBLANK(BO99),MAX(BN27-X,0),IF(BO100="","",(BO99*p+BO100*(1-p))/(EXP(r_*T/n))))</f>
        <v>1800.8978799246763</v>
      </c>
      <c r="BO99" s="138">
        <f t="shared" ca="1" si="158"/>
        <v>1860.3898238191607</v>
      </c>
      <c r="BP99" s="138">
        <f t="shared" ca="1" si="158"/>
        <v>1921.2659824155087</v>
      </c>
      <c r="BQ99" s="138">
        <f t="shared" ca="1" si="158"/>
        <v>1983.5585388921504</v>
      </c>
      <c r="BR99" s="138">
        <f t="shared" ca="1" si="158"/>
        <v>2047.3004246893797</v>
      </c>
      <c r="BS99" s="138">
        <f t="shared" ca="1" si="158"/>
        <v>2112.5253369065117</v>
      </c>
    </row>
    <row r="100" spans="2:71" x14ac:dyDescent="0.2">
      <c r="B100" s="138" t="str">
        <f t="shared" ref="B100:AG100" ca="1" si="159">IF(ISBLANK(C100),MAX(B28-X,0),IF(C101="","",(C100*p+C101*(1-p))/(EXP(r_*T/n))))</f>
        <v/>
      </c>
      <c r="C100" s="138" t="str">
        <f t="shared" ca="1" si="159"/>
        <v/>
      </c>
      <c r="D100" s="138" t="str">
        <f t="shared" ca="1" si="159"/>
        <v/>
      </c>
      <c r="E100" s="138" t="str">
        <f t="shared" ca="1" si="159"/>
        <v/>
      </c>
      <c r="F100" s="138" t="str">
        <f t="shared" ca="1" si="159"/>
        <v/>
      </c>
      <c r="G100" s="138" t="str">
        <f t="shared" ca="1" si="159"/>
        <v/>
      </c>
      <c r="H100" s="138" t="str">
        <f t="shared" ca="1" si="159"/>
        <v/>
      </c>
      <c r="I100" s="138">
        <f t="shared" ca="1" si="159"/>
        <v>16.31351030676268</v>
      </c>
      <c r="J100" s="138">
        <f t="shared" ca="1" si="159"/>
        <v>20.136805374630811</v>
      </c>
      <c r="K100" s="138">
        <f t="shared" ca="1" si="159"/>
        <v>24.677812017458294</v>
      </c>
      <c r="L100" s="138">
        <f t="shared" ca="1" si="159"/>
        <v>30.023696256156608</v>
      </c>
      <c r="M100" s="138">
        <f t="shared" ca="1" si="159"/>
        <v>36.260853128911791</v>
      </c>
      <c r="N100" s="138">
        <f t="shared" ca="1" si="159"/>
        <v>43.472103068295297</v>
      </c>
      <c r="O100" s="138">
        <f t="shared" ca="1" si="159"/>
        <v>51.733647082039212</v>
      </c>
      <c r="P100" s="138">
        <f t="shared" ca="1" si="159"/>
        <v>61.111956011191523</v>
      </c>
      <c r="Q100" s="138">
        <f t="shared" ca="1" si="159"/>
        <v>71.660811185128182</v>
      </c>
      <c r="R100" s="138">
        <f t="shared" ca="1" si="159"/>
        <v>83.418741074739515</v>
      </c>
      <c r="S100" s="138">
        <f t="shared" ca="1" si="159"/>
        <v>96.407103684435654</v>
      </c>
      <c r="T100" s="138">
        <f t="shared" ca="1" si="159"/>
        <v>110.62904143971321</v>
      </c>
      <c r="U100" s="138">
        <f t="shared" ca="1" si="159"/>
        <v>126.06948112898301</v>
      </c>
      <c r="V100" s="138">
        <f t="shared" ca="1" si="159"/>
        <v>142.69626724329194</v>
      </c>
      <c r="W100" s="138">
        <f t="shared" ca="1" si="159"/>
        <v>160.46240926382285</v>
      </c>
      <c r="X100" s="138">
        <f t="shared" ca="1" si="159"/>
        <v>179.30930388851706</v>
      </c>
      <c r="Y100" s="138">
        <f t="shared" ca="1" si="159"/>
        <v>199.17067806956879</v>
      </c>
      <c r="Z100" s="138">
        <f t="shared" ca="1" si="159"/>
        <v>219.97690642790963</v>
      </c>
      <c r="AA100" s="138">
        <f t="shared" ca="1" si="159"/>
        <v>241.65930439535001</v>
      </c>
      <c r="AB100" s="138">
        <f t="shared" ca="1" si="159"/>
        <v>264.15399869699144</v>
      </c>
      <c r="AC100" s="138">
        <f t="shared" ca="1" si="159"/>
        <v>287.40503355797364</v>
      </c>
      <c r="AD100" s="138">
        <f t="shared" ca="1" si="159"/>
        <v>311.36647783437053</v>
      </c>
      <c r="AE100" s="138">
        <f t="shared" ca="1" si="159"/>
        <v>336.0034382324223</v>
      </c>
      <c r="AF100" s="138">
        <f t="shared" ca="1" si="159"/>
        <v>361.29203228667495</v>
      </c>
      <c r="AG100" s="138">
        <f t="shared" ca="1" si="159"/>
        <v>387.21850459417652</v>
      </c>
      <c r="AH100" s="138">
        <f t="shared" ref="AH100:BM100" ca="1" si="160">IF(ISBLANK(AI100),MAX(AH28-X,0),IF(AI101="","",(AI100*p+AI101*(1-p))/(EXP(r_*T/n))))</f>
        <v>413.77775748633275</v>
      </c>
      <c r="AI100" s="138">
        <f t="shared" ca="1" si="160"/>
        <v>440.97159907833998</v>
      </c>
      <c r="AJ100" s="138">
        <f t="shared" ca="1" si="160"/>
        <v>468.80698693908403</v>
      </c>
      <c r="AK100" s="138">
        <f t="shared" ca="1" si="160"/>
        <v>497.29447707232453</v>
      </c>
      <c r="AL100" s="138">
        <f t="shared" ca="1" si="160"/>
        <v>526.4469971856654</v>
      </c>
      <c r="AM100" s="138">
        <f t="shared" ca="1" si="160"/>
        <v>556.27897439295975</v>
      </c>
      <c r="AN100" s="138">
        <f t="shared" ca="1" si="160"/>
        <v>586.80577982513012</v>
      </c>
      <c r="AO100" s="138">
        <f t="shared" ca="1" si="160"/>
        <v>618.04341568251618</v>
      </c>
      <c r="AP100" s="138">
        <f t="shared" ca="1" si="160"/>
        <v>650.00836285762205</v>
      </c>
      <c r="AQ100" s="138">
        <f t="shared" ca="1" si="160"/>
        <v>682.71752030998732</v>
      </c>
      <c r="AR100" s="138">
        <f t="shared" ca="1" si="160"/>
        <v>716.18818904264174</v>
      </c>
      <c r="AS100" s="138">
        <f t="shared" ca="1" si="160"/>
        <v>750.43807408649479</v>
      </c>
      <c r="AT100" s="138">
        <f t="shared" ca="1" si="160"/>
        <v>785.48529233888485</v>
      </c>
      <c r="AU100" s="138">
        <f t="shared" ca="1" si="160"/>
        <v>821.34838192943505</v>
      </c>
      <c r="AV100" s="138">
        <f t="shared" ca="1" si="160"/>
        <v>858.04631200099243</v>
      </c>
      <c r="AW100" s="138">
        <f t="shared" ca="1" si="160"/>
        <v>895.59849273072405</v>
      </c>
      <c r="AX100" s="138">
        <f t="shared" ca="1" si="160"/>
        <v>934.02478558420569</v>
      </c>
      <c r="AY100" s="138">
        <f t="shared" ca="1" si="160"/>
        <v>973.34551380791959</v>
      </c>
      <c r="AZ100" s="138">
        <f t="shared" ca="1" si="160"/>
        <v>1013.5814731657021</v>
      </c>
      <c r="BA100" s="138">
        <f t="shared" ca="1" si="160"/>
        <v>1054.7539429248161</v>
      </c>
      <c r="BB100" s="138">
        <f t="shared" ca="1" si="160"/>
        <v>1096.8846970974503</v>
      </c>
      <c r="BC100" s="138">
        <f t="shared" ca="1" si="160"/>
        <v>1139.9960159435841</v>
      </c>
      <c r="BD100" s="138">
        <f t="shared" ca="1" si="160"/>
        <v>1184.1106977412949</v>
      </c>
      <c r="BE100" s="138">
        <f t="shared" ca="1" si="160"/>
        <v>1229.2520708307277</v>
      </c>
      <c r="BF100" s="138">
        <f t="shared" ca="1" si="160"/>
        <v>1275.4440059380854</v>
      </c>
      <c r="BG100" s="138">
        <f t="shared" ca="1" si="160"/>
        <v>1322.7109287861558</v>
      </c>
      <c r="BH100" s="138">
        <f t="shared" ca="1" si="160"/>
        <v>1371.0778329980337</v>
      </c>
      <c r="BI100" s="138">
        <f t="shared" ca="1" si="160"/>
        <v>1420.5702933008533</v>
      </c>
      <c r="BJ100" s="138">
        <f t="shared" ca="1" si="160"/>
        <v>1471.2144790365119</v>
      </c>
      <c r="BK100" s="138">
        <f t="shared" ca="1" si="160"/>
        <v>1523.0371679865184</v>
      </c>
      <c r="BL100" s="138">
        <f t="shared" ca="1" si="160"/>
        <v>1576.0657605182689</v>
      </c>
      <c r="BM100" s="138">
        <f t="shared" ca="1" si="160"/>
        <v>1630.3282940602271</v>
      </c>
      <c r="BN100" s="138">
        <f t="shared" ref="BN100:BS100" ca="1" si="161">IF(ISBLANK(BO100),MAX(BN28-X,0),IF(BO101="","",(BO100*p+BO101*(1-p))/(EXP(r_*T/n))))</f>
        <v>1685.8534579136519</v>
      </c>
      <c r="BO100" s="138">
        <f t="shared" ca="1" si="161"/>
        <v>1742.6706084087009</v>
      </c>
      <c r="BP100" s="138">
        <f t="shared" ca="1" si="161"/>
        <v>1800.809784412912</v>
      </c>
      <c r="BQ100" s="138">
        <f t="shared" ca="1" si="161"/>
        <v>1860.3017232002619</v>
      </c>
      <c r="BR100" s="138">
        <f t="shared" ca="1" si="161"/>
        <v>1921.1778766891796</v>
      </c>
      <c r="BS100" s="138">
        <f t="shared" ca="1" si="161"/>
        <v>1983.470428058095</v>
      </c>
    </row>
    <row r="101" spans="2:71" x14ac:dyDescent="0.2">
      <c r="B101" s="138" t="str">
        <f t="shared" ref="B101:AG101" ca="1" si="162">IF(ISBLANK(C101),MAX(B29-X,0),IF(C102="","",(C101*p+C102*(1-p))/(EXP(r_*T/n))))</f>
        <v/>
      </c>
      <c r="C101" s="138" t="str">
        <f t="shared" ca="1" si="162"/>
        <v/>
      </c>
      <c r="D101" s="138" t="str">
        <f t="shared" ca="1" si="162"/>
        <v/>
      </c>
      <c r="E101" s="138" t="str">
        <f t="shared" ca="1" si="162"/>
        <v/>
      </c>
      <c r="F101" s="138" t="str">
        <f t="shared" ca="1" si="162"/>
        <v/>
      </c>
      <c r="G101" s="138" t="str">
        <f t="shared" ca="1" si="162"/>
        <v/>
      </c>
      <c r="H101" s="138" t="str">
        <f t="shared" ca="1" si="162"/>
        <v/>
      </c>
      <c r="I101" s="138" t="str">
        <f t="shared" ca="1" si="162"/>
        <v/>
      </c>
      <c r="J101" s="138">
        <f t="shared" ca="1" si="162"/>
        <v>12.560065260321712</v>
      </c>
      <c r="K101" s="138">
        <f t="shared" ca="1" si="162"/>
        <v>15.67884848713171</v>
      </c>
      <c r="L101" s="138">
        <f t="shared" ca="1" si="162"/>
        <v>19.429809490991776</v>
      </c>
      <c r="M101" s="138">
        <f t="shared" ca="1" si="162"/>
        <v>23.900881584691227</v>
      </c>
      <c r="N101" s="138">
        <f t="shared" ca="1" si="162"/>
        <v>29.181980786243628</v>
      </c>
      <c r="O101" s="138">
        <f t="shared" ca="1" si="162"/>
        <v>35.362438781863425</v>
      </c>
      <c r="P101" s="138">
        <f t="shared" ca="1" si="162"/>
        <v>42.528022507411229</v>
      </c>
      <c r="Q101" s="138">
        <f t="shared" ca="1" si="162"/>
        <v>50.757674343946505</v>
      </c>
      <c r="R101" s="138">
        <f t="shared" ca="1" si="162"/>
        <v>60.120163475047931</v>
      </c>
      <c r="S101" s="138">
        <f t="shared" ca="1" si="162"/>
        <v>70.670887987373433</v>
      </c>
      <c r="T101" s="138">
        <f t="shared" ca="1" si="162"/>
        <v>82.44910005906911</v>
      </c>
      <c r="U101" s="138">
        <f t="shared" ca="1" si="162"/>
        <v>95.475834253267948</v>
      </c>
      <c r="V101" s="138">
        <f t="shared" ca="1" si="162"/>
        <v>109.75279421299389</v>
      </c>
      <c r="W101" s="138">
        <f t="shared" ca="1" si="162"/>
        <v>125.26239198851034</v>
      </c>
      <c r="X101" s="138">
        <f t="shared" ca="1" si="162"/>
        <v>141.96903797764094</v>
      </c>
      <c r="Y101" s="138">
        <f t="shared" ca="1" si="162"/>
        <v>159.82165552728563</v>
      </c>
      <c r="Z101" s="138">
        <f t="shared" ca="1" si="162"/>
        <v>178.75725670318391</v>
      </c>
      <c r="AA101" s="138">
        <f t="shared" ca="1" si="162"/>
        <v>198.70528404133233</v>
      </c>
      <c r="AB101" s="138">
        <f t="shared" ca="1" si="162"/>
        <v>219.59231932862289</v>
      </c>
      <c r="AC101" s="138">
        <f t="shared" ca="1" si="162"/>
        <v>241.34670521743899</v>
      </c>
      <c r="AD101" s="138">
        <f t="shared" ca="1" si="162"/>
        <v>263.90263310237293</v>
      </c>
      <c r="AE101" s="138">
        <f t="shared" ca="1" si="162"/>
        <v>287.20332495598535</v>
      </c>
      <c r="AF101" s="138">
        <f t="shared" ca="1" si="162"/>
        <v>311.20306841084511</v>
      </c>
      <c r="AG101" s="138">
        <f t="shared" ca="1" si="162"/>
        <v>335.86803124623509</v>
      </c>
      <c r="AH101" s="138">
        <f t="shared" ref="AH101:BM101" ca="1" si="163">IF(ISBLANK(AI101),MAX(AH29-X,0),IF(AI102="","",(AI101*p+AI102*(1-p))/(EXP(r_*T/n))))</f>
        <v>361.17595267226329</v>
      </c>
      <c r="AI101" s="138">
        <f t="shared" ca="1" si="163"/>
        <v>387.11495143047853</v>
      </c>
      <c r="AJ101" s="138">
        <f t="shared" ca="1" si="163"/>
        <v>413.6817779436459</v>
      </c>
      <c r="AK101" s="138">
        <f t="shared" ca="1" si="163"/>
        <v>440.87985612281574</v>
      </c>
      <c r="AL101" s="138">
        <f t="shared" ca="1" si="163"/>
        <v>468.7174136480844</v>
      </c>
      <c r="AM101" s="138">
        <f t="shared" ca="1" si="163"/>
        <v>497.20590696472425</v>
      </c>
      <c r="AN101" s="138">
        <f t="shared" ca="1" si="163"/>
        <v>526.35883761133186</v>
      </c>
      <c r="AO101" s="138">
        <f t="shared" ca="1" si="163"/>
        <v>556.19095863572841</v>
      </c>
      <c r="AP101" s="138">
        <f t="shared" ca="1" si="163"/>
        <v>586.71780389577032</v>
      </c>
      <c r="AQ101" s="138">
        <f t="shared" ca="1" si="163"/>
        <v>617.95544554374521</v>
      </c>
      <c r="AR101" s="138">
        <f t="shared" ca="1" si="163"/>
        <v>649.92038958567662</v>
      </c>
      <c r="AS101" s="138">
        <f t="shared" ca="1" si="163"/>
        <v>682.62954216817093</v>
      </c>
      <c r="AT101" s="138">
        <f t="shared" ca="1" si="163"/>
        <v>716.10020581295782</v>
      </c>
      <c r="AU101" s="138">
        <f t="shared" ca="1" si="163"/>
        <v>750.3500857561861</v>
      </c>
      <c r="AV101" s="138">
        <f t="shared" ca="1" si="163"/>
        <v>785.39729890765534</v>
      </c>
      <c r="AW101" s="138">
        <f t="shared" ca="1" si="163"/>
        <v>821.26038339698937</v>
      </c>
      <c r="AX101" s="138">
        <f t="shared" ca="1" si="163"/>
        <v>857.95830836703465</v>
      </c>
      <c r="AY101" s="138">
        <f t="shared" ca="1" si="163"/>
        <v>895.51048399495835</v>
      </c>
      <c r="AZ101" s="138">
        <f t="shared" ca="1" si="163"/>
        <v>933.93677174633649</v>
      </c>
      <c r="BA101" s="138">
        <f t="shared" ca="1" si="163"/>
        <v>973.25749486765085</v>
      </c>
      <c r="BB101" s="138">
        <f t="shared" ca="1" si="163"/>
        <v>1013.4934491227382</v>
      </c>
      <c r="BC101" s="138">
        <f t="shared" ca="1" si="163"/>
        <v>1054.6659137788613</v>
      </c>
      <c r="BD101" s="138">
        <f t="shared" ca="1" si="163"/>
        <v>1096.7966628482088</v>
      </c>
      <c r="BE101" s="138">
        <f t="shared" ca="1" si="163"/>
        <v>1139.90797659076</v>
      </c>
      <c r="BF101" s="138">
        <f t="shared" ca="1" si="163"/>
        <v>1184.0226532845923</v>
      </c>
      <c r="BG101" s="138">
        <f t="shared" ca="1" si="163"/>
        <v>1229.1640212698505</v>
      </c>
      <c r="BH101" s="138">
        <f t="shared" ca="1" si="163"/>
        <v>1275.3559512727379</v>
      </c>
      <c r="BI101" s="138">
        <f t="shared" ca="1" si="163"/>
        <v>1322.6228690160426</v>
      </c>
      <c r="BJ101" s="138">
        <f t="shared" ca="1" si="163"/>
        <v>1370.9897681228581</v>
      </c>
      <c r="BK101" s="138">
        <f t="shared" ca="1" si="163"/>
        <v>1420.4822233203195</v>
      </c>
      <c r="BL101" s="138">
        <f t="shared" ca="1" si="163"/>
        <v>1471.1264039503239</v>
      </c>
      <c r="BM101" s="138">
        <f t="shared" ca="1" si="163"/>
        <v>1522.9490877943804</v>
      </c>
      <c r="BN101" s="138">
        <f t="shared" ref="BN101:BS101" ca="1" si="164">IF(ISBLANK(BO101),MAX(BN29-X,0),IF(BO102="","",(BO101*p+BO102*(1-p))/(EXP(r_*T/n))))</f>
        <v>1575.9776752198848</v>
      </c>
      <c r="BO101" s="138">
        <f t="shared" ca="1" si="164"/>
        <v>1630.2402036553008</v>
      </c>
      <c r="BP101" s="138">
        <f t="shared" ca="1" si="164"/>
        <v>1685.7653624018874</v>
      </c>
      <c r="BQ101" s="138">
        <f t="shared" ca="1" si="164"/>
        <v>1742.5825077898023</v>
      </c>
      <c r="BR101" s="138">
        <f t="shared" ca="1" si="164"/>
        <v>1800.7216786865831</v>
      </c>
      <c r="BS101" s="138">
        <f t="shared" ca="1" si="164"/>
        <v>1860.2136123662067</v>
      </c>
    </row>
    <row r="102" spans="2:71" x14ac:dyDescent="0.2">
      <c r="B102" s="138" t="str">
        <f t="shared" ref="B102:AG102" ca="1" si="165">IF(ISBLANK(C102),MAX(B30-X,0),IF(C103="","",(C102*p+C103*(1-p))/(EXP(r_*T/n))))</f>
        <v/>
      </c>
      <c r="C102" s="138" t="str">
        <f t="shared" ca="1" si="165"/>
        <v/>
      </c>
      <c r="D102" s="138" t="str">
        <f t="shared" ca="1" si="165"/>
        <v/>
      </c>
      <c r="E102" s="138" t="str">
        <f t="shared" ca="1" si="165"/>
        <v/>
      </c>
      <c r="F102" s="138" t="str">
        <f t="shared" ca="1" si="165"/>
        <v/>
      </c>
      <c r="G102" s="138" t="str">
        <f t="shared" ca="1" si="165"/>
        <v/>
      </c>
      <c r="H102" s="138" t="str">
        <f t="shared" ca="1" si="165"/>
        <v/>
      </c>
      <c r="I102" s="138" t="str">
        <f t="shared" ca="1" si="165"/>
        <v/>
      </c>
      <c r="J102" s="138" t="str">
        <f t="shared" ca="1" si="165"/>
        <v/>
      </c>
      <c r="K102" s="138">
        <f t="shared" ca="1" si="165"/>
        <v>9.4981750293402314</v>
      </c>
      <c r="L102" s="138">
        <f t="shared" ca="1" si="165"/>
        <v>11.996378526560584</v>
      </c>
      <c r="M102" s="138">
        <f t="shared" ca="1" si="165"/>
        <v>15.040462523837348</v>
      </c>
      <c r="N102" s="138">
        <f t="shared" ca="1" si="165"/>
        <v>18.716422984596946</v>
      </c>
      <c r="O102" s="138">
        <f t="shared" ca="1" si="165"/>
        <v>23.114760202334924</v>
      </c>
      <c r="P102" s="138">
        <f t="shared" ca="1" si="165"/>
        <v>28.328317500515762</v>
      </c>
      <c r="Q102" s="138">
        <f t="shared" ca="1" si="165"/>
        <v>34.449574890142287</v>
      </c>
      <c r="R102" s="138">
        <f t="shared" ca="1" si="165"/>
        <v>41.567476149463083</v>
      </c>
      <c r="S102" s="138">
        <f t="shared" ca="1" si="165"/>
        <v>49.763931733348592</v>
      </c>
      <c r="T102" s="138">
        <f t="shared" ca="1" si="165"/>
        <v>59.110204940705607</v>
      </c>
      <c r="U102" s="138">
        <f t="shared" ca="1" si="165"/>
        <v>69.663446179618546</v>
      </c>
      <c r="V102" s="138">
        <f t="shared" ca="1" si="165"/>
        <v>81.463679661041837</v>
      </c>
      <c r="W102" s="138">
        <f t="shared" ca="1" si="165"/>
        <v>94.531557826277123</v>
      </c>
      <c r="X102" s="138">
        <f t="shared" ca="1" si="165"/>
        <v>108.86717230084263</v>
      </c>
      <c r="Y102" s="138">
        <f t="shared" ca="1" si="165"/>
        <v>124.45014109540264</v>
      </c>
      <c r="Z102" s="138">
        <f t="shared" ca="1" si="165"/>
        <v>141.2410811947876</v>
      </c>
      <c r="AA102" s="138">
        <f t="shared" ca="1" si="165"/>
        <v>159.18443237559944</v>
      </c>
      <c r="AB102" s="138">
        <f t="shared" ca="1" si="165"/>
        <v>178.21243895284684</v>
      </c>
      <c r="AC102" s="138">
        <f t="shared" ca="1" si="165"/>
        <v>198.24994471798664</v>
      </c>
      <c r="AD102" s="138">
        <f t="shared" ca="1" si="165"/>
        <v>219.21953933302484</v>
      </c>
      <c r="AE102" s="138">
        <f t="shared" ca="1" si="165"/>
        <v>241.04653660921016</v>
      </c>
      <c r="AF102" s="138">
        <f t="shared" ca="1" si="165"/>
        <v>263.66328307372032</v>
      </c>
      <c r="AG102" s="138">
        <f t="shared" ca="1" si="165"/>
        <v>287.01239217961336</v>
      </c>
      <c r="AH102" s="138">
        <f t="shared" ref="AH102:BM102" ca="1" si="166">IF(ISBLANK(AI102),MAX(AH30-X,0),IF(AI103="","",(AI102*p+AI103*(1-p))/(EXP(r_*T/n))))</f>
        <v>311.04866211901316</v>
      </c>
      <c r="AI102" s="138">
        <f t="shared" ca="1" si="166"/>
        <v>335.73963455289066</v>
      </c>
      <c r="AJ102" s="138">
        <f t="shared" ca="1" si="166"/>
        <v>361.0649486411578</v>
      </c>
      <c r="AK102" s="138">
        <f t="shared" ca="1" si="166"/>
        <v>387.01479959455827</v>
      </c>
      <c r="AL102" s="138">
        <f t="shared" ca="1" si="166"/>
        <v>413.58789335601591</v>
      </c>
      <c r="AM102" s="138">
        <f t="shared" ca="1" si="166"/>
        <v>440.78928719099019</v>
      </c>
      <c r="AN102" s="138">
        <f t="shared" ca="1" si="166"/>
        <v>468.62843012819002</v>
      </c>
      <c r="AO102" s="138">
        <f t="shared" ca="1" si="166"/>
        <v>497.11759599942116</v>
      </c>
      <c r="AP102" s="138">
        <f t="shared" ca="1" si="166"/>
        <v>526.27077262003672</v>
      </c>
      <c r="AQ102" s="138">
        <f t="shared" ca="1" si="166"/>
        <v>556.10296690900691</v>
      </c>
      <c r="AR102" s="138">
        <f t="shared" ca="1" si="166"/>
        <v>586.62982672540818</v>
      </c>
      <c r="AS102" s="138">
        <f t="shared" ca="1" si="166"/>
        <v>617.86746694566762</v>
      </c>
      <c r="AT102" s="138">
        <f t="shared" ca="1" si="166"/>
        <v>649.83240633128935</v>
      </c>
      <c r="AU102" s="138">
        <f t="shared" ca="1" si="166"/>
        <v>682.54155383786212</v>
      </c>
      <c r="AV102" s="138">
        <f t="shared" ca="1" si="166"/>
        <v>716.01221238172843</v>
      </c>
      <c r="AW102" s="138">
        <f t="shared" ca="1" si="166"/>
        <v>750.26208722374031</v>
      </c>
      <c r="AX102" s="138">
        <f t="shared" ca="1" si="166"/>
        <v>785.30929527369767</v>
      </c>
      <c r="AY102" s="138">
        <f t="shared" ca="1" si="166"/>
        <v>821.17237466122378</v>
      </c>
      <c r="AZ102" s="138">
        <f t="shared" ca="1" si="166"/>
        <v>857.87029452916545</v>
      </c>
      <c r="BA102" s="138">
        <f t="shared" ca="1" si="166"/>
        <v>895.42246505468984</v>
      </c>
      <c r="BB102" s="138">
        <f t="shared" ca="1" si="166"/>
        <v>933.84874770337285</v>
      </c>
      <c r="BC102" s="138">
        <f t="shared" ca="1" si="166"/>
        <v>973.16946572169627</v>
      </c>
      <c r="BD102" s="138">
        <f t="shared" ca="1" si="166"/>
        <v>1013.4054148734969</v>
      </c>
      <c r="BE102" s="138">
        <f t="shared" ca="1" si="166"/>
        <v>1054.5778744260374</v>
      </c>
      <c r="BF102" s="138">
        <f t="shared" ca="1" si="166"/>
        <v>1096.7086183915062</v>
      </c>
      <c r="BG102" s="138">
        <f t="shared" ca="1" si="166"/>
        <v>1139.8199270298826</v>
      </c>
      <c r="BH102" s="138">
        <f t="shared" ca="1" si="166"/>
        <v>1183.9345986192445</v>
      </c>
      <c r="BI102" s="138">
        <f t="shared" ca="1" si="166"/>
        <v>1229.0759614997369</v>
      </c>
      <c r="BJ102" s="138">
        <f t="shared" ca="1" si="166"/>
        <v>1275.2678863975623</v>
      </c>
      <c r="BK102" s="138">
        <f t="shared" ca="1" si="166"/>
        <v>1322.5347990355085</v>
      </c>
      <c r="BL102" s="138">
        <f t="shared" ca="1" si="166"/>
        <v>1370.9016930366702</v>
      </c>
      <c r="BM102" s="138">
        <f t="shared" ca="1" si="166"/>
        <v>1420.3941431281814</v>
      </c>
      <c r="BN102" s="138">
        <f t="shared" ref="BN102:BS102" ca="1" si="167">IF(ISBLANK(BO102),MAX(BN30-X,0),IF(BO103="","",(BO102*p+BO103*(1-p))/(EXP(r_*T/n))))</f>
        <v>1471.0383186519398</v>
      </c>
      <c r="BO102" s="138">
        <f t="shared" ca="1" si="167"/>
        <v>1522.860997389454</v>
      </c>
      <c r="BP102" s="138">
        <f t="shared" ca="1" si="167"/>
        <v>1575.8895797081202</v>
      </c>
      <c r="BQ102" s="138">
        <f t="shared" ca="1" si="167"/>
        <v>1630.152103036402</v>
      </c>
      <c r="BR102" s="138">
        <f t="shared" ca="1" si="167"/>
        <v>1685.6772566755587</v>
      </c>
      <c r="BS102" s="138">
        <f t="shared" ca="1" si="167"/>
        <v>1742.4943969557467</v>
      </c>
    </row>
    <row r="103" spans="2:71" x14ac:dyDescent="0.2">
      <c r="B103" s="138" t="str">
        <f t="shared" ref="B103:AG103" ca="1" si="168">IF(ISBLANK(C103),MAX(B31-X,0),IF(C104="","",(C103*p+C104*(1-p))/(EXP(r_*T/n))))</f>
        <v/>
      </c>
      <c r="C103" s="138" t="str">
        <f t="shared" ca="1" si="168"/>
        <v/>
      </c>
      <c r="D103" s="138" t="str">
        <f t="shared" ca="1" si="168"/>
        <v/>
      </c>
      <c r="E103" s="138" t="str">
        <f t="shared" ca="1" si="168"/>
        <v/>
      </c>
      <c r="F103" s="138" t="str">
        <f t="shared" ca="1" si="168"/>
        <v/>
      </c>
      <c r="G103" s="138" t="str">
        <f t="shared" ca="1" si="168"/>
        <v/>
      </c>
      <c r="H103" s="138" t="str">
        <f t="shared" ca="1" si="168"/>
        <v/>
      </c>
      <c r="I103" s="138" t="str">
        <f t="shared" ca="1" si="168"/>
        <v/>
      </c>
      <c r="J103" s="138" t="str">
        <f t="shared" ca="1" si="168"/>
        <v/>
      </c>
      <c r="K103" s="138" t="str">
        <f t="shared" ca="1" si="168"/>
        <v/>
      </c>
      <c r="L103" s="138">
        <f t="shared" ca="1" si="168"/>
        <v>7.0454792230373711</v>
      </c>
      <c r="M103" s="138">
        <f t="shared" ca="1" si="168"/>
        <v>9.0077946521588448</v>
      </c>
      <c r="N103" s="138">
        <f t="shared" ca="1" si="168"/>
        <v>11.43158629224283</v>
      </c>
      <c r="O103" s="138">
        <f t="shared" ca="1" si="168"/>
        <v>14.398435742503533</v>
      </c>
      <c r="P103" s="138">
        <f t="shared" ca="1" si="168"/>
        <v>17.996552323620232</v>
      </c>
      <c r="Q103" s="138">
        <f t="shared" ca="1" si="168"/>
        <v>22.319146881152733</v>
      </c>
      <c r="R103" s="138">
        <f t="shared" ca="1" si="168"/>
        <v>27.462183414564844</v>
      </c>
      <c r="S103" s="138">
        <f t="shared" ca="1" si="168"/>
        <v>33.521524199139201</v>
      </c>
      <c r="T103" s="138">
        <f t="shared" ca="1" si="168"/>
        <v>40.589546959862126</v>
      </c>
      <c r="U103" s="138">
        <f t="shared" ca="1" si="168"/>
        <v>48.751385158897058</v>
      </c>
      <c r="V103" s="138">
        <f t="shared" ca="1" si="168"/>
        <v>58.081017477756042</v>
      </c>
      <c r="W103" s="138">
        <f t="shared" ca="1" si="168"/>
        <v>68.637500080673249</v>
      </c>
      <c r="X103" s="138">
        <f t="shared" ca="1" si="168"/>
        <v>80.461683041898894</v>
      </c>
      <c r="Y103" s="138">
        <f t="shared" ca="1" si="168"/>
        <v>93.573767606598835</v>
      </c>
      <c r="Z103" s="138">
        <f t="shared" ca="1" si="168"/>
        <v>107.97203264489016</v>
      </c>
      <c r="AA103" s="138">
        <f t="shared" ca="1" si="168"/>
        <v>123.63298020534315</v>
      </c>
      <c r="AB103" s="138">
        <f t="shared" ca="1" si="168"/>
        <v>140.51302231517718</v>
      </c>
      <c r="AC103" s="138">
        <f t="shared" ca="1" si="168"/>
        <v>158.55166445099272</v>
      </c>
      <c r="AD103" s="138">
        <f t="shared" ca="1" si="168"/>
        <v>177.67595582039078</v>
      </c>
      <c r="AE103" s="138">
        <f t="shared" ca="1" si="168"/>
        <v>197.80580147391012</v>
      </c>
      <c r="AF103" s="138">
        <f t="shared" ca="1" si="168"/>
        <v>218.85959896082088</v>
      </c>
      <c r="AG103" s="138">
        <f t="shared" ca="1" si="168"/>
        <v>240.75960264639485</v>
      </c>
      <c r="AH103" s="138">
        <f t="shared" ref="AH103:BM103" ca="1" si="169">IF(ISBLANK(AI103),MAX(AH31-X,0),IF(AI104="","",(AI103*p+AI104*(1-p))/(EXP(r_*T/n))))</f>
        <v>263.43645128571978</v>
      </c>
      <c r="AI103" s="138">
        <f t="shared" ca="1" si="169"/>
        <v>286.83242097717607</v>
      </c>
      <c r="AJ103" s="138">
        <f t="shared" ca="1" si="169"/>
        <v>310.90316723744093</v>
      </c>
      <c r="AK103" s="138">
        <f t="shared" ca="1" si="169"/>
        <v>335.61795851461449</v>
      </c>
      <c r="AL103" s="138">
        <f t="shared" ca="1" si="169"/>
        <v>360.95862947507243</v>
      </c>
      <c r="AM103" s="138">
        <f t="shared" ca="1" si="169"/>
        <v>386.91764751231545</v>
      </c>
      <c r="AN103" s="138">
        <f t="shared" ca="1" si="169"/>
        <v>413.49575679201155</v>
      </c>
      <c r="AO103" s="138">
        <f t="shared" ca="1" si="169"/>
        <v>440.69963284851525</v>
      </c>
      <c r="AP103" s="138">
        <f t="shared" ca="1" si="169"/>
        <v>468.53986741388877</v>
      </c>
      <c r="AQ103" s="138">
        <f t="shared" ca="1" si="169"/>
        <v>497.02944892618217</v>
      </c>
      <c r="AR103" s="138">
        <f t="shared" ca="1" si="169"/>
        <v>526.18275648421604</v>
      </c>
      <c r="AS103" s="138">
        <f t="shared" ca="1" si="169"/>
        <v>556.01498103110805</v>
      </c>
      <c r="AT103" s="138">
        <f t="shared" ca="1" si="169"/>
        <v>586.54184259082228</v>
      </c>
      <c r="AU103" s="138">
        <f t="shared" ca="1" si="169"/>
        <v>617.77947856638832</v>
      </c>
      <c r="AV103" s="138">
        <f t="shared" ca="1" si="169"/>
        <v>649.74441290005984</v>
      </c>
      <c r="AW103" s="138">
        <f t="shared" ca="1" si="169"/>
        <v>682.45355530541644</v>
      </c>
      <c r="AX103" s="138">
        <f t="shared" ca="1" si="169"/>
        <v>715.92420874777065</v>
      </c>
      <c r="AY103" s="138">
        <f t="shared" ca="1" si="169"/>
        <v>750.17407848797473</v>
      </c>
      <c r="AZ103" s="138">
        <f t="shared" ca="1" si="169"/>
        <v>785.22128143582847</v>
      </c>
      <c r="BA103" s="138">
        <f t="shared" ca="1" si="169"/>
        <v>821.08435572095527</v>
      </c>
      <c r="BB103" s="138">
        <f t="shared" ca="1" si="169"/>
        <v>857.78227048620181</v>
      </c>
      <c r="BC103" s="138">
        <f t="shared" ca="1" si="169"/>
        <v>895.33443590873526</v>
      </c>
      <c r="BD103" s="138">
        <f t="shared" ca="1" si="169"/>
        <v>933.76071345413129</v>
      </c>
      <c r="BE103" s="138">
        <f t="shared" ca="1" si="169"/>
        <v>973.08142636887203</v>
      </c>
      <c r="BF103" s="138">
        <f t="shared" ca="1" si="169"/>
        <v>1013.317370416794</v>
      </c>
      <c r="BG103" s="138">
        <f t="shared" ca="1" si="169"/>
        <v>1054.48982486516</v>
      </c>
      <c r="BH103" s="138">
        <f t="shared" ca="1" si="169"/>
        <v>1096.6205637261585</v>
      </c>
      <c r="BI103" s="138">
        <f t="shared" ca="1" si="169"/>
        <v>1139.7318672597689</v>
      </c>
      <c r="BJ103" s="138">
        <f t="shared" ca="1" si="169"/>
        <v>1183.8465337440689</v>
      </c>
      <c r="BK103" s="138">
        <f t="shared" ca="1" si="169"/>
        <v>1228.987891519203</v>
      </c>
      <c r="BL103" s="138">
        <f t="shared" ca="1" si="169"/>
        <v>1275.1798113113741</v>
      </c>
      <c r="BM103" s="138">
        <f t="shared" ca="1" si="169"/>
        <v>1322.4467188433703</v>
      </c>
      <c r="BN103" s="138">
        <f t="shared" ref="BN103:BS103" ca="1" si="170">IF(ISBLANK(BO103),MAX(BN31-X,0),IF(BO104="","",(BO103*p+BO104*(1-p))/(EXP(r_*T/n))))</f>
        <v>1370.8136077382858</v>
      </c>
      <c r="BO103" s="138">
        <f t="shared" ca="1" si="170"/>
        <v>1420.3060527232549</v>
      </c>
      <c r="BP103" s="138">
        <f t="shared" ca="1" si="170"/>
        <v>1470.9502231401752</v>
      </c>
      <c r="BQ103" s="138">
        <f t="shared" ca="1" si="170"/>
        <v>1522.7728967705552</v>
      </c>
      <c r="BR103" s="138">
        <f t="shared" ca="1" si="170"/>
        <v>1575.8014739817911</v>
      </c>
      <c r="BS103" s="138">
        <f t="shared" ca="1" si="170"/>
        <v>1630.063992202347</v>
      </c>
    </row>
    <row r="104" spans="2:71" x14ac:dyDescent="0.2">
      <c r="B104" s="138" t="str">
        <f t="shared" ref="B104:AG104" ca="1" si="171">IF(ISBLANK(C104),MAX(B32-X,0),IF(C105="","",(C104*p+C105*(1-p))/(EXP(r_*T/n))))</f>
        <v/>
      </c>
      <c r="C104" s="138" t="str">
        <f t="shared" ca="1" si="171"/>
        <v/>
      </c>
      <c r="D104" s="138" t="str">
        <f t="shared" ca="1" si="171"/>
        <v/>
      </c>
      <c r="E104" s="138" t="str">
        <f t="shared" ca="1" si="171"/>
        <v/>
      </c>
      <c r="F104" s="138" t="str">
        <f t="shared" ca="1" si="171"/>
        <v/>
      </c>
      <c r="G104" s="138" t="str">
        <f t="shared" ca="1" si="171"/>
        <v/>
      </c>
      <c r="H104" s="138" t="str">
        <f t="shared" ca="1" si="171"/>
        <v/>
      </c>
      <c r="I104" s="138" t="str">
        <f t="shared" ca="1" si="171"/>
        <v/>
      </c>
      <c r="J104" s="138" t="str">
        <f t="shared" ca="1" si="171"/>
        <v/>
      </c>
      <c r="K104" s="138" t="str">
        <f t="shared" ca="1" si="171"/>
        <v/>
      </c>
      <c r="L104" s="138" t="str">
        <f t="shared" ca="1" si="171"/>
        <v/>
      </c>
      <c r="M104" s="138">
        <f t="shared" ca="1" si="171"/>
        <v>5.1188619404300404</v>
      </c>
      <c r="N104" s="138">
        <f t="shared" ca="1" si="171"/>
        <v>6.6281313632839787</v>
      </c>
      <c r="O104" s="138">
        <f t="shared" ca="1" si="171"/>
        <v>8.5187988887950095</v>
      </c>
      <c r="P104" s="138">
        <f t="shared" ca="1" si="171"/>
        <v>10.865945605623056</v>
      </c>
      <c r="Q104" s="138">
        <f t="shared" ca="1" si="171"/>
        <v>13.752878369527178</v>
      </c>
      <c r="R104" s="138">
        <f t="shared" ca="1" si="171"/>
        <v>17.270114532498418</v>
      </c>
      <c r="S104" s="138">
        <f t="shared" ca="1" si="171"/>
        <v>21.513729037273126</v>
      </c>
      <c r="T104" s="138">
        <f t="shared" ca="1" si="171"/>
        <v>26.583017772684702</v>
      </c>
      <c r="U104" s="138">
        <f t="shared" ca="1" si="171"/>
        <v>32.577484544461775</v>
      </c>
      <c r="V104" s="138">
        <f t="shared" ca="1" si="171"/>
        <v>39.593229054750587</v>
      </c>
      <c r="W104" s="138">
        <f t="shared" ca="1" si="171"/>
        <v>47.718895692252865</v>
      </c>
      <c r="X104" s="138">
        <f t="shared" ca="1" si="171"/>
        <v>57.031429806787173</v>
      </c>
      <c r="Y104" s="138">
        <f t="shared" ca="1" si="171"/>
        <v>67.591967875046279</v>
      </c>
      <c r="Z104" s="138">
        <f t="shared" ca="1" si="171"/>
        <v>79.442246075043883</v>
      </c>
      <c r="AA104" s="138">
        <f t="shared" ca="1" si="171"/>
        <v>92.601932724873834</v>
      </c>
      <c r="AB104" s="138">
        <f t="shared" ca="1" si="171"/>
        <v>107.06726000847128</v>
      </c>
      <c r="AC104" s="138">
        <f t="shared" ca="1" si="171"/>
        <v>122.8112409088061</v>
      </c>
      <c r="AD104" s="138">
        <f t="shared" ca="1" si="171"/>
        <v>139.78560875651607</v>
      </c>
      <c r="AE104" s="138">
        <f t="shared" ca="1" si="171"/>
        <v>157.92442151531674</v>
      </c>
      <c r="AF104" s="138">
        <f t="shared" ca="1" si="171"/>
        <v>177.1490557306723</v>
      </c>
      <c r="AG104" s="138">
        <f t="shared" ca="1" si="171"/>
        <v>197.37411132986881</v>
      </c>
      <c r="AH104" s="138">
        <f t="shared" ref="AH104:BM104" ca="1" si="172">IF(ISBLANK(AI104),MAX(AH32-X,0),IF(AI105="","",(AI104*p+AI105*(1-p))/(EXP(r_*T/n))))</f>
        <v>218.51359842249988</v>
      </c>
      <c r="AI104" s="138">
        <f t="shared" ca="1" si="172"/>
        <v>240.48671735309512</v>
      </c>
      <c r="AJ104" s="138">
        <f t="shared" ca="1" si="172"/>
        <v>263.22259604458037</v>
      </c>
      <c r="AK104" s="138">
        <f t="shared" ca="1" si="172"/>
        <v>286.66351401423412</v>
      </c>
      <c r="AL104" s="138">
        <f t="shared" ca="1" si="172"/>
        <v>310.76639337844489</v>
      </c>
      <c r="AM104" s="138">
        <f t="shared" ca="1" si="172"/>
        <v>335.50262303102699</v>
      </c>
      <c r="AN104" s="138">
        <f t="shared" ca="1" si="172"/>
        <v>360.85653988259702</v>
      </c>
      <c r="AO104" s="138">
        <f t="shared" ca="1" si="172"/>
        <v>386.82306227100173</v>
      </c>
      <c r="AP104" s="138">
        <f t="shared" ca="1" si="172"/>
        <v>413.40501992710483</v>
      </c>
      <c r="AQ104" s="138">
        <f t="shared" ca="1" si="172"/>
        <v>440.61065170578672</v>
      </c>
      <c r="AR104" s="138">
        <f t="shared" ca="1" si="172"/>
        <v>468.45158160180932</v>
      </c>
      <c r="AS104" s="138">
        <f t="shared" ca="1" si="172"/>
        <v>496.94139295605726</v>
      </c>
      <c r="AT104" s="138">
        <f t="shared" ca="1" si="172"/>
        <v>526.09475878313026</v>
      </c>
      <c r="AU104" s="138">
        <f t="shared" ca="1" si="172"/>
        <v>555.92699095507965</v>
      </c>
      <c r="AV104" s="138">
        <f t="shared" ca="1" si="172"/>
        <v>586.45384906251695</v>
      </c>
      <c r="AW104" s="138">
        <f t="shared" ca="1" si="172"/>
        <v>617.69148003394253</v>
      </c>
      <c r="AX104" s="138">
        <f t="shared" ca="1" si="172"/>
        <v>649.65640926610206</v>
      </c>
      <c r="AY104" s="138">
        <f t="shared" ca="1" si="172"/>
        <v>682.36554656965075</v>
      </c>
      <c r="AZ104" s="138">
        <f t="shared" ca="1" si="172"/>
        <v>715.83619490990134</v>
      </c>
      <c r="BA104" s="138">
        <f t="shared" ca="1" si="172"/>
        <v>750.08605954770599</v>
      </c>
      <c r="BB104" s="138">
        <f t="shared" ca="1" si="172"/>
        <v>785.13325739286461</v>
      </c>
      <c r="BC104" s="138">
        <f t="shared" ca="1" si="172"/>
        <v>820.99632657500047</v>
      </c>
      <c r="BD104" s="138">
        <f t="shared" ca="1" si="172"/>
        <v>857.69423623696036</v>
      </c>
      <c r="BE104" s="138">
        <f t="shared" ca="1" si="172"/>
        <v>895.24639655591102</v>
      </c>
      <c r="BF104" s="138">
        <f t="shared" ca="1" si="172"/>
        <v>933.67266899742856</v>
      </c>
      <c r="BG104" s="138">
        <f t="shared" ca="1" si="172"/>
        <v>972.99337680799499</v>
      </c>
      <c r="BH104" s="138">
        <f t="shared" ca="1" si="172"/>
        <v>1013.2293157514467</v>
      </c>
      <c r="BI104" s="138">
        <f t="shared" ca="1" si="172"/>
        <v>1054.4017650950464</v>
      </c>
      <c r="BJ104" s="138">
        <f t="shared" ca="1" si="172"/>
        <v>1096.5324988509826</v>
      </c>
      <c r="BK104" s="138">
        <f t="shared" ca="1" si="172"/>
        <v>1139.6437972792351</v>
      </c>
      <c r="BL104" s="138">
        <f t="shared" ca="1" si="172"/>
        <v>1183.758458657881</v>
      </c>
      <c r="BM104" s="138">
        <f t="shared" ca="1" si="172"/>
        <v>1228.899811327065</v>
      </c>
      <c r="BN104" s="138">
        <f t="shared" ref="BN104:BS104" ca="1" si="173">IF(ISBLANK(BO104),MAX(BN32-X,0),IF(BO105="","",(BO104*p+BO105*(1-p))/(EXP(r_*T/n))))</f>
        <v>1275.0917260129897</v>
      </c>
      <c r="BO104" s="138">
        <f t="shared" ca="1" si="173"/>
        <v>1322.3586284384439</v>
      </c>
      <c r="BP104" s="138">
        <f t="shared" ca="1" si="173"/>
        <v>1370.7255122265212</v>
      </c>
      <c r="BQ104" s="138">
        <f t="shared" ca="1" si="173"/>
        <v>1420.2179521043561</v>
      </c>
      <c r="BR104" s="138">
        <f t="shared" ca="1" si="173"/>
        <v>1470.8621174138459</v>
      </c>
      <c r="BS104" s="138">
        <f t="shared" ca="1" si="173"/>
        <v>1522.6847859364993</v>
      </c>
    </row>
    <row r="105" spans="2:71" x14ac:dyDescent="0.2">
      <c r="B105" s="138" t="str">
        <f t="shared" ref="B105:AG105" ca="1" si="174">IF(ISBLANK(C105),MAX(B33-X,0),IF(C106="","",(C105*p+C106*(1-p))/(EXP(r_*T/n))))</f>
        <v/>
      </c>
      <c r="C105" s="138" t="str">
        <f t="shared" ca="1" si="174"/>
        <v/>
      </c>
      <c r="D105" s="138" t="str">
        <f t="shared" ca="1" si="174"/>
        <v/>
      </c>
      <c r="E105" s="138" t="str">
        <f t="shared" ca="1" si="174"/>
        <v/>
      </c>
      <c r="F105" s="138" t="str">
        <f t="shared" ca="1" si="174"/>
        <v/>
      </c>
      <c r="G105" s="138" t="str">
        <f t="shared" ca="1" si="174"/>
        <v/>
      </c>
      <c r="H105" s="138" t="str">
        <f t="shared" ca="1" si="174"/>
        <v/>
      </c>
      <c r="I105" s="138" t="str">
        <f t="shared" ca="1" si="174"/>
        <v/>
      </c>
      <c r="J105" s="138" t="str">
        <f t="shared" ca="1" si="174"/>
        <v/>
      </c>
      <c r="K105" s="138" t="str">
        <f t="shared" ca="1" si="174"/>
        <v/>
      </c>
      <c r="L105" s="138" t="str">
        <f t="shared" ca="1" si="174"/>
        <v/>
      </c>
      <c r="M105" s="138" t="str">
        <f t="shared" ca="1" si="174"/>
        <v/>
      </c>
      <c r="N105" s="138">
        <f t="shared" ca="1" si="174"/>
        <v>3.6370144444430808</v>
      </c>
      <c r="O105" s="138">
        <f t="shared" ca="1" si="174"/>
        <v>4.7718401781371726</v>
      </c>
      <c r="P105" s="138">
        <f t="shared" ca="1" si="174"/>
        <v>6.2143616403155209</v>
      </c>
      <c r="Q105" s="138">
        <f t="shared" ca="1" si="174"/>
        <v>8.0315890285155458</v>
      </c>
      <c r="R105" s="138">
        <f t="shared" ca="1" si="174"/>
        <v>10.299756472736913</v>
      </c>
      <c r="S105" s="138">
        <f t="shared" ca="1" si="174"/>
        <v>13.103932945852302</v>
      </c>
      <c r="T105" s="138">
        <f t="shared" ca="1" si="174"/>
        <v>16.537040750962401</v>
      </c>
      <c r="U105" s="138">
        <f t="shared" ca="1" si="174"/>
        <v>20.698182967169149</v>
      </c>
      <c r="V105" s="138">
        <f t="shared" ca="1" si="174"/>
        <v>25.690218415786422</v>
      </c>
      <c r="W105" s="138">
        <f t="shared" ca="1" si="174"/>
        <v>31.616580605710151</v>
      </c>
      <c r="X105" s="138">
        <f t="shared" ca="1" si="174"/>
        <v>38.577415150804704</v>
      </c>
      <c r="Y105" s="138">
        <f t="shared" ca="1" si="174"/>
        <v>46.665204046088277</v>
      </c>
      <c r="Z105" s="138">
        <f t="shared" ca="1" si="174"/>
        <v>55.96014616944391</v>
      </c>
      <c r="AA105" s="138">
        <f t="shared" ca="1" si="174"/>
        <v>66.525658004670561</v>
      </c>
      <c r="AB105" s="138">
        <f t="shared" ca="1" si="174"/>
        <v>78.404429587060861</v>
      </c>
      <c r="AC105" s="138">
        <f t="shared" ca="1" si="174"/>
        <v>91.615499048311236</v>
      </c>
      <c r="AD105" s="138">
        <f t="shared" ca="1" si="174"/>
        <v>106.15277758603351</v>
      </c>
      <c r="AE105" s="138">
        <f t="shared" ca="1" si="174"/>
        <v>121.98535409628282</v>
      </c>
      <c r="AF105" s="138">
        <f t="shared" ca="1" si="174"/>
        <v>139.05973491707755</v>
      </c>
      <c r="AG105" s="138">
        <f t="shared" ca="1" si="174"/>
        <v>157.30394369380974</v>
      </c>
      <c r="AH105" s="138">
        <f t="shared" ref="AH105:BM105" ca="1" si="175">IF(ISBLANK(AI105),MAX(AH33-X,0),IF(AI106="","",(AI105*p+AI106*(1-p))/(EXP(r_*T/n))))</f>
        <v>176.63314987121385</v>
      </c>
      <c r="AI105" s="138">
        <f t="shared" ca="1" si="175"/>
        <v>196.9562557209866</v>
      </c>
      <c r="AJ105" s="138">
        <f t="shared" ca="1" si="175"/>
        <v>218.1827012291991</v>
      </c>
      <c r="AK105" s="138">
        <f t="shared" ca="1" si="175"/>
        <v>240.22868840580693</v>
      </c>
      <c r="AL105" s="138">
        <f t="shared" ca="1" si="175"/>
        <v>263.02210787063467</v>
      </c>
      <c r="AM105" s="138">
        <f t="shared" ca="1" si="175"/>
        <v>286.50566722097039</v>
      </c>
      <c r="AN105" s="138">
        <f t="shared" ca="1" si="175"/>
        <v>310.63803425215627</v>
      </c>
      <c r="AO105" s="138">
        <f t="shared" ca="1" si="175"/>
        <v>335.3931507776129</v>
      </c>
      <c r="AP105" s="138">
        <f t="shared" ca="1" si="175"/>
        <v>360.75816381693113</v>
      </c>
      <c r="AQ105" s="138">
        <f t="shared" ca="1" si="175"/>
        <v>386.73059047236154</v>
      </c>
      <c r="AR105" s="138">
        <f t="shared" ca="1" si="175"/>
        <v>413.3153455909528</v>
      </c>
      <c r="AS105" s="138">
        <f t="shared" ca="1" si="175"/>
        <v>440.52212999283716</v>
      </c>
      <c r="AT105" s="138">
        <f t="shared" ca="1" si="175"/>
        <v>468.3634582797024</v>
      </c>
      <c r="AU105" s="138">
        <f t="shared" ca="1" si="175"/>
        <v>496.85337765325443</v>
      </c>
      <c r="AV105" s="138">
        <f t="shared" ca="1" si="175"/>
        <v>526.00676198664837</v>
      </c>
      <c r="AW105" s="138">
        <f t="shared" ca="1" si="175"/>
        <v>555.83899223019694</v>
      </c>
      <c r="AX105" s="138">
        <f t="shared" ca="1" si="175"/>
        <v>586.36584542855917</v>
      </c>
      <c r="AY105" s="138">
        <f t="shared" ca="1" si="175"/>
        <v>617.60347129817706</v>
      </c>
      <c r="AZ105" s="138">
        <f t="shared" ca="1" si="175"/>
        <v>649.56839542823286</v>
      </c>
      <c r="BA105" s="138">
        <f t="shared" ca="1" si="175"/>
        <v>682.27752762938212</v>
      </c>
      <c r="BB105" s="138">
        <f t="shared" ca="1" si="175"/>
        <v>715.74817086693758</v>
      </c>
      <c r="BC105" s="138">
        <f t="shared" ca="1" si="175"/>
        <v>749.99803040175129</v>
      </c>
      <c r="BD105" s="138">
        <f t="shared" ca="1" si="175"/>
        <v>785.04522314362305</v>
      </c>
      <c r="BE105" s="138">
        <f t="shared" ca="1" si="175"/>
        <v>820.90828722217634</v>
      </c>
      <c r="BF105" s="138">
        <f t="shared" ca="1" si="175"/>
        <v>857.60619178025752</v>
      </c>
      <c r="BG105" s="138">
        <f t="shared" ca="1" si="175"/>
        <v>895.15834699503387</v>
      </c>
      <c r="BH105" s="138">
        <f t="shared" ca="1" si="175"/>
        <v>933.58461433208117</v>
      </c>
      <c r="BI105" s="138">
        <f t="shared" ca="1" si="175"/>
        <v>972.90531703788133</v>
      </c>
      <c r="BJ105" s="138">
        <f t="shared" ca="1" si="175"/>
        <v>1013.1412508762709</v>
      </c>
      <c r="BK105" s="138">
        <f t="shared" ca="1" si="175"/>
        <v>1054.3136951145125</v>
      </c>
      <c r="BL105" s="138">
        <f t="shared" ca="1" si="175"/>
        <v>1096.4444237647947</v>
      </c>
      <c r="BM105" s="138">
        <f t="shared" ca="1" si="175"/>
        <v>1139.555717087097</v>
      </c>
      <c r="BN105" s="138">
        <f t="shared" ref="BN105:BS105" ca="1" si="176">IF(ISBLANK(BO105),MAX(BN33-X,0),IF(BO106="","",(BO105*p+BO106*(1-p))/(EXP(r_*T/n))))</f>
        <v>1183.6703733594968</v>
      </c>
      <c r="BO105" s="138">
        <f t="shared" ca="1" si="176"/>
        <v>1228.8117209221382</v>
      </c>
      <c r="BP105" s="138">
        <f t="shared" ca="1" si="176"/>
        <v>1275.0036305012252</v>
      </c>
      <c r="BQ105" s="138">
        <f t="shared" ca="1" si="176"/>
        <v>1322.2705278195451</v>
      </c>
      <c r="BR105" s="138">
        <f t="shared" ca="1" si="176"/>
        <v>1370.6374065001924</v>
      </c>
      <c r="BS105" s="138">
        <f t="shared" ca="1" si="176"/>
        <v>1420.1298412703009</v>
      </c>
    </row>
    <row r="106" spans="2:71" x14ac:dyDescent="0.2">
      <c r="B106" s="138" t="str">
        <f t="shared" ref="B106:AG106" ca="1" si="177">IF(ISBLANK(C106),MAX(B34-X,0),IF(C107="","",(C106*p+C107*(1-p))/(EXP(r_*T/n))))</f>
        <v/>
      </c>
      <c r="C106" s="138" t="str">
        <f t="shared" ca="1" si="177"/>
        <v/>
      </c>
      <c r="D106" s="138" t="str">
        <f t="shared" ca="1" si="177"/>
        <v/>
      </c>
      <c r="E106" s="138" t="str">
        <f t="shared" ca="1" si="177"/>
        <v/>
      </c>
      <c r="F106" s="138" t="str">
        <f t="shared" ca="1" si="177"/>
        <v/>
      </c>
      <c r="G106" s="138" t="str">
        <f t="shared" ca="1" si="177"/>
        <v/>
      </c>
      <c r="H106" s="138" t="str">
        <f t="shared" ca="1" si="177"/>
        <v/>
      </c>
      <c r="I106" s="138" t="str">
        <f t="shared" ca="1" si="177"/>
        <v/>
      </c>
      <c r="J106" s="138" t="str">
        <f t="shared" ca="1" si="177"/>
        <v/>
      </c>
      <c r="K106" s="138" t="str">
        <f t="shared" ca="1" si="177"/>
        <v/>
      </c>
      <c r="L106" s="138" t="str">
        <f t="shared" ca="1" si="177"/>
        <v/>
      </c>
      <c r="M106" s="138" t="str">
        <f t="shared" ca="1" si="177"/>
        <v/>
      </c>
      <c r="N106" s="138" t="str">
        <f t="shared" ca="1" si="177"/>
        <v/>
      </c>
      <c r="O106" s="138">
        <f t="shared" ca="1" si="177"/>
        <v>2.5227830196310173</v>
      </c>
      <c r="P106" s="138">
        <f t="shared" ca="1" si="177"/>
        <v>3.3555140355394557</v>
      </c>
      <c r="Q106" s="138">
        <f t="shared" ca="1" si="177"/>
        <v>4.4301573329200883</v>
      </c>
      <c r="R106" s="138">
        <f t="shared" ca="1" si="177"/>
        <v>5.8046708720030464</v>
      </c>
      <c r="S106" s="138">
        <f t="shared" ca="1" si="177"/>
        <v>7.5466197773099335</v>
      </c>
      <c r="T106" s="138">
        <f t="shared" ca="1" si="177"/>
        <v>9.733369093564324</v>
      </c>
      <c r="U106" s="138">
        <f t="shared" ca="1" si="177"/>
        <v>12.451780915629895</v>
      </c>
      <c r="V106" s="138">
        <f t="shared" ca="1" si="177"/>
        <v>15.797280743114873</v>
      </c>
      <c r="W106" s="138">
        <f t="shared" ca="1" si="177"/>
        <v>19.872174747259741</v>
      </c>
      <c r="X106" s="138">
        <f t="shared" ca="1" si="177"/>
        <v>24.783137761677544</v>
      </c>
      <c r="Y106" s="138">
        <f t="shared" ca="1" si="177"/>
        <v>30.63785427380262</v>
      </c>
      <c r="Z106" s="138">
        <f t="shared" ca="1" si="177"/>
        <v>37.540881638585596</v>
      </c>
      <c r="AA106" s="138">
        <f t="shared" ca="1" si="177"/>
        <v>45.588911965462636</v>
      </c>
      <c r="AB106" s="138">
        <f t="shared" ca="1" si="177"/>
        <v>54.865726973293086</v>
      </c>
      <c r="AC106" s="138">
        <f t="shared" ca="1" si="177"/>
        <v>65.437252993317898</v>
      </c>
      <c r="AD106" s="138">
        <f t="shared" ca="1" si="177"/>
        <v>77.347210540767946</v>
      </c>
      <c r="AE106" s="138">
        <f t="shared" ca="1" si="177"/>
        <v>90.613891092949032</v>
      </c>
      <c r="AF106" s="138">
        <f t="shared" ca="1" si="177"/>
        <v>105.22856105062752</v>
      </c>
      <c r="AG106" s="138">
        <f t="shared" ca="1" si="177"/>
        <v>121.15587468863096</v>
      </c>
      <c r="AH106" s="138">
        <f t="shared" ref="AH106:BM106" ca="1" si="178">IF(ISBLANK(AI106),MAX(AH34-X,0),IF(AI107="","",(AI106*p+AI107*(1-p))/(EXP(r_*T/n))))</f>
        <v>138.33647304368529</v>
      </c>
      <c r="AI106" s="138">
        <f t="shared" ca="1" si="178"/>
        <v>156.69167155958348</v>
      </c>
      <c r="AJ106" s="138">
        <f t="shared" ca="1" si="178"/>
        <v>176.12983388534582</v>
      </c>
      <c r="AK106" s="138">
        <f t="shared" ca="1" si="178"/>
        <v>196.55374780026943</v>
      </c>
      <c r="AL106" s="138">
        <f t="shared" ca="1" si="178"/>
        <v>217.86812488966359</v>
      </c>
      <c r="AM106" s="138">
        <f t="shared" ca="1" si="178"/>
        <v>239.9862939443681</v>
      </c>
      <c r="AN106" s="138">
        <f t="shared" ca="1" si="178"/>
        <v>262.83527954040022</v>
      </c>
      <c r="AO106" s="138">
        <f t="shared" ca="1" si="178"/>
        <v>286.3587422660957</v>
      </c>
      <c r="AP106" s="138">
        <f t="shared" ca="1" si="178"/>
        <v>310.51765051303965</v>
      </c>
      <c r="AQ106" s="138">
        <f t="shared" ca="1" si="178"/>
        <v>335.28896411356988</v>
      </c>
      <c r="AR106" s="138">
        <f t="shared" ca="1" si="178"/>
        <v>360.66293366625058</v>
      </c>
      <c r="AS106" s="138">
        <f t="shared" ca="1" si="178"/>
        <v>386.63977370089782</v>
      </c>
      <c r="AT106" s="138">
        <f t="shared" ca="1" si="178"/>
        <v>413.22642239781106</v>
      </c>
      <c r="AU106" s="138">
        <f t="shared" ca="1" si="178"/>
        <v>440.43389044526634</v>
      </c>
      <c r="AV106" s="138">
        <f t="shared" ca="1" si="178"/>
        <v>468.27541468535708</v>
      </c>
      <c r="AW106" s="138">
        <f t="shared" ca="1" si="178"/>
        <v>496.76537263876446</v>
      </c>
      <c r="AX106" s="138">
        <f t="shared" ca="1" si="178"/>
        <v>525.91875797121611</v>
      </c>
      <c r="AY106" s="138">
        <f t="shared" ca="1" si="178"/>
        <v>555.75098349443124</v>
      </c>
      <c r="AZ106" s="138">
        <f t="shared" ca="1" si="178"/>
        <v>586.27783159069008</v>
      </c>
      <c r="BA106" s="138">
        <f t="shared" ca="1" si="178"/>
        <v>617.51545235790843</v>
      </c>
      <c r="BB106" s="138">
        <f t="shared" ca="1" si="178"/>
        <v>649.48037138526911</v>
      </c>
      <c r="BC106" s="138">
        <f t="shared" ca="1" si="178"/>
        <v>682.18949848342743</v>
      </c>
      <c r="BD106" s="138">
        <f t="shared" ca="1" si="178"/>
        <v>715.66013661769603</v>
      </c>
      <c r="BE106" s="138">
        <f t="shared" ca="1" si="178"/>
        <v>749.90999104892705</v>
      </c>
      <c r="BF106" s="138">
        <f t="shared" ca="1" si="178"/>
        <v>784.95717868692032</v>
      </c>
      <c r="BG106" s="138">
        <f t="shared" ca="1" si="178"/>
        <v>820.82023766129907</v>
      </c>
      <c r="BH106" s="138">
        <f t="shared" ca="1" si="178"/>
        <v>857.51813711491002</v>
      </c>
      <c r="BI106" s="138">
        <f t="shared" ca="1" si="178"/>
        <v>895.07028722492021</v>
      </c>
      <c r="BJ106" s="138">
        <f t="shared" ca="1" si="178"/>
        <v>933.4965494569052</v>
      </c>
      <c r="BK106" s="138">
        <f t="shared" ca="1" si="178"/>
        <v>972.81724705734734</v>
      </c>
      <c r="BL106" s="138">
        <f t="shared" ca="1" si="178"/>
        <v>1013.0531757900827</v>
      </c>
      <c r="BM106" s="138">
        <f t="shared" ca="1" si="178"/>
        <v>1054.2256149223742</v>
      </c>
      <c r="BN106" s="138">
        <f t="shared" ref="BN106:BS106" ca="1" si="179">IF(ISBLANK(BO106),MAX(BN34-X,0),IF(BO107="","",(BO106*p+BO107*(1-p))/(EXP(r_*T/n))))</f>
        <v>1096.3563384664105</v>
      </c>
      <c r="BO106" s="138">
        <f t="shared" ca="1" si="179"/>
        <v>1139.4676266821707</v>
      </c>
      <c r="BP106" s="138">
        <f t="shared" ca="1" si="179"/>
        <v>1183.582277847732</v>
      </c>
      <c r="BQ106" s="138">
        <f t="shared" ca="1" si="179"/>
        <v>1228.7236203032394</v>
      </c>
      <c r="BR106" s="138">
        <f t="shared" ca="1" si="179"/>
        <v>1274.9155247748961</v>
      </c>
      <c r="BS106" s="138">
        <f t="shared" ca="1" si="179"/>
        <v>1322.1824169854899</v>
      </c>
    </row>
    <row r="107" spans="2:71" x14ac:dyDescent="0.2">
      <c r="B107" s="138" t="str">
        <f t="shared" ref="B107:AG107" ca="1" si="180">IF(ISBLANK(C107),MAX(B35-X,0),IF(C108="","",(C107*p+C108*(1-p))/(EXP(r_*T/n))))</f>
        <v/>
      </c>
      <c r="C107" s="138" t="str">
        <f t="shared" ca="1" si="180"/>
        <v/>
      </c>
      <c r="D107" s="138" t="str">
        <f t="shared" ca="1" si="180"/>
        <v/>
      </c>
      <c r="E107" s="138" t="str">
        <f t="shared" ca="1" si="180"/>
        <v/>
      </c>
      <c r="F107" s="138" t="str">
        <f t="shared" ca="1" si="180"/>
        <v/>
      </c>
      <c r="G107" s="138" t="str">
        <f t="shared" ca="1" si="180"/>
        <v/>
      </c>
      <c r="H107" s="138" t="str">
        <f t="shared" ca="1" si="180"/>
        <v/>
      </c>
      <c r="I107" s="138" t="str">
        <f t="shared" ca="1" si="180"/>
        <v/>
      </c>
      <c r="J107" s="138" t="str">
        <f t="shared" ca="1" si="180"/>
        <v/>
      </c>
      <c r="K107" s="138" t="str">
        <f t="shared" ca="1" si="180"/>
        <v/>
      </c>
      <c r="L107" s="138" t="str">
        <f t="shared" ca="1" si="180"/>
        <v/>
      </c>
      <c r="M107" s="138" t="str">
        <f t="shared" ca="1" si="180"/>
        <v/>
      </c>
      <c r="N107" s="138" t="str">
        <f t="shared" ca="1" si="180"/>
        <v/>
      </c>
      <c r="O107" s="138" t="str">
        <f t="shared" ca="1" si="180"/>
        <v/>
      </c>
      <c r="P107" s="138">
        <f t="shared" ca="1" si="180"/>
        <v>1.7051472503236251</v>
      </c>
      <c r="Q107" s="138">
        <f t="shared" ca="1" si="180"/>
        <v>2.300362699288824</v>
      </c>
      <c r="R107" s="138">
        <f t="shared" ca="1" si="180"/>
        <v>3.0805907184510497</v>
      </c>
      <c r="S107" s="138">
        <f t="shared" ca="1" si="180"/>
        <v>4.0943595722475674</v>
      </c>
      <c r="T107" s="138">
        <f t="shared" ca="1" si="180"/>
        <v>5.3996164645583926</v>
      </c>
      <c r="U107" s="138">
        <f t="shared" ca="1" si="180"/>
        <v>7.0644071308762717</v>
      </c>
      <c r="V107" s="138">
        <f t="shared" ca="1" si="180"/>
        <v>9.1671924940551968</v>
      </c>
      <c r="W107" s="138">
        <f t="shared" ca="1" si="180"/>
        <v>11.796650681116265</v>
      </c>
      <c r="X107" s="138">
        <f t="shared" ca="1" si="180"/>
        <v>15.050808628995231</v>
      </c>
      <c r="Y107" s="138">
        <f t="shared" ca="1" si="180"/>
        <v>19.035361726886503</v>
      </c>
      <c r="Z107" s="138">
        <f t="shared" ca="1" si="180"/>
        <v>23.861078371132734</v>
      </c>
      <c r="AA107" s="138">
        <f t="shared" ca="1" si="180"/>
        <v>29.640253339123529</v>
      </c>
      <c r="AB107" s="138">
        <f t="shared" ca="1" si="180"/>
        <v>36.482270705015033</v>
      </c>
      <c r="AC107" s="138">
        <f t="shared" ca="1" si="180"/>
        <v>44.488459747443351</v>
      </c>
      <c r="AD107" s="138">
        <f t="shared" ca="1" si="180"/>
        <v>53.746565386571383</v>
      </c>
      <c r="AE107" s="138">
        <f t="shared" ca="1" si="180"/>
        <v>64.325290090189938</v>
      </c>
      <c r="AF107" s="138">
        <f t="shared" ca="1" si="180"/>
        <v>76.269472028223106</v>
      </c>
      <c r="AG107" s="138">
        <f t="shared" ca="1" si="180"/>
        <v>89.59651557983311</v>
      </c>
      <c r="AH107" s="138">
        <f t="shared" ref="AH107:BM107" ca="1" si="181">IF(ISBLANK(AI107),MAX(AH35-X,0),IF(AI108="","",(AI107*p+AI108*(1-p))/(EXP(r_*T/n))))</f>
        <v>104.29465725858662</v>
      </c>
      <c r="AI107" s="138">
        <f t="shared" ca="1" si="181"/>
        <v>120.32351327817213</v>
      </c>
      <c r="AJ107" s="138">
        <f t="shared" ca="1" si="181"/>
        <v>137.61711156180922</v>
      </c>
      <c r="AK107" s="138">
        <f t="shared" ca="1" si="181"/>
        <v>156.08928196303836</v>
      </c>
      <c r="AL107" s="138">
        <f t="shared" ca="1" si="181"/>
        <v>175.64091148788208</v>
      </c>
      <c r="AM107" s="138">
        <f t="shared" ca="1" si="181"/>
        <v>196.16823677362501</v>
      </c>
      <c r="AN107" s="138">
        <f t="shared" ca="1" si="181"/>
        <v>217.57112436707015</v>
      </c>
      <c r="AO107" s="138">
        <f t="shared" ca="1" si="181"/>
        <v>239.76025022196865</v>
      </c>
      <c r="AP107" s="138">
        <f t="shared" ca="1" si="181"/>
        <v>262.66226836912699</v>
      </c>
      <c r="AQ107" s="138">
        <f t="shared" ca="1" si="181"/>
        <v>286.22243559006677</v>
      </c>
      <c r="AR107" s="138">
        <f t="shared" ca="1" si="181"/>
        <v>310.40465460324305</v>
      </c>
      <c r="AS107" s="138">
        <f t="shared" ca="1" si="181"/>
        <v>335.18938810694988</v>
      </c>
      <c r="AT107" s="138">
        <f t="shared" ca="1" si="181"/>
        <v>360.57024654670732</v>
      </c>
      <c r="AU107" s="138">
        <f t="shared" ca="1" si="181"/>
        <v>386.550168798318</v>
      </c>
      <c r="AV107" s="138">
        <f t="shared" ca="1" si="181"/>
        <v>413.13798024089903</v>
      </c>
      <c r="AW107" s="138">
        <f t="shared" ca="1" si="181"/>
        <v>440.34579883948555</v>
      </c>
      <c r="AX107" s="138">
        <f t="shared" ca="1" si="181"/>
        <v>468.18739857650399</v>
      </c>
      <c r="AY107" s="138">
        <f t="shared" ca="1" si="181"/>
        <v>496.67736314678842</v>
      </c>
      <c r="AZ107" s="138">
        <f t="shared" ca="1" si="181"/>
        <v>525.83074413334691</v>
      </c>
      <c r="BA107" s="138">
        <f t="shared" ca="1" si="181"/>
        <v>555.66296455416273</v>
      </c>
      <c r="BB107" s="138">
        <f t="shared" ca="1" si="181"/>
        <v>586.18980754772622</v>
      </c>
      <c r="BC107" s="138">
        <f t="shared" ca="1" si="181"/>
        <v>617.42742321195374</v>
      </c>
      <c r="BD107" s="138">
        <f t="shared" ca="1" si="181"/>
        <v>649.39233713602755</v>
      </c>
      <c r="BE107" s="138">
        <f t="shared" ca="1" si="181"/>
        <v>682.10145913060319</v>
      </c>
      <c r="BF107" s="138">
        <f t="shared" ca="1" si="181"/>
        <v>715.57209216099329</v>
      </c>
      <c r="BG107" s="138">
        <f t="shared" ca="1" si="181"/>
        <v>749.82194148805002</v>
      </c>
      <c r="BH107" s="138">
        <f t="shared" ca="1" si="181"/>
        <v>784.86912402157282</v>
      </c>
      <c r="BI107" s="138">
        <f t="shared" ca="1" si="181"/>
        <v>820.73217789118542</v>
      </c>
      <c r="BJ107" s="138">
        <f t="shared" ca="1" si="181"/>
        <v>857.43007223973427</v>
      </c>
      <c r="BK107" s="138">
        <f t="shared" ca="1" si="181"/>
        <v>894.98221724438611</v>
      </c>
      <c r="BL107" s="138">
        <f t="shared" ca="1" si="181"/>
        <v>933.40847437071727</v>
      </c>
      <c r="BM107" s="138">
        <f t="shared" ca="1" si="181"/>
        <v>972.72916686520921</v>
      </c>
      <c r="BN107" s="138">
        <f t="shared" ref="BN107:BS107" ca="1" si="182">IF(ISBLANK(BO107),MAX(BN35-X,0),IF(BO108="","",(BO107*p+BO108*(1-p))/(EXP(r_*T/n))))</f>
        <v>1012.9650904916986</v>
      </c>
      <c r="BO107" s="138">
        <f t="shared" ca="1" si="182"/>
        <v>1054.1375245174481</v>
      </c>
      <c r="BP107" s="138">
        <f t="shared" ca="1" si="182"/>
        <v>1096.2682429546464</v>
      </c>
      <c r="BQ107" s="138">
        <f t="shared" ca="1" si="182"/>
        <v>1139.3795260632721</v>
      </c>
      <c r="BR107" s="138">
        <f t="shared" ca="1" si="182"/>
        <v>1183.4941721214032</v>
      </c>
      <c r="BS107" s="138">
        <f t="shared" ca="1" si="182"/>
        <v>1228.6355094691842</v>
      </c>
    </row>
    <row r="108" spans="2:71" x14ac:dyDescent="0.2">
      <c r="B108" s="138" t="str">
        <f t="shared" ref="B108:AG108" ca="1" si="183">IF(ISBLANK(C108),MAX(B36-X,0),IF(C109="","",(C108*p+C109*(1-p))/(EXP(r_*T/n))))</f>
        <v/>
      </c>
      <c r="C108" s="138" t="str">
        <f t="shared" ca="1" si="183"/>
        <v/>
      </c>
      <c r="D108" s="138" t="str">
        <f t="shared" ca="1" si="183"/>
        <v/>
      </c>
      <c r="E108" s="138" t="str">
        <f t="shared" ca="1" si="183"/>
        <v/>
      </c>
      <c r="F108" s="138" t="str">
        <f t="shared" ca="1" si="183"/>
        <v/>
      </c>
      <c r="G108" s="138" t="str">
        <f t="shared" ca="1" si="183"/>
        <v/>
      </c>
      <c r="H108" s="138" t="str">
        <f t="shared" ca="1" si="183"/>
        <v/>
      </c>
      <c r="I108" s="138" t="str">
        <f t="shared" ca="1" si="183"/>
        <v/>
      </c>
      <c r="J108" s="138" t="str">
        <f t="shared" ca="1" si="183"/>
        <v/>
      </c>
      <c r="K108" s="138" t="str">
        <f t="shared" ca="1" si="183"/>
        <v/>
      </c>
      <c r="L108" s="138" t="str">
        <f t="shared" ca="1" si="183"/>
        <v/>
      </c>
      <c r="M108" s="138" t="str">
        <f t="shared" ca="1" si="183"/>
        <v/>
      </c>
      <c r="N108" s="138" t="str">
        <f t="shared" ca="1" si="183"/>
        <v/>
      </c>
      <c r="O108" s="138" t="str">
        <f t="shared" ca="1" si="183"/>
        <v/>
      </c>
      <c r="P108" s="138" t="str">
        <f t="shared" ca="1" si="183"/>
        <v/>
      </c>
      <c r="Q108" s="138">
        <f t="shared" ca="1" si="183"/>
        <v>1.1207102384296381</v>
      </c>
      <c r="R108" s="138">
        <f t="shared" ca="1" si="183"/>
        <v>1.5342709029028629</v>
      </c>
      <c r="S108" s="138">
        <f t="shared" ca="1" si="183"/>
        <v>2.0851999304592401</v>
      </c>
      <c r="T108" s="138">
        <f t="shared" ca="1" si="183"/>
        <v>2.8127796844827877</v>
      </c>
      <c r="U108" s="138">
        <f t="shared" ca="1" si="183"/>
        <v>3.7650450406510241</v>
      </c>
      <c r="V108" s="138">
        <f t="shared" ca="1" si="183"/>
        <v>4.9998195408802957</v>
      </c>
      <c r="W108" s="138">
        <f t="shared" ca="1" si="183"/>
        <v>6.5855375745054179</v>
      </c>
      <c r="X108" s="138">
        <f t="shared" ca="1" si="183"/>
        <v>8.6017048639797036</v>
      </c>
      <c r="Y108" s="138">
        <f t="shared" ca="1" si="183"/>
        <v>11.138827498125815</v>
      </c>
      <c r="Z108" s="138">
        <f t="shared" ca="1" si="183"/>
        <v>14.297630199258021</v>
      </c>
      <c r="AA108" s="138">
        <f t="shared" ca="1" si="183"/>
        <v>18.187394849513147</v>
      </c>
      <c r="AB108" s="138">
        <f t="shared" ca="1" si="183"/>
        <v>22.923288083680923</v>
      </c>
      <c r="AC108" s="138">
        <f t="shared" ca="1" si="183"/>
        <v>28.622618132963954</v>
      </c>
      <c r="AD108" s="138">
        <f t="shared" ca="1" si="183"/>
        <v>35.40006875884265</v>
      </c>
      <c r="AE108" s="138">
        <f t="shared" ca="1" si="183"/>
        <v>43.362098856306623</v>
      </c>
      <c r="AF108" s="138">
        <f t="shared" ca="1" si="183"/>
        <v>52.600858796362836</v>
      </c>
      <c r="AG108" s="138">
        <f t="shared" ca="1" si="183"/>
        <v>63.188137939743889</v>
      </c>
      <c r="AH108" s="138">
        <f t="shared" ref="AH108:BM108" ca="1" si="184">IF(ISBLANK(AI108),MAX(AH36-X,0),IF(AI109="","",(AI108*p+AI109*(1-p))/(EXP(r_*T/n))))</f>
        <v>75.169991948140463</v>
      </c>
      <c r="AI108" s="138">
        <f t="shared" ca="1" si="184"/>
        <v>88.562767435428071</v>
      </c>
      <c r="AJ108" s="138">
        <f t="shared" ca="1" si="184"/>
        <v>103.35120932418788</v>
      </c>
      <c r="AK108" s="138">
        <f t="shared" ca="1" si="184"/>
        <v>119.48917691941274</v>
      </c>
      <c r="AL108" s="138">
        <f t="shared" ca="1" si="184"/>
        <v>136.9032029056865</v>
      </c>
      <c r="AM108" s="138">
        <f t="shared" ca="1" si="184"/>
        <v>155.4987305881138</v>
      </c>
      <c r="AN108" s="138">
        <f t="shared" ca="1" si="184"/>
        <v>175.16841930763505</v>
      </c>
      <c r="AO108" s="138">
        <f t="shared" ca="1" si="184"/>
        <v>195.80150688056543</v>
      </c>
      <c r="AP108" s="138">
        <f t="shared" ca="1" si="184"/>
        <v>217.29296499735361</v>
      </c>
      <c r="AQ108" s="138">
        <f t="shared" ca="1" si="184"/>
        <v>239.55116725271697</v>
      </c>
      <c r="AR108" s="138">
        <f t="shared" ca="1" si="184"/>
        <v>262.5030497114173</v>
      </c>
      <c r="AS108" s="138">
        <f t="shared" ca="1" si="184"/>
        <v>286.09624538816183</v>
      </c>
      <c r="AT108" s="138">
        <f t="shared" ca="1" si="184"/>
        <v>310.29830074612062</v>
      </c>
      <c r="AU108" s="138">
        <f t="shared" ca="1" si="184"/>
        <v>335.09366291887153</v>
      </c>
      <c r="AV108" s="138">
        <f t="shared" ca="1" si="184"/>
        <v>360.47948927429968</v>
      </c>
      <c r="AW108" s="138">
        <f t="shared" ca="1" si="184"/>
        <v>386.46137215951256</v>
      </c>
      <c r="AX108" s="138">
        <f t="shared" ca="1" si="184"/>
        <v>413.04980435745165</v>
      </c>
      <c r="AY108" s="138">
        <f t="shared" ca="1" si="184"/>
        <v>440.25776611705578</v>
      </c>
      <c r="AZ108" s="138">
        <f t="shared" ca="1" si="184"/>
        <v>468.09938323957192</v>
      </c>
      <c r="BA108" s="138">
        <f t="shared" ca="1" si="184"/>
        <v>496.58934420651974</v>
      </c>
      <c r="BB108" s="138">
        <f t="shared" ca="1" si="184"/>
        <v>525.74272009038305</v>
      </c>
      <c r="BC108" s="138">
        <f t="shared" ca="1" si="184"/>
        <v>555.57493540820803</v>
      </c>
      <c r="BD108" s="138">
        <f t="shared" ca="1" si="184"/>
        <v>586.10177329848477</v>
      </c>
      <c r="BE108" s="138">
        <f t="shared" ca="1" si="184"/>
        <v>617.3393838591295</v>
      </c>
      <c r="BF108" s="138">
        <f t="shared" ca="1" si="184"/>
        <v>649.30429267932482</v>
      </c>
      <c r="BG108" s="138">
        <f t="shared" ca="1" si="184"/>
        <v>682.01340956972615</v>
      </c>
      <c r="BH108" s="138">
        <f t="shared" ca="1" si="184"/>
        <v>715.48403749564591</v>
      </c>
      <c r="BI108" s="138">
        <f t="shared" ca="1" si="184"/>
        <v>749.73388171793624</v>
      </c>
      <c r="BJ108" s="138">
        <f t="shared" ca="1" si="184"/>
        <v>784.78105914639696</v>
      </c>
      <c r="BK108" s="138">
        <f t="shared" ca="1" si="184"/>
        <v>820.64410791065143</v>
      </c>
      <c r="BL108" s="138">
        <f t="shared" ca="1" si="184"/>
        <v>857.341997153546</v>
      </c>
      <c r="BM108" s="138">
        <f t="shared" ca="1" si="184"/>
        <v>894.89413705224786</v>
      </c>
      <c r="BN108" s="138">
        <f t="shared" ref="BN108:BS108" ca="1" si="185">IF(ISBLANK(BO108),MAX(BN36-X,0),IF(BO109="","",(BO108*p+BO109*(1-p))/(EXP(r_*T/n))))</f>
        <v>933.32038907233289</v>
      </c>
      <c r="BO108" s="138">
        <f t="shared" ca="1" si="185"/>
        <v>972.64107646028287</v>
      </c>
      <c r="BP108" s="138">
        <f t="shared" ca="1" si="185"/>
        <v>1012.8769949799341</v>
      </c>
      <c r="BQ108" s="138">
        <f t="shared" ca="1" si="185"/>
        <v>1054.0494238985495</v>
      </c>
      <c r="BR108" s="138">
        <f t="shared" ca="1" si="185"/>
        <v>1096.1801372283173</v>
      </c>
      <c r="BS108" s="138">
        <f t="shared" ca="1" si="185"/>
        <v>1139.2914152292167</v>
      </c>
    </row>
    <row r="109" spans="2:71" x14ac:dyDescent="0.2">
      <c r="B109" s="138" t="str">
        <f t="shared" ref="B109:AG109" ca="1" si="186">IF(ISBLANK(C109),MAX(B37-X,0),IF(C110="","",(C109*p+C110*(1-p))/(EXP(r_*T/n))))</f>
        <v/>
      </c>
      <c r="C109" s="138" t="str">
        <f t="shared" ca="1" si="186"/>
        <v/>
      </c>
      <c r="D109" s="138" t="str">
        <f t="shared" ca="1" si="186"/>
        <v/>
      </c>
      <c r="E109" s="138" t="str">
        <f t="shared" ca="1" si="186"/>
        <v/>
      </c>
      <c r="F109" s="138" t="str">
        <f t="shared" ca="1" si="186"/>
        <v/>
      </c>
      <c r="G109" s="138" t="str">
        <f t="shared" ca="1" si="186"/>
        <v/>
      </c>
      <c r="H109" s="138" t="str">
        <f t="shared" ca="1" si="186"/>
        <v/>
      </c>
      <c r="I109" s="138" t="str">
        <f t="shared" ca="1" si="186"/>
        <v/>
      </c>
      <c r="J109" s="138" t="str">
        <f t="shared" ca="1" si="186"/>
        <v/>
      </c>
      <c r="K109" s="138" t="str">
        <f t="shared" ca="1" si="186"/>
        <v/>
      </c>
      <c r="L109" s="138" t="str">
        <f t="shared" ca="1" si="186"/>
        <v/>
      </c>
      <c r="M109" s="138" t="str">
        <f t="shared" ca="1" si="186"/>
        <v/>
      </c>
      <c r="N109" s="138" t="str">
        <f t="shared" ca="1" si="186"/>
        <v/>
      </c>
      <c r="O109" s="138" t="str">
        <f t="shared" ca="1" si="186"/>
        <v/>
      </c>
      <c r="P109" s="138" t="str">
        <f t="shared" ca="1" si="186"/>
        <v/>
      </c>
      <c r="Q109" s="138" t="str">
        <f t="shared" ca="1" si="186"/>
        <v/>
      </c>
      <c r="R109" s="138">
        <f t="shared" ca="1" si="186"/>
        <v>0.71463116287053274</v>
      </c>
      <c r="S109" s="138">
        <f t="shared" ca="1" si="186"/>
        <v>0.99331329638673405</v>
      </c>
      <c r="T109" s="138">
        <f t="shared" ca="1" si="186"/>
        <v>1.370795626621754</v>
      </c>
      <c r="U109" s="138">
        <f t="shared" ca="1" si="186"/>
        <v>1.8777681319838626</v>
      </c>
      <c r="V109" s="138">
        <f t="shared" ca="1" si="186"/>
        <v>2.552656577072729</v>
      </c>
      <c r="W109" s="138">
        <f t="shared" ca="1" si="186"/>
        <v>3.4428689541821496</v>
      </c>
      <c r="X109" s="138">
        <f t="shared" ca="1" si="186"/>
        <v>4.6059730237617762</v>
      </c>
      <c r="Y109" s="138">
        <f t="shared" ca="1" si="186"/>
        <v>6.1106788566512495</v>
      </c>
      <c r="Z109" s="138">
        <f t="shared" ca="1" si="186"/>
        <v>8.0374659884082522</v>
      </c>
      <c r="AA109" s="138">
        <f t="shared" ca="1" si="186"/>
        <v>10.478665696248655</v>
      </c>
      <c r="AB109" s="138">
        <f t="shared" ca="1" si="186"/>
        <v>13.53779229430007</v>
      </c>
      <c r="AC109" s="138">
        <f t="shared" ca="1" si="186"/>
        <v>17.32792213127702</v>
      </c>
      <c r="AD109" s="138">
        <f t="shared" ca="1" si="186"/>
        <v>21.968954727410566</v>
      </c>
      <c r="AE109" s="138">
        <f t="shared" ca="1" si="186"/>
        <v>27.583665657474143</v>
      </c>
      <c r="AF109" s="138">
        <f t="shared" ca="1" si="186"/>
        <v>34.292580179151877</v>
      </c>
      <c r="AG109" s="138">
        <f t="shared" ca="1" si="186"/>
        <v>42.207858259446091</v>
      </c>
      <c r="AH109" s="138">
        <f t="shared" ref="AH109:BM109" ca="1" si="187">IF(ISBLANK(AI109),MAX(AH37-X,0),IF(AI110="","",(AI109*p+AI110*(1-p))/(EXP(r_*T/n))))</f>
        <v>51.426573681639233</v>
      </c>
      <c r="AI109" s="138">
        <f t="shared" ca="1" si="187"/>
        <v>62.0239682428032</v>
      </c>
      <c r="AJ109" s="138">
        <f t="shared" ca="1" si="187"/>
        <v>74.047430271866475</v>
      </c>
      <c r="AK109" s="138">
        <f t="shared" ca="1" si="187"/>
        <v>87.512039432520112</v>
      </c>
      <c r="AL109" s="138">
        <f t="shared" ca="1" si="187"/>
        <v>102.39849050081526</v>
      </c>
      <c r="AM109" s="138">
        <f t="shared" ca="1" si="187"/>
        <v>118.65402214476686</v>
      </c>
      <c r="AN109" s="138">
        <f t="shared" ca="1" si="187"/>
        <v>136.19662347826042</v>
      </c>
      <c r="AO109" s="138">
        <f t="shared" ca="1" si="187"/>
        <v>154.92230219966592</v>
      </c>
      <c r="AP109" s="138">
        <f t="shared" ca="1" si="187"/>
        <v>174.71465146700737</v>
      </c>
      <c r="AQ109" s="138">
        <f t="shared" ca="1" si="187"/>
        <v>195.45546727311978</v>
      </c>
      <c r="AR109" s="138">
        <f t="shared" ca="1" si="187"/>
        <v>217.03488024045097</v>
      </c>
      <c r="AS109" s="138">
        <f t="shared" ca="1" si="187"/>
        <v>239.35948906416704</v>
      </c>
      <c r="AT109" s="138">
        <f t="shared" ca="1" si="187"/>
        <v>262.35736133916811</v>
      </c>
      <c r="AU109" s="138">
        <f t="shared" ca="1" si="187"/>
        <v>285.97943961025356</v>
      </c>
      <c r="AV109" s="138">
        <f t="shared" ca="1" si="187"/>
        <v>310.19768496801009</v>
      </c>
      <c r="AW109" s="138">
        <f t="shared" ca="1" si="187"/>
        <v>335.00096944213493</v>
      </c>
      <c r="AX109" s="138">
        <f t="shared" ca="1" si="187"/>
        <v>360.3900727126703</v>
      </c>
      <c r="AY109" s="138">
        <f t="shared" ca="1" si="187"/>
        <v>386.37304552764141</v>
      </c>
      <c r="AZ109" s="138">
        <f t="shared" ca="1" si="187"/>
        <v>412.96174444237346</v>
      </c>
      <c r="BA109" s="138">
        <f t="shared" ca="1" si="187"/>
        <v>440.16974420514163</v>
      </c>
      <c r="BB109" s="138">
        <f t="shared" ca="1" si="187"/>
        <v>468.01135919660811</v>
      </c>
      <c r="BC109" s="138">
        <f t="shared" ca="1" si="187"/>
        <v>496.50131506056493</v>
      </c>
      <c r="BD109" s="138">
        <f t="shared" ca="1" si="187"/>
        <v>525.65468584114149</v>
      </c>
      <c r="BE109" s="138">
        <f t="shared" ca="1" si="187"/>
        <v>555.4868960553838</v>
      </c>
      <c r="BF109" s="138">
        <f t="shared" ca="1" si="187"/>
        <v>586.01372884178193</v>
      </c>
      <c r="BG109" s="138">
        <f t="shared" ca="1" si="187"/>
        <v>617.25133429825235</v>
      </c>
      <c r="BH109" s="138">
        <f t="shared" ca="1" si="187"/>
        <v>649.21623801397743</v>
      </c>
      <c r="BI109" s="138">
        <f t="shared" ca="1" si="187"/>
        <v>681.92534979961238</v>
      </c>
      <c r="BJ109" s="138">
        <f t="shared" ca="1" si="187"/>
        <v>715.39597262046993</v>
      </c>
      <c r="BK109" s="138">
        <f t="shared" ca="1" si="187"/>
        <v>749.64581173740214</v>
      </c>
      <c r="BL109" s="138">
        <f t="shared" ca="1" si="187"/>
        <v>784.6929840602088</v>
      </c>
      <c r="BM109" s="138">
        <f t="shared" ca="1" si="187"/>
        <v>820.55602771851306</v>
      </c>
      <c r="BN109" s="138">
        <f t="shared" ref="BN109:BS109" ca="1" si="188">IF(ISBLANK(BO109),MAX(BN37-X,0),IF(BO110="","",(BO109*p+BO110*(1-p))/(EXP(r_*T/n))))</f>
        <v>857.25391185516162</v>
      </c>
      <c r="BO109" s="138">
        <f t="shared" ca="1" si="188"/>
        <v>894.80604664732141</v>
      </c>
      <c r="BP109" s="138">
        <f t="shared" ca="1" si="188"/>
        <v>933.23229356056834</v>
      </c>
      <c r="BQ109" s="138">
        <f t="shared" ca="1" si="188"/>
        <v>972.55297584138407</v>
      </c>
      <c r="BR109" s="138">
        <f t="shared" ca="1" si="188"/>
        <v>1012.7888892536051</v>
      </c>
      <c r="BS109" s="138">
        <f t="shared" ca="1" si="188"/>
        <v>1053.9613130644941</v>
      </c>
    </row>
    <row r="110" spans="2:71" x14ac:dyDescent="0.2">
      <c r="B110" s="138" t="str">
        <f t="shared" ref="B110:AG110" ca="1" si="189">IF(ISBLANK(C110),MAX(B38-X,0),IF(C111="","",(C110*p+C111*(1-p))/(EXP(r_*T/n))))</f>
        <v/>
      </c>
      <c r="C110" s="138" t="str">
        <f t="shared" ca="1" si="189"/>
        <v/>
      </c>
      <c r="D110" s="138" t="str">
        <f t="shared" ca="1" si="189"/>
        <v/>
      </c>
      <c r="E110" s="138" t="str">
        <f t="shared" ca="1" si="189"/>
        <v/>
      </c>
      <c r="F110" s="138" t="str">
        <f t="shared" ca="1" si="189"/>
        <v/>
      </c>
      <c r="G110" s="138" t="str">
        <f t="shared" ca="1" si="189"/>
        <v/>
      </c>
      <c r="H110" s="138" t="str">
        <f t="shared" ca="1" si="189"/>
        <v/>
      </c>
      <c r="I110" s="138" t="str">
        <f t="shared" ca="1" si="189"/>
        <v/>
      </c>
      <c r="J110" s="138" t="str">
        <f t="shared" ca="1" si="189"/>
        <v/>
      </c>
      <c r="K110" s="138" t="str">
        <f t="shared" ca="1" si="189"/>
        <v/>
      </c>
      <c r="L110" s="138" t="str">
        <f t="shared" ca="1" si="189"/>
        <v/>
      </c>
      <c r="M110" s="138" t="str">
        <f t="shared" ca="1" si="189"/>
        <v/>
      </c>
      <c r="N110" s="138" t="str">
        <f t="shared" ca="1" si="189"/>
        <v/>
      </c>
      <c r="O110" s="138" t="str">
        <f t="shared" ca="1" si="189"/>
        <v/>
      </c>
      <c r="P110" s="138" t="str">
        <f t="shared" ca="1" si="189"/>
        <v/>
      </c>
      <c r="Q110" s="138" t="str">
        <f t="shared" ca="1" si="189"/>
        <v/>
      </c>
      <c r="R110" s="138" t="str">
        <f t="shared" ca="1" si="189"/>
        <v/>
      </c>
      <c r="S110" s="138">
        <f t="shared" ca="1" si="189"/>
        <v>0.44098591326110731</v>
      </c>
      <c r="T110" s="138">
        <f t="shared" ca="1" si="189"/>
        <v>0.6226564691781763</v>
      </c>
      <c r="U110" s="138">
        <f t="shared" ca="1" si="189"/>
        <v>0.87299424212476862</v>
      </c>
      <c r="V110" s="138">
        <f t="shared" ca="1" si="189"/>
        <v>1.2150944876059531</v>
      </c>
      <c r="W110" s="138">
        <f t="shared" ca="1" si="189"/>
        <v>1.6785648555792398</v>
      </c>
      <c r="X110" s="138">
        <f t="shared" ca="1" si="189"/>
        <v>2.3008396512231633</v>
      </c>
      <c r="Y110" s="138">
        <f t="shared" ca="1" si="189"/>
        <v>3.1285490420189714</v>
      </c>
      <c r="Z110" s="138">
        <f t="shared" ca="1" si="189"/>
        <v>4.2188507822651369</v>
      </c>
      <c r="AA110" s="138">
        <f t="shared" ca="1" si="189"/>
        <v>5.6405926293454494</v>
      </c>
      <c r="AB110" s="138">
        <f t="shared" ca="1" si="189"/>
        <v>7.4751322599113985</v>
      </c>
      <c r="AC110" s="138">
        <f t="shared" ca="1" si="189"/>
        <v>9.8166038547232581</v>
      </c>
      <c r="AD110" s="138">
        <f t="shared" ca="1" si="189"/>
        <v>12.771394896056227</v>
      </c>
      <c r="AE110" s="138">
        <f t="shared" ca="1" si="189"/>
        <v>16.456593761937185</v>
      </c>
      <c r="AF110" s="138">
        <f t="shared" ca="1" si="189"/>
        <v>20.997200443970389</v>
      </c>
      <c r="AG110" s="138">
        <f t="shared" ca="1" si="189"/>
        <v>26.521970611959294</v>
      </c>
      <c r="AH110" s="138">
        <f t="shared" ref="AH110:BM110" ca="1" si="190">IF(ISBLANK(AI110),MAX(AH38-X,0),IF(AI111="","",(AI110*p+AI111*(1-p))/(EXP(r_*T/n))))</f>
        <v>33.157895084259692</v>
      </c>
      <c r="AI110" s="138">
        <f t="shared" ca="1" si="190"/>
        <v>41.023502628993292</v>
      </c>
      <c r="AJ110" s="138">
        <f t="shared" ca="1" si="190"/>
        <v>50.221401943691468</v>
      </c>
      <c r="AK110" s="138">
        <f t="shared" ca="1" si="190"/>
        <v>60.830721043953474</v>
      </c>
      <c r="AL110" s="138">
        <f t="shared" ca="1" si="190"/>
        <v>72.900314876104375</v>
      </c>
      <c r="AM110" s="138">
        <f t="shared" ca="1" si="190"/>
        <v>86.443737280912032</v>
      </c>
      <c r="AN110" s="138">
        <f t="shared" ca="1" si="190"/>
        <v>101.43695038202191</v>
      </c>
      <c r="AO110" s="138">
        <f t="shared" ca="1" si="190"/>
        <v>117.81952447126405</v>
      </c>
      <c r="AP110" s="138">
        <f t="shared" ca="1" si="190"/>
        <v>135.49964911576365</v>
      </c>
      <c r="AQ110" s="138">
        <f t="shared" ca="1" si="190"/>
        <v>154.36266930961054</v>
      </c>
      <c r="AR110" s="138">
        <f t="shared" ca="1" si="190"/>
        <v>174.28218101620385</v>
      </c>
      <c r="AS110" s="138">
        <f t="shared" ca="1" si="190"/>
        <v>195.1321269498269</v>
      </c>
      <c r="AT110" s="138">
        <f t="shared" ca="1" si="190"/>
        <v>216.79800787389541</v>
      </c>
      <c r="AU110" s="138">
        <f t="shared" ca="1" si="190"/>
        <v>239.1854148670183</v>
      </c>
      <c r="AV110" s="138">
        <f t="shared" ca="1" si="190"/>
        <v>262.22463998499057</v>
      </c>
      <c r="AW110" s="138">
        <f t="shared" ca="1" si="190"/>
        <v>285.87103082120058</v>
      </c>
      <c r="AX110" s="138">
        <f t="shared" ca="1" si="190"/>
        <v>310.1017621854532</v>
      </c>
      <c r="AY110" s="138">
        <f t="shared" ca="1" si="190"/>
        <v>334.91047205361724</v>
      </c>
      <c r="AZ110" s="138">
        <f t="shared" ca="1" si="190"/>
        <v>360.30147395600716</v>
      </c>
      <c r="BA110" s="138">
        <f t="shared" ca="1" si="190"/>
        <v>386.28493816569062</v>
      </c>
      <c r="BB110" s="138">
        <f t="shared" ca="1" si="190"/>
        <v>412.87371450861087</v>
      </c>
      <c r="BC110" s="138">
        <f t="shared" ca="1" si="190"/>
        <v>440.08171505918699</v>
      </c>
      <c r="BD110" s="138">
        <f t="shared" ca="1" si="190"/>
        <v>467.92332494736661</v>
      </c>
      <c r="BE110" s="138">
        <f t="shared" ca="1" si="190"/>
        <v>496.41327570774075</v>
      </c>
      <c r="BF110" s="138">
        <f t="shared" ca="1" si="190"/>
        <v>525.56664138443875</v>
      </c>
      <c r="BG110" s="138">
        <f t="shared" ca="1" si="190"/>
        <v>555.39884649450653</v>
      </c>
      <c r="BH110" s="138">
        <f t="shared" ca="1" si="190"/>
        <v>585.92567417643443</v>
      </c>
      <c r="BI110" s="138">
        <f t="shared" ca="1" si="190"/>
        <v>617.16327452813869</v>
      </c>
      <c r="BJ110" s="138">
        <f t="shared" ca="1" si="190"/>
        <v>649.12817313880146</v>
      </c>
      <c r="BK110" s="138">
        <f t="shared" ca="1" si="190"/>
        <v>681.83727981907828</v>
      </c>
      <c r="BL110" s="138">
        <f t="shared" ca="1" si="190"/>
        <v>715.30789753428178</v>
      </c>
      <c r="BM110" s="138">
        <f t="shared" ca="1" si="190"/>
        <v>749.55773154526401</v>
      </c>
      <c r="BN110" s="138">
        <f t="shared" ref="BN110:BS110" ca="1" si="191">IF(ISBLANK(BO110),MAX(BN38-X,0),IF(BO111="","",(BO110*p+BO111*(1-p))/(EXP(r_*T/n))))</f>
        <v>784.60489876182453</v>
      </c>
      <c r="BO110" s="138">
        <f t="shared" ca="1" si="191"/>
        <v>820.46793731358673</v>
      </c>
      <c r="BP110" s="138">
        <f t="shared" ca="1" si="191"/>
        <v>857.16581634339707</v>
      </c>
      <c r="BQ110" s="138">
        <f t="shared" ca="1" si="191"/>
        <v>894.7179460284226</v>
      </c>
      <c r="BR110" s="138">
        <f t="shared" ca="1" si="191"/>
        <v>933.14418783423912</v>
      </c>
      <c r="BS110" s="138">
        <f t="shared" ca="1" si="191"/>
        <v>972.46486500732863</v>
      </c>
    </row>
    <row r="111" spans="2:71" x14ac:dyDescent="0.2">
      <c r="B111" s="138" t="str">
        <f t="shared" ref="B111:AG111" ca="1" si="192">IF(ISBLANK(C111),MAX(B39-X,0),IF(C112="","",(C111*p+C112*(1-p))/(EXP(r_*T/n))))</f>
        <v/>
      </c>
      <c r="C111" s="138" t="str">
        <f t="shared" ca="1" si="192"/>
        <v/>
      </c>
      <c r="D111" s="138" t="str">
        <f t="shared" ca="1" si="192"/>
        <v/>
      </c>
      <c r="E111" s="138" t="str">
        <f t="shared" ca="1" si="192"/>
        <v/>
      </c>
      <c r="F111" s="138" t="str">
        <f t="shared" ca="1" si="192"/>
        <v/>
      </c>
      <c r="G111" s="138" t="str">
        <f t="shared" ca="1" si="192"/>
        <v/>
      </c>
      <c r="H111" s="138" t="str">
        <f t="shared" ca="1" si="192"/>
        <v/>
      </c>
      <c r="I111" s="138" t="str">
        <f t="shared" ca="1" si="192"/>
        <v/>
      </c>
      <c r="J111" s="138" t="str">
        <f t="shared" ca="1" si="192"/>
        <v/>
      </c>
      <c r="K111" s="138" t="str">
        <f t="shared" ca="1" si="192"/>
        <v/>
      </c>
      <c r="L111" s="138" t="str">
        <f t="shared" ca="1" si="192"/>
        <v/>
      </c>
      <c r="M111" s="138" t="str">
        <f t="shared" ca="1" si="192"/>
        <v/>
      </c>
      <c r="N111" s="138" t="str">
        <f t="shared" ca="1" si="192"/>
        <v/>
      </c>
      <c r="O111" s="138" t="str">
        <f t="shared" ca="1" si="192"/>
        <v/>
      </c>
      <c r="P111" s="138" t="str">
        <f t="shared" ca="1" si="192"/>
        <v/>
      </c>
      <c r="Q111" s="138" t="str">
        <f t="shared" ca="1" si="192"/>
        <v/>
      </c>
      <c r="R111" s="138" t="str">
        <f t="shared" ca="1" si="192"/>
        <v/>
      </c>
      <c r="S111" s="138" t="str">
        <f t="shared" ca="1" si="192"/>
        <v/>
      </c>
      <c r="T111" s="138">
        <f t="shared" ca="1" si="192"/>
        <v>0.26259600126859484</v>
      </c>
      <c r="U111" s="138">
        <f t="shared" ca="1" si="192"/>
        <v>0.3768410691208614</v>
      </c>
      <c r="V111" s="138">
        <f t="shared" ca="1" si="192"/>
        <v>0.5370766059366604</v>
      </c>
      <c r="W111" s="138">
        <f t="shared" ca="1" si="192"/>
        <v>0.76000391231104736</v>
      </c>
      <c r="X111" s="138">
        <f t="shared" ca="1" si="192"/>
        <v>1.0675465374774455</v>
      </c>
      <c r="Y111" s="138">
        <f t="shared" ca="1" si="192"/>
        <v>1.4881107216957972</v>
      </c>
      <c r="Z111" s="138">
        <f t="shared" ca="1" si="192"/>
        <v>2.0579915768310948</v>
      </c>
      <c r="AA111" s="138">
        <f t="shared" ca="1" si="192"/>
        <v>2.8228712619735528</v>
      </c>
      <c r="AB111" s="138">
        <f t="shared" ca="1" si="192"/>
        <v>3.8393179439727918</v>
      </c>
      <c r="AC111" s="138">
        <f t="shared" ca="1" si="192"/>
        <v>5.1761493013597866</v>
      </c>
      <c r="AD111" s="138">
        <f t="shared" ca="1" si="192"/>
        <v>6.9154748854206955</v>
      </c>
      <c r="AE111" s="138">
        <f t="shared" ca="1" si="192"/>
        <v>9.1531837621773242</v>
      </c>
      <c r="AF111" s="138">
        <f t="shared" ca="1" si="192"/>
        <v>11.998606813892573</v>
      </c>
      <c r="AG111" s="138">
        <f t="shared" ca="1" si="192"/>
        <v>15.573069491486983</v>
      </c>
      <c r="AH111" s="138">
        <f t="shared" ref="AH111:BM111" ca="1" si="193">IF(ISBLANK(AI111),MAX(AH39-X,0),IF(AI112="","",(AI111*p+AI112*(1-p))/(EXP(r_*T/n))))</f>
        <v>20.007075734374105</v>
      </c>
      <c r="AI111" s="138">
        <f t="shared" ca="1" si="193"/>
        <v>25.43594255525587</v>
      </c>
      <c r="AJ111" s="138">
        <f t="shared" ca="1" si="193"/>
        <v>31.993849366454558</v>
      </c>
      <c r="AK111" s="138">
        <f t="shared" ca="1" si="193"/>
        <v>39.80647986951427</v>
      </c>
      <c r="AL111" s="138">
        <f t="shared" ca="1" si="193"/>
        <v>48.982706009488872</v>
      </c>
      <c r="AM111" s="138">
        <f t="shared" ca="1" si="193"/>
        <v>59.606061824853292</v>
      </c>
      <c r="AN111" s="138">
        <f t="shared" ca="1" si="193"/>
        <v>71.727026078095179</v>
      </c>
      <c r="AO111" s="138">
        <f t="shared" ca="1" si="193"/>
        <v>85.357302942506379</v>
      </c>
      <c r="AP111" s="138">
        <f t="shared" ca="1" si="193"/>
        <v>100.46727856427665</v>
      </c>
      <c r="AQ111" s="138">
        <f t="shared" ca="1" si="193"/>
        <v>116.98757037358126</v>
      </c>
      <c r="AR111" s="138">
        <f t="shared" ca="1" si="193"/>
        <v>134.81505033057834</v>
      </c>
      <c r="AS111" s="138">
        <f t="shared" ca="1" si="193"/>
        <v>153.82295928707802</v>
      </c>
      <c r="AT111" s="138">
        <f t="shared" ca="1" si="193"/>
        <v>173.87387291596727</v>
      </c>
      <c r="AU111" s="138">
        <f t="shared" ca="1" si="193"/>
        <v>194.83354569877642</v>
      </c>
      <c r="AV111" s="138">
        <f t="shared" ca="1" si="193"/>
        <v>216.58329605306986</v>
      </c>
      <c r="AW111" s="138">
        <f t="shared" ca="1" si="193"/>
        <v>239.02879795551743</v>
      </c>
      <c r="AX111" s="138">
        <f t="shared" ca="1" si="193"/>
        <v>262.10395472364462</v>
      </c>
      <c r="AY111" s="138">
        <f t="shared" ca="1" si="193"/>
        <v>285.76976808116365</v>
      </c>
      <c r="AZ111" s="138">
        <f t="shared" ca="1" si="193"/>
        <v>310.00938952187335</v>
      </c>
      <c r="BA111" s="138">
        <f t="shared" ca="1" si="193"/>
        <v>334.82138045757881</v>
      </c>
      <c r="BB111" s="138">
        <f t="shared" ca="1" si="193"/>
        <v>360.21328041765503</v>
      </c>
      <c r="BC111" s="138">
        <f t="shared" ca="1" si="193"/>
        <v>386.19689734219531</v>
      </c>
      <c r="BD111" s="138">
        <f t="shared" ca="1" si="193"/>
        <v>412.78568025936937</v>
      </c>
      <c r="BE111" s="138">
        <f t="shared" ca="1" si="193"/>
        <v>439.99367570636275</v>
      </c>
      <c r="BF111" s="138">
        <f t="shared" ca="1" si="193"/>
        <v>467.83528049066388</v>
      </c>
      <c r="BG111" s="138">
        <f t="shared" ca="1" si="193"/>
        <v>496.3252261468636</v>
      </c>
      <c r="BH111" s="138">
        <f t="shared" ca="1" si="193"/>
        <v>525.47858671909125</v>
      </c>
      <c r="BI111" s="138">
        <f t="shared" ca="1" si="193"/>
        <v>555.31078672439276</v>
      </c>
      <c r="BJ111" s="138">
        <f t="shared" ca="1" si="193"/>
        <v>585.83760930125857</v>
      </c>
      <c r="BK111" s="138">
        <f t="shared" ca="1" si="193"/>
        <v>617.07520454760459</v>
      </c>
      <c r="BL111" s="138">
        <f t="shared" ca="1" si="193"/>
        <v>649.0400980526133</v>
      </c>
      <c r="BM111" s="138">
        <f t="shared" ca="1" si="193"/>
        <v>681.74919962694003</v>
      </c>
      <c r="BN111" s="138">
        <f t="shared" ref="BN111:BS111" ca="1" si="194">IF(ISBLANK(BO111),MAX(BN39-X,0),IF(BO112="","",(BO111*p+BO112*(1-p))/(EXP(r_*T/n))))</f>
        <v>715.21981223589739</v>
      </c>
      <c r="BO111" s="138">
        <f t="shared" ca="1" si="194"/>
        <v>749.46964114033744</v>
      </c>
      <c r="BP111" s="138">
        <f t="shared" ca="1" si="194"/>
        <v>784.51680325005987</v>
      </c>
      <c r="BQ111" s="138">
        <f t="shared" ca="1" si="194"/>
        <v>820.37983669468781</v>
      </c>
      <c r="BR111" s="138">
        <f t="shared" ca="1" si="194"/>
        <v>857.07771061706785</v>
      </c>
      <c r="BS111" s="138">
        <f t="shared" ca="1" si="194"/>
        <v>894.62983519436716</v>
      </c>
    </row>
    <row r="112" spans="2:71" x14ac:dyDescent="0.2">
      <c r="B112" s="138" t="str">
        <f t="shared" ref="B112:AG112" ca="1" si="195">IF(ISBLANK(C112),MAX(B40-X,0),IF(C113="","",(C112*p+C113*(1-p))/(EXP(r_*T/n))))</f>
        <v/>
      </c>
      <c r="C112" s="138" t="str">
        <f t="shared" ca="1" si="195"/>
        <v/>
      </c>
      <c r="D112" s="138" t="str">
        <f t="shared" ca="1" si="195"/>
        <v/>
      </c>
      <c r="E112" s="138" t="str">
        <f t="shared" ca="1" si="195"/>
        <v/>
      </c>
      <c r="F112" s="138" t="str">
        <f t="shared" ca="1" si="195"/>
        <v/>
      </c>
      <c r="G112" s="138" t="str">
        <f t="shared" ca="1" si="195"/>
        <v/>
      </c>
      <c r="H112" s="138" t="str">
        <f t="shared" ca="1" si="195"/>
        <v/>
      </c>
      <c r="I112" s="138" t="str">
        <f t="shared" ca="1" si="195"/>
        <v/>
      </c>
      <c r="J112" s="138" t="str">
        <f t="shared" ca="1" si="195"/>
        <v/>
      </c>
      <c r="K112" s="138" t="str">
        <f t="shared" ca="1" si="195"/>
        <v/>
      </c>
      <c r="L112" s="138" t="str">
        <f t="shared" ca="1" si="195"/>
        <v/>
      </c>
      <c r="M112" s="138" t="str">
        <f t="shared" ca="1" si="195"/>
        <v/>
      </c>
      <c r="N112" s="138" t="str">
        <f t="shared" ca="1" si="195"/>
        <v/>
      </c>
      <c r="O112" s="138" t="str">
        <f t="shared" ca="1" si="195"/>
        <v/>
      </c>
      <c r="P112" s="138" t="str">
        <f t="shared" ca="1" si="195"/>
        <v/>
      </c>
      <c r="Q112" s="138" t="str">
        <f t="shared" ca="1" si="195"/>
        <v/>
      </c>
      <c r="R112" s="138" t="str">
        <f t="shared" ca="1" si="195"/>
        <v/>
      </c>
      <c r="S112" s="138" t="str">
        <f t="shared" ca="1" si="195"/>
        <v/>
      </c>
      <c r="T112" s="138" t="str">
        <f t="shared" ca="1" si="195"/>
        <v/>
      </c>
      <c r="U112" s="138">
        <f t="shared" ca="1" si="195"/>
        <v>0.15041230239325379</v>
      </c>
      <c r="V112" s="138">
        <f t="shared" ca="1" si="195"/>
        <v>0.21949770625336798</v>
      </c>
      <c r="W112" s="138">
        <f t="shared" ca="1" si="195"/>
        <v>0.31817450023875554</v>
      </c>
      <c r="X112" s="138">
        <f t="shared" ca="1" si="195"/>
        <v>0.45801650325052773</v>
      </c>
      <c r="Y112" s="138">
        <f t="shared" ca="1" si="195"/>
        <v>0.65458235028681544</v>
      </c>
      <c r="Z112" s="138">
        <f t="shared" ca="1" si="195"/>
        <v>0.92853293260114733</v>
      </c>
      <c r="AA112" s="138">
        <f t="shared" ca="1" si="195"/>
        <v>1.3069473804339604</v>
      </c>
      <c r="AB112" s="138">
        <f t="shared" ca="1" si="195"/>
        <v>1.8248206398363116</v>
      </c>
      <c r="AC112" s="138">
        <f t="shared" ca="1" si="195"/>
        <v>2.5266956537504521</v>
      </c>
      <c r="AD112" s="138">
        <f t="shared" ca="1" si="195"/>
        <v>3.4683424557840961</v>
      </c>
      <c r="AE112" s="138">
        <f t="shared" ca="1" si="195"/>
        <v>4.7183455076648384</v>
      </c>
      <c r="AF112" s="138">
        <f t="shared" ca="1" si="195"/>
        <v>6.3594020637894131</v>
      </c>
      <c r="AG112" s="138">
        <f t="shared" ca="1" si="195"/>
        <v>8.4890742560490509</v>
      </c>
      <c r="AH112" s="138">
        <f t="shared" ref="AH112:BM112" ca="1" si="196">IF(ISBLANK(AI112),MAX(AH40-X,0),IF(AI113="","",(AI112*p+AI113*(1-p))/(EXP(r_*T/n))))</f>
        <v>11.219686175685904</v>
      </c>
      <c r="AI112" s="138">
        <f t="shared" ca="1" si="196"/>
        <v>14.677029258527961</v>
      </c>
      <c r="AJ112" s="138">
        <f t="shared" ca="1" si="196"/>
        <v>18.997553441874071</v>
      </c>
      <c r="AK112" s="138">
        <f t="shared" ca="1" si="196"/>
        <v>24.323798220552117</v>
      </c>
      <c r="AL112" s="138">
        <f t="shared" ca="1" si="196"/>
        <v>30.797974594897511</v>
      </c>
      <c r="AM112" s="138">
        <f t="shared" ca="1" si="196"/>
        <v>38.553854438281597</v>
      </c>
      <c r="AN112" s="138">
        <f t="shared" ca="1" si="196"/>
        <v>47.707448966085309</v>
      </c>
      <c r="AO112" s="138">
        <f t="shared" ca="1" si="196"/>
        <v>58.347327947214033</v>
      </c>
      <c r="AP112" s="138">
        <f t="shared" ca="1" si="196"/>
        <v>70.525780323068645</v>
      </c>
      <c r="AQ112" s="138">
        <f t="shared" ca="1" si="196"/>
        <v>84.252250494418249</v>
      </c>
      <c r="AR112" s="138">
        <f t="shared" ca="1" si="196"/>
        <v>99.49049341887158</v>
      </c>
      <c r="AS112" s="138">
        <f t="shared" ca="1" si="196"/>
        <v>116.16058017037399</v>
      </c>
      <c r="AT112" s="138">
        <f t="shared" ca="1" si="196"/>
        <v>134.14621259417595</v>
      </c>
      <c r="AU112" s="138">
        <f t="shared" ca="1" si="196"/>
        <v>153.30682827931602</v>
      </c>
      <c r="AV112" s="138">
        <f t="shared" ca="1" si="196"/>
        <v>173.49287905978605</v>
      </c>
      <c r="AW112" s="138">
        <f t="shared" ca="1" si="196"/>
        <v>194.5617471796231</v>
      </c>
      <c r="AX112" s="138">
        <f t="shared" ca="1" si="196"/>
        <v>216.39136833200669</v>
      </c>
      <c r="AY112" s="138">
        <f t="shared" ca="1" si="196"/>
        <v>238.8890216224238</v>
      </c>
      <c r="AZ112" s="138">
        <f t="shared" ca="1" si="196"/>
        <v>261.9939483295621</v>
      </c>
      <c r="BA112" s="138">
        <f t="shared" ca="1" si="196"/>
        <v>285.6741620700227</v>
      </c>
      <c r="BB112" s="138">
        <f t="shared" ca="1" si="196"/>
        <v>309.91940559701828</v>
      </c>
      <c r="BC112" s="138">
        <f t="shared" ca="1" si="196"/>
        <v>334.73302678479507</v>
      </c>
      <c r="BD112" s="138">
        <f t="shared" ca="1" si="196"/>
        <v>360.12522301960837</v>
      </c>
      <c r="BE112" s="138">
        <f t="shared" ca="1" si="196"/>
        <v>386.10885798937113</v>
      </c>
      <c r="BF112" s="138">
        <f t="shared" ca="1" si="196"/>
        <v>412.69763580266658</v>
      </c>
      <c r="BG112" s="138">
        <f t="shared" ca="1" si="196"/>
        <v>439.90562614548554</v>
      </c>
      <c r="BH112" s="138">
        <f t="shared" ca="1" si="196"/>
        <v>467.74722582531632</v>
      </c>
      <c r="BI112" s="138">
        <f t="shared" ca="1" si="196"/>
        <v>496.23716637674983</v>
      </c>
      <c r="BJ112" s="138">
        <f t="shared" ca="1" si="196"/>
        <v>525.39052184391528</v>
      </c>
      <c r="BK112" s="138">
        <f t="shared" ca="1" si="196"/>
        <v>555.22271674385877</v>
      </c>
      <c r="BL112" s="138">
        <f t="shared" ca="1" si="196"/>
        <v>585.7495342150703</v>
      </c>
      <c r="BM112" s="138">
        <f t="shared" ca="1" si="196"/>
        <v>616.98712435546611</v>
      </c>
      <c r="BN112" s="138">
        <f t="shared" ref="BN112:BS112" ca="1" si="197">IF(ISBLANK(BO112),MAX(BN40-X,0),IF(BO113="","",(BO112*p+BO113*(1-p))/(EXP(r_*T/n))))</f>
        <v>648.9520127542288</v>
      </c>
      <c r="BO112" s="138">
        <f t="shared" ca="1" si="197"/>
        <v>681.66110922201347</v>
      </c>
      <c r="BP112" s="138">
        <f t="shared" ca="1" si="197"/>
        <v>715.13171672413273</v>
      </c>
      <c r="BQ112" s="138">
        <f t="shared" ca="1" si="197"/>
        <v>749.38154052143864</v>
      </c>
      <c r="BR112" s="138">
        <f t="shared" ca="1" si="197"/>
        <v>784.42869752373065</v>
      </c>
      <c r="BS112" s="138">
        <f t="shared" ca="1" si="197"/>
        <v>820.29172586063214</v>
      </c>
    </row>
    <row r="113" spans="2:71" x14ac:dyDescent="0.2">
      <c r="B113" s="138" t="str">
        <f t="shared" ref="B113:AG113" ca="1" si="198">IF(ISBLANK(C113),MAX(B41-X,0),IF(C114="","",(C113*p+C114*(1-p))/(EXP(r_*T/n))))</f>
        <v/>
      </c>
      <c r="C113" s="138" t="str">
        <f t="shared" ca="1" si="198"/>
        <v/>
      </c>
      <c r="D113" s="138" t="str">
        <f t="shared" ca="1" si="198"/>
        <v/>
      </c>
      <c r="E113" s="138" t="str">
        <f t="shared" ca="1" si="198"/>
        <v/>
      </c>
      <c r="F113" s="138" t="str">
        <f t="shared" ca="1" si="198"/>
        <v/>
      </c>
      <c r="G113" s="138" t="str">
        <f t="shared" ca="1" si="198"/>
        <v/>
      </c>
      <c r="H113" s="138" t="str">
        <f t="shared" ca="1" si="198"/>
        <v/>
      </c>
      <c r="I113" s="138" t="str">
        <f t="shared" ca="1" si="198"/>
        <v/>
      </c>
      <c r="J113" s="138" t="str">
        <f t="shared" ca="1" si="198"/>
        <v/>
      </c>
      <c r="K113" s="138" t="str">
        <f t="shared" ca="1" si="198"/>
        <v/>
      </c>
      <c r="L113" s="138" t="str">
        <f t="shared" ca="1" si="198"/>
        <v/>
      </c>
      <c r="M113" s="138" t="str">
        <f t="shared" ca="1" si="198"/>
        <v/>
      </c>
      <c r="N113" s="138" t="str">
        <f t="shared" ca="1" si="198"/>
        <v/>
      </c>
      <c r="O113" s="138" t="str">
        <f t="shared" ca="1" si="198"/>
        <v/>
      </c>
      <c r="P113" s="138" t="str">
        <f t="shared" ca="1" si="198"/>
        <v/>
      </c>
      <c r="Q113" s="138" t="str">
        <f t="shared" ca="1" si="198"/>
        <v/>
      </c>
      <c r="R113" s="138" t="str">
        <f t="shared" ca="1" si="198"/>
        <v/>
      </c>
      <c r="S113" s="138" t="str">
        <f t="shared" ca="1" si="198"/>
        <v/>
      </c>
      <c r="T113" s="138" t="str">
        <f t="shared" ca="1" si="198"/>
        <v/>
      </c>
      <c r="U113" s="138" t="str">
        <f t="shared" ca="1" si="198"/>
        <v/>
      </c>
      <c r="V113" s="138">
        <f t="shared" ca="1" si="198"/>
        <v>8.2572470518392047E-2</v>
      </c>
      <c r="W113" s="138">
        <f t="shared" ca="1" si="198"/>
        <v>0.12260053621889744</v>
      </c>
      <c r="X113" s="138">
        <f t="shared" ca="1" si="198"/>
        <v>0.18085534757186247</v>
      </c>
      <c r="Y113" s="138">
        <f t="shared" ca="1" si="198"/>
        <v>0.26499808446717554</v>
      </c>
      <c r="Z113" s="138">
        <f t="shared" ca="1" si="198"/>
        <v>0.38557762790708788</v>
      </c>
      <c r="AA113" s="138">
        <f t="shared" ca="1" si="198"/>
        <v>0.55695311594189845</v>
      </c>
      <c r="AB113" s="138">
        <f t="shared" ca="1" si="198"/>
        <v>0.7984317121436959</v>
      </c>
      <c r="AC113" s="138">
        <f t="shared" ca="1" si="198"/>
        <v>1.135634143430938</v>
      </c>
      <c r="AD113" s="138">
        <f t="shared" ca="1" si="198"/>
        <v>1.602080990089904</v>
      </c>
      <c r="AE113" s="138">
        <f t="shared" ca="1" si="198"/>
        <v>2.2409620974618059</v>
      </c>
      <c r="AF113" s="138">
        <f t="shared" ca="1" si="198"/>
        <v>3.107007930986132</v>
      </c>
      <c r="AG113" s="138">
        <f t="shared" ca="1" si="198"/>
        <v>4.2683246572253326</v>
      </c>
      <c r="AH113" s="138">
        <f t="shared" ref="AH113:BM113" ca="1" si="199">IF(ISBLANK(AI113),MAX(AH41-X,0),IF(AI114="","",(AI113*p+AI114*(1-p))/(EXP(r_*T/n))))</f>
        <v>5.8079861167640434</v>
      </c>
      <c r="AI113" s="138">
        <f t="shared" ca="1" si="199"/>
        <v>7.8251014033753279</v>
      </c>
      <c r="AJ113" s="138">
        <f t="shared" ca="1" si="199"/>
        <v>10.435007406974691</v>
      </c>
      <c r="AK113" s="138">
        <f t="shared" ca="1" si="199"/>
        <v>13.768188455263266</v>
      </c>
      <c r="AL113" s="138">
        <f t="shared" ca="1" si="199"/>
        <v>17.967523077052359</v>
      </c>
      <c r="AM113" s="138">
        <f t="shared" ca="1" si="199"/>
        <v>23.183527700334594</v>
      </c>
      <c r="AN113" s="138">
        <f t="shared" ca="1" si="199"/>
        <v>29.567434457455349</v>
      </c>
      <c r="AO113" s="138">
        <f t="shared" ca="1" si="199"/>
        <v>37.262221453032453</v>
      </c>
      <c r="AP113" s="138">
        <f t="shared" ca="1" si="199"/>
        <v>46.392104415152602</v>
      </c>
      <c r="AQ113" s="138">
        <f t="shared" ca="1" si="199"/>
        <v>57.051461090359005</v>
      </c>
      <c r="AR113" s="138">
        <f t="shared" ca="1" si="199"/>
        <v>69.294614083361424</v>
      </c>
      <c r="AS113" s="138">
        <f t="shared" ca="1" si="199"/>
        <v>83.128221403189741</v>
      </c>
      <c r="AT113" s="138">
        <f t="shared" ca="1" si="199"/>
        <v>98.508067549479961</v>
      </c>
      <c r="AU113" s="138">
        <f t="shared" ca="1" si="199"/>
        <v>115.34167385879314</v>
      </c>
      <c r="AV113" s="138">
        <f t="shared" ca="1" si="199"/>
        <v>133.49728776244913</v>
      </c>
      <c r="AW113" s="138">
        <f t="shared" ca="1" si="199"/>
        <v>152.8185367166819</v>
      </c>
      <c r="AX113" s="138">
        <f t="shared" ca="1" si="199"/>
        <v>173.14259855264262</v>
      </c>
      <c r="AY113" s="138">
        <f t="shared" ca="1" si="199"/>
        <v>194.31857322839934</v>
      </c>
      <c r="AZ113" s="138">
        <f t="shared" ca="1" si="199"/>
        <v>216.22233528505552</v>
      </c>
      <c r="BA113" s="138">
        <f t="shared" ca="1" si="199"/>
        <v>238.76485823221256</v>
      </c>
      <c r="BB113" s="138">
        <f t="shared" ca="1" si="199"/>
        <v>261.89280920213901</v>
      </c>
      <c r="BC113" s="138">
        <f t="shared" ca="1" si="199"/>
        <v>285.58256653729904</v>
      </c>
      <c r="BD113" s="138">
        <f t="shared" ca="1" si="199"/>
        <v>309.83075076390929</v>
      </c>
      <c r="BE113" s="138">
        <f t="shared" ca="1" si="199"/>
        <v>334.64494154326911</v>
      </c>
      <c r="BF113" s="138">
        <f t="shared" ca="1" si="199"/>
        <v>360.03717856290564</v>
      </c>
      <c r="BG113" s="138">
        <f t="shared" ca="1" si="199"/>
        <v>386.02080842849392</v>
      </c>
      <c r="BH113" s="138">
        <f t="shared" ca="1" si="199"/>
        <v>412.60958113731908</v>
      </c>
      <c r="BI113" s="138">
        <f t="shared" ca="1" si="199"/>
        <v>439.81756637537171</v>
      </c>
      <c r="BJ113" s="138">
        <f t="shared" ca="1" si="199"/>
        <v>467.6591609501404</v>
      </c>
      <c r="BK113" s="138">
        <f t="shared" ca="1" si="199"/>
        <v>496.14909639621578</v>
      </c>
      <c r="BL113" s="138">
        <f t="shared" ca="1" si="199"/>
        <v>525.30244675772713</v>
      </c>
      <c r="BM113" s="138">
        <f t="shared" ca="1" si="199"/>
        <v>555.13463655172052</v>
      </c>
      <c r="BN113" s="138">
        <f t="shared" ref="BN113:BS113" ca="1" si="200">IF(ISBLANK(BO113),MAX(BN41-X,0),IF(BO114="","",(BO113*p+BO114*(1-p))/(EXP(r_*T/n))))</f>
        <v>585.66144891668591</v>
      </c>
      <c r="BO113" s="138">
        <f t="shared" ca="1" si="200"/>
        <v>616.89903395053966</v>
      </c>
      <c r="BP113" s="138">
        <f t="shared" ca="1" si="200"/>
        <v>648.86391724246425</v>
      </c>
      <c r="BQ113" s="138">
        <f t="shared" ca="1" si="200"/>
        <v>681.57300860311466</v>
      </c>
      <c r="BR113" s="138">
        <f t="shared" ca="1" si="200"/>
        <v>715.04361099780351</v>
      </c>
      <c r="BS113" s="138">
        <f t="shared" ca="1" si="200"/>
        <v>749.29342968738297</v>
      </c>
    </row>
    <row r="114" spans="2:71" x14ac:dyDescent="0.2">
      <c r="B114" s="138" t="str">
        <f t="shared" ref="B114:AG114" ca="1" si="201">IF(ISBLANK(C114),MAX(B42-X,0),IF(C115="","",(C114*p+C115*(1-p))/(EXP(r_*T/n))))</f>
        <v/>
      </c>
      <c r="C114" s="138" t="str">
        <f t="shared" ca="1" si="201"/>
        <v/>
      </c>
      <c r="D114" s="138" t="str">
        <f t="shared" ca="1" si="201"/>
        <v/>
      </c>
      <c r="E114" s="138" t="str">
        <f t="shared" ca="1" si="201"/>
        <v/>
      </c>
      <c r="F114" s="138" t="str">
        <f t="shared" ca="1" si="201"/>
        <v/>
      </c>
      <c r="G114" s="138" t="str">
        <f t="shared" ca="1" si="201"/>
        <v/>
      </c>
      <c r="H114" s="138" t="str">
        <f t="shared" ca="1" si="201"/>
        <v/>
      </c>
      <c r="I114" s="138" t="str">
        <f t="shared" ca="1" si="201"/>
        <v/>
      </c>
      <c r="J114" s="138" t="str">
        <f t="shared" ca="1" si="201"/>
        <v/>
      </c>
      <c r="K114" s="138" t="str">
        <f t="shared" ca="1" si="201"/>
        <v/>
      </c>
      <c r="L114" s="138" t="str">
        <f t="shared" ca="1" si="201"/>
        <v/>
      </c>
      <c r="M114" s="138" t="str">
        <f t="shared" ca="1" si="201"/>
        <v/>
      </c>
      <c r="N114" s="138" t="str">
        <f t="shared" ca="1" si="201"/>
        <v/>
      </c>
      <c r="O114" s="138" t="str">
        <f t="shared" ca="1" si="201"/>
        <v/>
      </c>
      <c r="P114" s="138" t="str">
        <f t="shared" ca="1" si="201"/>
        <v/>
      </c>
      <c r="Q114" s="138" t="str">
        <f t="shared" ca="1" si="201"/>
        <v/>
      </c>
      <c r="R114" s="138" t="str">
        <f t="shared" ca="1" si="201"/>
        <v/>
      </c>
      <c r="S114" s="138" t="str">
        <f t="shared" ca="1" si="201"/>
        <v/>
      </c>
      <c r="T114" s="138" t="str">
        <f t="shared" ca="1" si="201"/>
        <v/>
      </c>
      <c r="U114" s="138" t="str">
        <f t="shared" ca="1" si="201"/>
        <v/>
      </c>
      <c r="V114" s="138" t="str">
        <f t="shared" ca="1" si="201"/>
        <v/>
      </c>
      <c r="W114" s="138">
        <f t="shared" ca="1" si="201"/>
        <v>4.3265563021088825E-2</v>
      </c>
      <c r="X114" s="138">
        <f t="shared" ca="1" si="201"/>
        <v>6.5395540943598229E-2</v>
      </c>
      <c r="Y114" s="138">
        <f t="shared" ca="1" si="201"/>
        <v>9.8229389263614714E-2</v>
      </c>
      <c r="Z114" s="138">
        <f t="shared" ca="1" si="201"/>
        <v>0.14659280833150745</v>
      </c>
      <c r="AA114" s="138">
        <f t="shared" ca="1" si="201"/>
        <v>0.21729337787603381</v>
      </c>
      <c r="AB114" s="138">
        <f t="shared" ca="1" si="201"/>
        <v>0.31983183273699878</v>
      </c>
      <c r="AC114" s="138">
        <f t="shared" ca="1" si="201"/>
        <v>0.4673162423051202</v>
      </c>
      <c r="AD114" s="138">
        <f t="shared" ca="1" si="201"/>
        <v>0.67761087788092711</v>
      </c>
      <c r="AE114" s="138">
        <f t="shared" ca="1" si="201"/>
        <v>0.9747428190863876</v>
      </c>
      <c r="AF114" s="138">
        <f t="shared" ca="1" si="201"/>
        <v>1.3905714380046679</v>
      </c>
      <c r="AG114" s="138">
        <f t="shared" ca="1" si="201"/>
        <v>1.9666955983630652</v>
      </c>
      <c r="AH114" s="138">
        <f t="shared" ref="AH114:BM114" ca="1" si="202">IF(ISBLANK(AI114),MAX(AH42-X,0),IF(AI115="","",(AI114*p+AI115*(1-p))/(EXP(r_*T/n))))</f>
        <v>2.7565277332781561</v>
      </c>
      <c r="AI114" s="138">
        <f t="shared" ca="1" si="202"/>
        <v>3.8274010714961961</v>
      </c>
      <c r="AJ114" s="138">
        <f t="shared" ca="1" si="202"/>
        <v>5.2624968179551788</v>
      </c>
      <c r="AK114" s="138">
        <f t="shared" ca="1" si="202"/>
        <v>7.1622869889314709</v>
      </c>
      <c r="AL114" s="138">
        <f t="shared" ca="1" si="202"/>
        <v>9.6450970653129122</v>
      </c>
      <c r="AM114" s="138">
        <f t="shared" ca="1" si="202"/>
        <v>12.846319891770175</v>
      </c>
      <c r="AN114" s="138">
        <f t="shared" ca="1" si="202"/>
        <v>16.915786213184244</v>
      </c>
      <c r="AO114" s="138">
        <f t="shared" ca="1" si="202"/>
        <v>22.012852817909273</v>
      </c>
      <c r="AP114" s="138">
        <f t="shared" ca="1" si="202"/>
        <v>28.298943036193876</v>
      </c>
      <c r="AQ114" s="138">
        <f t="shared" ca="1" si="202"/>
        <v>35.927594354626798</v>
      </c>
      <c r="AR114" s="138">
        <f t="shared" ca="1" si="202"/>
        <v>45.032538356165126</v>
      </c>
      <c r="AS114" s="138">
        <f t="shared" ca="1" si="202"/>
        <v>55.714921042391609</v>
      </c>
      <c r="AT114" s="138">
        <f t="shared" ca="1" si="202"/>
        <v>68.031370203448148</v>
      </c>
      <c r="AU114" s="138">
        <f t="shared" ca="1" si="202"/>
        <v>81.985070337678366</v>
      </c>
      <c r="AV114" s="138">
        <f t="shared" ca="1" si="202"/>
        <v>97.522107798729891</v>
      </c>
      <c r="AW114" s="138">
        <f t="shared" ca="1" si="202"/>
        <v>114.53489712774955</v>
      </c>
      <c r="AX114" s="138">
        <f t="shared" ca="1" si="202"/>
        <v>132.87338276698799</v>
      </c>
      <c r="AY114" s="138">
        <f t="shared" ca="1" si="202"/>
        <v>152.36301367662458</v>
      </c>
      <c r="AZ114" s="138">
        <f t="shared" ca="1" si="202"/>
        <v>172.82657392335364</v>
      </c>
      <c r="BA114" s="138">
        <f t="shared" ca="1" si="202"/>
        <v>194.1054488496535</v>
      </c>
      <c r="BB114" s="138">
        <f t="shared" ca="1" si="202"/>
        <v>216.07554271823005</v>
      </c>
      <c r="BC114" s="138">
        <f t="shared" ca="1" si="202"/>
        <v>238.6543335657777</v>
      </c>
      <c r="BD114" s="138">
        <f t="shared" ca="1" si="202"/>
        <v>261.7983147275944</v>
      </c>
      <c r="BE114" s="138">
        <f t="shared" ca="1" si="202"/>
        <v>285.49334205178269</v>
      </c>
      <c r="BF114" s="138">
        <f t="shared" ca="1" si="202"/>
        <v>309.74261534039698</v>
      </c>
      <c r="BG114" s="138">
        <f t="shared" ca="1" si="202"/>
        <v>334.5568919823919</v>
      </c>
      <c r="BH114" s="138">
        <f t="shared" ca="1" si="202"/>
        <v>359.94912389755808</v>
      </c>
      <c r="BI114" s="138">
        <f t="shared" ca="1" si="202"/>
        <v>385.93274865838015</v>
      </c>
      <c r="BJ114" s="138">
        <f t="shared" ca="1" si="202"/>
        <v>412.52151626214311</v>
      </c>
      <c r="BK114" s="138">
        <f t="shared" ca="1" si="202"/>
        <v>439.72949639483767</v>
      </c>
      <c r="BL114" s="138">
        <f t="shared" ca="1" si="202"/>
        <v>467.57108586395231</v>
      </c>
      <c r="BM114" s="138">
        <f t="shared" ca="1" si="202"/>
        <v>496.06101620407759</v>
      </c>
      <c r="BN114" s="138">
        <f t="shared" ref="BN114:BS114" ca="1" si="203">IF(ISBLANK(BO114),MAX(BN42-X,0),IF(BO115="","",(BO114*p+BO115*(1-p))/(EXP(r_*T/n))))</f>
        <v>525.21436145934285</v>
      </c>
      <c r="BO114" s="138">
        <f t="shared" ca="1" si="203"/>
        <v>555.04654614679396</v>
      </c>
      <c r="BP114" s="138">
        <f t="shared" ca="1" si="203"/>
        <v>585.57335340492125</v>
      </c>
      <c r="BQ114" s="138">
        <f t="shared" ca="1" si="203"/>
        <v>616.81093333164085</v>
      </c>
      <c r="BR114" s="138">
        <f t="shared" ca="1" si="203"/>
        <v>648.77581151613504</v>
      </c>
      <c r="BS114" s="138">
        <f t="shared" ca="1" si="203"/>
        <v>681.48489776905899</v>
      </c>
    </row>
    <row r="115" spans="2:71" x14ac:dyDescent="0.2">
      <c r="B115" s="138" t="str">
        <f t="shared" ref="B115:AG115" ca="1" si="204">IF(ISBLANK(C115),MAX(B43-X,0),IF(C116="","",(C115*p+C116*(1-p))/(EXP(r_*T/n))))</f>
        <v/>
      </c>
      <c r="C115" s="138" t="str">
        <f t="shared" ca="1" si="204"/>
        <v/>
      </c>
      <c r="D115" s="138" t="str">
        <f t="shared" ca="1" si="204"/>
        <v/>
      </c>
      <c r="E115" s="138" t="str">
        <f t="shared" ca="1" si="204"/>
        <v/>
      </c>
      <c r="F115" s="138" t="str">
        <f t="shared" ca="1" si="204"/>
        <v/>
      </c>
      <c r="G115" s="138" t="str">
        <f t="shared" ca="1" si="204"/>
        <v/>
      </c>
      <c r="H115" s="138" t="str">
        <f t="shared" ca="1" si="204"/>
        <v/>
      </c>
      <c r="I115" s="138" t="str">
        <f t="shared" ca="1" si="204"/>
        <v/>
      </c>
      <c r="J115" s="138" t="str">
        <f t="shared" ca="1" si="204"/>
        <v/>
      </c>
      <c r="K115" s="138" t="str">
        <f t="shared" ca="1" si="204"/>
        <v/>
      </c>
      <c r="L115" s="138" t="str">
        <f t="shared" ca="1" si="204"/>
        <v/>
      </c>
      <c r="M115" s="138" t="str">
        <f t="shared" ca="1" si="204"/>
        <v/>
      </c>
      <c r="N115" s="138" t="str">
        <f t="shared" ca="1" si="204"/>
        <v/>
      </c>
      <c r="O115" s="138" t="str">
        <f t="shared" ca="1" si="204"/>
        <v/>
      </c>
      <c r="P115" s="138" t="str">
        <f t="shared" ca="1" si="204"/>
        <v/>
      </c>
      <c r="Q115" s="138" t="str">
        <f t="shared" ca="1" si="204"/>
        <v/>
      </c>
      <c r="R115" s="138" t="str">
        <f t="shared" ca="1" si="204"/>
        <v/>
      </c>
      <c r="S115" s="138" t="str">
        <f t="shared" ca="1" si="204"/>
        <v/>
      </c>
      <c r="T115" s="138" t="str">
        <f t="shared" ca="1" si="204"/>
        <v/>
      </c>
      <c r="U115" s="138" t="str">
        <f t="shared" ca="1" si="204"/>
        <v/>
      </c>
      <c r="V115" s="138" t="str">
        <f t="shared" ca="1" si="204"/>
        <v/>
      </c>
      <c r="W115" s="138" t="str">
        <f t="shared" ca="1" si="204"/>
        <v/>
      </c>
      <c r="X115" s="138">
        <f t="shared" ca="1" si="204"/>
        <v>2.1534011593003069E-2</v>
      </c>
      <c r="Y115" s="138">
        <f t="shared" ca="1" si="204"/>
        <v>3.3152969079303964E-2</v>
      </c>
      <c r="Z115" s="138">
        <f t="shared" ca="1" si="204"/>
        <v>5.0737124029023771E-2</v>
      </c>
      <c r="AA115" s="138">
        <f t="shared" ca="1" si="204"/>
        <v>7.7166088308036951E-2</v>
      </c>
      <c r="AB115" s="138">
        <f t="shared" ca="1" si="204"/>
        <v>0.11660295113163902</v>
      </c>
      <c r="AC115" s="138">
        <f t="shared" ca="1" si="204"/>
        <v>0.17500634030392379</v>
      </c>
      <c r="AD115" s="138">
        <f t="shared" ca="1" si="204"/>
        <v>0.26081419136894091</v>
      </c>
      <c r="AE115" s="138">
        <f t="shared" ca="1" si="204"/>
        <v>0.38583959034839233</v>
      </c>
      <c r="AF115" s="138">
        <f t="shared" ca="1" si="204"/>
        <v>0.56641933783650344</v>
      </c>
      <c r="AG115" s="138">
        <f t="shared" ca="1" si="204"/>
        <v>0.82485013634256188</v>
      </c>
      <c r="AH115" s="138">
        <f t="shared" ref="AH115:BM115" ca="1" si="205">IF(ISBLANK(AI115),MAX(AH43-X,0),IF(AI116="","",(AI115*p+AI116*(1-p))/(EXP(r_*T/n))))</f>
        <v>1.1911320970542716</v>
      </c>
      <c r="AI115" s="138">
        <f t="shared" ca="1" si="205"/>
        <v>1.7050104967853648</v>
      </c>
      <c r="AJ115" s="138">
        <f t="shared" ca="1" si="205"/>
        <v>2.4182600909665202</v>
      </c>
      <c r="AK115" s="138">
        <f t="shared" ca="1" si="205"/>
        <v>3.3970882497807784</v>
      </c>
      <c r="AL115" s="138">
        <f t="shared" ca="1" si="205"/>
        <v>4.7244424920036838</v>
      </c>
      <c r="AM115" s="138">
        <f t="shared" ca="1" si="205"/>
        <v>6.5018979771844867</v>
      </c>
      <c r="AN115" s="138">
        <f t="shared" ca="1" si="205"/>
        <v>8.8506819036001154</v>
      </c>
      <c r="AO115" s="138">
        <f t="shared" ca="1" si="205"/>
        <v>11.911285556420289</v>
      </c>
      <c r="AP115" s="138">
        <f t="shared" ca="1" si="205"/>
        <v>15.84105423612575</v>
      </c>
      <c r="AQ115" s="138">
        <f t="shared" ca="1" si="205"/>
        <v>20.80917546206496</v>
      </c>
      <c r="AR115" s="138">
        <f t="shared" ca="1" si="205"/>
        <v>26.988658133845629</v>
      </c>
      <c r="AS115" s="138">
        <f t="shared" ca="1" si="205"/>
        <v>34.54525543597552</v>
      </c>
      <c r="AT115" s="138">
        <f t="shared" ca="1" si="205"/>
        <v>43.623851703752521</v>
      </c>
      <c r="AU115" s="138">
        <f t="shared" ca="1" si="205"/>
        <v>54.333574344264925</v>
      </c>
      <c r="AV115" s="138">
        <f t="shared" ca="1" si="205"/>
        <v>66.733691203699564</v>
      </c>
      <c r="AW115" s="138">
        <f t="shared" ca="1" si="205"/>
        <v>80.823000007590139</v>
      </c>
      <c r="AX115" s="138">
        <f t="shared" ca="1" si="205"/>
        <v>96.535617945872261</v>
      </c>
      <c r="AY115" s="138">
        <f t="shared" ca="1" si="205"/>
        <v>113.74553218772071</v>
      </c>
      <c r="AZ115" s="138">
        <f t="shared" ca="1" si="205"/>
        <v>132.28078914848737</v>
      </c>
      <c r="BA115" s="138">
        <f t="shared" ca="1" si="205"/>
        <v>151.94588197130176</v>
      </c>
      <c r="BB115" s="138">
        <f t="shared" ca="1" si="205"/>
        <v>172.54827257214311</v>
      </c>
      <c r="BC115" s="138">
        <f t="shared" ca="1" si="205"/>
        <v>193.92301633027205</v>
      </c>
      <c r="BD115" s="138">
        <f t="shared" ca="1" si="205"/>
        <v>215.94926016395883</v>
      </c>
      <c r="BE115" s="138">
        <f t="shared" ca="1" si="205"/>
        <v>238.55465193991137</v>
      </c>
      <c r="BF115" s="138">
        <f t="shared" ca="1" si="205"/>
        <v>261.70801028958823</v>
      </c>
      <c r="BG115" s="138">
        <f t="shared" ca="1" si="205"/>
        <v>285.40511216415564</v>
      </c>
      <c r="BH115" s="138">
        <f t="shared" ca="1" si="205"/>
        <v>309.65456067504942</v>
      </c>
      <c r="BI115" s="138">
        <f t="shared" ca="1" si="205"/>
        <v>334.46883221227807</v>
      </c>
      <c r="BJ115" s="138">
        <f t="shared" ca="1" si="205"/>
        <v>359.86105902238205</v>
      </c>
      <c r="BK115" s="138">
        <f t="shared" ca="1" si="205"/>
        <v>385.84467867784599</v>
      </c>
      <c r="BL115" s="138">
        <f t="shared" ca="1" si="205"/>
        <v>412.43344117595484</v>
      </c>
      <c r="BM115" s="138">
        <f t="shared" ca="1" si="205"/>
        <v>439.64141620269942</v>
      </c>
      <c r="BN115" s="138">
        <f t="shared" ref="BN115:BS115" ca="1" si="206">IF(ISBLANK(BO115),MAX(BN43-X,0),IF(BO116="","",(BO115*p+BO116*(1-p))/(EXP(r_*T/n))))</f>
        <v>467.48300056556792</v>
      </c>
      <c r="BO115" s="138">
        <f t="shared" ca="1" si="206"/>
        <v>495.97292579915108</v>
      </c>
      <c r="BP115" s="138">
        <f t="shared" ca="1" si="206"/>
        <v>525.12626594757808</v>
      </c>
      <c r="BQ115" s="138">
        <f t="shared" ca="1" si="206"/>
        <v>554.95844552789515</v>
      </c>
      <c r="BR115" s="138">
        <f t="shared" ca="1" si="206"/>
        <v>585.48524767859203</v>
      </c>
      <c r="BS115" s="138">
        <f t="shared" ca="1" si="206"/>
        <v>616.72282249758518</v>
      </c>
    </row>
    <row r="116" spans="2:71" x14ac:dyDescent="0.2">
      <c r="B116" s="138" t="str">
        <f t="shared" ref="B116:AG116" ca="1" si="207">IF(ISBLANK(C116),MAX(B44-X,0),IF(C117="","",(C116*p+C117*(1-p))/(EXP(r_*T/n))))</f>
        <v/>
      </c>
      <c r="C116" s="138" t="str">
        <f t="shared" ca="1" si="207"/>
        <v/>
      </c>
      <c r="D116" s="138" t="str">
        <f t="shared" ca="1" si="207"/>
        <v/>
      </c>
      <c r="E116" s="138" t="str">
        <f t="shared" ca="1" si="207"/>
        <v/>
      </c>
      <c r="F116" s="138" t="str">
        <f t="shared" ca="1" si="207"/>
        <v/>
      </c>
      <c r="G116" s="138" t="str">
        <f t="shared" ca="1" si="207"/>
        <v/>
      </c>
      <c r="H116" s="138" t="str">
        <f t="shared" ca="1" si="207"/>
        <v/>
      </c>
      <c r="I116" s="138" t="str">
        <f t="shared" ca="1" si="207"/>
        <v/>
      </c>
      <c r="J116" s="138" t="str">
        <f t="shared" ca="1" si="207"/>
        <v/>
      </c>
      <c r="K116" s="138" t="str">
        <f t="shared" ca="1" si="207"/>
        <v/>
      </c>
      <c r="L116" s="138" t="str">
        <f t="shared" ca="1" si="207"/>
        <v/>
      </c>
      <c r="M116" s="138" t="str">
        <f t="shared" ca="1" si="207"/>
        <v/>
      </c>
      <c r="N116" s="138" t="str">
        <f t="shared" ca="1" si="207"/>
        <v/>
      </c>
      <c r="O116" s="138" t="str">
        <f t="shared" ca="1" si="207"/>
        <v/>
      </c>
      <c r="P116" s="138" t="str">
        <f t="shared" ca="1" si="207"/>
        <v/>
      </c>
      <c r="Q116" s="138" t="str">
        <f t="shared" ca="1" si="207"/>
        <v/>
      </c>
      <c r="R116" s="138" t="str">
        <f t="shared" ca="1" si="207"/>
        <v/>
      </c>
      <c r="S116" s="138" t="str">
        <f t="shared" ca="1" si="207"/>
        <v/>
      </c>
      <c r="T116" s="138" t="str">
        <f t="shared" ca="1" si="207"/>
        <v/>
      </c>
      <c r="U116" s="138" t="str">
        <f t="shared" ca="1" si="207"/>
        <v/>
      </c>
      <c r="V116" s="138" t="str">
        <f t="shared" ca="1" si="207"/>
        <v/>
      </c>
      <c r="W116" s="138" t="str">
        <f t="shared" ca="1" si="207"/>
        <v/>
      </c>
      <c r="X116" s="138" t="str">
        <f t="shared" ca="1" si="207"/>
        <v/>
      </c>
      <c r="Y116" s="138">
        <f t="shared" ca="1" si="207"/>
        <v>1.0124105154612324E-2</v>
      </c>
      <c r="Z116" s="138">
        <f t="shared" ca="1" si="207"/>
        <v>1.5885257166922889E-2</v>
      </c>
      <c r="AA116" s="138">
        <f t="shared" ca="1" si="207"/>
        <v>2.4783877635525191E-2</v>
      </c>
      <c r="AB116" s="138">
        <f t="shared" ca="1" si="207"/>
        <v>3.8439251264906708E-2</v>
      </c>
      <c r="AC116" s="138">
        <f t="shared" ca="1" si="207"/>
        <v>5.9251330430240778E-2</v>
      </c>
      <c r="AD116" s="138">
        <f t="shared" ca="1" si="207"/>
        <v>9.0744200188058954E-2</v>
      </c>
      <c r="AE116" s="138">
        <f t="shared" ca="1" si="207"/>
        <v>0.13804162292755887</v>
      </c>
      <c r="AF116" s="138">
        <f t="shared" ca="1" si="207"/>
        <v>0.20851475589549232</v>
      </c>
      <c r="AG116" s="138">
        <f t="shared" ca="1" si="207"/>
        <v>0.31264833775893819</v>
      </c>
      <c r="AH116" s="138">
        <f t="shared" ref="AH116:BM116" ca="1" si="208">IF(ISBLANK(AI116),MAX(AH44-X,0),IF(AI117="","",(AI116*p+AI117*(1-p))/(EXP(r_*T/n))))</f>
        <v>0.46517518547812459</v>
      </c>
      <c r="AI116" s="138">
        <f t="shared" ca="1" si="208"/>
        <v>0.68652695390781515</v>
      </c>
      <c r="AJ116" s="138">
        <f t="shared" ca="1" si="208"/>
        <v>1.0046378837965786</v>
      </c>
      <c r="AK116" s="138">
        <f t="shared" ca="1" si="208"/>
        <v>1.4571126667219632</v>
      </c>
      <c r="AL116" s="138">
        <f t="shared" ca="1" si="208"/>
        <v>2.0937237599386691</v>
      </c>
      <c r="AM116" s="138">
        <f t="shared" ca="1" si="208"/>
        <v>2.9791317590169935</v>
      </c>
      <c r="AN116" s="138">
        <f t="shared" ca="1" si="208"/>
        <v>4.195620855974564</v>
      </c>
      <c r="AO116" s="138">
        <f t="shared" ca="1" si="208"/>
        <v>5.8455105942024836</v>
      </c>
      <c r="AP116" s="138">
        <f t="shared" ca="1" si="208"/>
        <v>8.0527540400018527</v>
      </c>
      <c r="AQ116" s="138">
        <f t="shared" ca="1" si="208"/>
        <v>10.963082902166436</v>
      </c>
      <c r="AR116" s="138">
        <f t="shared" ca="1" si="208"/>
        <v>14.741950703230533</v>
      </c>
      <c r="AS116" s="138">
        <f t="shared" ca="1" si="208"/>
        <v>19.569512937913654</v>
      </c>
      <c r="AT116" s="138">
        <f t="shared" ca="1" si="208"/>
        <v>25.632039654697209</v>
      </c>
      <c r="AU116" s="138">
        <f t="shared" ca="1" si="208"/>
        <v>33.109553034677909</v>
      </c>
      <c r="AV116" s="138">
        <f t="shared" ca="1" si="208"/>
        <v>42.160166120056061</v>
      </c>
      <c r="AW116" s="138">
        <f t="shared" ca="1" si="208"/>
        <v>52.902548574379011</v>
      </c>
      <c r="AX116" s="138">
        <f t="shared" ca="1" si="208"/>
        <v>65.399028548516696</v>
      </c>
      <c r="AY116" s="138">
        <f t="shared" ca="1" si="208"/>
        <v>79.642776614950279</v>
      </c>
      <c r="AZ116" s="138">
        <f t="shared" ca="1" si="208"/>
        <v>95.552889423315776</v>
      </c>
      <c r="BA116" s="138">
        <f t="shared" ca="1" si="208"/>
        <v>112.98052814143003</v>
      </c>
      <c r="BB116" s="138">
        <f t="shared" ca="1" si="208"/>
        <v>131.72724745555186</v>
      </c>
      <c r="BC116" s="138">
        <f t="shared" ca="1" si="208"/>
        <v>151.57338428430353</v>
      </c>
      <c r="BD116" s="138">
        <f t="shared" ca="1" si="208"/>
        <v>172.31066742834369</v>
      </c>
      <c r="BE116" s="138">
        <f t="shared" ca="1" si="208"/>
        <v>193.77059128071713</v>
      </c>
      <c r="BF116" s="138">
        <f t="shared" ca="1" si="208"/>
        <v>215.84035661481764</v>
      </c>
      <c r="BG116" s="138">
        <f t="shared" ca="1" si="208"/>
        <v>238.46229945819263</v>
      </c>
      <c r="BH116" s="138">
        <f t="shared" ca="1" si="208"/>
        <v>261.61959815609532</v>
      </c>
      <c r="BI116" s="138">
        <f t="shared" ca="1" si="208"/>
        <v>285.31705239404192</v>
      </c>
      <c r="BJ116" s="138">
        <f t="shared" ca="1" si="208"/>
        <v>309.56649579987351</v>
      </c>
      <c r="BK116" s="138">
        <f t="shared" ca="1" si="208"/>
        <v>334.38076223174392</v>
      </c>
      <c r="BL116" s="138">
        <f t="shared" ca="1" si="208"/>
        <v>359.77298393619378</v>
      </c>
      <c r="BM116" s="138">
        <f t="shared" ca="1" si="208"/>
        <v>385.75659848570757</v>
      </c>
      <c r="BN116" s="138">
        <f t="shared" ref="BN116:BS116" ca="1" si="209">IF(ISBLANK(BO116),MAX(BN44-X,0),IF(BO117="","",(BO116*p+BO117*(1-p))/(EXP(r_*T/n))))</f>
        <v>412.3453558775704</v>
      </c>
      <c r="BO116" s="138">
        <f t="shared" ca="1" si="209"/>
        <v>439.55332579777291</v>
      </c>
      <c r="BP116" s="138">
        <f t="shared" ca="1" si="209"/>
        <v>467.39490505380326</v>
      </c>
      <c r="BQ116" s="138">
        <f t="shared" ca="1" si="209"/>
        <v>495.88482518025216</v>
      </c>
      <c r="BR116" s="138">
        <f t="shared" ca="1" si="209"/>
        <v>525.03816022124897</v>
      </c>
      <c r="BS116" s="138">
        <f t="shared" ca="1" si="209"/>
        <v>554.87033469383937</v>
      </c>
    </row>
    <row r="117" spans="2:71" x14ac:dyDescent="0.2">
      <c r="B117" s="138" t="str">
        <f t="shared" ref="B117:AG117" ca="1" si="210">IF(ISBLANK(C117),MAX(B45-X,0),IF(C118="","",(C117*p+C118*(1-p))/(EXP(r_*T/n))))</f>
        <v/>
      </c>
      <c r="C117" s="138" t="str">
        <f t="shared" ca="1" si="210"/>
        <v/>
      </c>
      <c r="D117" s="138" t="str">
        <f t="shared" ca="1" si="210"/>
        <v/>
      </c>
      <c r="E117" s="138" t="str">
        <f t="shared" ca="1" si="210"/>
        <v/>
      </c>
      <c r="F117" s="138" t="str">
        <f t="shared" ca="1" si="210"/>
        <v/>
      </c>
      <c r="G117" s="138" t="str">
        <f t="shared" ca="1" si="210"/>
        <v/>
      </c>
      <c r="H117" s="138" t="str">
        <f t="shared" ca="1" si="210"/>
        <v/>
      </c>
      <c r="I117" s="138" t="str">
        <f t="shared" ca="1" si="210"/>
        <v/>
      </c>
      <c r="J117" s="138" t="str">
        <f t="shared" ca="1" si="210"/>
        <v/>
      </c>
      <c r="K117" s="138" t="str">
        <f t="shared" ca="1" si="210"/>
        <v/>
      </c>
      <c r="L117" s="138" t="str">
        <f t="shared" ca="1" si="210"/>
        <v/>
      </c>
      <c r="M117" s="138" t="str">
        <f t="shared" ca="1" si="210"/>
        <v/>
      </c>
      <c r="N117" s="138" t="str">
        <f t="shared" ca="1" si="210"/>
        <v/>
      </c>
      <c r="O117" s="138" t="str">
        <f t="shared" ca="1" si="210"/>
        <v/>
      </c>
      <c r="P117" s="138" t="str">
        <f t="shared" ca="1" si="210"/>
        <v/>
      </c>
      <c r="Q117" s="138" t="str">
        <f t="shared" ca="1" si="210"/>
        <v/>
      </c>
      <c r="R117" s="138" t="str">
        <f t="shared" ca="1" si="210"/>
        <v/>
      </c>
      <c r="S117" s="138" t="str">
        <f t="shared" ca="1" si="210"/>
        <v/>
      </c>
      <c r="T117" s="138" t="str">
        <f t="shared" ca="1" si="210"/>
        <v/>
      </c>
      <c r="U117" s="138" t="str">
        <f t="shared" ca="1" si="210"/>
        <v/>
      </c>
      <c r="V117" s="138" t="str">
        <f t="shared" ca="1" si="210"/>
        <v/>
      </c>
      <c r="W117" s="138" t="str">
        <f t="shared" ca="1" si="210"/>
        <v/>
      </c>
      <c r="X117" s="138" t="str">
        <f t="shared" ca="1" si="210"/>
        <v/>
      </c>
      <c r="Y117" s="138" t="str">
        <f t="shared" ca="1" si="210"/>
        <v/>
      </c>
      <c r="Z117" s="138">
        <f t="shared" ca="1" si="210"/>
        <v>4.4665455739914765E-3</v>
      </c>
      <c r="AA117" s="138">
        <f t="shared" ca="1" si="210"/>
        <v>7.1466730404776265E-3</v>
      </c>
      <c r="AB117" s="138">
        <f t="shared" ca="1" si="210"/>
        <v>1.1374134484810948E-2</v>
      </c>
      <c r="AC117" s="138">
        <f t="shared" ca="1" si="210"/>
        <v>1.800161271438986E-2</v>
      </c>
      <c r="AD117" s="138">
        <f t="shared" ca="1" si="210"/>
        <v>2.8325189460757245E-2</v>
      </c>
      <c r="AE117" s="138">
        <f t="shared" ca="1" si="210"/>
        <v>4.4298118497168908E-2</v>
      </c>
      <c r="AF117" s="138">
        <f t="shared" ca="1" si="210"/>
        <v>6.883731316978188E-2</v>
      </c>
      <c r="AG117" s="138">
        <f t="shared" ca="1" si="210"/>
        <v>0.10625655353488223</v>
      </c>
      <c r="AH117" s="138">
        <f t="shared" ref="AH117:BM117" ca="1" si="211">IF(ISBLANK(AI117),MAX(AH45-X,0),IF(AI118="","",(AI117*p+AI118*(1-p))/(EXP(r_*T/n))))</f>
        <v>0.16286923250810242</v>
      </c>
      <c r="AI117" s="138">
        <f t="shared" ca="1" si="211"/>
        <v>0.24781234329651447</v>
      </c>
      <c r="AJ117" s="138">
        <f t="shared" ca="1" si="211"/>
        <v>0.37415069318844651</v>
      </c>
      <c r="AK117" s="138">
        <f t="shared" ca="1" si="211"/>
        <v>0.56032321562388565</v>
      </c>
      <c r="AL117" s="138">
        <f t="shared" ca="1" si="211"/>
        <v>0.83198749171204023</v>
      </c>
      <c r="AM117" s="138">
        <f t="shared" ca="1" si="211"/>
        <v>1.2242982600699679</v>
      </c>
      <c r="AN117" s="138">
        <f t="shared" ca="1" si="211"/>
        <v>1.7846132847873926</v>
      </c>
      <c r="AO117" s="138">
        <f t="shared" ca="1" si="211"/>
        <v>2.5755470759046526</v>
      </c>
      <c r="AP117" s="138">
        <f t="shared" ca="1" si="211"/>
        <v>3.6781820399633385</v>
      </c>
      <c r="AQ117" s="138">
        <f t="shared" ca="1" si="211"/>
        <v>5.19509405296058</v>
      </c>
      <c r="AR117" s="138">
        <f t="shared" ca="1" si="211"/>
        <v>7.2526603959294418</v>
      </c>
      <c r="AS117" s="138">
        <f t="shared" ca="1" si="211"/>
        <v>10.001913022453179</v>
      </c>
      <c r="AT117" s="138">
        <f t="shared" ca="1" si="211"/>
        <v>13.617022288245311</v>
      </c>
      <c r="AU117" s="138">
        <f t="shared" ca="1" si="211"/>
        <v>18.290416431871712</v>
      </c>
      <c r="AV117" s="138">
        <f t="shared" ca="1" si="211"/>
        <v>24.223657932224896</v>
      </c>
      <c r="AW117" s="138">
        <f t="shared" ca="1" si="211"/>
        <v>31.61362010555661</v>
      </c>
      <c r="AX117" s="138">
        <f t="shared" ca="1" si="211"/>
        <v>40.634326054537098</v>
      </c>
      <c r="AY117" s="138">
        <f t="shared" ca="1" si="211"/>
        <v>51.416039100230797</v>
      </c>
      <c r="AZ117" s="138">
        <f t="shared" ca="1" si="211"/>
        <v>64.024685973579153</v>
      </c>
      <c r="BA117" s="138">
        <f t="shared" ca="1" si="211"/>
        <v>78.446081666414699</v>
      </c>
      <c r="BB117" s="138">
        <f t="shared" ca="1" si="211"/>
        <v>94.580094757779094</v>
      </c>
      <c r="BC117" s="138">
        <f t="shared" ca="1" si="211"/>
        <v>112.24909766106673</v>
      </c>
      <c r="BD117" s="138">
        <f t="shared" ca="1" si="211"/>
        <v>131.22221270959145</v>
      </c>
      <c r="BE117" s="138">
        <f t="shared" ca="1" si="211"/>
        <v>151.25208618104077</v>
      </c>
      <c r="BF117" s="138">
        <f t="shared" ca="1" si="211"/>
        <v>172.1154771426003</v>
      </c>
      <c r="BG117" s="138">
        <f t="shared" ca="1" si="211"/>
        <v>193.64541841527929</v>
      </c>
      <c r="BH117" s="138">
        <f t="shared" ca="1" si="211"/>
        <v>215.74412322869568</v>
      </c>
      <c r="BI117" s="138">
        <f t="shared" ca="1" si="211"/>
        <v>238.37353106622905</v>
      </c>
      <c r="BJ117" s="138">
        <f t="shared" ca="1" si="211"/>
        <v>261.53153328091935</v>
      </c>
      <c r="BK117" s="138">
        <f t="shared" ca="1" si="211"/>
        <v>285.22898241350777</v>
      </c>
      <c r="BL117" s="138">
        <f t="shared" ca="1" si="211"/>
        <v>309.47842071368524</v>
      </c>
      <c r="BM117" s="138">
        <f t="shared" ca="1" si="211"/>
        <v>334.29268203960555</v>
      </c>
      <c r="BN117" s="138">
        <f t="shared" ref="BN117:BS117" ca="1" si="212">IF(ISBLANK(BO117),MAX(BN45-X,0),IF(BO118="","",(BO117*p+BO118*(1-p))/(EXP(r_*T/n))))</f>
        <v>359.68489863780934</v>
      </c>
      <c r="BO117" s="138">
        <f t="shared" ca="1" si="212"/>
        <v>385.66850808078107</v>
      </c>
      <c r="BP117" s="138">
        <f t="shared" ca="1" si="212"/>
        <v>412.25726036580579</v>
      </c>
      <c r="BQ117" s="138">
        <f t="shared" ca="1" si="212"/>
        <v>439.46522517887405</v>
      </c>
      <c r="BR117" s="138">
        <f t="shared" ca="1" si="212"/>
        <v>467.3067993274741</v>
      </c>
      <c r="BS117" s="138">
        <f t="shared" ca="1" si="212"/>
        <v>495.79671434619672</v>
      </c>
    </row>
    <row r="118" spans="2:71" x14ac:dyDescent="0.2">
      <c r="B118" s="138" t="str">
        <f t="shared" ref="B118:AG118" ca="1" si="213">IF(ISBLANK(C118),MAX(B46-X,0),IF(C119="","",(C118*p+C119*(1-p))/(EXP(r_*T/n))))</f>
        <v/>
      </c>
      <c r="C118" s="138" t="str">
        <f t="shared" ca="1" si="213"/>
        <v/>
      </c>
      <c r="D118" s="138" t="str">
        <f t="shared" ca="1" si="213"/>
        <v/>
      </c>
      <c r="E118" s="138" t="str">
        <f t="shared" ca="1" si="213"/>
        <v/>
      </c>
      <c r="F118" s="138" t="str">
        <f t="shared" ca="1" si="213"/>
        <v/>
      </c>
      <c r="G118" s="138" t="str">
        <f t="shared" ca="1" si="213"/>
        <v/>
      </c>
      <c r="H118" s="138" t="str">
        <f t="shared" ca="1" si="213"/>
        <v/>
      </c>
      <c r="I118" s="138" t="str">
        <f t="shared" ca="1" si="213"/>
        <v/>
      </c>
      <c r="J118" s="138" t="str">
        <f t="shared" ca="1" si="213"/>
        <v/>
      </c>
      <c r="K118" s="138" t="str">
        <f t="shared" ca="1" si="213"/>
        <v/>
      </c>
      <c r="L118" s="138" t="str">
        <f t="shared" ca="1" si="213"/>
        <v/>
      </c>
      <c r="M118" s="138" t="str">
        <f t="shared" ca="1" si="213"/>
        <v/>
      </c>
      <c r="N118" s="138" t="str">
        <f t="shared" ca="1" si="213"/>
        <v/>
      </c>
      <c r="O118" s="138" t="str">
        <f t="shared" ca="1" si="213"/>
        <v/>
      </c>
      <c r="P118" s="138" t="str">
        <f t="shared" ca="1" si="213"/>
        <v/>
      </c>
      <c r="Q118" s="138" t="str">
        <f t="shared" ca="1" si="213"/>
        <v/>
      </c>
      <c r="R118" s="138" t="str">
        <f t="shared" ca="1" si="213"/>
        <v/>
      </c>
      <c r="S118" s="138" t="str">
        <f t="shared" ca="1" si="213"/>
        <v/>
      </c>
      <c r="T118" s="138" t="str">
        <f t="shared" ca="1" si="213"/>
        <v/>
      </c>
      <c r="U118" s="138" t="str">
        <f t="shared" ca="1" si="213"/>
        <v/>
      </c>
      <c r="V118" s="138" t="str">
        <f t="shared" ca="1" si="213"/>
        <v/>
      </c>
      <c r="W118" s="138" t="str">
        <f t="shared" ca="1" si="213"/>
        <v/>
      </c>
      <c r="X118" s="138" t="str">
        <f t="shared" ca="1" si="213"/>
        <v/>
      </c>
      <c r="Y118" s="138" t="str">
        <f t="shared" ca="1" si="213"/>
        <v/>
      </c>
      <c r="Z118" s="138" t="str">
        <f t="shared" ca="1" si="213"/>
        <v/>
      </c>
      <c r="AA118" s="138">
        <f t="shared" ca="1" si="213"/>
        <v>1.8345820640162671E-3</v>
      </c>
      <c r="AB118" s="138">
        <f t="shared" ca="1" si="213"/>
        <v>2.9951939927809769E-3</v>
      </c>
      <c r="AC118" s="138">
        <f t="shared" ca="1" si="213"/>
        <v>4.8657949732847077E-3</v>
      </c>
      <c r="AD118" s="138">
        <f t="shared" ca="1" si="213"/>
        <v>7.8636501796063279E-3</v>
      </c>
      <c r="AE118" s="138">
        <f t="shared" ca="1" si="213"/>
        <v>1.2639502273427517E-2</v>
      </c>
      <c r="AF118" s="138">
        <f t="shared" ca="1" si="213"/>
        <v>2.0200303067378262E-2</v>
      </c>
      <c r="AG118" s="138">
        <f t="shared" ca="1" si="213"/>
        <v>3.2091269651009911E-2</v>
      </c>
      <c r="AH118" s="138">
        <f t="shared" ref="AH118:BM118" ca="1" si="214">IF(ISBLANK(AI118),MAX(AH46-X,0),IF(AI119="","",(AI118*p+AI119*(1-p))/(EXP(r_*T/n))))</f>
        <v>5.0662616576180354E-2</v>
      </c>
      <c r="AI118" s="138">
        <f t="shared" ca="1" si="214"/>
        <v>7.9455063494215536E-2</v>
      </c>
      <c r="AJ118" s="138">
        <f t="shared" ca="1" si="214"/>
        <v>0.12374867313599097</v>
      </c>
      <c r="AK118" s="138">
        <f t="shared" ca="1" si="214"/>
        <v>0.1913311759660406</v>
      </c>
      <c r="AL118" s="138">
        <f t="shared" ca="1" si="214"/>
        <v>0.29355331887784952</v>
      </c>
      <c r="AM118" s="138">
        <f t="shared" ca="1" si="214"/>
        <v>0.4467473263444372</v>
      </c>
      <c r="AN118" s="138">
        <f t="shared" ca="1" si="214"/>
        <v>0.67408591207654533</v>
      </c>
      <c r="AO118" s="138">
        <f t="shared" ca="1" si="214"/>
        <v>1.0079467899787802</v>
      </c>
      <c r="AP118" s="138">
        <f t="shared" ca="1" si="214"/>
        <v>1.4928121144624724</v>
      </c>
      <c r="AQ118" s="138">
        <f t="shared" ca="1" si="214"/>
        <v>2.1886622781685396</v>
      </c>
      <c r="AR118" s="138">
        <f t="shared" ca="1" si="214"/>
        <v>3.1747067109164639</v>
      </c>
      <c r="AS118" s="138">
        <f t="shared" ca="1" si="214"/>
        <v>4.5531208856437697</v>
      </c>
      <c r="AT118" s="138">
        <f t="shared" ca="1" si="214"/>
        <v>6.4522270932748036</v>
      </c>
      <c r="AU118" s="138">
        <f t="shared" ca="1" si="214"/>
        <v>9.0282824330596512</v>
      </c>
      <c r="AV118" s="138">
        <f t="shared" ca="1" si="214"/>
        <v>12.464765416106454</v>
      </c>
      <c r="AW118" s="138">
        <f t="shared" ca="1" si="214"/>
        <v>16.967867476590925</v>
      </c>
      <c r="AX118" s="138">
        <f t="shared" ca="1" si="214"/>
        <v>22.756928508076353</v>
      </c>
      <c r="AY118" s="138">
        <f t="shared" ca="1" si="214"/>
        <v>30.048973376083438</v>
      </c>
      <c r="AZ118" s="138">
        <f t="shared" ca="1" si="214"/>
        <v>39.037473103960558</v>
      </c>
      <c r="BA118" s="138">
        <f t="shared" ca="1" si="214"/>
        <v>49.86704941021457</v>
      </c>
      <c r="BB118" s="138">
        <f t="shared" ca="1" si="214"/>
        <v>62.607934005726207</v>
      </c>
      <c r="BC118" s="138">
        <f t="shared" ca="1" si="214"/>
        <v>77.23610230408427</v>
      </c>
      <c r="BD118" s="138">
        <f t="shared" ca="1" si="214"/>
        <v>93.626209639692064</v>
      </c>
      <c r="BE118" s="138">
        <f t="shared" ca="1" si="214"/>
        <v>111.56353493816917</v>
      </c>
      <c r="BF118" s="138">
        <f t="shared" ca="1" si="214"/>
        <v>130.77701197070178</v>
      </c>
      <c r="BG118" s="138">
        <f t="shared" ca="1" si="214"/>
        <v>150.98810090273028</v>
      </c>
      <c r="BH118" s="138">
        <f t="shared" ca="1" si="214"/>
        <v>171.96186493619354</v>
      </c>
      <c r="BI118" s="138">
        <f t="shared" ca="1" si="214"/>
        <v>193.54184169844746</v>
      </c>
      <c r="BJ118" s="138">
        <f t="shared" ca="1" si="214"/>
        <v>215.65465362716165</v>
      </c>
      <c r="BK118" s="138">
        <f t="shared" ca="1" si="214"/>
        <v>238.28546108569489</v>
      </c>
      <c r="BL118" s="138">
        <f t="shared" ca="1" si="214"/>
        <v>261.44345819473108</v>
      </c>
      <c r="BM118" s="138">
        <f t="shared" ca="1" si="214"/>
        <v>285.1409022213694</v>
      </c>
      <c r="BN118" s="138">
        <f t="shared" ref="BN118:BS118" ca="1" si="215">IF(ISBLANK(BO118),MAX(BN46-X,0),IF(BO119="","",(BO118*p+BO119*(1-p))/(EXP(r_*T/n))))</f>
        <v>309.3903354153008</v>
      </c>
      <c r="BO118" s="138">
        <f t="shared" ca="1" si="215"/>
        <v>334.20459163467905</v>
      </c>
      <c r="BP118" s="138">
        <f t="shared" ca="1" si="215"/>
        <v>359.59680312604468</v>
      </c>
      <c r="BQ118" s="138">
        <f t="shared" ca="1" si="215"/>
        <v>385.5804074618822</v>
      </c>
      <c r="BR118" s="138">
        <f t="shared" ca="1" si="215"/>
        <v>412.16915463947657</v>
      </c>
      <c r="BS118" s="138">
        <f t="shared" ca="1" si="215"/>
        <v>439.37711434481844</v>
      </c>
    </row>
    <row r="119" spans="2:71" x14ac:dyDescent="0.2">
      <c r="B119" s="138" t="str">
        <f t="shared" ref="B119:AG119" ca="1" si="216">IF(ISBLANK(C119),MAX(B47-X,0),IF(C120="","",(C119*p+C120*(1-p))/(EXP(r_*T/n))))</f>
        <v/>
      </c>
      <c r="C119" s="138" t="str">
        <f t="shared" ca="1" si="216"/>
        <v/>
      </c>
      <c r="D119" s="138" t="str">
        <f t="shared" ca="1" si="216"/>
        <v/>
      </c>
      <c r="E119" s="138" t="str">
        <f t="shared" ca="1" si="216"/>
        <v/>
      </c>
      <c r="F119" s="138" t="str">
        <f t="shared" ca="1" si="216"/>
        <v/>
      </c>
      <c r="G119" s="138" t="str">
        <f t="shared" ca="1" si="216"/>
        <v/>
      </c>
      <c r="H119" s="138" t="str">
        <f t="shared" ca="1" si="216"/>
        <v/>
      </c>
      <c r="I119" s="138" t="str">
        <f t="shared" ca="1" si="216"/>
        <v/>
      </c>
      <c r="J119" s="138" t="str">
        <f t="shared" ca="1" si="216"/>
        <v/>
      </c>
      <c r="K119" s="138" t="str">
        <f t="shared" ca="1" si="216"/>
        <v/>
      </c>
      <c r="L119" s="138" t="str">
        <f t="shared" ca="1" si="216"/>
        <v/>
      </c>
      <c r="M119" s="138" t="str">
        <f t="shared" ca="1" si="216"/>
        <v/>
      </c>
      <c r="N119" s="138" t="str">
        <f t="shared" ca="1" si="216"/>
        <v/>
      </c>
      <c r="O119" s="138" t="str">
        <f t="shared" ca="1" si="216"/>
        <v/>
      </c>
      <c r="P119" s="138" t="str">
        <f t="shared" ca="1" si="216"/>
        <v/>
      </c>
      <c r="Q119" s="138" t="str">
        <f t="shared" ca="1" si="216"/>
        <v/>
      </c>
      <c r="R119" s="138" t="str">
        <f t="shared" ca="1" si="216"/>
        <v/>
      </c>
      <c r="S119" s="138" t="str">
        <f t="shared" ca="1" si="216"/>
        <v/>
      </c>
      <c r="T119" s="138" t="str">
        <f t="shared" ca="1" si="216"/>
        <v/>
      </c>
      <c r="U119" s="138" t="str">
        <f t="shared" ca="1" si="216"/>
        <v/>
      </c>
      <c r="V119" s="138" t="str">
        <f t="shared" ca="1" si="216"/>
        <v/>
      </c>
      <c r="W119" s="138" t="str">
        <f t="shared" ca="1" si="216"/>
        <v/>
      </c>
      <c r="X119" s="138" t="str">
        <f t="shared" ca="1" si="216"/>
        <v/>
      </c>
      <c r="Y119" s="138" t="str">
        <f t="shared" ca="1" si="216"/>
        <v/>
      </c>
      <c r="Z119" s="138" t="str">
        <f t="shared" ca="1" si="216"/>
        <v/>
      </c>
      <c r="AA119" s="138" t="str">
        <f t="shared" ca="1" si="216"/>
        <v/>
      </c>
      <c r="AB119" s="138">
        <f t="shared" ca="1" si="216"/>
        <v>6.9481577768084192E-4</v>
      </c>
      <c r="AC119" s="138">
        <f t="shared" ca="1" si="216"/>
        <v>1.1581951064787181E-3</v>
      </c>
      <c r="AD119" s="138">
        <f t="shared" ca="1" si="216"/>
        <v>1.9217985673998812E-3</v>
      </c>
      <c r="AE119" s="138">
        <f t="shared" ca="1" si="216"/>
        <v>3.1736128539269653E-3</v>
      </c>
      <c r="AF119" s="138">
        <f t="shared" ca="1" si="216"/>
        <v>5.2145793920257257E-3</v>
      </c>
      <c r="AG119" s="138">
        <f t="shared" ca="1" si="216"/>
        <v>8.5230703896179115E-3</v>
      </c>
      <c r="AH119" s="138">
        <f t="shared" ref="AH119:BM119" ca="1" si="217">IF(ISBLANK(AI119),MAX(AH47-X,0),IF(AI120="","",(AI119*p+AI120*(1-p))/(EXP(r_*T/n))))</f>
        <v>1.3853795301796378E-2</v>
      </c>
      <c r="AI119" s="138">
        <f t="shared" ca="1" si="217"/>
        <v>2.2387899955595845E-2</v>
      </c>
      <c r="AJ119" s="138">
        <f t="shared" ca="1" si="217"/>
        <v>3.5958092037463106E-2</v>
      </c>
      <c r="AK119" s="138">
        <f t="shared" ca="1" si="217"/>
        <v>5.7381957779642709E-2</v>
      </c>
      <c r="AL119" s="138">
        <f t="shared" ca="1" si="217"/>
        <v>9.0948453940130111E-2</v>
      </c>
      <c r="AM119" s="138">
        <f t="shared" ca="1" si="217"/>
        <v>0.14311672118872545</v>
      </c>
      <c r="AN119" s="138">
        <f t="shared" ca="1" si="217"/>
        <v>0.22350199041433347</v>
      </c>
      <c r="AO119" s="138">
        <f t="shared" ca="1" si="217"/>
        <v>0.34623829611671153</v>
      </c>
      <c r="AP119" s="138">
        <f t="shared" ca="1" si="217"/>
        <v>0.53181784037138324</v>
      </c>
      <c r="AQ119" s="138">
        <f t="shared" ca="1" si="217"/>
        <v>0.80950519823000655</v>
      </c>
      <c r="AR119" s="138">
        <f t="shared" ca="1" si="217"/>
        <v>1.2204004958469379</v>
      </c>
      <c r="AS119" s="138">
        <f t="shared" ca="1" si="217"/>
        <v>1.8211645415169728</v>
      </c>
      <c r="AT119" s="138">
        <f t="shared" ca="1" si="217"/>
        <v>2.6883026027451531</v>
      </c>
      <c r="AU119" s="138">
        <f t="shared" ca="1" si="217"/>
        <v>3.9227135684839154</v>
      </c>
      <c r="AV119" s="138">
        <f t="shared" ca="1" si="217"/>
        <v>5.6539350589368622</v>
      </c>
      <c r="AW119" s="138">
        <f t="shared" ca="1" si="217"/>
        <v>8.0431575654984666</v>
      </c>
      <c r="AX119" s="138">
        <f t="shared" ca="1" si="217"/>
        <v>11.283681527266044</v>
      </c>
      <c r="AY119" s="138">
        <f t="shared" ca="1" si="217"/>
        <v>15.597145911731673</v>
      </c>
      <c r="AZ119" s="138">
        <f t="shared" ca="1" si="217"/>
        <v>21.223735596031098</v>
      </c>
      <c r="BA119" s="138">
        <f t="shared" ca="1" si="217"/>
        <v>28.404924636490065</v>
      </c>
      <c r="BB119" s="138">
        <f t="shared" ca="1" si="217"/>
        <v>37.358418779062724</v>
      </c>
      <c r="BC119" s="138">
        <f t="shared" ca="1" si="217"/>
        <v>48.247038295296541</v>
      </c>
      <c r="BD119" s="138">
        <f t="shared" ca="1" si="217"/>
        <v>61.146274521088877</v>
      </c>
      <c r="BE119" s="138">
        <f t="shared" ca="1" si="217"/>
        <v>76.018555749215096</v>
      </c>
      <c r="BF119" s="138">
        <f t="shared" ca="1" si="217"/>
        <v>92.704479609936641</v>
      </c>
      <c r="BG119" s="138">
        <f t="shared" ca="1" si="217"/>
        <v>110.94028945551244</v>
      </c>
      <c r="BH119" s="138">
        <f t="shared" ca="1" si="217"/>
        <v>130.404585636321</v>
      </c>
      <c r="BI119" s="138">
        <f t="shared" ca="1" si="217"/>
        <v>150.78532514846339</v>
      </c>
      <c r="BJ119" s="138">
        <f t="shared" ca="1" si="217"/>
        <v>171.84442001565907</v>
      </c>
      <c r="BK119" s="138">
        <f t="shared" ca="1" si="217"/>
        <v>193.45098707876974</v>
      </c>
      <c r="BL119" s="138">
        <f t="shared" ca="1" si="217"/>
        <v>215.56657854097338</v>
      </c>
      <c r="BM119" s="138">
        <f t="shared" ca="1" si="217"/>
        <v>238.19738089355653</v>
      </c>
      <c r="BN119" s="138">
        <f t="shared" ref="BN119:BS119" ca="1" si="218">IF(ISBLANK(BO119),MAX(BN47-X,0),IF(BO120="","",(BO119*p+BO120*(1-p))/(EXP(r_*T/n))))</f>
        <v>261.35537289634664</v>
      </c>
      <c r="BO119" s="138">
        <f t="shared" ca="1" si="218"/>
        <v>285.05281181644284</v>
      </c>
      <c r="BP119" s="138">
        <f t="shared" ca="1" si="218"/>
        <v>309.30223990353608</v>
      </c>
      <c r="BQ119" s="138">
        <f t="shared" ca="1" si="218"/>
        <v>334.11649101578013</v>
      </c>
      <c r="BR119" s="138">
        <f t="shared" ca="1" si="218"/>
        <v>359.50869739971546</v>
      </c>
      <c r="BS119" s="138">
        <f t="shared" ca="1" si="218"/>
        <v>385.49229662782659</v>
      </c>
    </row>
    <row r="120" spans="2:71" x14ac:dyDescent="0.2">
      <c r="B120" s="138" t="str">
        <f t="shared" ref="B120:AG120" ca="1" si="219">IF(ISBLANK(C120),MAX(B48-X,0),IF(C121="","",(C120*p+C121*(1-p))/(EXP(r_*T/n))))</f>
        <v/>
      </c>
      <c r="C120" s="138" t="str">
        <f t="shared" ca="1" si="219"/>
        <v/>
      </c>
      <c r="D120" s="138" t="str">
        <f t="shared" ca="1" si="219"/>
        <v/>
      </c>
      <c r="E120" s="138" t="str">
        <f t="shared" ca="1" si="219"/>
        <v/>
      </c>
      <c r="F120" s="138" t="str">
        <f t="shared" ca="1" si="219"/>
        <v/>
      </c>
      <c r="G120" s="138" t="str">
        <f t="shared" ca="1" si="219"/>
        <v/>
      </c>
      <c r="H120" s="138" t="str">
        <f t="shared" ca="1" si="219"/>
        <v/>
      </c>
      <c r="I120" s="138" t="str">
        <f t="shared" ca="1" si="219"/>
        <v/>
      </c>
      <c r="J120" s="138" t="str">
        <f t="shared" ca="1" si="219"/>
        <v/>
      </c>
      <c r="K120" s="138" t="str">
        <f t="shared" ca="1" si="219"/>
        <v/>
      </c>
      <c r="L120" s="138" t="str">
        <f t="shared" ca="1" si="219"/>
        <v/>
      </c>
      <c r="M120" s="138" t="str">
        <f t="shared" ca="1" si="219"/>
        <v/>
      </c>
      <c r="N120" s="138" t="str">
        <f t="shared" ca="1" si="219"/>
        <v/>
      </c>
      <c r="O120" s="138" t="str">
        <f t="shared" ca="1" si="219"/>
        <v/>
      </c>
      <c r="P120" s="138" t="str">
        <f t="shared" ca="1" si="219"/>
        <v/>
      </c>
      <c r="Q120" s="138" t="str">
        <f t="shared" ca="1" si="219"/>
        <v/>
      </c>
      <c r="R120" s="138" t="str">
        <f t="shared" ca="1" si="219"/>
        <v/>
      </c>
      <c r="S120" s="138" t="str">
        <f t="shared" ca="1" si="219"/>
        <v/>
      </c>
      <c r="T120" s="138" t="str">
        <f t="shared" ca="1" si="219"/>
        <v/>
      </c>
      <c r="U120" s="138" t="str">
        <f t="shared" ca="1" si="219"/>
        <v/>
      </c>
      <c r="V120" s="138" t="str">
        <f t="shared" ca="1" si="219"/>
        <v/>
      </c>
      <c r="W120" s="138" t="str">
        <f t="shared" ca="1" si="219"/>
        <v/>
      </c>
      <c r="X120" s="138" t="str">
        <f t="shared" ca="1" si="219"/>
        <v/>
      </c>
      <c r="Y120" s="138" t="str">
        <f t="shared" ca="1" si="219"/>
        <v/>
      </c>
      <c r="Z120" s="138" t="str">
        <f t="shared" ca="1" si="219"/>
        <v/>
      </c>
      <c r="AA120" s="138" t="str">
        <f t="shared" ca="1" si="219"/>
        <v/>
      </c>
      <c r="AB120" s="138" t="str">
        <f t="shared" ca="1" si="219"/>
        <v/>
      </c>
      <c r="AC120" s="138">
        <f t="shared" ca="1" si="219"/>
        <v>2.3975483529167622E-4</v>
      </c>
      <c r="AD120" s="138">
        <f t="shared" ca="1" si="219"/>
        <v>4.0830104415808286E-4</v>
      </c>
      <c r="AE120" s="138">
        <f t="shared" ca="1" si="219"/>
        <v>6.9246145625116631E-4</v>
      </c>
      <c r="AF120" s="138">
        <f t="shared" ca="1" si="219"/>
        <v>1.1692978866338982E-3</v>
      </c>
      <c r="AG120" s="138">
        <f t="shared" ca="1" si="219"/>
        <v>1.9655101500269793E-3</v>
      </c>
      <c r="AH120" s="138">
        <f t="shared" ref="AH120:BM120" ca="1" si="220">IF(ISBLANK(AI120),MAX(AH48-X,0),IF(AI121="","",(AI120*p+AI121*(1-p))/(EXP(r_*T/n))))</f>
        <v>3.2881012511205062E-3</v>
      </c>
      <c r="AI120" s="138">
        <f t="shared" ca="1" si="220"/>
        <v>5.4730127236768573E-3</v>
      </c>
      <c r="AJ120" s="138">
        <f t="shared" ca="1" si="220"/>
        <v>9.0615485544543722E-3</v>
      </c>
      <c r="AK120" s="138">
        <f t="shared" ca="1" si="220"/>
        <v>1.4919258901513114E-2</v>
      </c>
      <c r="AL120" s="138">
        <f t="shared" ca="1" si="220"/>
        <v>2.4418843133485801E-2</v>
      </c>
      <c r="AM120" s="138">
        <f t="shared" ca="1" si="220"/>
        <v>3.971815122612516E-2</v>
      </c>
      <c r="AN120" s="138">
        <f t="shared" ca="1" si="220"/>
        <v>6.4177088830911194E-2</v>
      </c>
      <c r="AO120" s="138">
        <f t="shared" ca="1" si="220"/>
        <v>0.10297352914438669</v>
      </c>
      <c r="AP120" s="138">
        <f t="shared" ca="1" si="220"/>
        <v>0.16399800681730087</v>
      </c>
      <c r="AQ120" s="138">
        <f t="shared" ca="1" si="220"/>
        <v>0.25912867210971291</v>
      </c>
      <c r="AR120" s="138">
        <f t="shared" ca="1" si="220"/>
        <v>0.40600833924806962</v>
      </c>
      <c r="AS120" s="138">
        <f t="shared" ca="1" si="220"/>
        <v>0.63045783267808153</v>
      </c>
      <c r="AT120" s="138">
        <f t="shared" ca="1" si="220"/>
        <v>0.96965283245606126</v>
      </c>
      <c r="AU120" s="138">
        <f t="shared" ca="1" si="220"/>
        <v>1.4761474767723179</v>
      </c>
      <c r="AV120" s="138">
        <f t="shared" ca="1" si="220"/>
        <v>2.222722693559728</v>
      </c>
      <c r="AW120" s="138">
        <f t="shared" ca="1" si="220"/>
        <v>3.3078408822529037</v>
      </c>
      <c r="AX120" s="138">
        <f t="shared" ca="1" si="220"/>
        <v>4.8611720008273096</v>
      </c>
      <c r="AY120" s="138">
        <f t="shared" ca="1" si="220"/>
        <v>7.0482040111266562</v>
      </c>
      <c r="AZ120" s="138">
        <f t="shared" ca="1" si="220"/>
        <v>10.072385173131922</v>
      </c>
      <c r="BA120" s="138">
        <f t="shared" ca="1" si="220"/>
        <v>14.172661706209549</v>
      </c>
      <c r="BB120" s="138">
        <f t="shared" ca="1" si="220"/>
        <v>19.613881142984443</v>
      </c>
      <c r="BC120" s="138">
        <f t="shared" ca="1" si="220"/>
        <v>26.667683898246509</v>
      </c>
      <c r="BD120" s="138">
        <f t="shared" ca="1" si="220"/>
        <v>35.582685245721123</v>
      </c>
      <c r="BE120" s="138">
        <f t="shared" ca="1" si="220"/>
        <v>46.54543806217405</v>
      </c>
      <c r="BF120" s="138">
        <f t="shared" ca="1" si="220"/>
        <v>59.638030926247112</v>
      </c>
      <c r="BG120" s="138">
        <f t="shared" ca="1" si="220"/>
        <v>74.803542086621206</v>
      </c>
      <c r="BH120" s="138">
        <f t="shared" ca="1" si="220"/>
        <v>91.834802737969028</v>
      </c>
      <c r="BI120" s="138">
        <f t="shared" ca="1" si="220"/>
        <v>110.40118600565266</v>
      </c>
      <c r="BJ120" s="138">
        <f t="shared" ca="1" si="220"/>
        <v>130.11797286554759</v>
      </c>
      <c r="BK120" s="138">
        <f t="shared" ca="1" si="220"/>
        <v>150.64174918681721</v>
      </c>
      <c r="BL120" s="138">
        <f t="shared" ca="1" si="220"/>
        <v>171.750824840013</v>
      </c>
      <c r="BM120" s="138">
        <f t="shared" ca="1" si="220"/>
        <v>193.36290688663138</v>
      </c>
      <c r="BN120" s="138">
        <f t="shared" ref="BN120:BS120" ca="1" si="221">IF(ISBLANK(BO120),MAX(BN48-X,0),IF(BO121="","",(BO120*p+BO121*(1-p))/(EXP(r_*T/n))))</f>
        <v>215.47849324258894</v>
      </c>
      <c r="BO120" s="138">
        <f t="shared" ca="1" si="221"/>
        <v>238.10929048862999</v>
      </c>
      <c r="BP120" s="138">
        <f t="shared" ca="1" si="221"/>
        <v>261.26727738458186</v>
      </c>
      <c r="BQ120" s="138">
        <f t="shared" ca="1" si="221"/>
        <v>284.96471119754386</v>
      </c>
      <c r="BR120" s="138">
        <f t="shared" ca="1" si="221"/>
        <v>309.21413417720686</v>
      </c>
      <c r="BS120" s="138">
        <f t="shared" ca="1" si="221"/>
        <v>334.02838018172451</v>
      </c>
    </row>
    <row r="121" spans="2:71" x14ac:dyDescent="0.2">
      <c r="B121" s="138" t="str">
        <f t="shared" ref="B121:AG121" ca="1" si="222">IF(ISBLANK(C121),MAX(B49-X,0),IF(C122="","",(C121*p+C122*(1-p))/(EXP(r_*T/n))))</f>
        <v/>
      </c>
      <c r="C121" s="138" t="str">
        <f t="shared" ca="1" si="222"/>
        <v/>
      </c>
      <c r="D121" s="138" t="str">
        <f t="shared" ca="1" si="222"/>
        <v/>
      </c>
      <c r="E121" s="138" t="str">
        <f t="shared" ca="1" si="222"/>
        <v/>
      </c>
      <c r="F121" s="138" t="str">
        <f t="shared" ca="1" si="222"/>
        <v/>
      </c>
      <c r="G121" s="138" t="str">
        <f t="shared" ca="1" si="222"/>
        <v/>
      </c>
      <c r="H121" s="138" t="str">
        <f t="shared" ca="1" si="222"/>
        <v/>
      </c>
      <c r="I121" s="138" t="str">
        <f t="shared" ca="1" si="222"/>
        <v/>
      </c>
      <c r="J121" s="138" t="str">
        <f t="shared" ca="1" si="222"/>
        <v/>
      </c>
      <c r="K121" s="138" t="str">
        <f t="shared" ca="1" si="222"/>
        <v/>
      </c>
      <c r="L121" s="138" t="str">
        <f t="shared" ca="1" si="222"/>
        <v/>
      </c>
      <c r="M121" s="138" t="str">
        <f t="shared" ca="1" si="222"/>
        <v/>
      </c>
      <c r="N121" s="138" t="str">
        <f t="shared" ca="1" si="222"/>
        <v/>
      </c>
      <c r="O121" s="138" t="str">
        <f t="shared" ca="1" si="222"/>
        <v/>
      </c>
      <c r="P121" s="138" t="str">
        <f t="shared" ca="1" si="222"/>
        <v/>
      </c>
      <c r="Q121" s="138" t="str">
        <f t="shared" ca="1" si="222"/>
        <v/>
      </c>
      <c r="R121" s="138" t="str">
        <f t="shared" ca="1" si="222"/>
        <v/>
      </c>
      <c r="S121" s="138" t="str">
        <f t="shared" ca="1" si="222"/>
        <v/>
      </c>
      <c r="T121" s="138" t="str">
        <f t="shared" ca="1" si="222"/>
        <v/>
      </c>
      <c r="U121" s="138" t="str">
        <f t="shared" ca="1" si="222"/>
        <v/>
      </c>
      <c r="V121" s="138" t="str">
        <f t="shared" ca="1" si="222"/>
        <v/>
      </c>
      <c r="W121" s="138" t="str">
        <f t="shared" ca="1" si="222"/>
        <v/>
      </c>
      <c r="X121" s="138" t="str">
        <f t="shared" ca="1" si="222"/>
        <v/>
      </c>
      <c r="Y121" s="138" t="str">
        <f t="shared" ca="1" si="222"/>
        <v/>
      </c>
      <c r="Z121" s="138" t="str">
        <f t="shared" ca="1" si="222"/>
        <v/>
      </c>
      <c r="AA121" s="138" t="str">
        <f t="shared" ca="1" si="222"/>
        <v/>
      </c>
      <c r="AB121" s="138" t="str">
        <f t="shared" ca="1" si="222"/>
        <v/>
      </c>
      <c r="AC121" s="138" t="str">
        <f t="shared" ca="1" si="222"/>
        <v/>
      </c>
      <c r="AD121" s="138">
        <f t="shared" ca="1" si="222"/>
        <v>7.4232804757909743E-5</v>
      </c>
      <c r="AE121" s="138">
        <f t="shared" ca="1" si="222"/>
        <v>1.2923971388767056E-4</v>
      </c>
      <c r="AF121" s="138">
        <f t="shared" ca="1" si="222"/>
        <v>2.241823990480401E-4</v>
      </c>
      <c r="AG121" s="138">
        <f t="shared" ca="1" si="222"/>
        <v>3.8737605811314438E-4</v>
      </c>
      <c r="AH121" s="138">
        <f t="shared" ref="AH121:BM121" ca="1" si="223">IF(ISBLANK(AI121),MAX(AH49-X,0),IF(AI122="","",(AI121*p+AI122*(1-p))/(EXP(r_*T/n))))</f>
        <v>6.6665960685006922E-4</v>
      </c>
      <c r="AI121" s="138">
        <f t="shared" ca="1" si="223"/>
        <v>1.1424137402794758E-3</v>
      </c>
      <c r="AJ121" s="138">
        <f t="shared" ca="1" si="223"/>
        <v>1.9489073363652993E-3</v>
      </c>
      <c r="AK121" s="138">
        <f t="shared" ca="1" si="223"/>
        <v>3.3090252715394131E-3</v>
      </c>
      <c r="AL121" s="138">
        <f t="shared" ca="1" si="223"/>
        <v>5.590284695721994E-3</v>
      </c>
      <c r="AM121" s="138">
        <f t="shared" ca="1" si="223"/>
        <v>9.3943515110435499E-3</v>
      </c>
      <c r="AN121" s="138">
        <f t="shared" ca="1" si="223"/>
        <v>1.5698639647367327E-2</v>
      </c>
      <c r="AO121" s="138">
        <f t="shared" ca="1" si="223"/>
        <v>2.6077795432466046E-2</v>
      </c>
      <c r="AP121" s="138">
        <f t="shared" ca="1" si="223"/>
        <v>4.3045854737420085E-2</v>
      </c>
      <c r="AQ121" s="138">
        <f t="shared" ca="1" si="223"/>
        <v>7.0577540199300598E-2</v>
      </c>
      <c r="AR121" s="138">
        <f t="shared" ca="1" si="223"/>
        <v>0.11489019454894434</v>
      </c>
      <c r="AS121" s="138">
        <f t="shared" ca="1" si="223"/>
        <v>0.18559604818732817</v>
      </c>
      <c r="AT121" s="138">
        <f t="shared" ca="1" si="223"/>
        <v>0.29736591807909729</v>
      </c>
      <c r="AU121" s="138">
        <f t="shared" ca="1" si="223"/>
        <v>0.4722747157937901</v>
      </c>
      <c r="AV121" s="138">
        <f t="shared" ca="1" si="223"/>
        <v>0.74301544638843586</v>
      </c>
      <c r="AW121" s="138">
        <f t="shared" ca="1" si="223"/>
        <v>1.1571525274673775</v>
      </c>
      <c r="AX121" s="138">
        <f t="shared" ca="1" si="223"/>
        <v>1.782506962017584</v>
      </c>
      <c r="AY121" s="138">
        <f t="shared" ca="1" si="223"/>
        <v>2.7135824227553149</v>
      </c>
      <c r="AZ121" s="138">
        <f t="shared" ca="1" si="223"/>
        <v>4.0786004964186828</v>
      </c>
      <c r="BA121" s="138">
        <f t="shared" ca="1" si="223"/>
        <v>6.046165990267788</v>
      </c>
      <c r="BB121" s="138">
        <f t="shared" ca="1" si="223"/>
        <v>8.8298117750386709</v>
      </c>
      <c r="BC121" s="138">
        <f t="shared" ca="1" si="223"/>
        <v>12.687743708482916</v>
      </c>
      <c r="BD121" s="138">
        <f t="shared" ca="1" si="223"/>
        <v>17.914249191940741</v>
      </c>
      <c r="BE121" s="138">
        <f t="shared" ca="1" si="223"/>
        <v>24.8189310421077</v>
      </c>
      <c r="BF121" s="138">
        <f t="shared" ca="1" si="223"/>
        <v>33.690970573549883</v>
      </c>
      <c r="BG121" s="138">
        <f t="shared" ca="1" si="223"/>
        <v>44.749004627159962</v>
      </c>
      <c r="BH121" s="138">
        <f t="shared" ca="1" si="223"/>
        <v>58.083680682943672</v>
      </c>
      <c r="BI121" s="138">
        <f t="shared" ca="1" si="223"/>
        <v>73.609069204951339</v>
      </c>
      <c r="BJ121" s="138">
        <f t="shared" ca="1" si="223"/>
        <v>91.047635755724599</v>
      </c>
      <c r="BK121" s="138">
        <f t="shared" ca="1" si="223"/>
        <v>109.97404657845311</v>
      </c>
      <c r="BL121" s="138">
        <f t="shared" ca="1" si="223"/>
        <v>129.92528824033886</v>
      </c>
      <c r="BM121" s="138">
        <f t="shared" ca="1" si="223"/>
        <v>150.54272632453333</v>
      </c>
      <c r="BN121" s="138">
        <f t="shared" ref="BN121:BS121" ca="1" si="224">IF(ISBLANK(BO121),MAX(BN49-X,0),IF(BO122="","",(BO121*p+BO122*(1-p))/(EXP(r_*T/n))))</f>
        <v>171.6627395416285</v>
      </c>
      <c r="BO121" s="138">
        <f t="shared" ca="1" si="224"/>
        <v>193.27481648170479</v>
      </c>
      <c r="BP121" s="138">
        <f t="shared" ca="1" si="224"/>
        <v>215.39039773082419</v>
      </c>
      <c r="BQ121" s="138">
        <f t="shared" ca="1" si="224"/>
        <v>238.02118986973102</v>
      </c>
      <c r="BR121" s="138">
        <f t="shared" ca="1" si="224"/>
        <v>261.17917165825264</v>
      </c>
      <c r="BS121" s="138">
        <f t="shared" ca="1" si="224"/>
        <v>284.87660036348825</v>
      </c>
    </row>
    <row r="122" spans="2:71" x14ac:dyDescent="0.2">
      <c r="B122" s="138" t="str">
        <f t="shared" ref="B122:AG122" ca="1" si="225">IF(ISBLANK(C122),MAX(B50-X,0),IF(C123="","",(C122*p+C123*(1-p))/(EXP(r_*T/n))))</f>
        <v/>
      </c>
      <c r="C122" s="138" t="str">
        <f t="shared" ca="1" si="225"/>
        <v/>
      </c>
      <c r="D122" s="138" t="str">
        <f t="shared" ca="1" si="225"/>
        <v/>
      </c>
      <c r="E122" s="138" t="str">
        <f t="shared" ca="1" si="225"/>
        <v/>
      </c>
      <c r="F122" s="138" t="str">
        <f t="shared" ca="1" si="225"/>
        <v/>
      </c>
      <c r="G122" s="138" t="str">
        <f t="shared" ca="1" si="225"/>
        <v/>
      </c>
      <c r="H122" s="138" t="str">
        <f t="shared" ca="1" si="225"/>
        <v/>
      </c>
      <c r="I122" s="138" t="str">
        <f t="shared" ca="1" si="225"/>
        <v/>
      </c>
      <c r="J122" s="138" t="str">
        <f t="shared" ca="1" si="225"/>
        <v/>
      </c>
      <c r="K122" s="138" t="str">
        <f t="shared" ca="1" si="225"/>
        <v/>
      </c>
      <c r="L122" s="138" t="str">
        <f t="shared" ca="1" si="225"/>
        <v/>
      </c>
      <c r="M122" s="138" t="str">
        <f t="shared" ca="1" si="225"/>
        <v/>
      </c>
      <c r="N122" s="138" t="str">
        <f t="shared" ca="1" si="225"/>
        <v/>
      </c>
      <c r="O122" s="138" t="str">
        <f t="shared" ca="1" si="225"/>
        <v/>
      </c>
      <c r="P122" s="138" t="str">
        <f t="shared" ca="1" si="225"/>
        <v/>
      </c>
      <c r="Q122" s="138" t="str">
        <f t="shared" ca="1" si="225"/>
        <v/>
      </c>
      <c r="R122" s="138" t="str">
        <f t="shared" ca="1" si="225"/>
        <v/>
      </c>
      <c r="S122" s="138" t="str">
        <f t="shared" ca="1" si="225"/>
        <v/>
      </c>
      <c r="T122" s="138" t="str">
        <f t="shared" ca="1" si="225"/>
        <v/>
      </c>
      <c r="U122" s="138" t="str">
        <f t="shared" ca="1" si="225"/>
        <v/>
      </c>
      <c r="V122" s="138" t="str">
        <f t="shared" ca="1" si="225"/>
        <v/>
      </c>
      <c r="W122" s="138" t="str">
        <f t="shared" ca="1" si="225"/>
        <v/>
      </c>
      <c r="X122" s="138" t="str">
        <f t="shared" ca="1" si="225"/>
        <v/>
      </c>
      <c r="Y122" s="138" t="str">
        <f t="shared" ca="1" si="225"/>
        <v/>
      </c>
      <c r="Z122" s="138" t="str">
        <f t="shared" ca="1" si="225"/>
        <v/>
      </c>
      <c r="AA122" s="138" t="str">
        <f t="shared" ca="1" si="225"/>
        <v/>
      </c>
      <c r="AB122" s="138" t="str">
        <f t="shared" ca="1" si="225"/>
        <v/>
      </c>
      <c r="AC122" s="138" t="str">
        <f t="shared" ca="1" si="225"/>
        <v/>
      </c>
      <c r="AD122" s="138" t="str">
        <f t="shared" ca="1" si="225"/>
        <v/>
      </c>
      <c r="AE122" s="138">
        <f t="shared" ca="1" si="225"/>
        <v>2.0212408243258818E-5</v>
      </c>
      <c r="AF122" s="138">
        <f t="shared" ca="1" si="225"/>
        <v>3.5999891015902721E-5</v>
      </c>
      <c r="AG122" s="138">
        <f t="shared" ca="1" si="225"/>
        <v>6.3915964435894563E-5</v>
      </c>
      <c r="AH122" s="138">
        <f t="shared" ref="AH122:BM122" ca="1" si="226">IF(ISBLANK(AI122),MAX(AH50-X,0),IF(AI123="","",(AI122*p+AI123*(1-p))/(EXP(r_*T/n))))</f>
        <v>1.1310247958597917E-4</v>
      </c>
      <c r="AI122" s="138">
        <f t="shared" ca="1" si="226"/>
        <v>1.9944063914939265E-4</v>
      </c>
      <c r="AJ122" s="138">
        <f t="shared" ca="1" si="226"/>
        <v>3.5039028417697103E-4</v>
      </c>
      <c r="AK122" s="138">
        <f t="shared" ca="1" si="226"/>
        <v>6.1319525056617943E-4</v>
      </c>
      <c r="AL122" s="138">
        <f t="shared" ca="1" si="226"/>
        <v>1.0687052088965254E-3</v>
      </c>
      <c r="AM122" s="138">
        <f t="shared" ca="1" si="226"/>
        <v>1.8544937816946921E-3</v>
      </c>
      <c r="AN122" s="138">
        <f t="shared" ca="1" si="226"/>
        <v>3.2032285057344168E-3</v>
      </c>
      <c r="AO122" s="138">
        <f t="shared" ca="1" si="226"/>
        <v>5.505821582661519E-3</v>
      </c>
      <c r="AP122" s="138">
        <f t="shared" ca="1" si="226"/>
        <v>9.4144123984810837E-3</v>
      </c>
      <c r="AQ122" s="138">
        <f t="shared" ca="1" si="226"/>
        <v>1.6008608888680036E-2</v>
      </c>
      <c r="AR122" s="138">
        <f t="shared" ca="1" si="226"/>
        <v>2.7060842477774311E-2</v>
      </c>
      <c r="AS122" s="138">
        <f t="shared" ca="1" si="226"/>
        <v>4.5454641283242773E-2</v>
      </c>
      <c r="AT122" s="138">
        <f t="shared" ca="1" si="226"/>
        <v>7.5834691657909653E-2</v>
      </c>
      <c r="AU122" s="138">
        <f t="shared" ca="1" si="226"/>
        <v>0.12560104118176532</v>
      </c>
      <c r="AV122" s="138">
        <f t="shared" ca="1" si="226"/>
        <v>0.20640182652018055</v>
      </c>
      <c r="AW122" s="138">
        <f t="shared" ca="1" si="226"/>
        <v>0.33632679980928049</v>
      </c>
      <c r="AX122" s="138">
        <f t="shared" ca="1" si="226"/>
        <v>0.54304940623238585</v>
      </c>
      <c r="AY122" s="138">
        <f t="shared" ca="1" si="226"/>
        <v>0.8681901708164742</v>
      </c>
      <c r="AZ122" s="138">
        <f t="shared" ca="1" si="226"/>
        <v>1.3731451916978301</v>
      </c>
      <c r="BA122" s="138">
        <f t="shared" ca="1" si="226"/>
        <v>2.1464855534394278</v>
      </c>
      <c r="BB122" s="138">
        <f t="shared" ca="1" si="226"/>
        <v>3.3127061627446484</v>
      </c>
      <c r="BC122" s="138">
        <f t="shared" ca="1" si="226"/>
        <v>5.0414856940762887</v>
      </c>
      <c r="BD122" s="138">
        <f t="shared" ca="1" si="226"/>
        <v>7.5556196364092649</v>
      </c>
      <c r="BE122" s="138">
        <f t="shared" ca="1" si="226"/>
        <v>11.134386090432358</v>
      </c>
      <c r="BF122" s="138">
        <f t="shared" ca="1" si="226"/>
        <v>16.107481873668892</v>
      </c>
      <c r="BG122" s="138">
        <f t="shared" ca="1" si="226"/>
        <v>22.833411776949518</v>
      </c>
      <c r="BH122" s="138">
        <f t="shared" ca="1" si="226"/>
        <v>31.656551570425414</v>
      </c>
      <c r="BI122" s="138">
        <f t="shared" ca="1" si="226"/>
        <v>42.840996757988101</v>
      </c>
      <c r="BJ122" s="138">
        <f t="shared" ca="1" si="226"/>
        <v>56.489006237141446</v>
      </c>
      <c r="BK122" s="138">
        <f t="shared" ca="1" si="226"/>
        <v>72.468185234372442</v>
      </c>
      <c r="BL122" s="138">
        <f t="shared" ca="1" si="226"/>
        <v>90.390160874985199</v>
      </c>
      <c r="BM122" s="138">
        <f t="shared" ca="1" si="226"/>
        <v>109.68934328492605</v>
      </c>
      <c r="BN122" s="138">
        <f t="shared" ref="BN122:BS122" ca="1" si="227">IF(ISBLANK(BO122),MAX(BN50-X,0),IF(BO123="","",(BO122*p+BO123*(1-p))/(EXP(r_*T/n))))</f>
        <v>129.81551089677495</v>
      </c>
      <c r="BO122" s="138">
        <f t="shared" ca="1" si="227"/>
        <v>150.45463591960672</v>
      </c>
      <c r="BP122" s="138">
        <f t="shared" ca="1" si="227"/>
        <v>171.57464402986375</v>
      </c>
      <c r="BQ122" s="138">
        <f t="shared" ca="1" si="227"/>
        <v>193.18671586280581</v>
      </c>
      <c r="BR122" s="138">
        <f t="shared" ca="1" si="227"/>
        <v>215.30229200449497</v>
      </c>
      <c r="BS122" s="138">
        <f t="shared" ca="1" si="227"/>
        <v>237.93307903567541</v>
      </c>
    </row>
    <row r="123" spans="2:71" x14ac:dyDescent="0.2">
      <c r="B123" s="138" t="str">
        <f t="shared" ref="B123:AG123" ca="1" si="228">IF(ISBLANK(C123),MAX(B51-X,0),IF(C124="","",(C123*p+C124*(1-p))/(EXP(r_*T/n))))</f>
        <v/>
      </c>
      <c r="C123" s="138" t="str">
        <f t="shared" ca="1" si="228"/>
        <v/>
      </c>
      <c r="D123" s="138" t="str">
        <f t="shared" ca="1" si="228"/>
        <v/>
      </c>
      <c r="E123" s="138" t="str">
        <f t="shared" ca="1" si="228"/>
        <v/>
      </c>
      <c r="F123" s="138" t="str">
        <f t="shared" ca="1" si="228"/>
        <v/>
      </c>
      <c r="G123" s="138" t="str">
        <f t="shared" ca="1" si="228"/>
        <v/>
      </c>
      <c r="H123" s="138" t="str">
        <f t="shared" ca="1" si="228"/>
        <v/>
      </c>
      <c r="I123" s="138" t="str">
        <f t="shared" ca="1" si="228"/>
        <v/>
      </c>
      <c r="J123" s="138" t="str">
        <f t="shared" ca="1" si="228"/>
        <v/>
      </c>
      <c r="K123" s="138" t="str">
        <f t="shared" ca="1" si="228"/>
        <v/>
      </c>
      <c r="L123" s="138" t="str">
        <f t="shared" ca="1" si="228"/>
        <v/>
      </c>
      <c r="M123" s="138" t="str">
        <f t="shared" ca="1" si="228"/>
        <v/>
      </c>
      <c r="N123" s="138" t="str">
        <f t="shared" ca="1" si="228"/>
        <v/>
      </c>
      <c r="O123" s="138" t="str">
        <f t="shared" ca="1" si="228"/>
        <v/>
      </c>
      <c r="P123" s="138" t="str">
        <f t="shared" ca="1" si="228"/>
        <v/>
      </c>
      <c r="Q123" s="138" t="str">
        <f t="shared" ca="1" si="228"/>
        <v/>
      </c>
      <c r="R123" s="138" t="str">
        <f t="shared" ca="1" si="228"/>
        <v/>
      </c>
      <c r="S123" s="138" t="str">
        <f t="shared" ca="1" si="228"/>
        <v/>
      </c>
      <c r="T123" s="138" t="str">
        <f t="shared" ca="1" si="228"/>
        <v/>
      </c>
      <c r="U123" s="138" t="str">
        <f t="shared" ca="1" si="228"/>
        <v/>
      </c>
      <c r="V123" s="138" t="str">
        <f t="shared" ca="1" si="228"/>
        <v/>
      </c>
      <c r="W123" s="138" t="str">
        <f t="shared" ca="1" si="228"/>
        <v/>
      </c>
      <c r="X123" s="138" t="str">
        <f t="shared" ca="1" si="228"/>
        <v/>
      </c>
      <c r="Y123" s="138" t="str">
        <f t="shared" ca="1" si="228"/>
        <v/>
      </c>
      <c r="Z123" s="138" t="str">
        <f t="shared" ca="1" si="228"/>
        <v/>
      </c>
      <c r="AA123" s="138" t="str">
        <f t="shared" ca="1" si="228"/>
        <v/>
      </c>
      <c r="AB123" s="138" t="str">
        <f t="shared" ca="1" si="228"/>
        <v/>
      </c>
      <c r="AC123" s="138" t="str">
        <f t="shared" ca="1" si="228"/>
        <v/>
      </c>
      <c r="AD123" s="138" t="str">
        <f t="shared" ca="1" si="228"/>
        <v/>
      </c>
      <c r="AE123" s="138" t="str">
        <f t="shared" ca="1" si="228"/>
        <v/>
      </c>
      <c r="AF123" s="138">
        <f t="shared" ca="1" si="228"/>
        <v>4.7079379445908451E-6</v>
      </c>
      <c r="AG123" s="138">
        <f t="shared" ca="1" si="228"/>
        <v>8.5842816581057786E-6</v>
      </c>
      <c r="AH123" s="138">
        <f t="shared" ref="AH123:BM123" ca="1" si="229">IF(ISBLANK(AI123),MAX(AH51-X,0),IF(AI124="","",(AI123*p+AI124*(1-p))/(EXP(r_*T/n))))</f>
        <v>1.5611294042749869E-5</v>
      </c>
      <c r="AI123" s="138">
        <f t="shared" ca="1" si="229"/>
        <v>2.8312345802524693E-5</v>
      </c>
      <c r="AJ123" s="138">
        <f t="shared" ca="1" si="229"/>
        <v>5.1197685866139346E-5</v>
      </c>
      <c r="AK123" s="138">
        <f t="shared" ca="1" si="229"/>
        <v>9.2298060778131662E-5</v>
      </c>
      <c r="AL123" s="138">
        <f t="shared" ca="1" si="229"/>
        <v>1.6585438765907208E-4</v>
      </c>
      <c r="AM123" s="138">
        <f t="shared" ca="1" si="229"/>
        <v>2.9701018588324614E-4</v>
      </c>
      <c r="AN123" s="138">
        <f t="shared" ca="1" si="229"/>
        <v>5.2995167244866616E-4</v>
      </c>
      <c r="AO123" s="138">
        <f t="shared" ca="1" si="229"/>
        <v>9.4194192931898696E-4</v>
      </c>
      <c r="AP123" s="138">
        <f t="shared" ca="1" si="229"/>
        <v>1.6673553215362361E-3</v>
      </c>
      <c r="AQ123" s="138">
        <f t="shared" ca="1" si="229"/>
        <v>2.9385377007821174E-3</v>
      </c>
      <c r="AR123" s="138">
        <f t="shared" ca="1" si="229"/>
        <v>5.1547154657248986E-3</v>
      </c>
      <c r="AS123" s="138">
        <f t="shared" ca="1" si="229"/>
        <v>8.9971815040415255E-3</v>
      </c>
      <c r="AT123" s="138">
        <f t="shared" ca="1" si="229"/>
        <v>1.5619949148923878E-2</v>
      </c>
      <c r="AU123" s="138">
        <f t="shared" ca="1" si="229"/>
        <v>2.6961865554173806E-2</v>
      </c>
      <c r="AV123" s="138">
        <f t="shared" ca="1" si="229"/>
        <v>4.6251267471698838E-2</v>
      </c>
      <c r="AW123" s="138">
        <f t="shared" ca="1" si="229"/>
        <v>7.881054179860178E-2</v>
      </c>
      <c r="AX123" s="138">
        <f t="shared" ca="1" si="229"/>
        <v>0.13331821737875385</v>
      </c>
      <c r="AY123" s="138">
        <f t="shared" ca="1" si="229"/>
        <v>0.223751808405034</v>
      </c>
      <c r="AZ123" s="138">
        <f t="shared" ca="1" si="229"/>
        <v>0.37231264467362141</v>
      </c>
      <c r="BA123" s="138">
        <f t="shared" ca="1" si="229"/>
        <v>0.61371204437443339</v>
      </c>
      <c r="BB123" s="138">
        <f t="shared" ca="1" si="229"/>
        <v>1.0012461470459204</v>
      </c>
      <c r="BC123" s="138">
        <f t="shared" ca="1" si="229"/>
        <v>1.6150437319093665</v>
      </c>
      <c r="BD123" s="138">
        <f t="shared" ca="1" si="229"/>
        <v>2.5726305351770402</v>
      </c>
      <c r="BE123" s="138">
        <f t="shared" ca="1" si="229"/>
        <v>4.0413492556590462</v>
      </c>
      <c r="BF123" s="138">
        <f t="shared" ca="1" si="229"/>
        <v>6.2509877778720657</v>
      </c>
      <c r="BG123" s="138">
        <f t="shared" ca="1" si="229"/>
        <v>9.5029850175026276</v>
      </c>
      <c r="BH123" s="138">
        <f t="shared" ca="1" si="229"/>
        <v>14.169764779981747</v>
      </c>
      <c r="BI123" s="138">
        <f t="shared" ca="1" si="229"/>
        <v>20.674595351770254</v>
      </c>
      <c r="BJ123" s="138">
        <f t="shared" ca="1" si="229"/>
        <v>29.440561856385685</v>
      </c>
      <c r="BK123" s="138">
        <f t="shared" ca="1" si="229"/>
        <v>40.800416644612092</v>
      </c>
      <c r="BL123" s="138">
        <f t="shared" ca="1" si="229"/>
        <v>54.873176728629012</v>
      </c>
      <c r="BM123" s="138">
        <f t="shared" ca="1" si="229"/>
        <v>71.444490816127072</v>
      </c>
      <c r="BN123" s="138">
        <f t="shared" ref="BN123:BS123" ca="1" si="230">IF(ISBLANK(BO123),MAX(BN51-X,0),IF(BO124="","",(BO123*p+BO124*(1-p))/(EXP(r_*T/n))))</f>
        <v>89.933608968970589</v>
      </c>
      <c r="BO123" s="138">
        <f t="shared" ca="1" si="230"/>
        <v>109.55825196543196</v>
      </c>
      <c r="BP123" s="138">
        <f t="shared" ca="1" si="230"/>
        <v>129.72741538501018</v>
      </c>
      <c r="BQ123" s="138">
        <f t="shared" ca="1" si="230"/>
        <v>150.36653530070774</v>
      </c>
      <c r="BR123" s="138">
        <f t="shared" ca="1" si="230"/>
        <v>171.48653830353445</v>
      </c>
      <c r="BS123" s="138">
        <f t="shared" ca="1" si="230"/>
        <v>193.09860502875017</v>
      </c>
    </row>
    <row r="124" spans="2:71" x14ac:dyDescent="0.2">
      <c r="B124" s="138" t="str">
        <f t="shared" ref="B124:AG124" ca="1" si="231">IF(ISBLANK(C124),MAX(B52-X,0),IF(C125="","",(C124*p+C125*(1-p))/(EXP(r_*T/n))))</f>
        <v/>
      </c>
      <c r="C124" s="138" t="str">
        <f t="shared" ca="1" si="231"/>
        <v/>
      </c>
      <c r="D124" s="138" t="str">
        <f t="shared" ca="1" si="231"/>
        <v/>
      </c>
      <c r="E124" s="138" t="str">
        <f t="shared" ca="1" si="231"/>
        <v/>
      </c>
      <c r="F124" s="138" t="str">
        <f t="shared" ca="1" si="231"/>
        <v/>
      </c>
      <c r="G124" s="138" t="str">
        <f t="shared" ca="1" si="231"/>
        <v/>
      </c>
      <c r="H124" s="138" t="str">
        <f t="shared" ca="1" si="231"/>
        <v/>
      </c>
      <c r="I124" s="138" t="str">
        <f t="shared" ca="1" si="231"/>
        <v/>
      </c>
      <c r="J124" s="138" t="str">
        <f t="shared" ca="1" si="231"/>
        <v/>
      </c>
      <c r="K124" s="138" t="str">
        <f t="shared" ca="1" si="231"/>
        <v/>
      </c>
      <c r="L124" s="138" t="str">
        <f t="shared" ca="1" si="231"/>
        <v/>
      </c>
      <c r="M124" s="138" t="str">
        <f t="shared" ca="1" si="231"/>
        <v/>
      </c>
      <c r="N124" s="138" t="str">
        <f t="shared" ca="1" si="231"/>
        <v/>
      </c>
      <c r="O124" s="138" t="str">
        <f t="shared" ca="1" si="231"/>
        <v/>
      </c>
      <c r="P124" s="138" t="str">
        <f t="shared" ca="1" si="231"/>
        <v/>
      </c>
      <c r="Q124" s="138" t="str">
        <f t="shared" ca="1" si="231"/>
        <v/>
      </c>
      <c r="R124" s="138" t="str">
        <f t="shared" ca="1" si="231"/>
        <v/>
      </c>
      <c r="S124" s="138" t="str">
        <f t="shared" ca="1" si="231"/>
        <v/>
      </c>
      <c r="T124" s="138" t="str">
        <f t="shared" ca="1" si="231"/>
        <v/>
      </c>
      <c r="U124" s="138" t="str">
        <f t="shared" ca="1" si="231"/>
        <v/>
      </c>
      <c r="V124" s="138" t="str">
        <f t="shared" ca="1" si="231"/>
        <v/>
      </c>
      <c r="W124" s="138" t="str">
        <f t="shared" ca="1" si="231"/>
        <v/>
      </c>
      <c r="X124" s="138" t="str">
        <f t="shared" ca="1" si="231"/>
        <v/>
      </c>
      <c r="Y124" s="138" t="str">
        <f t="shared" ca="1" si="231"/>
        <v/>
      </c>
      <c r="Z124" s="138" t="str">
        <f t="shared" ca="1" si="231"/>
        <v/>
      </c>
      <c r="AA124" s="138" t="str">
        <f t="shared" ca="1" si="231"/>
        <v/>
      </c>
      <c r="AB124" s="138" t="str">
        <f t="shared" ca="1" si="231"/>
        <v/>
      </c>
      <c r="AC124" s="138" t="str">
        <f t="shared" ca="1" si="231"/>
        <v/>
      </c>
      <c r="AD124" s="138" t="str">
        <f t="shared" ca="1" si="231"/>
        <v/>
      </c>
      <c r="AE124" s="138" t="str">
        <f t="shared" ca="1" si="231"/>
        <v/>
      </c>
      <c r="AF124" s="138" t="str">
        <f t="shared" ca="1" si="231"/>
        <v/>
      </c>
      <c r="AG124" s="138">
        <f t="shared" ca="1" si="231"/>
        <v>9.0105376759098234E-7</v>
      </c>
      <c r="AH124" s="138">
        <f t="shared" ref="AH124:BM124" ca="1" si="232">IF(ISBLANK(AI124),MAX(AH52-X,0),IF(AI125="","",(AI124*p+AI125*(1-p))/(EXP(r_*T/n))))</f>
        <v>1.6831908183658111E-6</v>
      </c>
      <c r="AI124" s="138">
        <f t="shared" ca="1" si="232"/>
        <v>3.1378515598660198E-6</v>
      </c>
      <c r="AJ124" s="138">
        <f t="shared" ca="1" si="232"/>
        <v>5.8371436696008804E-6</v>
      </c>
      <c r="AK124" s="138">
        <f t="shared" ca="1" si="232"/>
        <v>1.0833928599065866E-5</v>
      </c>
      <c r="AL124" s="138">
        <f t="shared" ca="1" si="232"/>
        <v>2.0060117408916835E-5</v>
      </c>
      <c r="AM124" s="138">
        <f t="shared" ca="1" si="232"/>
        <v>3.7049501663901227E-5</v>
      </c>
      <c r="AN124" s="138">
        <f t="shared" ca="1" si="232"/>
        <v>6.8244357558986751E-5</v>
      </c>
      <c r="AO124" s="138">
        <f t="shared" ca="1" si="232"/>
        <v>1.2534719697592338E-4</v>
      </c>
      <c r="AP124" s="138">
        <f t="shared" ca="1" si="232"/>
        <v>2.2953409385141946E-4</v>
      </c>
      <c r="AQ124" s="138">
        <f t="shared" ca="1" si="232"/>
        <v>4.1896522877424026E-4</v>
      </c>
      <c r="AR124" s="138">
        <f t="shared" ca="1" si="232"/>
        <v>7.6209961913444285E-4</v>
      </c>
      <c r="AS124" s="138">
        <f t="shared" ca="1" si="232"/>
        <v>1.3811579851999796E-3</v>
      </c>
      <c r="AT124" s="138">
        <f t="shared" ca="1" si="232"/>
        <v>2.4931956797121109E-3</v>
      </c>
      <c r="AU124" s="138">
        <f t="shared" ca="1" si="232"/>
        <v>4.4814785934052352E-3</v>
      </c>
      <c r="AV124" s="138">
        <f t="shared" ca="1" si="232"/>
        <v>8.0185132556722313E-3</v>
      </c>
      <c r="AW124" s="138">
        <f t="shared" ca="1" si="232"/>
        <v>1.4276187919898183E-2</v>
      </c>
      <c r="AX124" s="138">
        <f t="shared" ca="1" si="232"/>
        <v>2.5281028879322445E-2</v>
      </c>
      <c r="AY124" s="138">
        <f t="shared" ca="1" si="232"/>
        <v>4.450778896098042E-2</v>
      </c>
      <c r="AZ124" s="138">
        <f t="shared" ca="1" si="232"/>
        <v>7.7857986337334484E-2</v>
      </c>
      <c r="BA124" s="138">
        <f t="shared" ca="1" si="232"/>
        <v>0.13524793201416363</v>
      </c>
      <c r="BB124" s="138">
        <f t="shared" ca="1" si="232"/>
        <v>0.23313853605612864</v>
      </c>
      <c r="BC124" s="138">
        <f t="shared" ca="1" si="232"/>
        <v>0.39847648732303598</v>
      </c>
      <c r="BD124" s="138">
        <f t="shared" ca="1" si="232"/>
        <v>0.67466770626478267</v>
      </c>
      <c r="BE124" s="138">
        <f t="shared" ca="1" si="232"/>
        <v>1.1303201806919185</v>
      </c>
      <c r="BF124" s="138">
        <f t="shared" ca="1" si="232"/>
        <v>1.8714608830747987</v>
      </c>
      <c r="BG124" s="138">
        <f t="shared" ca="1" si="232"/>
        <v>3.0575269751217005</v>
      </c>
      <c r="BH124" s="138">
        <f t="shared" ca="1" si="232"/>
        <v>4.9202691813892461</v>
      </c>
      <c r="BI124" s="138">
        <f t="shared" ca="1" si="232"/>
        <v>7.7822136005223594</v>
      </c>
      <c r="BJ124" s="138">
        <f t="shared" ca="1" si="232"/>
        <v>12.066857065162306</v>
      </c>
      <c r="BK124" s="138">
        <f t="shared" ca="1" si="232"/>
        <v>18.286060040337095</v>
      </c>
      <c r="BL124" s="138">
        <f t="shared" ca="1" si="232"/>
        <v>26.982548397264377</v>
      </c>
      <c r="BM124" s="138">
        <f t="shared" ca="1" si="232"/>
        <v>38.602794087428542</v>
      </c>
      <c r="BN124" s="138">
        <f t="shared" ref="BN124:BS124" ca="1" si="233">IF(ISBLANK(BO124),MAX(BN52-X,0),IF(BO125="","",(BO124*p+BO125*(1-p))/(EXP(r_*T/n))))</f>
        <v>53.292305535202281</v>
      </c>
      <c r="BO124" s="138">
        <f t="shared" ca="1" si="233"/>
        <v>70.668212307683334</v>
      </c>
      <c r="BP124" s="138">
        <f t="shared" ca="1" si="233"/>
        <v>89.760271211103884</v>
      </c>
      <c r="BQ124" s="138">
        <f t="shared" ca="1" si="233"/>
        <v>109.47015134653302</v>
      </c>
      <c r="BR124" s="138">
        <f t="shared" ca="1" si="233"/>
        <v>129.63930965868093</v>
      </c>
      <c r="BS124" s="138">
        <f t="shared" ca="1" si="233"/>
        <v>150.27842446665204</v>
      </c>
    </row>
    <row r="125" spans="2:71" x14ac:dyDescent="0.2">
      <c r="B125" s="138" t="str">
        <f t="shared" ref="B125:AG125" ca="1" si="234">IF(ISBLANK(C125),MAX(B53-X,0),IF(C126="","",(C125*p+C126*(1-p))/(EXP(r_*T/n))))</f>
        <v/>
      </c>
      <c r="C125" s="138" t="str">
        <f t="shared" ca="1" si="234"/>
        <v/>
      </c>
      <c r="D125" s="138" t="str">
        <f t="shared" ca="1" si="234"/>
        <v/>
      </c>
      <c r="E125" s="138" t="str">
        <f t="shared" ca="1" si="234"/>
        <v/>
      </c>
      <c r="F125" s="138" t="str">
        <f t="shared" ca="1" si="234"/>
        <v/>
      </c>
      <c r="G125" s="138" t="str">
        <f t="shared" ca="1" si="234"/>
        <v/>
      </c>
      <c r="H125" s="138" t="str">
        <f t="shared" ca="1" si="234"/>
        <v/>
      </c>
      <c r="I125" s="138" t="str">
        <f t="shared" ca="1" si="234"/>
        <v/>
      </c>
      <c r="J125" s="138" t="str">
        <f t="shared" ca="1" si="234"/>
        <v/>
      </c>
      <c r="K125" s="138" t="str">
        <f t="shared" ca="1" si="234"/>
        <v/>
      </c>
      <c r="L125" s="138" t="str">
        <f t="shared" ca="1" si="234"/>
        <v/>
      </c>
      <c r="M125" s="138" t="str">
        <f t="shared" ca="1" si="234"/>
        <v/>
      </c>
      <c r="N125" s="138" t="str">
        <f t="shared" ca="1" si="234"/>
        <v/>
      </c>
      <c r="O125" s="138" t="str">
        <f t="shared" ca="1" si="234"/>
        <v/>
      </c>
      <c r="P125" s="138" t="str">
        <f t="shared" ca="1" si="234"/>
        <v/>
      </c>
      <c r="Q125" s="138" t="str">
        <f t="shared" ca="1" si="234"/>
        <v/>
      </c>
      <c r="R125" s="138" t="str">
        <f t="shared" ca="1" si="234"/>
        <v/>
      </c>
      <c r="S125" s="138" t="str">
        <f t="shared" ca="1" si="234"/>
        <v/>
      </c>
      <c r="T125" s="138" t="str">
        <f t="shared" ca="1" si="234"/>
        <v/>
      </c>
      <c r="U125" s="138" t="str">
        <f t="shared" ca="1" si="234"/>
        <v/>
      </c>
      <c r="V125" s="138" t="str">
        <f t="shared" ca="1" si="234"/>
        <v/>
      </c>
      <c r="W125" s="138" t="str">
        <f t="shared" ca="1" si="234"/>
        <v/>
      </c>
      <c r="X125" s="138" t="str">
        <f t="shared" ca="1" si="234"/>
        <v/>
      </c>
      <c r="Y125" s="138" t="str">
        <f t="shared" ca="1" si="234"/>
        <v/>
      </c>
      <c r="Z125" s="138" t="str">
        <f t="shared" ca="1" si="234"/>
        <v/>
      </c>
      <c r="AA125" s="138" t="str">
        <f t="shared" ca="1" si="234"/>
        <v/>
      </c>
      <c r="AB125" s="138" t="str">
        <f t="shared" ca="1" si="234"/>
        <v/>
      </c>
      <c r="AC125" s="138" t="str">
        <f t="shared" ca="1" si="234"/>
        <v/>
      </c>
      <c r="AD125" s="138" t="str">
        <f t="shared" ca="1" si="234"/>
        <v/>
      </c>
      <c r="AE125" s="138" t="str">
        <f t="shared" ca="1" si="234"/>
        <v/>
      </c>
      <c r="AF125" s="138" t="str">
        <f t="shared" ca="1" si="234"/>
        <v/>
      </c>
      <c r="AG125" s="138" t="str">
        <f t="shared" ca="1" si="234"/>
        <v/>
      </c>
      <c r="AH125" s="138">
        <f t="shared" ref="AH125:BM125" ca="1" si="235">IF(ISBLANK(AI125),MAX(AH53-X,0),IF(AI126="","",(AI125*p+AI126*(1-p))/(EXP(r_*T/n))))</f>
        <v>1.3292607962773419E-7</v>
      </c>
      <c r="AI125" s="138">
        <f t="shared" ca="1" si="235"/>
        <v>2.5458629271093985E-7</v>
      </c>
      <c r="AJ125" s="138">
        <f t="shared" ca="1" si="235"/>
        <v>4.8691145338528923E-7</v>
      </c>
      <c r="AK125" s="138">
        <f t="shared" ca="1" si="235"/>
        <v>9.2986865541079509E-7</v>
      </c>
      <c r="AL125" s="138">
        <f t="shared" ca="1" si="235"/>
        <v>1.7730195825032992E-6</v>
      </c>
      <c r="AM125" s="138">
        <f t="shared" ca="1" si="235"/>
        <v>3.3750970472143689E-6</v>
      </c>
      <c r="AN125" s="138">
        <f t="shared" ca="1" si="235"/>
        <v>6.4135247749960751E-6</v>
      </c>
      <c r="AO125" s="138">
        <f t="shared" ca="1" si="235"/>
        <v>1.2164606687607037E-5</v>
      </c>
      <c r="AP125" s="138">
        <f t="shared" ca="1" si="235"/>
        <v>2.3027070331503874E-5</v>
      </c>
      <c r="AQ125" s="138">
        <f t="shared" ca="1" si="235"/>
        <v>4.349728129252689E-5</v>
      </c>
      <c r="AR125" s="138">
        <f t="shared" ca="1" si="235"/>
        <v>8.1979659440604115E-5</v>
      </c>
      <c r="AS125" s="138">
        <f t="shared" ca="1" si="235"/>
        <v>1.5413522956354679E-4</v>
      </c>
      <c r="AT125" s="138">
        <f t="shared" ca="1" si="235"/>
        <v>2.8905021406231942E-4</v>
      </c>
      <c r="AU125" s="138">
        <f t="shared" ca="1" si="235"/>
        <v>5.4054947101265258E-4</v>
      </c>
      <c r="AV125" s="138">
        <f t="shared" ca="1" si="235"/>
        <v>1.0078447800789259E-3</v>
      </c>
      <c r="AW125" s="138">
        <f t="shared" ca="1" si="235"/>
        <v>1.873016865379464E-3</v>
      </c>
      <c r="AX125" s="138">
        <f t="shared" ca="1" si="235"/>
        <v>3.4686454400983109E-3</v>
      </c>
      <c r="AY125" s="138">
        <f t="shared" ca="1" si="235"/>
        <v>6.3990115383536677E-3</v>
      </c>
      <c r="AZ125" s="138">
        <f t="shared" ca="1" si="235"/>
        <v>1.1755648035525637E-2</v>
      </c>
      <c r="BA125" s="138">
        <f t="shared" ca="1" si="235"/>
        <v>2.1497338490153638E-2</v>
      </c>
      <c r="BB125" s="138">
        <f t="shared" ca="1" si="235"/>
        <v>3.9113292511491572E-2</v>
      </c>
      <c r="BC125" s="138">
        <f t="shared" ca="1" si="235"/>
        <v>7.0766962363796412E-2</v>
      </c>
      <c r="BD125" s="138">
        <f t="shared" ca="1" si="235"/>
        <v>0.12724153485578127</v>
      </c>
      <c r="BE125" s="138">
        <f t="shared" ca="1" si="235"/>
        <v>0.22719392517917508</v>
      </c>
      <c r="BF125" s="138">
        <f t="shared" ca="1" si="235"/>
        <v>0.40248630243195027</v>
      </c>
      <c r="BG125" s="138">
        <f t="shared" ca="1" si="235"/>
        <v>0.70669722757901599</v>
      </c>
      <c r="BH125" s="138">
        <f t="shared" ca="1" si="235"/>
        <v>1.2282543028345068</v>
      </c>
      <c r="BI125" s="138">
        <f t="shared" ca="1" si="235"/>
        <v>2.1097734292652737</v>
      </c>
      <c r="BJ125" s="138">
        <f t="shared" ca="1" si="235"/>
        <v>3.5746422195027772</v>
      </c>
      <c r="BK125" s="138">
        <f t="shared" ca="1" si="235"/>
        <v>5.9596135798579652</v>
      </c>
      <c r="BL125" s="138">
        <f t="shared" ca="1" si="235"/>
        <v>9.7462901535521667</v>
      </c>
      <c r="BM125" s="138">
        <f t="shared" ca="1" si="235"/>
        <v>15.572002775175285</v>
      </c>
      <c r="BN125" s="138">
        <f t="shared" ref="BN125:BS125" ca="1" si="236">IF(ISBLANK(BO125),MAX(BN53-X,0),IF(BO126="","",(BO125*p+BO126*(1-p))/(EXP(r_*T/n))))</f>
        <v>24.17888732050227</v>
      </c>
      <c r="BO125" s="138">
        <f t="shared" ca="1" si="236"/>
        <v>36.231453606796777</v>
      </c>
      <c r="BP125" s="138">
        <f t="shared" ca="1" si="236"/>
        <v>51.923716911161684</v>
      </c>
      <c r="BQ125" s="138">
        <f t="shared" ca="1" si="236"/>
        <v>70.41113294510896</v>
      </c>
      <c r="BR125" s="138">
        <f t="shared" ca="1" si="236"/>
        <v>89.672165484774624</v>
      </c>
      <c r="BS125" s="138">
        <f t="shared" ca="1" si="236"/>
        <v>109.38204051247737</v>
      </c>
    </row>
    <row r="126" spans="2:71" x14ac:dyDescent="0.2">
      <c r="B126" s="138" t="str">
        <f t="shared" ref="B126:AG126" ca="1" si="237">IF(ISBLANK(C126),MAX(B54-X,0),IF(C127="","",(C126*p+C127*(1-p))/(EXP(r_*T/n))))</f>
        <v/>
      </c>
      <c r="C126" s="138" t="str">
        <f t="shared" ca="1" si="237"/>
        <v/>
      </c>
      <c r="D126" s="138" t="str">
        <f t="shared" ca="1" si="237"/>
        <v/>
      </c>
      <c r="E126" s="138" t="str">
        <f t="shared" ca="1" si="237"/>
        <v/>
      </c>
      <c r="F126" s="138" t="str">
        <f t="shared" ca="1" si="237"/>
        <v/>
      </c>
      <c r="G126" s="138" t="str">
        <f t="shared" ca="1" si="237"/>
        <v/>
      </c>
      <c r="H126" s="138" t="str">
        <f t="shared" ca="1" si="237"/>
        <v/>
      </c>
      <c r="I126" s="138" t="str">
        <f t="shared" ca="1" si="237"/>
        <v/>
      </c>
      <c r="J126" s="138" t="str">
        <f t="shared" ca="1" si="237"/>
        <v/>
      </c>
      <c r="K126" s="138" t="str">
        <f t="shared" ca="1" si="237"/>
        <v/>
      </c>
      <c r="L126" s="138" t="str">
        <f t="shared" ca="1" si="237"/>
        <v/>
      </c>
      <c r="M126" s="138" t="str">
        <f t="shared" ca="1" si="237"/>
        <v/>
      </c>
      <c r="N126" s="138" t="str">
        <f t="shared" ca="1" si="237"/>
        <v/>
      </c>
      <c r="O126" s="138" t="str">
        <f t="shared" ca="1" si="237"/>
        <v/>
      </c>
      <c r="P126" s="138" t="str">
        <f t="shared" ca="1" si="237"/>
        <v/>
      </c>
      <c r="Q126" s="138" t="str">
        <f t="shared" ca="1" si="237"/>
        <v/>
      </c>
      <c r="R126" s="138" t="str">
        <f t="shared" ca="1" si="237"/>
        <v/>
      </c>
      <c r="S126" s="138" t="str">
        <f t="shared" ca="1" si="237"/>
        <v/>
      </c>
      <c r="T126" s="138" t="str">
        <f t="shared" ca="1" si="237"/>
        <v/>
      </c>
      <c r="U126" s="138" t="str">
        <f t="shared" ca="1" si="237"/>
        <v/>
      </c>
      <c r="V126" s="138" t="str">
        <f t="shared" ca="1" si="237"/>
        <v/>
      </c>
      <c r="W126" s="138" t="str">
        <f t="shared" ca="1" si="237"/>
        <v/>
      </c>
      <c r="X126" s="138" t="str">
        <f t="shared" ca="1" si="237"/>
        <v/>
      </c>
      <c r="Y126" s="138" t="str">
        <f t="shared" ca="1" si="237"/>
        <v/>
      </c>
      <c r="Z126" s="138" t="str">
        <f t="shared" ca="1" si="237"/>
        <v/>
      </c>
      <c r="AA126" s="138" t="str">
        <f t="shared" ca="1" si="237"/>
        <v/>
      </c>
      <c r="AB126" s="138" t="str">
        <f t="shared" ca="1" si="237"/>
        <v/>
      </c>
      <c r="AC126" s="138" t="str">
        <f t="shared" ca="1" si="237"/>
        <v/>
      </c>
      <c r="AD126" s="138" t="str">
        <f t="shared" ca="1" si="237"/>
        <v/>
      </c>
      <c r="AE126" s="138" t="str">
        <f t="shared" ca="1" si="237"/>
        <v/>
      </c>
      <c r="AF126" s="138" t="str">
        <f t="shared" ca="1" si="237"/>
        <v/>
      </c>
      <c r="AG126" s="138" t="str">
        <f t="shared" ca="1" si="237"/>
        <v/>
      </c>
      <c r="AH126" s="138" t="str">
        <f t="shared" ref="AH126:BM126" ca="1" si="238">IF(ISBLANK(AI126),MAX(AH54-X,0),IF(AI127="","",(AI126*p+AI127*(1-p))/(EXP(r_*T/n))))</f>
        <v/>
      </c>
      <c r="AI126" s="138">
        <f t="shared" ca="1" si="238"/>
        <v>1.3444170344149077E-8</v>
      </c>
      <c r="AJ126" s="138">
        <f t="shared" ca="1" si="238"/>
        <v>2.6420957331049197E-8</v>
      </c>
      <c r="AK126" s="138">
        <f t="shared" ca="1" si="238"/>
        <v>5.1885656194615615E-8</v>
      </c>
      <c r="AL126" s="138">
        <f t="shared" ca="1" si="238"/>
        <v>1.0181518399516945E-7</v>
      </c>
      <c r="AM126" s="138">
        <f t="shared" ca="1" si="238"/>
        <v>1.9962961663064891E-7</v>
      </c>
      <c r="AN126" s="138">
        <f t="shared" ca="1" si="238"/>
        <v>3.9107816623244707E-7</v>
      </c>
      <c r="AO126" s="138">
        <f t="shared" ca="1" si="238"/>
        <v>7.654298549976139E-7</v>
      </c>
      <c r="AP126" s="138">
        <f t="shared" ca="1" si="238"/>
        <v>1.4966675082504059E-6</v>
      </c>
      <c r="AQ126" s="138">
        <f t="shared" ca="1" si="238"/>
        <v>2.9234507355679264E-6</v>
      </c>
      <c r="AR126" s="138">
        <f t="shared" ca="1" si="238"/>
        <v>5.7040898529486491E-6</v>
      </c>
      <c r="AS126" s="138">
        <f t="shared" ca="1" si="238"/>
        <v>1.1116382674079114E-5</v>
      </c>
      <c r="AT126" s="138">
        <f t="shared" ca="1" si="238"/>
        <v>2.1636646143193604E-5</v>
      </c>
      <c r="AU126" s="138">
        <f t="shared" ca="1" si="238"/>
        <v>4.2055644072736947E-5</v>
      </c>
      <c r="AV126" s="138">
        <f t="shared" ca="1" si="238"/>
        <v>8.1624444126110335E-5</v>
      </c>
      <c r="AW126" s="138">
        <f t="shared" ca="1" si="238"/>
        <v>1.5817063096863586E-4</v>
      </c>
      <c r="AX126" s="138">
        <f t="shared" ca="1" si="238"/>
        <v>3.0597262415837679E-4</v>
      </c>
      <c r="AY126" s="138">
        <f t="shared" ca="1" si="238"/>
        <v>5.9077768284605532E-4</v>
      </c>
      <c r="AZ126" s="138">
        <f t="shared" ca="1" si="238"/>
        <v>1.1383474181477988E-3</v>
      </c>
      <c r="BA126" s="138">
        <f t="shared" ca="1" si="238"/>
        <v>2.1885085313983329E-3</v>
      </c>
      <c r="BB126" s="138">
        <f t="shared" ca="1" si="238"/>
        <v>4.1970534671014522E-3</v>
      </c>
      <c r="BC126" s="138">
        <f t="shared" ca="1" si="238"/>
        <v>8.0268961981738458E-3</v>
      </c>
      <c r="BD126" s="138">
        <f t="shared" ca="1" si="238"/>
        <v>1.5304598180256309E-2</v>
      </c>
      <c r="BE126" s="138">
        <f t="shared" ca="1" si="238"/>
        <v>2.9080846054878894E-2</v>
      </c>
      <c r="BF126" s="138">
        <f t="shared" ca="1" si="238"/>
        <v>5.5044224712385979E-2</v>
      </c>
      <c r="BG126" s="138">
        <f t="shared" ca="1" si="238"/>
        <v>0.10373027420660287</v>
      </c>
      <c r="BH126" s="138">
        <f t="shared" ca="1" si="238"/>
        <v>0.19449426140488141</v>
      </c>
      <c r="BI126" s="138">
        <f t="shared" ca="1" si="238"/>
        <v>0.36254907918882312</v>
      </c>
      <c r="BJ126" s="138">
        <f t="shared" ca="1" si="238"/>
        <v>0.67119136703596094</v>
      </c>
      <c r="BK126" s="138">
        <f t="shared" ca="1" si="238"/>
        <v>1.2324846655214861</v>
      </c>
      <c r="BL126" s="138">
        <f t="shared" ca="1" si="238"/>
        <v>2.240946163128763</v>
      </c>
      <c r="BM126" s="138">
        <f t="shared" ca="1" si="238"/>
        <v>4.0252743870317511</v>
      </c>
      <c r="BN126" s="138">
        <f t="shared" ref="BN126:BS126" ca="1" si="239">IF(ISBLANK(BO126),MAX(BN54-X,0),IF(BO127="","",(BO126*p+BO127*(1-p))/(EXP(r_*T/n))))</f>
        <v>7.1199317254500913</v>
      </c>
      <c r="BO126" s="138">
        <f t="shared" ca="1" si="239"/>
        <v>12.343385261045926</v>
      </c>
      <c r="BP126" s="138">
        <f t="shared" ca="1" si="239"/>
        <v>20.822350668100487</v>
      </c>
      <c r="BQ126" s="138">
        <f t="shared" ca="1" si="239"/>
        <v>33.770960263269252</v>
      </c>
      <c r="BR126" s="138">
        <f t="shared" ca="1" si="239"/>
        <v>51.50063859647576</v>
      </c>
      <c r="BS126" s="138">
        <f t="shared" ca="1" si="239"/>
        <v>70.323022111053319</v>
      </c>
    </row>
    <row r="127" spans="2:71" x14ac:dyDescent="0.2">
      <c r="B127" s="138" t="str">
        <f t="shared" ref="B127:AG127" ca="1" si="240">IF(ISBLANK(C127),MAX(B55-X,0),IF(C128="","",(C127*p+C128*(1-p))/(EXP(r_*T/n))))</f>
        <v/>
      </c>
      <c r="C127" s="138" t="str">
        <f t="shared" ca="1" si="240"/>
        <v/>
      </c>
      <c r="D127" s="138" t="str">
        <f t="shared" ca="1" si="240"/>
        <v/>
      </c>
      <c r="E127" s="138" t="str">
        <f t="shared" ca="1" si="240"/>
        <v/>
      </c>
      <c r="F127" s="138" t="str">
        <f t="shared" ca="1" si="240"/>
        <v/>
      </c>
      <c r="G127" s="138" t="str">
        <f t="shared" ca="1" si="240"/>
        <v/>
      </c>
      <c r="H127" s="138" t="str">
        <f t="shared" ca="1" si="240"/>
        <v/>
      </c>
      <c r="I127" s="138" t="str">
        <f t="shared" ca="1" si="240"/>
        <v/>
      </c>
      <c r="J127" s="138" t="str">
        <f t="shared" ca="1" si="240"/>
        <v/>
      </c>
      <c r="K127" s="138" t="str">
        <f t="shared" ca="1" si="240"/>
        <v/>
      </c>
      <c r="L127" s="138" t="str">
        <f t="shared" ca="1" si="240"/>
        <v/>
      </c>
      <c r="M127" s="138" t="str">
        <f t="shared" ca="1" si="240"/>
        <v/>
      </c>
      <c r="N127" s="138" t="str">
        <f t="shared" ca="1" si="240"/>
        <v/>
      </c>
      <c r="O127" s="138" t="str">
        <f t="shared" ca="1" si="240"/>
        <v/>
      </c>
      <c r="P127" s="138" t="str">
        <f t="shared" ca="1" si="240"/>
        <v/>
      </c>
      <c r="Q127" s="138" t="str">
        <f t="shared" ca="1" si="240"/>
        <v/>
      </c>
      <c r="R127" s="138" t="str">
        <f t="shared" ca="1" si="240"/>
        <v/>
      </c>
      <c r="S127" s="138" t="str">
        <f t="shared" ca="1" si="240"/>
        <v/>
      </c>
      <c r="T127" s="138" t="str">
        <f t="shared" ca="1" si="240"/>
        <v/>
      </c>
      <c r="U127" s="138" t="str">
        <f t="shared" ca="1" si="240"/>
        <v/>
      </c>
      <c r="V127" s="138" t="str">
        <f t="shared" ca="1" si="240"/>
        <v/>
      </c>
      <c r="W127" s="138" t="str">
        <f t="shared" ca="1" si="240"/>
        <v/>
      </c>
      <c r="X127" s="138" t="str">
        <f t="shared" ca="1" si="240"/>
        <v/>
      </c>
      <c r="Y127" s="138" t="str">
        <f t="shared" ca="1" si="240"/>
        <v/>
      </c>
      <c r="Z127" s="138" t="str">
        <f t="shared" ca="1" si="240"/>
        <v/>
      </c>
      <c r="AA127" s="138" t="str">
        <f t="shared" ca="1" si="240"/>
        <v/>
      </c>
      <c r="AB127" s="138" t="str">
        <f t="shared" ca="1" si="240"/>
        <v/>
      </c>
      <c r="AC127" s="138" t="str">
        <f t="shared" ca="1" si="240"/>
        <v/>
      </c>
      <c r="AD127" s="138" t="str">
        <f t="shared" ca="1" si="240"/>
        <v/>
      </c>
      <c r="AE127" s="138" t="str">
        <f t="shared" ca="1" si="240"/>
        <v/>
      </c>
      <c r="AF127" s="138" t="str">
        <f t="shared" ca="1" si="240"/>
        <v/>
      </c>
      <c r="AG127" s="138" t="str">
        <f t="shared" ca="1" si="240"/>
        <v/>
      </c>
      <c r="AH127" s="138" t="str">
        <f t="shared" ref="AH127:BM127" ca="1" si="241">IF(ISBLANK(AI127),MAX(AH55-X,0),IF(AI128="","",(AI127*p+AI128*(1-p))/(EXP(r_*T/n))))</f>
        <v/>
      </c>
      <c r="AI127" s="138" t="str">
        <f t="shared" ca="1" si="241"/>
        <v/>
      </c>
      <c r="AJ127" s="138">
        <f t="shared" ca="1" si="241"/>
        <v>6.9964596829771492E-10</v>
      </c>
      <c r="AK127" s="138">
        <f t="shared" ca="1" si="241"/>
        <v>1.4120381423507354E-9</v>
      </c>
      <c r="AL127" s="138">
        <f t="shared" ca="1" si="241"/>
        <v>2.849800907599724E-9</v>
      </c>
      <c r="AM127" s="138">
        <f t="shared" ca="1" si="241"/>
        <v>5.7515197142167208E-9</v>
      </c>
      <c r="AN127" s="138">
        <f t="shared" ca="1" si="241"/>
        <v>1.1607821070871074E-8</v>
      </c>
      <c r="AO127" s="138">
        <f t="shared" ca="1" si="241"/>
        <v>2.3427114346891963E-8</v>
      </c>
      <c r="AP127" s="138">
        <f t="shared" ca="1" si="241"/>
        <v>4.7281025721493648E-8</v>
      </c>
      <c r="AQ127" s="138">
        <f t="shared" ca="1" si="241"/>
        <v>9.5423420920516545E-8</v>
      </c>
      <c r="AR127" s="138">
        <f t="shared" ca="1" si="241"/>
        <v>1.9258527329356805E-7</v>
      </c>
      <c r="AS127" s="138">
        <f t="shared" ca="1" si="241"/>
        <v>3.8867908037432293E-7</v>
      </c>
      <c r="AT127" s="138">
        <f t="shared" ca="1" si="241"/>
        <v>7.8443914706989618E-7</v>
      </c>
      <c r="AU127" s="138">
        <f t="shared" ca="1" si="241"/>
        <v>1.5831692687528478E-6</v>
      </c>
      <c r="AV127" s="138">
        <f t="shared" ca="1" si="241"/>
        <v>3.1951808408410502E-6</v>
      </c>
      <c r="AW127" s="138">
        <f t="shared" ca="1" si="241"/>
        <v>6.4485717397231125E-6</v>
      </c>
      <c r="AX127" s="138">
        <f t="shared" ca="1" si="241"/>
        <v>1.3014624070983605E-5</v>
      </c>
      <c r="AY127" s="138">
        <f t="shared" ca="1" si="241"/>
        <v>2.6266349595778662E-5</v>
      </c>
      <c r="AZ127" s="138">
        <f t="shared" ca="1" si="241"/>
        <v>5.3011221632275681E-5</v>
      </c>
      <c r="BA127" s="138">
        <f t="shared" ca="1" si="241"/>
        <v>1.069882059057756E-4</v>
      </c>
      <c r="BB127" s="138">
        <f t="shared" ca="1" si="241"/>
        <v>2.1592553143441411E-4</v>
      </c>
      <c r="BC127" s="138">
        <f t="shared" ca="1" si="241"/>
        <v>4.3578481133047246E-4</v>
      </c>
      <c r="BD127" s="138">
        <f t="shared" ca="1" si="241"/>
        <v>8.7950878492578288E-4</v>
      </c>
      <c r="BE127" s="138">
        <f t="shared" ca="1" si="241"/>
        <v>1.7750405306692183E-3</v>
      </c>
      <c r="BF127" s="138">
        <f t="shared" ca="1" si="241"/>
        <v>3.5824188905450634E-3</v>
      </c>
      <c r="BG127" s="138">
        <f t="shared" ca="1" si="241"/>
        <v>7.2301025726413167E-3</v>
      </c>
      <c r="BH127" s="138">
        <f t="shared" ca="1" si="241"/>
        <v>1.4591923727535129E-2</v>
      </c>
      <c r="BI127" s="138">
        <f t="shared" ca="1" si="241"/>
        <v>2.9449684279156327E-2</v>
      </c>
      <c r="BJ127" s="138">
        <f t="shared" ca="1" si="241"/>
        <v>5.9435885242835565E-2</v>
      </c>
      <c r="BK127" s="138">
        <f t="shared" ca="1" si="241"/>
        <v>0.11995457815823896</v>
      </c>
      <c r="BL127" s="138">
        <f t="shared" ca="1" si="241"/>
        <v>0.24209449833769456</v>
      </c>
      <c r="BM127" s="138">
        <f t="shared" ca="1" si="241"/>
        <v>0.4885994934521341</v>
      </c>
      <c r="BN127" s="138">
        <f t="shared" ref="BN127:BS127" ca="1" si="242">IF(ISBLANK(BO127),MAX(BN55-X,0),IF(BO128="","",(BO127*p+BO128*(1-p))/(EXP(r_*T/n))))</f>
        <v>0.98610033123793406</v>
      </c>
      <c r="BO127" s="138">
        <f t="shared" ca="1" si="242"/>
        <v>1.9901655165404386</v>
      </c>
      <c r="BP127" s="138">
        <f t="shared" ca="1" si="242"/>
        <v>4.016588026346569</v>
      </c>
      <c r="BQ127" s="138">
        <f t="shared" ca="1" si="242"/>
        <v>8.1063505720042031</v>
      </c>
      <c r="BR127" s="138">
        <f t="shared" ca="1" si="242"/>
        <v>16.360383281828483</v>
      </c>
      <c r="BS127" s="138">
        <f t="shared" ca="1" si="242"/>
        <v>33.018821324199962</v>
      </c>
    </row>
    <row r="128" spans="2:71" x14ac:dyDescent="0.2">
      <c r="B128" s="138" t="str">
        <f t="shared" ref="B128:AG128" ca="1" si="243">IF(ISBLANK(C128),MAX(B56-X,0),IF(C129="","",(C128*p+C129*(1-p))/(EXP(r_*T/n))))</f>
        <v/>
      </c>
      <c r="C128" s="138" t="str">
        <f t="shared" ca="1" si="243"/>
        <v/>
      </c>
      <c r="D128" s="138" t="str">
        <f t="shared" ca="1" si="243"/>
        <v/>
      </c>
      <c r="E128" s="138" t="str">
        <f t="shared" ca="1" si="243"/>
        <v/>
      </c>
      <c r="F128" s="138" t="str">
        <f t="shared" ca="1" si="243"/>
        <v/>
      </c>
      <c r="G128" s="138" t="str">
        <f t="shared" ca="1" si="243"/>
        <v/>
      </c>
      <c r="H128" s="138" t="str">
        <f t="shared" ca="1" si="243"/>
        <v/>
      </c>
      <c r="I128" s="138" t="str">
        <f t="shared" ca="1" si="243"/>
        <v/>
      </c>
      <c r="J128" s="138" t="str">
        <f t="shared" ca="1" si="243"/>
        <v/>
      </c>
      <c r="K128" s="138" t="str">
        <f t="shared" ca="1" si="243"/>
        <v/>
      </c>
      <c r="L128" s="138" t="str">
        <f t="shared" ca="1" si="243"/>
        <v/>
      </c>
      <c r="M128" s="138" t="str">
        <f t="shared" ca="1" si="243"/>
        <v/>
      </c>
      <c r="N128" s="138" t="str">
        <f t="shared" ca="1" si="243"/>
        <v/>
      </c>
      <c r="O128" s="138" t="str">
        <f t="shared" ca="1" si="243"/>
        <v/>
      </c>
      <c r="P128" s="138" t="str">
        <f t="shared" ca="1" si="243"/>
        <v/>
      </c>
      <c r="Q128" s="138" t="str">
        <f t="shared" ca="1" si="243"/>
        <v/>
      </c>
      <c r="R128" s="138" t="str">
        <f t="shared" ca="1" si="243"/>
        <v/>
      </c>
      <c r="S128" s="138" t="str">
        <f t="shared" ca="1" si="243"/>
        <v/>
      </c>
      <c r="T128" s="138" t="str">
        <f t="shared" ca="1" si="243"/>
        <v/>
      </c>
      <c r="U128" s="138" t="str">
        <f t="shared" ca="1" si="243"/>
        <v/>
      </c>
      <c r="V128" s="138" t="str">
        <f t="shared" ca="1" si="243"/>
        <v/>
      </c>
      <c r="W128" s="138" t="str">
        <f t="shared" ca="1" si="243"/>
        <v/>
      </c>
      <c r="X128" s="138" t="str">
        <f t="shared" ca="1" si="243"/>
        <v/>
      </c>
      <c r="Y128" s="138" t="str">
        <f t="shared" ca="1" si="243"/>
        <v/>
      </c>
      <c r="Z128" s="138" t="str">
        <f t="shared" ca="1" si="243"/>
        <v/>
      </c>
      <c r="AA128" s="138" t="str">
        <f t="shared" ca="1" si="243"/>
        <v/>
      </c>
      <c r="AB128" s="138" t="str">
        <f t="shared" ca="1" si="243"/>
        <v/>
      </c>
      <c r="AC128" s="138" t="str">
        <f t="shared" ca="1" si="243"/>
        <v/>
      </c>
      <c r="AD128" s="138" t="str">
        <f t="shared" ca="1" si="243"/>
        <v/>
      </c>
      <c r="AE128" s="138" t="str">
        <f t="shared" ca="1" si="243"/>
        <v/>
      </c>
      <c r="AF128" s="138" t="str">
        <f t="shared" ca="1" si="243"/>
        <v/>
      </c>
      <c r="AG128" s="138" t="str">
        <f t="shared" ca="1" si="243"/>
        <v/>
      </c>
      <c r="AH128" s="138" t="str">
        <f t="shared" ref="AH128:BM128" ca="1" si="244">IF(ISBLANK(AI128),MAX(AH56-X,0),IF(AI129="","",(AI128*p+AI129*(1-p))/(EXP(r_*T/n))))</f>
        <v/>
      </c>
      <c r="AI128" s="138" t="str">
        <f t="shared" ca="1" si="244"/>
        <v/>
      </c>
      <c r="AJ128" s="138" t="str">
        <f t="shared" ca="1" si="244"/>
        <v/>
      </c>
      <c r="AK128" s="138">
        <f t="shared" ca="1" si="244"/>
        <v>0</v>
      </c>
      <c r="AL128" s="138">
        <f t="shared" ca="1" si="244"/>
        <v>0</v>
      </c>
      <c r="AM128" s="138">
        <f t="shared" ca="1" si="244"/>
        <v>0</v>
      </c>
      <c r="AN128" s="138">
        <f t="shared" ca="1" si="244"/>
        <v>0</v>
      </c>
      <c r="AO128" s="138">
        <f t="shared" ca="1" si="244"/>
        <v>0</v>
      </c>
      <c r="AP128" s="138">
        <f t="shared" ca="1" si="244"/>
        <v>0</v>
      </c>
      <c r="AQ128" s="138">
        <f t="shared" ca="1" si="244"/>
        <v>0</v>
      </c>
      <c r="AR128" s="138">
        <f t="shared" ca="1" si="244"/>
        <v>0</v>
      </c>
      <c r="AS128" s="138">
        <f t="shared" ca="1" si="244"/>
        <v>0</v>
      </c>
      <c r="AT128" s="138">
        <f t="shared" ca="1" si="244"/>
        <v>0</v>
      </c>
      <c r="AU128" s="138">
        <f t="shared" ca="1" si="244"/>
        <v>0</v>
      </c>
      <c r="AV128" s="138">
        <f t="shared" ca="1" si="244"/>
        <v>0</v>
      </c>
      <c r="AW128" s="138">
        <f t="shared" ca="1" si="244"/>
        <v>0</v>
      </c>
      <c r="AX128" s="138">
        <f t="shared" ca="1" si="244"/>
        <v>0</v>
      </c>
      <c r="AY128" s="138">
        <f t="shared" ca="1" si="244"/>
        <v>0</v>
      </c>
      <c r="AZ128" s="138">
        <f t="shared" ca="1" si="244"/>
        <v>0</v>
      </c>
      <c r="BA128" s="138">
        <f t="shared" ca="1" si="244"/>
        <v>0</v>
      </c>
      <c r="BB128" s="138">
        <f t="shared" ca="1" si="244"/>
        <v>0</v>
      </c>
      <c r="BC128" s="138">
        <f t="shared" ca="1" si="244"/>
        <v>0</v>
      </c>
      <c r="BD128" s="138">
        <f t="shared" ca="1" si="244"/>
        <v>0</v>
      </c>
      <c r="BE128" s="138">
        <f t="shared" ca="1" si="244"/>
        <v>0</v>
      </c>
      <c r="BF128" s="138">
        <f t="shared" ca="1" si="244"/>
        <v>0</v>
      </c>
      <c r="BG128" s="138">
        <f t="shared" ca="1" si="244"/>
        <v>0</v>
      </c>
      <c r="BH128" s="138">
        <f t="shared" ca="1" si="244"/>
        <v>0</v>
      </c>
      <c r="BI128" s="138">
        <f t="shared" ca="1" si="244"/>
        <v>0</v>
      </c>
      <c r="BJ128" s="138">
        <f t="shared" ca="1" si="244"/>
        <v>0</v>
      </c>
      <c r="BK128" s="138">
        <f t="shared" ca="1" si="244"/>
        <v>0</v>
      </c>
      <c r="BL128" s="138">
        <f t="shared" ca="1" si="244"/>
        <v>0</v>
      </c>
      <c r="BM128" s="138">
        <f t="shared" ca="1" si="244"/>
        <v>0</v>
      </c>
      <c r="BN128" s="138">
        <f t="shared" ref="BN128:BS128" ca="1" si="245">IF(ISBLANK(BO128),MAX(BN56-X,0),IF(BO129="","",(BO128*p+BO129*(1-p))/(EXP(r_*T/n))))</f>
        <v>0</v>
      </c>
      <c r="BO128" s="138">
        <f t="shared" ca="1" si="245"/>
        <v>0</v>
      </c>
      <c r="BP128" s="138">
        <f t="shared" ca="1" si="245"/>
        <v>0</v>
      </c>
      <c r="BQ128" s="138">
        <f t="shared" ca="1" si="245"/>
        <v>0</v>
      </c>
      <c r="BR128" s="138">
        <f t="shared" ca="1" si="245"/>
        <v>0</v>
      </c>
      <c r="BS128" s="138">
        <f t="shared" ca="1" si="245"/>
        <v>0</v>
      </c>
    </row>
    <row r="129" spans="2:71" x14ac:dyDescent="0.2">
      <c r="B129" s="138" t="str">
        <f t="shared" ref="B129:AG129" ca="1" si="246">IF(ISBLANK(C129),MAX(B57-X,0),IF(C130="","",(C129*p+C130*(1-p))/(EXP(r_*T/n))))</f>
        <v/>
      </c>
      <c r="C129" s="138" t="str">
        <f t="shared" ca="1" si="246"/>
        <v/>
      </c>
      <c r="D129" s="138" t="str">
        <f t="shared" ca="1" si="246"/>
        <v/>
      </c>
      <c r="E129" s="138" t="str">
        <f t="shared" ca="1" si="246"/>
        <v/>
      </c>
      <c r="F129" s="138" t="str">
        <f t="shared" ca="1" si="246"/>
        <v/>
      </c>
      <c r="G129" s="138" t="str">
        <f t="shared" ca="1" si="246"/>
        <v/>
      </c>
      <c r="H129" s="138" t="str">
        <f t="shared" ca="1" si="246"/>
        <v/>
      </c>
      <c r="I129" s="138" t="str">
        <f t="shared" ca="1" si="246"/>
        <v/>
      </c>
      <c r="J129" s="138" t="str">
        <f t="shared" ca="1" si="246"/>
        <v/>
      </c>
      <c r="K129" s="138" t="str">
        <f t="shared" ca="1" si="246"/>
        <v/>
      </c>
      <c r="L129" s="138" t="str">
        <f t="shared" ca="1" si="246"/>
        <v/>
      </c>
      <c r="M129" s="138" t="str">
        <f t="shared" ca="1" si="246"/>
        <v/>
      </c>
      <c r="N129" s="138" t="str">
        <f t="shared" ca="1" si="246"/>
        <v/>
      </c>
      <c r="O129" s="138" t="str">
        <f t="shared" ca="1" si="246"/>
        <v/>
      </c>
      <c r="P129" s="138" t="str">
        <f t="shared" ca="1" si="246"/>
        <v/>
      </c>
      <c r="Q129" s="138" t="str">
        <f t="shared" ca="1" si="246"/>
        <v/>
      </c>
      <c r="R129" s="138" t="str">
        <f t="shared" ca="1" si="246"/>
        <v/>
      </c>
      <c r="S129" s="138" t="str">
        <f t="shared" ca="1" si="246"/>
        <v/>
      </c>
      <c r="T129" s="138" t="str">
        <f t="shared" ca="1" si="246"/>
        <v/>
      </c>
      <c r="U129" s="138" t="str">
        <f t="shared" ca="1" si="246"/>
        <v/>
      </c>
      <c r="V129" s="138" t="str">
        <f t="shared" ca="1" si="246"/>
        <v/>
      </c>
      <c r="W129" s="138" t="str">
        <f t="shared" ca="1" si="246"/>
        <v/>
      </c>
      <c r="X129" s="138" t="str">
        <f t="shared" ca="1" si="246"/>
        <v/>
      </c>
      <c r="Y129" s="138" t="str">
        <f t="shared" ca="1" si="246"/>
        <v/>
      </c>
      <c r="Z129" s="138" t="str">
        <f t="shared" ca="1" si="246"/>
        <v/>
      </c>
      <c r="AA129" s="138" t="str">
        <f t="shared" ca="1" si="246"/>
        <v/>
      </c>
      <c r="AB129" s="138" t="str">
        <f t="shared" ca="1" si="246"/>
        <v/>
      </c>
      <c r="AC129" s="138" t="str">
        <f t="shared" ca="1" si="246"/>
        <v/>
      </c>
      <c r="AD129" s="138" t="str">
        <f t="shared" ca="1" si="246"/>
        <v/>
      </c>
      <c r="AE129" s="138" t="str">
        <f t="shared" ca="1" si="246"/>
        <v/>
      </c>
      <c r="AF129" s="138" t="str">
        <f t="shared" ca="1" si="246"/>
        <v/>
      </c>
      <c r="AG129" s="138" t="str">
        <f t="shared" ca="1" si="246"/>
        <v/>
      </c>
      <c r="AH129" s="138" t="str">
        <f t="shared" ref="AH129:BM129" ca="1" si="247">IF(ISBLANK(AI129),MAX(AH57-X,0),IF(AI130="","",(AI129*p+AI130*(1-p))/(EXP(r_*T/n))))</f>
        <v/>
      </c>
      <c r="AI129" s="138" t="str">
        <f t="shared" ca="1" si="247"/>
        <v/>
      </c>
      <c r="AJ129" s="138" t="str">
        <f t="shared" ca="1" si="247"/>
        <v/>
      </c>
      <c r="AK129" s="138" t="str">
        <f t="shared" ca="1" si="247"/>
        <v/>
      </c>
      <c r="AL129" s="138">
        <f t="shared" ca="1" si="247"/>
        <v>0</v>
      </c>
      <c r="AM129" s="138">
        <f t="shared" ca="1" si="247"/>
        <v>0</v>
      </c>
      <c r="AN129" s="138">
        <f t="shared" ca="1" si="247"/>
        <v>0</v>
      </c>
      <c r="AO129" s="138">
        <f t="shared" ca="1" si="247"/>
        <v>0</v>
      </c>
      <c r="AP129" s="138">
        <f t="shared" ca="1" si="247"/>
        <v>0</v>
      </c>
      <c r="AQ129" s="138">
        <f t="shared" ca="1" si="247"/>
        <v>0</v>
      </c>
      <c r="AR129" s="138">
        <f t="shared" ca="1" si="247"/>
        <v>0</v>
      </c>
      <c r="AS129" s="138">
        <f t="shared" ca="1" si="247"/>
        <v>0</v>
      </c>
      <c r="AT129" s="138">
        <f t="shared" ca="1" si="247"/>
        <v>0</v>
      </c>
      <c r="AU129" s="138">
        <f t="shared" ca="1" si="247"/>
        <v>0</v>
      </c>
      <c r="AV129" s="138">
        <f t="shared" ca="1" si="247"/>
        <v>0</v>
      </c>
      <c r="AW129" s="138">
        <f t="shared" ca="1" si="247"/>
        <v>0</v>
      </c>
      <c r="AX129" s="138">
        <f t="shared" ca="1" si="247"/>
        <v>0</v>
      </c>
      <c r="AY129" s="138">
        <f t="shared" ca="1" si="247"/>
        <v>0</v>
      </c>
      <c r="AZ129" s="138">
        <f t="shared" ca="1" si="247"/>
        <v>0</v>
      </c>
      <c r="BA129" s="138">
        <f t="shared" ca="1" si="247"/>
        <v>0</v>
      </c>
      <c r="BB129" s="138">
        <f t="shared" ca="1" si="247"/>
        <v>0</v>
      </c>
      <c r="BC129" s="138">
        <f t="shared" ca="1" si="247"/>
        <v>0</v>
      </c>
      <c r="BD129" s="138">
        <f t="shared" ca="1" si="247"/>
        <v>0</v>
      </c>
      <c r="BE129" s="138">
        <f t="shared" ca="1" si="247"/>
        <v>0</v>
      </c>
      <c r="BF129" s="138">
        <f t="shared" ca="1" si="247"/>
        <v>0</v>
      </c>
      <c r="BG129" s="138">
        <f t="shared" ca="1" si="247"/>
        <v>0</v>
      </c>
      <c r="BH129" s="138">
        <f t="shared" ca="1" si="247"/>
        <v>0</v>
      </c>
      <c r="BI129" s="138">
        <f t="shared" ca="1" si="247"/>
        <v>0</v>
      </c>
      <c r="BJ129" s="138">
        <f t="shared" ca="1" si="247"/>
        <v>0</v>
      </c>
      <c r="BK129" s="138">
        <f t="shared" ca="1" si="247"/>
        <v>0</v>
      </c>
      <c r="BL129" s="138">
        <f t="shared" ca="1" si="247"/>
        <v>0</v>
      </c>
      <c r="BM129" s="138">
        <f t="shared" ca="1" si="247"/>
        <v>0</v>
      </c>
      <c r="BN129" s="138">
        <f t="shared" ref="BN129:BS129" ca="1" si="248">IF(ISBLANK(BO129),MAX(BN57-X,0),IF(BO130="","",(BO129*p+BO130*(1-p))/(EXP(r_*T/n))))</f>
        <v>0</v>
      </c>
      <c r="BO129" s="138">
        <f t="shared" ca="1" si="248"/>
        <v>0</v>
      </c>
      <c r="BP129" s="138">
        <f t="shared" ca="1" si="248"/>
        <v>0</v>
      </c>
      <c r="BQ129" s="138">
        <f t="shared" ca="1" si="248"/>
        <v>0</v>
      </c>
      <c r="BR129" s="138">
        <f t="shared" ca="1" si="248"/>
        <v>0</v>
      </c>
      <c r="BS129" s="138">
        <f t="shared" ca="1" si="248"/>
        <v>0</v>
      </c>
    </row>
    <row r="130" spans="2:71" x14ac:dyDescent="0.2">
      <c r="B130" s="138" t="str">
        <f t="shared" ref="B130:AG130" ca="1" si="249">IF(ISBLANK(C130),MAX(B58-X,0),IF(C131="","",(C130*p+C131*(1-p))/(EXP(r_*T/n))))</f>
        <v/>
      </c>
      <c r="C130" s="138" t="str">
        <f t="shared" ca="1" si="249"/>
        <v/>
      </c>
      <c r="D130" s="138" t="str">
        <f t="shared" ca="1" si="249"/>
        <v/>
      </c>
      <c r="E130" s="138" t="str">
        <f t="shared" ca="1" si="249"/>
        <v/>
      </c>
      <c r="F130" s="138" t="str">
        <f t="shared" ca="1" si="249"/>
        <v/>
      </c>
      <c r="G130" s="138" t="str">
        <f t="shared" ca="1" si="249"/>
        <v/>
      </c>
      <c r="H130" s="138" t="str">
        <f t="shared" ca="1" si="249"/>
        <v/>
      </c>
      <c r="I130" s="138" t="str">
        <f t="shared" ca="1" si="249"/>
        <v/>
      </c>
      <c r="J130" s="138" t="str">
        <f t="shared" ca="1" si="249"/>
        <v/>
      </c>
      <c r="K130" s="138" t="str">
        <f t="shared" ca="1" si="249"/>
        <v/>
      </c>
      <c r="L130" s="138" t="str">
        <f t="shared" ca="1" si="249"/>
        <v/>
      </c>
      <c r="M130" s="138" t="str">
        <f t="shared" ca="1" si="249"/>
        <v/>
      </c>
      <c r="N130" s="138" t="str">
        <f t="shared" ca="1" si="249"/>
        <v/>
      </c>
      <c r="O130" s="138" t="str">
        <f t="shared" ca="1" si="249"/>
        <v/>
      </c>
      <c r="P130" s="138" t="str">
        <f t="shared" ca="1" si="249"/>
        <v/>
      </c>
      <c r="Q130" s="138" t="str">
        <f t="shared" ca="1" si="249"/>
        <v/>
      </c>
      <c r="R130" s="138" t="str">
        <f t="shared" ca="1" si="249"/>
        <v/>
      </c>
      <c r="S130" s="138" t="str">
        <f t="shared" ca="1" si="249"/>
        <v/>
      </c>
      <c r="T130" s="138" t="str">
        <f t="shared" ca="1" si="249"/>
        <v/>
      </c>
      <c r="U130" s="138" t="str">
        <f t="shared" ca="1" si="249"/>
        <v/>
      </c>
      <c r="V130" s="138" t="str">
        <f t="shared" ca="1" si="249"/>
        <v/>
      </c>
      <c r="W130" s="138" t="str">
        <f t="shared" ca="1" si="249"/>
        <v/>
      </c>
      <c r="X130" s="138" t="str">
        <f t="shared" ca="1" si="249"/>
        <v/>
      </c>
      <c r="Y130" s="138" t="str">
        <f t="shared" ca="1" si="249"/>
        <v/>
      </c>
      <c r="Z130" s="138" t="str">
        <f t="shared" ca="1" si="249"/>
        <v/>
      </c>
      <c r="AA130" s="138" t="str">
        <f t="shared" ca="1" si="249"/>
        <v/>
      </c>
      <c r="AB130" s="138" t="str">
        <f t="shared" ca="1" si="249"/>
        <v/>
      </c>
      <c r="AC130" s="138" t="str">
        <f t="shared" ca="1" si="249"/>
        <v/>
      </c>
      <c r="AD130" s="138" t="str">
        <f t="shared" ca="1" si="249"/>
        <v/>
      </c>
      <c r="AE130" s="138" t="str">
        <f t="shared" ca="1" si="249"/>
        <v/>
      </c>
      <c r="AF130" s="138" t="str">
        <f t="shared" ca="1" si="249"/>
        <v/>
      </c>
      <c r="AG130" s="138" t="str">
        <f t="shared" ca="1" si="249"/>
        <v/>
      </c>
      <c r="AH130" s="138" t="str">
        <f t="shared" ref="AH130:BM130" ca="1" si="250">IF(ISBLANK(AI130),MAX(AH58-X,0),IF(AI131="","",(AI130*p+AI131*(1-p))/(EXP(r_*T/n))))</f>
        <v/>
      </c>
      <c r="AI130" s="138" t="str">
        <f t="shared" ca="1" si="250"/>
        <v/>
      </c>
      <c r="AJ130" s="138" t="str">
        <f t="shared" ca="1" si="250"/>
        <v/>
      </c>
      <c r="AK130" s="138" t="str">
        <f t="shared" ca="1" si="250"/>
        <v/>
      </c>
      <c r="AL130" s="138" t="str">
        <f t="shared" ca="1" si="250"/>
        <v/>
      </c>
      <c r="AM130" s="138">
        <f t="shared" ca="1" si="250"/>
        <v>0</v>
      </c>
      <c r="AN130" s="138">
        <f t="shared" ca="1" si="250"/>
        <v>0</v>
      </c>
      <c r="AO130" s="138">
        <f t="shared" ca="1" si="250"/>
        <v>0</v>
      </c>
      <c r="AP130" s="138">
        <f t="shared" ca="1" si="250"/>
        <v>0</v>
      </c>
      <c r="AQ130" s="138">
        <f t="shared" ca="1" si="250"/>
        <v>0</v>
      </c>
      <c r="AR130" s="138">
        <f t="shared" ca="1" si="250"/>
        <v>0</v>
      </c>
      <c r="AS130" s="138">
        <f t="shared" ca="1" si="250"/>
        <v>0</v>
      </c>
      <c r="AT130" s="138">
        <f t="shared" ca="1" si="250"/>
        <v>0</v>
      </c>
      <c r="AU130" s="138">
        <f t="shared" ca="1" si="250"/>
        <v>0</v>
      </c>
      <c r="AV130" s="138">
        <f t="shared" ca="1" si="250"/>
        <v>0</v>
      </c>
      <c r="AW130" s="138">
        <f t="shared" ca="1" si="250"/>
        <v>0</v>
      </c>
      <c r="AX130" s="138">
        <f t="shared" ca="1" si="250"/>
        <v>0</v>
      </c>
      <c r="AY130" s="138">
        <f t="shared" ca="1" si="250"/>
        <v>0</v>
      </c>
      <c r="AZ130" s="138">
        <f t="shared" ca="1" si="250"/>
        <v>0</v>
      </c>
      <c r="BA130" s="138">
        <f t="shared" ca="1" si="250"/>
        <v>0</v>
      </c>
      <c r="BB130" s="138">
        <f t="shared" ca="1" si="250"/>
        <v>0</v>
      </c>
      <c r="BC130" s="138">
        <f t="shared" ca="1" si="250"/>
        <v>0</v>
      </c>
      <c r="BD130" s="138">
        <f t="shared" ca="1" si="250"/>
        <v>0</v>
      </c>
      <c r="BE130" s="138">
        <f t="shared" ca="1" si="250"/>
        <v>0</v>
      </c>
      <c r="BF130" s="138">
        <f t="shared" ca="1" si="250"/>
        <v>0</v>
      </c>
      <c r="BG130" s="138">
        <f t="shared" ca="1" si="250"/>
        <v>0</v>
      </c>
      <c r="BH130" s="138">
        <f t="shared" ca="1" si="250"/>
        <v>0</v>
      </c>
      <c r="BI130" s="138">
        <f t="shared" ca="1" si="250"/>
        <v>0</v>
      </c>
      <c r="BJ130" s="138">
        <f t="shared" ca="1" si="250"/>
        <v>0</v>
      </c>
      <c r="BK130" s="138">
        <f t="shared" ca="1" si="250"/>
        <v>0</v>
      </c>
      <c r="BL130" s="138">
        <f t="shared" ca="1" si="250"/>
        <v>0</v>
      </c>
      <c r="BM130" s="138">
        <f t="shared" ca="1" si="250"/>
        <v>0</v>
      </c>
      <c r="BN130" s="138">
        <f t="shared" ref="BN130:BS130" ca="1" si="251">IF(ISBLANK(BO130),MAX(BN58-X,0),IF(BO131="","",(BO130*p+BO131*(1-p))/(EXP(r_*T/n))))</f>
        <v>0</v>
      </c>
      <c r="BO130" s="138">
        <f t="shared" ca="1" si="251"/>
        <v>0</v>
      </c>
      <c r="BP130" s="138">
        <f t="shared" ca="1" si="251"/>
        <v>0</v>
      </c>
      <c r="BQ130" s="138">
        <f t="shared" ca="1" si="251"/>
        <v>0</v>
      </c>
      <c r="BR130" s="138">
        <f t="shared" ca="1" si="251"/>
        <v>0</v>
      </c>
      <c r="BS130" s="138">
        <f t="shared" ca="1" si="251"/>
        <v>0</v>
      </c>
    </row>
    <row r="131" spans="2:71" x14ac:dyDescent="0.2">
      <c r="B131" s="138" t="str">
        <f t="shared" ref="B131:AG131" ca="1" si="252">IF(ISBLANK(C131),MAX(B59-X,0),IF(C132="","",(C131*p+C132*(1-p))/(EXP(r_*T/n))))</f>
        <v/>
      </c>
      <c r="C131" s="138" t="str">
        <f t="shared" ca="1" si="252"/>
        <v/>
      </c>
      <c r="D131" s="138" t="str">
        <f t="shared" ca="1" si="252"/>
        <v/>
      </c>
      <c r="E131" s="138" t="str">
        <f t="shared" ca="1" si="252"/>
        <v/>
      </c>
      <c r="F131" s="138" t="str">
        <f t="shared" ca="1" si="252"/>
        <v/>
      </c>
      <c r="G131" s="138" t="str">
        <f t="shared" ca="1" si="252"/>
        <v/>
      </c>
      <c r="H131" s="138" t="str">
        <f t="shared" ca="1" si="252"/>
        <v/>
      </c>
      <c r="I131" s="138" t="str">
        <f t="shared" ca="1" si="252"/>
        <v/>
      </c>
      <c r="J131" s="138" t="str">
        <f t="shared" ca="1" si="252"/>
        <v/>
      </c>
      <c r="K131" s="138" t="str">
        <f t="shared" ca="1" si="252"/>
        <v/>
      </c>
      <c r="L131" s="138" t="str">
        <f t="shared" ca="1" si="252"/>
        <v/>
      </c>
      <c r="M131" s="138" t="str">
        <f t="shared" ca="1" si="252"/>
        <v/>
      </c>
      <c r="N131" s="138" t="str">
        <f t="shared" ca="1" si="252"/>
        <v/>
      </c>
      <c r="O131" s="138" t="str">
        <f t="shared" ca="1" si="252"/>
        <v/>
      </c>
      <c r="P131" s="138" t="str">
        <f t="shared" ca="1" si="252"/>
        <v/>
      </c>
      <c r="Q131" s="138" t="str">
        <f t="shared" ca="1" si="252"/>
        <v/>
      </c>
      <c r="R131" s="138" t="str">
        <f t="shared" ca="1" si="252"/>
        <v/>
      </c>
      <c r="S131" s="138" t="str">
        <f t="shared" ca="1" si="252"/>
        <v/>
      </c>
      <c r="T131" s="138" t="str">
        <f t="shared" ca="1" si="252"/>
        <v/>
      </c>
      <c r="U131" s="138" t="str">
        <f t="shared" ca="1" si="252"/>
        <v/>
      </c>
      <c r="V131" s="138" t="str">
        <f t="shared" ca="1" si="252"/>
        <v/>
      </c>
      <c r="W131" s="138" t="str">
        <f t="shared" ca="1" si="252"/>
        <v/>
      </c>
      <c r="X131" s="138" t="str">
        <f t="shared" ca="1" si="252"/>
        <v/>
      </c>
      <c r="Y131" s="138" t="str">
        <f t="shared" ca="1" si="252"/>
        <v/>
      </c>
      <c r="Z131" s="138" t="str">
        <f t="shared" ca="1" si="252"/>
        <v/>
      </c>
      <c r="AA131" s="138" t="str">
        <f t="shared" ca="1" si="252"/>
        <v/>
      </c>
      <c r="AB131" s="138" t="str">
        <f t="shared" ca="1" si="252"/>
        <v/>
      </c>
      <c r="AC131" s="138" t="str">
        <f t="shared" ca="1" si="252"/>
        <v/>
      </c>
      <c r="AD131" s="138" t="str">
        <f t="shared" ca="1" si="252"/>
        <v/>
      </c>
      <c r="AE131" s="138" t="str">
        <f t="shared" ca="1" si="252"/>
        <v/>
      </c>
      <c r="AF131" s="138" t="str">
        <f t="shared" ca="1" si="252"/>
        <v/>
      </c>
      <c r="AG131" s="138" t="str">
        <f t="shared" ca="1" si="252"/>
        <v/>
      </c>
      <c r="AH131" s="138" t="str">
        <f t="shared" ref="AH131:BM131" ca="1" si="253">IF(ISBLANK(AI131),MAX(AH59-X,0),IF(AI132="","",(AI131*p+AI132*(1-p))/(EXP(r_*T/n))))</f>
        <v/>
      </c>
      <c r="AI131" s="138" t="str">
        <f t="shared" ca="1" si="253"/>
        <v/>
      </c>
      <c r="AJ131" s="138" t="str">
        <f t="shared" ca="1" si="253"/>
        <v/>
      </c>
      <c r="AK131" s="138" t="str">
        <f t="shared" ca="1" si="253"/>
        <v/>
      </c>
      <c r="AL131" s="138" t="str">
        <f t="shared" ca="1" si="253"/>
        <v/>
      </c>
      <c r="AM131" s="138" t="str">
        <f t="shared" ca="1" si="253"/>
        <v/>
      </c>
      <c r="AN131" s="138">
        <f t="shared" ca="1" si="253"/>
        <v>0</v>
      </c>
      <c r="AO131" s="138">
        <f t="shared" ca="1" si="253"/>
        <v>0</v>
      </c>
      <c r="AP131" s="138">
        <f t="shared" ca="1" si="253"/>
        <v>0</v>
      </c>
      <c r="AQ131" s="138">
        <f t="shared" ca="1" si="253"/>
        <v>0</v>
      </c>
      <c r="AR131" s="138">
        <f t="shared" ca="1" si="253"/>
        <v>0</v>
      </c>
      <c r="AS131" s="138">
        <f t="shared" ca="1" si="253"/>
        <v>0</v>
      </c>
      <c r="AT131" s="138">
        <f t="shared" ca="1" si="253"/>
        <v>0</v>
      </c>
      <c r="AU131" s="138">
        <f t="shared" ca="1" si="253"/>
        <v>0</v>
      </c>
      <c r="AV131" s="138">
        <f t="shared" ca="1" si="253"/>
        <v>0</v>
      </c>
      <c r="AW131" s="138">
        <f t="shared" ca="1" si="253"/>
        <v>0</v>
      </c>
      <c r="AX131" s="138">
        <f t="shared" ca="1" si="253"/>
        <v>0</v>
      </c>
      <c r="AY131" s="138">
        <f t="shared" ca="1" si="253"/>
        <v>0</v>
      </c>
      <c r="AZ131" s="138">
        <f t="shared" ca="1" si="253"/>
        <v>0</v>
      </c>
      <c r="BA131" s="138">
        <f t="shared" ca="1" si="253"/>
        <v>0</v>
      </c>
      <c r="BB131" s="138">
        <f t="shared" ca="1" si="253"/>
        <v>0</v>
      </c>
      <c r="BC131" s="138">
        <f t="shared" ca="1" si="253"/>
        <v>0</v>
      </c>
      <c r="BD131" s="138">
        <f t="shared" ca="1" si="253"/>
        <v>0</v>
      </c>
      <c r="BE131" s="138">
        <f t="shared" ca="1" si="253"/>
        <v>0</v>
      </c>
      <c r="BF131" s="138">
        <f t="shared" ca="1" si="253"/>
        <v>0</v>
      </c>
      <c r="BG131" s="138">
        <f t="shared" ca="1" si="253"/>
        <v>0</v>
      </c>
      <c r="BH131" s="138">
        <f t="shared" ca="1" si="253"/>
        <v>0</v>
      </c>
      <c r="BI131" s="138">
        <f t="shared" ca="1" si="253"/>
        <v>0</v>
      </c>
      <c r="BJ131" s="138">
        <f t="shared" ca="1" si="253"/>
        <v>0</v>
      </c>
      <c r="BK131" s="138">
        <f t="shared" ca="1" si="253"/>
        <v>0</v>
      </c>
      <c r="BL131" s="138">
        <f t="shared" ca="1" si="253"/>
        <v>0</v>
      </c>
      <c r="BM131" s="138">
        <f t="shared" ca="1" si="253"/>
        <v>0</v>
      </c>
      <c r="BN131" s="138">
        <f t="shared" ref="BN131:BS131" ca="1" si="254">IF(ISBLANK(BO131),MAX(BN59-X,0),IF(BO132="","",(BO131*p+BO132*(1-p))/(EXP(r_*T/n))))</f>
        <v>0</v>
      </c>
      <c r="BO131" s="138">
        <f t="shared" ca="1" si="254"/>
        <v>0</v>
      </c>
      <c r="BP131" s="138">
        <f t="shared" ca="1" si="254"/>
        <v>0</v>
      </c>
      <c r="BQ131" s="138">
        <f t="shared" ca="1" si="254"/>
        <v>0</v>
      </c>
      <c r="BR131" s="138">
        <f t="shared" ca="1" si="254"/>
        <v>0</v>
      </c>
      <c r="BS131" s="138">
        <f t="shared" ca="1" si="254"/>
        <v>0</v>
      </c>
    </row>
    <row r="132" spans="2:71" x14ac:dyDescent="0.2">
      <c r="B132" s="138" t="str">
        <f t="shared" ref="B132:AG132" ca="1" si="255">IF(ISBLANK(C132),MAX(B60-X,0),IF(C133="","",(C132*p+C133*(1-p))/(EXP(r_*T/n))))</f>
        <v/>
      </c>
      <c r="C132" s="138" t="str">
        <f t="shared" ca="1" si="255"/>
        <v/>
      </c>
      <c r="D132" s="138" t="str">
        <f t="shared" ca="1" si="255"/>
        <v/>
      </c>
      <c r="E132" s="138" t="str">
        <f t="shared" ca="1" si="255"/>
        <v/>
      </c>
      <c r="F132" s="138" t="str">
        <f t="shared" ca="1" si="255"/>
        <v/>
      </c>
      <c r="G132" s="138" t="str">
        <f t="shared" ca="1" si="255"/>
        <v/>
      </c>
      <c r="H132" s="138" t="str">
        <f t="shared" ca="1" si="255"/>
        <v/>
      </c>
      <c r="I132" s="138" t="str">
        <f t="shared" ca="1" si="255"/>
        <v/>
      </c>
      <c r="J132" s="138" t="str">
        <f t="shared" ca="1" si="255"/>
        <v/>
      </c>
      <c r="K132" s="138" t="str">
        <f t="shared" ca="1" si="255"/>
        <v/>
      </c>
      <c r="L132" s="138" t="str">
        <f t="shared" ca="1" si="255"/>
        <v/>
      </c>
      <c r="M132" s="138" t="str">
        <f t="shared" ca="1" si="255"/>
        <v/>
      </c>
      <c r="N132" s="138" t="str">
        <f t="shared" ca="1" si="255"/>
        <v/>
      </c>
      <c r="O132" s="138" t="str">
        <f t="shared" ca="1" si="255"/>
        <v/>
      </c>
      <c r="P132" s="138" t="str">
        <f t="shared" ca="1" si="255"/>
        <v/>
      </c>
      <c r="Q132" s="138" t="str">
        <f t="shared" ca="1" si="255"/>
        <v/>
      </c>
      <c r="R132" s="138" t="str">
        <f t="shared" ca="1" si="255"/>
        <v/>
      </c>
      <c r="S132" s="138" t="str">
        <f t="shared" ca="1" si="255"/>
        <v/>
      </c>
      <c r="T132" s="138" t="str">
        <f t="shared" ca="1" si="255"/>
        <v/>
      </c>
      <c r="U132" s="138" t="str">
        <f t="shared" ca="1" si="255"/>
        <v/>
      </c>
      <c r="V132" s="138" t="str">
        <f t="shared" ca="1" si="255"/>
        <v/>
      </c>
      <c r="W132" s="138" t="str">
        <f t="shared" ca="1" si="255"/>
        <v/>
      </c>
      <c r="X132" s="138" t="str">
        <f t="shared" ca="1" si="255"/>
        <v/>
      </c>
      <c r="Y132" s="138" t="str">
        <f t="shared" ca="1" si="255"/>
        <v/>
      </c>
      <c r="Z132" s="138" t="str">
        <f t="shared" ca="1" si="255"/>
        <v/>
      </c>
      <c r="AA132" s="138" t="str">
        <f t="shared" ca="1" si="255"/>
        <v/>
      </c>
      <c r="AB132" s="138" t="str">
        <f t="shared" ca="1" si="255"/>
        <v/>
      </c>
      <c r="AC132" s="138" t="str">
        <f t="shared" ca="1" si="255"/>
        <v/>
      </c>
      <c r="AD132" s="138" t="str">
        <f t="shared" ca="1" si="255"/>
        <v/>
      </c>
      <c r="AE132" s="138" t="str">
        <f t="shared" ca="1" si="255"/>
        <v/>
      </c>
      <c r="AF132" s="138" t="str">
        <f t="shared" ca="1" si="255"/>
        <v/>
      </c>
      <c r="AG132" s="138" t="str">
        <f t="shared" ca="1" si="255"/>
        <v/>
      </c>
      <c r="AH132" s="138" t="str">
        <f t="shared" ref="AH132:BM132" ca="1" si="256">IF(ISBLANK(AI132),MAX(AH60-X,0),IF(AI133="","",(AI132*p+AI133*(1-p))/(EXP(r_*T/n))))</f>
        <v/>
      </c>
      <c r="AI132" s="138" t="str">
        <f t="shared" ca="1" si="256"/>
        <v/>
      </c>
      <c r="AJ132" s="138" t="str">
        <f t="shared" ca="1" si="256"/>
        <v/>
      </c>
      <c r="AK132" s="138" t="str">
        <f t="shared" ca="1" si="256"/>
        <v/>
      </c>
      <c r="AL132" s="138" t="str">
        <f t="shared" ca="1" si="256"/>
        <v/>
      </c>
      <c r="AM132" s="138" t="str">
        <f t="shared" ca="1" si="256"/>
        <v/>
      </c>
      <c r="AN132" s="138" t="str">
        <f t="shared" ca="1" si="256"/>
        <v/>
      </c>
      <c r="AO132" s="138">
        <f t="shared" ca="1" si="256"/>
        <v>0</v>
      </c>
      <c r="AP132" s="138">
        <f t="shared" ca="1" si="256"/>
        <v>0</v>
      </c>
      <c r="AQ132" s="138">
        <f t="shared" ca="1" si="256"/>
        <v>0</v>
      </c>
      <c r="AR132" s="138">
        <f t="shared" ca="1" si="256"/>
        <v>0</v>
      </c>
      <c r="AS132" s="138">
        <f t="shared" ca="1" si="256"/>
        <v>0</v>
      </c>
      <c r="AT132" s="138">
        <f t="shared" ca="1" si="256"/>
        <v>0</v>
      </c>
      <c r="AU132" s="138">
        <f t="shared" ca="1" si="256"/>
        <v>0</v>
      </c>
      <c r="AV132" s="138">
        <f t="shared" ca="1" si="256"/>
        <v>0</v>
      </c>
      <c r="AW132" s="138">
        <f t="shared" ca="1" si="256"/>
        <v>0</v>
      </c>
      <c r="AX132" s="138">
        <f t="shared" ca="1" si="256"/>
        <v>0</v>
      </c>
      <c r="AY132" s="138">
        <f t="shared" ca="1" si="256"/>
        <v>0</v>
      </c>
      <c r="AZ132" s="138">
        <f t="shared" ca="1" si="256"/>
        <v>0</v>
      </c>
      <c r="BA132" s="138">
        <f t="shared" ca="1" si="256"/>
        <v>0</v>
      </c>
      <c r="BB132" s="138">
        <f t="shared" ca="1" si="256"/>
        <v>0</v>
      </c>
      <c r="BC132" s="138">
        <f t="shared" ca="1" si="256"/>
        <v>0</v>
      </c>
      <c r="BD132" s="138">
        <f t="shared" ca="1" si="256"/>
        <v>0</v>
      </c>
      <c r="BE132" s="138">
        <f t="shared" ca="1" si="256"/>
        <v>0</v>
      </c>
      <c r="BF132" s="138">
        <f t="shared" ca="1" si="256"/>
        <v>0</v>
      </c>
      <c r="BG132" s="138">
        <f t="shared" ca="1" si="256"/>
        <v>0</v>
      </c>
      <c r="BH132" s="138">
        <f t="shared" ca="1" si="256"/>
        <v>0</v>
      </c>
      <c r="BI132" s="138">
        <f t="shared" ca="1" si="256"/>
        <v>0</v>
      </c>
      <c r="BJ132" s="138">
        <f t="shared" ca="1" si="256"/>
        <v>0</v>
      </c>
      <c r="BK132" s="138">
        <f t="shared" ca="1" si="256"/>
        <v>0</v>
      </c>
      <c r="BL132" s="138">
        <f t="shared" ca="1" si="256"/>
        <v>0</v>
      </c>
      <c r="BM132" s="138">
        <f t="shared" ca="1" si="256"/>
        <v>0</v>
      </c>
      <c r="BN132" s="138">
        <f t="shared" ref="BN132:BS132" ca="1" si="257">IF(ISBLANK(BO132),MAX(BN60-X,0),IF(BO133="","",(BO132*p+BO133*(1-p))/(EXP(r_*T/n))))</f>
        <v>0</v>
      </c>
      <c r="BO132" s="138">
        <f t="shared" ca="1" si="257"/>
        <v>0</v>
      </c>
      <c r="BP132" s="138">
        <f t="shared" ca="1" si="257"/>
        <v>0</v>
      </c>
      <c r="BQ132" s="138">
        <f t="shared" ca="1" si="257"/>
        <v>0</v>
      </c>
      <c r="BR132" s="138">
        <f t="shared" ca="1" si="257"/>
        <v>0</v>
      </c>
      <c r="BS132" s="138">
        <f t="shared" ca="1" si="257"/>
        <v>0</v>
      </c>
    </row>
    <row r="133" spans="2:71" x14ac:dyDescent="0.2">
      <c r="B133" s="138" t="str">
        <f t="shared" ref="B133:AG133" ca="1" si="258">IF(ISBLANK(C133),MAX(B61-X,0),IF(C134="","",(C133*p+C134*(1-p))/(EXP(r_*T/n))))</f>
        <v/>
      </c>
      <c r="C133" s="138" t="str">
        <f t="shared" ca="1" si="258"/>
        <v/>
      </c>
      <c r="D133" s="138" t="str">
        <f t="shared" ca="1" si="258"/>
        <v/>
      </c>
      <c r="E133" s="138" t="str">
        <f t="shared" ca="1" si="258"/>
        <v/>
      </c>
      <c r="F133" s="138" t="str">
        <f t="shared" ca="1" si="258"/>
        <v/>
      </c>
      <c r="G133" s="138" t="str">
        <f t="shared" ca="1" si="258"/>
        <v/>
      </c>
      <c r="H133" s="138" t="str">
        <f t="shared" ca="1" si="258"/>
        <v/>
      </c>
      <c r="I133" s="138" t="str">
        <f t="shared" ca="1" si="258"/>
        <v/>
      </c>
      <c r="J133" s="138" t="str">
        <f t="shared" ca="1" si="258"/>
        <v/>
      </c>
      <c r="K133" s="138" t="str">
        <f t="shared" ca="1" si="258"/>
        <v/>
      </c>
      <c r="L133" s="138" t="str">
        <f t="shared" ca="1" si="258"/>
        <v/>
      </c>
      <c r="M133" s="138" t="str">
        <f t="shared" ca="1" si="258"/>
        <v/>
      </c>
      <c r="N133" s="138" t="str">
        <f t="shared" ca="1" si="258"/>
        <v/>
      </c>
      <c r="O133" s="138" t="str">
        <f t="shared" ca="1" si="258"/>
        <v/>
      </c>
      <c r="P133" s="138" t="str">
        <f t="shared" ca="1" si="258"/>
        <v/>
      </c>
      <c r="Q133" s="138" t="str">
        <f t="shared" ca="1" si="258"/>
        <v/>
      </c>
      <c r="R133" s="138" t="str">
        <f t="shared" ca="1" si="258"/>
        <v/>
      </c>
      <c r="S133" s="138" t="str">
        <f t="shared" ca="1" si="258"/>
        <v/>
      </c>
      <c r="T133" s="138" t="str">
        <f t="shared" ca="1" si="258"/>
        <v/>
      </c>
      <c r="U133" s="138" t="str">
        <f t="shared" ca="1" si="258"/>
        <v/>
      </c>
      <c r="V133" s="138" t="str">
        <f t="shared" ca="1" si="258"/>
        <v/>
      </c>
      <c r="W133" s="138" t="str">
        <f t="shared" ca="1" si="258"/>
        <v/>
      </c>
      <c r="X133" s="138" t="str">
        <f t="shared" ca="1" si="258"/>
        <v/>
      </c>
      <c r="Y133" s="138" t="str">
        <f t="shared" ca="1" si="258"/>
        <v/>
      </c>
      <c r="Z133" s="138" t="str">
        <f t="shared" ca="1" si="258"/>
        <v/>
      </c>
      <c r="AA133" s="138" t="str">
        <f t="shared" ca="1" si="258"/>
        <v/>
      </c>
      <c r="AB133" s="138" t="str">
        <f t="shared" ca="1" si="258"/>
        <v/>
      </c>
      <c r="AC133" s="138" t="str">
        <f t="shared" ca="1" si="258"/>
        <v/>
      </c>
      <c r="AD133" s="138" t="str">
        <f t="shared" ca="1" si="258"/>
        <v/>
      </c>
      <c r="AE133" s="138" t="str">
        <f t="shared" ca="1" si="258"/>
        <v/>
      </c>
      <c r="AF133" s="138" t="str">
        <f t="shared" ca="1" si="258"/>
        <v/>
      </c>
      <c r="AG133" s="138" t="str">
        <f t="shared" ca="1" si="258"/>
        <v/>
      </c>
      <c r="AH133" s="138" t="str">
        <f t="shared" ref="AH133:BM133" ca="1" si="259">IF(ISBLANK(AI133),MAX(AH61-X,0),IF(AI134="","",(AI133*p+AI134*(1-p))/(EXP(r_*T/n))))</f>
        <v/>
      </c>
      <c r="AI133" s="138" t="str">
        <f t="shared" ca="1" si="259"/>
        <v/>
      </c>
      <c r="AJ133" s="138" t="str">
        <f t="shared" ca="1" si="259"/>
        <v/>
      </c>
      <c r="AK133" s="138" t="str">
        <f t="shared" ca="1" si="259"/>
        <v/>
      </c>
      <c r="AL133" s="138" t="str">
        <f t="shared" ca="1" si="259"/>
        <v/>
      </c>
      <c r="AM133" s="138" t="str">
        <f t="shared" ca="1" si="259"/>
        <v/>
      </c>
      <c r="AN133" s="138" t="str">
        <f t="shared" ca="1" si="259"/>
        <v/>
      </c>
      <c r="AO133" s="138" t="str">
        <f t="shared" ca="1" si="259"/>
        <v/>
      </c>
      <c r="AP133" s="138">
        <f t="shared" ca="1" si="259"/>
        <v>0</v>
      </c>
      <c r="AQ133" s="138">
        <f t="shared" ca="1" si="259"/>
        <v>0</v>
      </c>
      <c r="AR133" s="138">
        <f t="shared" ca="1" si="259"/>
        <v>0</v>
      </c>
      <c r="AS133" s="138">
        <f t="shared" ca="1" si="259"/>
        <v>0</v>
      </c>
      <c r="AT133" s="138">
        <f t="shared" ca="1" si="259"/>
        <v>0</v>
      </c>
      <c r="AU133" s="138">
        <f t="shared" ca="1" si="259"/>
        <v>0</v>
      </c>
      <c r="AV133" s="138">
        <f t="shared" ca="1" si="259"/>
        <v>0</v>
      </c>
      <c r="AW133" s="138">
        <f t="shared" ca="1" si="259"/>
        <v>0</v>
      </c>
      <c r="AX133" s="138">
        <f t="shared" ca="1" si="259"/>
        <v>0</v>
      </c>
      <c r="AY133" s="138">
        <f t="shared" ca="1" si="259"/>
        <v>0</v>
      </c>
      <c r="AZ133" s="138">
        <f t="shared" ca="1" si="259"/>
        <v>0</v>
      </c>
      <c r="BA133" s="138">
        <f t="shared" ca="1" si="259"/>
        <v>0</v>
      </c>
      <c r="BB133" s="138">
        <f t="shared" ca="1" si="259"/>
        <v>0</v>
      </c>
      <c r="BC133" s="138">
        <f t="shared" ca="1" si="259"/>
        <v>0</v>
      </c>
      <c r="BD133" s="138">
        <f t="shared" ca="1" si="259"/>
        <v>0</v>
      </c>
      <c r="BE133" s="138">
        <f t="shared" ca="1" si="259"/>
        <v>0</v>
      </c>
      <c r="BF133" s="138">
        <f t="shared" ca="1" si="259"/>
        <v>0</v>
      </c>
      <c r="BG133" s="138">
        <f t="shared" ca="1" si="259"/>
        <v>0</v>
      </c>
      <c r="BH133" s="138">
        <f t="shared" ca="1" si="259"/>
        <v>0</v>
      </c>
      <c r="BI133" s="138">
        <f t="shared" ca="1" si="259"/>
        <v>0</v>
      </c>
      <c r="BJ133" s="138">
        <f t="shared" ca="1" si="259"/>
        <v>0</v>
      </c>
      <c r="BK133" s="138">
        <f t="shared" ca="1" si="259"/>
        <v>0</v>
      </c>
      <c r="BL133" s="138">
        <f t="shared" ca="1" si="259"/>
        <v>0</v>
      </c>
      <c r="BM133" s="138">
        <f t="shared" ca="1" si="259"/>
        <v>0</v>
      </c>
      <c r="BN133" s="138">
        <f t="shared" ref="BN133:BS133" ca="1" si="260">IF(ISBLANK(BO133),MAX(BN61-X,0),IF(BO134="","",(BO133*p+BO134*(1-p))/(EXP(r_*T/n))))</f>
        <v>0</v>
      </c>
      <c r="BO133" s="138">
        <f t="shared" ca="1" si="260"/>
        <v>0</v>
      </c>
      <c r="BP133" s="138">
        <f t="shared" ca="1" si="260"/>
        <v>0</v>
      </c>
      <c r="BQ133" s="138">
        <f t="shared" ca="1" si="260"/>
        <v>0</v>
      </c>
      <c r="BR133" s="138">
        <f t="shared" ca="1" si="260"/>
        <v>0</v>
      </c>
      <c r="BS133" s="138">
        <f t="shared" ca="1" si="260"/>
        <v>0</v>
      </c>
    </row>
    <row r="134" spans="2:71" x14ac:dyDescent="0.2">
      <c r="B134" s="138" t="str">
        <f t="shared" ref="B134:AG134" ca="1" si="261">IF(ISBLANK(C134),MAX(B62-X,0),IF(C135="","",(C134*p+C135*(1-p))/(EXP(r_*T/n))))</f>
        <v/>
      </c>
      <c r="C134" s="138" t="str">
        <f t="shared" ca="1" si="261"/>
        <v/>
      </c>
      <c r="D134" s="138" t="str">
        <f t="shared" ca="1" si="261"/>
        <v/>
      </c>
      <c r="E134" s="138" t="str">
        <f t="shared" ca="1" si="261"/>
        <v/>
      </c>
      <c r="F134" s="138" t="str">
        <f t="shared" ca="1" si="261"/>
        <v/>
      </c>
      <c r="G134" s="138" t="str">
        <f t="shared" ca="1" si="261"/>
        <v/>
      </c>
      <c r="H134" s="138" t="str">
        <f t="shared" ca="1" si="261"/>
        <v/>
      </c>
      <c r="I134" s="138" t="str">
        <f t="shared" ca="1" si="261"/>
        <v/>
      </c>
      <c r="J134" s="138" t="str">
        <f t="shared" ca="1" si="261"/>
        <v/>
      </c>
      <c r="K134" s="138" t="str">
        <f t="shared" ca="1" si="261"/>
        <v/>
      </c>
      <c r="L134" s="138" t="str">
        <f t="shared" ca="1" si="261"/>
        <v/>
      </c>
      <c r="M134" s="138" t="str">
        <f t="shared" ca="1" si="261"/>
        <v/>
      </c>
      <c r="N134" s="138" t="str">
        <f t="shared" ca="1" si="261"/>
        <v/>
      </c>
      <c r="O134" s="138" t="str">
        <f t="shared" ca="1" si="261"/>
        <v/>
      </c>
      <c r="P134" s="138" t="str">
        <f t="shared" ca="1" si="261"/>
        <v/>
      </c>
      <c r="Q134" s="138" t="str">
        <f t="shared" ca="1" si="261"/>
        <v/>
      </c>
      <c r="R134" s="138" t="str">
        <f t="shared" ca="1" si="261"/>
        <v/>
      </c>
      <c r="S134" s="138" t="str">
        <f t="shared" ca="1" si="261"/>
        <v/>
      </c>
      <c r="T134" s="138" t="str">
        <f t="shared" ca="1" si="261"/>
        <v/>
      </c>
      <c r="U134" s="138" t="str">
        <f t="shared" ca="1" si="261"/>
        <v/>
      </c>
      <c r="V134" s="138" t="str">
        <f t="shared" ca="1" si="261"/>
        <v/>
      </c>
      <c r="W134" s="138" t="str">
        <f t="shared" ca="1" si="261"/>
        <v/>
      </c>
      <c r="X134" s="138" t="str">
        <f t="shared" ca="1" si="261"/>
        <v/>
      </c>
      <c r="Y134" s="138" t="str">
        <f t="shared" ca="1" si="261"/>
        <v/>
      </c>
      <c r="Z134" s="138" t="str">
        <f t="shared" ca="1" si="261"/>
        <v/>
      </c>
      <c r="AA134" s="138" t="str">
        <f t="shared" ca="1" si="261"/>
        <v/>
      </c>
      <c r="AB134" s="138" t="str">
        <f t="shared" ca="1" si="261"/>
        <v/>
      </c>
      <c r="AC134" s="138" t="str">
        <f t="shared" ca="1" si="261"/>
        <v/>
      </c>
      <c r="AD134" s="138" t="str">
        <f t="shared" ca="1" si="261"/>
        <v/>
      </c>
      <c r="AE134" s="138" t="str">
        <f t="shared" ca="1" si="261"/>
        <v/>
      </c>
      <c r="AF134" s="138" t="str">
        <f t="shared" ca="1" si="261"/>
        <v/>
      </c>
      <c r="AG134" s="138" t="str">
        <f t="shared" ca="1" si="261"/>
        <v/>
      </c>
      <c r="AH134" s="138" t="str">
        <f t="shared" ref="AH134:BM134" ca="1" si="262">IF(ISBLANK(AI134),MAX(AH62-X,0),IF(AI135="","",(AI134*p+AI135*(1-p))/(EXP(r_*T/n))))</f>
        <v/>
      </c>
      <c r="AI134" s="138" t="str">
        <f t="shared" ca="1" si="262"/>
        <v/>
      </c>
      <c r="AJ134" s="138" t="str">
        <f t="shared" ca="1" si="262"/>
        <v/>
      </c>
      <c r="AK134" s="138" t="str">
        <f t="shared" ca="1" si="262"/>
        <v/>
      </c>
      <c r="AL134" s="138" t="str">
        <f t="shared" ca="1" si="262"/>
        <v/>
      </c>
      <c r="AM134" s="138" t="str">
        <f t="shared" ca="1" si="262"/>
        <v/>
      </c>
      <c r="AN134" s="138" t="str">
        <f t="shared" ca="1" si="262"/>
        <v/>
      </c>
      <c r="AO134" s="138" t="str">
        <f t="shared" ca="1" si="262"/>
        <v/>
      </c>
      <c r="AP134" s="138" t="str">
        <f t="shared" ca="1" si="262"/>
        <v/>
      </c>
      <c r="AQ134" s="138">
        <f t="shared" ca="1" si="262"/>
        <v>0</v>
      </c>
      <c r="AR134" s="138">
        <f t="shared" ca="1" si="262"/>
        <v>0</v>
      </c>
      <c r="AS134" s="138">
        <f t="shared" ca="1" si="262"/>
        <v>0</v>
      </c>
      <c r="AT134" s="138">
        <f t="shared" ca="1" si="262"/>
        <v>0</v>
      </c>
      <c r="AU134" s="138">
        <f t="shared" ca="1" si="262"/>
        <v>0</v>
      </c>
      <c r="AV134" s="138">
        <f t="shared" ca="1" si="262"/>
        <v>0</v>
      </c>
      <c r="AW134" s="138">
        <f t="shared" ca="1" si="262"/>
        <v>0</v>
      </c>
      <c r="AX134" s="138">
        <f t="shared" ca="1" si="262"/>
        <v>0</v>
      </c>
      <c r="AY134" s="138">
        <f t="shared" ca="1" si="262"/>
        <v>0</v>
      </c>
      <c r="AZ134" s="138">
        <f t="shared" ca="1" si="262"/>
        <v>0</v>
      </c>
      <c r="BA134" s="138">
        <f t="shared" ca="1" si="262"/>
        <v>0</v>
      </c>
      <c r="BB134" s="138">
        <f t="shared" ca="1" si="262"/>
        <v>0</v>
      </c>
      <c r="BC134" s="138">
        <f t="shared" ca="1" si="262"/>
        <v>0</v>
      </c>
      <c r="BD134" s="138">
        <f t="shared" ca="1" si="262"/>
        <v>0</v>
      </c>
      <c r="BE134" s="138">
        <f t="shared" ca="1" si="262"/>
        <v>0</v>
      </c>
      <c r="BF134" s="138">
        <f t="shared" ca="1" si="262"/>
        <v>0</v>
      </c>
      <c r="BG134" s="138">
        <f t="shared" ca="1" si="262"/>
        <v>0</v>
      </c>
      <c r="BH134" s="138">
        <f t="shared" ca="1" si="262"/>
        <v>0</v>
      </c>
      <c r="BI134" s="138">
        <f t="shared" ca="1" si="262"/>
        <v>0</v>
      </c>
      <c r="BJ134" s="138">
        <f t="shared" ca="1" si="262"/>
        <v>0</v>
      </c>
      <c r="BK134" s="138">
        <f t="shared" ca="1" si="262"/>
        <v>0</v>
      </c>
      <c r="BL134" s="138">
        <f t="shared" ca="1" si="262"/>
        <v>0</v>
      </c>
      <c r="BM134" s="138">
        <f t="shared" ca="1" si="262"/>
        <v>0</v>
      </c>
      <c r="BN134" s="138">
        <f t="shared" ref="BN134:BS134" ca="1" si="263">IF(ISBLANK(BO134),MAX(BN62-X,0),IF(BO135="","",(BO134*p+BO135*(1-p))/(EXP(r_*T/n))))</f>
        <v>0</v>
      </c>
      <c r="BO134" s="138">
        <f t="shared" ca="1" si="263"/>
        <v>0</v>
      </c>
      <c r="BP134" s="138">
        <f t="shared" ca="1" si="263"/>
        <v>0</v>
      </c>
      <c r="BQ134" s="138">
        <f t="shared" ca="1" si="263"/>
        <v>0</v>
      </c>
      <c r="BR134" s="138">
        <f t="shared" ca="1" si="263"/>
        <v>0</v>
      </c>
      <c r="BS134" s="138">
        <f t="shared" ca="1" si="263"/>
        <v>0</v>
      </c>
    </row>
    <row r="135" spans="2:71" x14ac:dyDescent="0.2">
      <c r="B135" s="138" t="str">
        <f t="shared" ref="B135:AG135" ca="1" si="264">IF(ISBLANK(C135),MAX(B63-X,0),IF(C136="","",(C135*p+C136*(1-p))/(EXP(r_*T/n))))</f>
        <v/>
      </c>
      <c r="C135" s="138" t="str">
        <f t="shared" ca="1" si="264"/>
        <v/>
      </c>
      <c r="D135" s="138" t="str">
        <f t="shared" ca="1" si="264"/>
        <v/>
      </c>
      <c r="E135" s="138" t="str">
        <f t="shared" ca="1" si="264"/>
        <v/>
      </c>
      <c r="F135" s="138" t="str">
        <f t="shared" ca="1" si="264"/>
        <v/>
      </c>
      <c r="G135" s="138" t="str">
        <f t="shared" ca="1" si="264"/>
        <v/>
      </c>
      <c r="H135" s="138" t="str">
        <f t="shared" ca="1" si="264"/>
        <v/>
      </c>
      <c r="I135" s="138" t="str">
        <f t="shared" ca="1" si="264"/>
        <v/>
      </c>
      <c r="J135" s="138" t="str">
        <f t="shared" ca="1" si="264"/>
        <v/>
      </c>
      <c r="K135" s="138" t="str">
        <f t="shared" ca="1" si="264"/>
        <v/>
      </c>
      <c r="L135" s="138" t="str">
        <f t="shared" ca="1" si="264"/>
        <v/>
      </c>
      <c r="M135" s="138" t="str">
        <f t="shared" ca="1" si="264"/>
        <v/>
      </c>
      <c r="N135" s="138" t="str">
        <f t="shared" ca="1" si="264"/>
        <v/>
      </c>
      <c r="O135" s="138" t="str">
        <f t="shared" ca="1" si="264"/>
        <v/>
      </c>
      <c r="P135" s="138" t="str">
        <f t="shared" ca="1" si="264"/>
        <v/>
      </c>
      <c r="Q135" s="138" t="str">
        <f t="shared" ca="1" si="264"/>
        <v/>
      </c>
      <c r="R135" s="138" t="str">
        <f t="shared" ca="1" si="264"/>
        <v/>
      </c>
      <c r="S135" s="138" t="str">
        <f t="shared" ca="1" si="264"/>
        <v/>
      </c>
      <c r="T135" s="138" t="str">
        <f t="shared" ca="1" si="264"/>
        <v/>
      </c>
      <c r="U135" s="138" t="str">
        <f t="shared" ca="1" si="264"/>
        <v/>
      </c>
      <c r="V135" s="138" t="str">
        <f t="shared" ca="1" si="264"/>
        <v/>
      </c>
      <c r="W135" s="138" t="str">
        <f t="shared" ca="1" si="264"/>
        <v/>
      </c>
      <c r="X135" s="138" t="str">
        <f t="shared" ca="1" si="264"/>
        <v/>
      </c>
      <c r="Y135" s="138" t="str">
        <f t="shared" ca="1" si="264"/>
        <v/>
      </c>
      <c r="Z135" s="138" t="str">
        <f t="shared" ca="1" si="264"/>
        <v/>
      </c>
      <c r="AA135" s="138" t="str">
        <f t="shared" ca="1" si="264"/>
        <v/>
      </c>
      <c r="AB135" s="138" t="str">
        <f t="shared" ca="1" si="264"/>
        <v/>
      </c>
      <c r="AC135" s="138" t="str">
        <f t="shared" ca="1" si="264"/>
        <v/>
      </c>
      <c r="AD135" s="138" t="str">
        <f t="shared" ca="1" si="264"/>
        <v/>
      </c>
      <c r="AE135" s="138" t="str">
        <f t="shared" ca="1" si="264"/>
        <v/>
      </c>
      <c r="AF135" s="138" t="str">
        <f t="shared" ca="1" si="264"/>
        <v/>
      </c>
      <c r="AG135" s="138" t="str">
        <f t="shared" ca="1" si="264"/>
        <v/>
      </c>
      <c r="AH135" s="138" t="str">
        <f t="shared" ref="AH135:BM135" ca="1" si="265">IF(ISBLANK(AI135),MAX(AH63-X,0),IF(AI136="","",(AI135*p+AI136*(1-p))/(EXP(r_*T/n))))</f>
        <v/>
      </c>
      <c r="AI135" s="138" t="str">
        <f t="shared" ca="1" si="265"/>
        <v/>
      </c>
      <c r="AJ135" s="138" t="str">
        <f t="shared" ca="1" si="265"/>
        <v/>
      </c>
      <c r="AK135" s="138" t="str">
        <f t="shared" ca="1" si="265"/>
        <v/>
      </c>
      <c r="AL135" s="138" t="str">
        <f t="shared" ca="1" si="265"/>
        <v/>
      </c>
      <c r="AM135" s="138" t="str">
        <f t="shared" ca="1" si="265"/>
        <v/>
      </c>
      <c r="AN135" s="138" t="str">
        <f t="shared" ca="1" si="265"/>
        <v/>
      </c>
      <c r="AO135" s="138" t="str">
        <f t="shared" ca="1" si="265"/>
        <v/>
      </c>
      <c r="AP135" s="138" t="str">
        <f t="shared" ca="1" si="265"/>
        <v/>
      </c>
      <c r="AQ135" s="138" t="str">
        <f t="shared" ca="1" si="265"/>
        <v/>
      </c>
      <c r="AR135" s="138">
        <f t="shared" ca="1" si="265"/>
        <v>0</v>
      </c>
      <c r="AS135" s="138">
        <f t="shared" ca="1" si="265"/>
        <v>0</v>
      </c>
      <c r="AT135" s="138">
        <f t="shared" ca="1" si="265"/>
        <v>0</v>
      </c>
      <c r="AU135" s="138">
        <f t="shared" ca="1" si="265"/>
        <v>0</v>
      </c>
      <c r="AV135" s="138">
        <f t="shared" ca="1" si="265"/>
        <v>0</v>
      </c>
      <c r="AW135" s="138">
        <f t="shared" ca="1" si="265"/>
        <v>0</v>
      </c>
      <c r="AX135" s="138">
        <f t="shared" ca="1" si="265"/>
        <v>0</v>
      </c>
      <c r="AY135" s="138">
        <f t="shared" ca="1" si="265"/>
        <v>0</v>
      </c>
      <c r="AZ135" s="138">
        <f t="shared" ca="1" si="265"/>
        <v>0</v>
      </c>
      <c r="BA135" s="138">
        <f t="shared" ca="1" si="265"/>
        <v>0</v>
      </c>
      <c r="BB135" s="138">
        <f t="shared" ca="1" si="265"/>
        <v>0</v>
      </c>
      <c r="BC135" s="138">
        <f t="shared" ca="1" si="265"/>
        <v>0</v>
      </c>
      <c r="BD135" s="138">
        <f t="shared" ca="1" si="265"/>
        <v>0</v>
      </c>
      <c r="BE135" s="138">
        <f t="shared" ca="1" si="265"/>
        <v>0</v>
      </c>
      <c r="BF135" s="138">
        <f t="shared" ca="1" si="265"/>
        <v>0</v>
      </c>
      <c r="BG135" s="138">
        <f t="shared" ca="1" si="265"/>
        <v>0</v>
      </c>
      <c r="BH135" s="138">
        <f t="shared" ca="1" si="265"/>
        <v>0</v>
      </c>
      <c r="BI135" s="138">
        <f t="shared" ca="1" si="265"/>
        <v>0</v>
      </c>
      <c r="BJ135" s="138">
        <f t="shared" ca="1" si="265"/>
        <v>0</v>
      </c>
      <c r="BK135" s="138">
        <f t="shared" ca="1" si="265"/>
        <v>0</v>
      </c>
      <c r="BL135" s="138">
        <f t="shared" ca="1" si="265"/>
        <v>0</v>
      </c>
      <c r="BM135" s="138">
        <f t="shared" ca="1" si="265"/>
        <v>0</v>
      </c>
      <c r="BN135" s="138">
        <f t="shared" ref="BN135:BS135" ca="1" si="266">IF(ISBLANK(BO135),MAX(BN63-X,0),IF(BO136="","",(BO135*p+BO136*(1-p))/(EXP(r_*T/n))))</f>
        <v>0</v>
      </c>
      <c r="BO135" s="138">
        <f t="shared" ca="1" si="266"/>
        <v>0</v>
      </c>
      <c r="BP135" s="138">
        <f t="shared" ca="1" si="266"/>
        <v>0</v>
      </c>
      <c r="BQ135" s="138">
        <f t="shared" ca="1" si="266"/>
        <v>0</v>
      </c>
      <c r="BR135" s="138">
        <f t="shared" ca="1" si="266"/>
        <v>0</v>
      </c>
      <c r="BS135" s="138">
        <f t="shared" ca="1" si="266"/>
        <v>0</v>
      </c>
    </row>
    <row r="136" spans="2:71" x14ac:dyDescent="0.2">
      <c r="B136" s="138" t="str">
        <f t="shared" ref="B136:AG136" ca="1" si="267">IF(ISBLANK(C136),MAX(B64-X,0),IF(C137="","",(C136*p+C137*(1-p))/(EXP(r_*T/n))))</f>
        <v/>
      </c>
      <c r="C136" s="138" t="str">
        <f t="shared" ca="1" si="267"/>
        <v/>
      </c>
      <c r="D136" s="138" t="str">
        <f t="shared" ca="1" si="267"/>
        <v/>
      </c>
      <c r="E136" s="138" t="str">
        <f t="shared" ca="1" si="267"/>
        <v/>
      </c>
      <c r="F136" s="138" t="str">
        <f t="shared" ca="1" si="267"/>
        <v/>
      </c>
      <c r="G136" s="138" t="str">
        <f t="shared" ca="1" si="267"/>
        <v/>
      </c>
      <c r="H136" s="138" t="str">
        <f t="shared" ca="1" si="267"/>
        <v/>
      </c>
      <c r="I136" s="138" t="str">
        <f t="shared" ca="1" si="267"/>
        <v/>
      </c>
      <c r="J136" s="138" t="str">
        <f t="shared" ca="1" si="267"/>
        <v/>
      </c>
      <c r="K136" s="138" t="str">
        <f t="shared" ca="1" si="267"/>
        <v/>
      </c>
      <c r="L136" s="138" t="str">
        <f t="shared" ca="1" si="267"/>
        <v/>
      </c>
      <c r="M136" s="138" t="str">
        <f t="shared" ca="1" si="267"/>
        <v/>
      </c>
      <c r="N136" s="138" t="str">
        <f t="shared" ca="1" si="267"/>
        <v/>
      </c>
      <c r="O136" s="138" t="str">
        <f t="shared" ca="1" si="267"/>
        <v/>
      </c>
      <c r="P136" s="138" t="str">
        <f t="shared" ca="1" si="267"/>
        <v/>
      </c>
      <c r="Q136" s="138" t="str">
        <f t="shared" ca="1" si="267"/>
        <v/>
      </c>
      <c r="R136" s="138" t="str">
        <f t="shared" ca="1" si="267"/>
        <v/>
      </c>
      <c r="S136" s="138" t="str">
        <f t="shared" ca="1" si="267"/>
        <v/>
      </c>
      <c r="T136" s="138" t="str">
        <f t="shared" ca="1" si="267"/>
        <v/>
      </c>
      <c r="U136" s="138" t="str">
        <f t="shared" ca="1" si="267"/>
        <v/>
      </c>
      <c r="V136" s="138" t="str">
        <f t="shared" ca="1" si="267"/>
        <v/>
      </c>
      <c r="W136" s="138" t="str">
        <f t="shared" ca="1" si="267"/>
        <v/>
      </c>
      <c r="X136" s="138" t="str">
        <f t="shared" ca="1" si="267"/>
        <v/>
      </c>
      <c r="Y136" s="138" t="str">
        <f t="shared" ca="1" si="267"/>
        <v/>
      </c>
      <c r="Z136" s="138" t="str">
        <f t="shared" ca="1" si="267"/>
        <v/>
      </c>
      <c r="AA136" s="138" t="str">
        <f t="shared" ca="1" si="267"/>
        <v/>
      </c>
      <c r="AB136" s="138" t="str">
        <f t="shared" ca="1" si="267"/>
        <v/>
      </c>
      <c r="AC136" s="138" t="str">
        <f t="shared" ca="1" si="267"/>
        <v/>
      </c>
      <c r="AD136" s="138" t="str">
        <f t="shared" ca="1" si="267"/>
        <v/>
      </c>
      <c r="AE136" s="138" t="str">
        <f t="shared" ca="1" si="267"/>
        <v/>
      </c>
      <c r="AF136" s="138" t="str">
        <f t="shared" ca="1" si="267"/>
        <v/>
      </c>
      <c r="AG136" s="138" t="str">
        <f t="shared" ca="1" si="267"/>
        <v/>
      </c>
      <c r="AH136" s="138" t="str">
        <f t="shared" ref="AH136:BM136" ca="1" si="268">IF(ISBLANK(AI136),MAX(AH64-X,0),IF(AI137="","",(AI136*p+AI137*(1-p))/(EXP(r_*T/n))))</f>
        <v/>
      </c>
      <c r="AI136" s="138" t="str">
        <f t="shared" ca="1" si="268"/>
        <v/>
      </c>
      <c r="AJ136" s="138" t="str">
        <f t="shared" ca="1" si="268"/>
        <v/>
      </c>
      <c r="AK136" s="138" t="str">
        <f t="shared" ca="1" si="268"/>
        <v/>
      </c>
      <c r="AL136" s="138" t="str">
        <f t="shared" ca="1" si="268"/>
        <v/>
      </c>
      <c r="AM136" s="138" t="str">
        <f t="shared" ca="1" si="268"/>
        <v/>
      </c>
      <c r="AN136" s="138" t="str">
        <f t="shared" ca="1" si="268"/>
        <v/>
      </c>
      <c r="AO136" s="138" t="str">
        <f t="shared" ca="1" si="268"/>
        <v/>
      </c>
      <c r="AP136" s="138" t="str">
        <f t="shared" ca="1" si="268"/>
        <v/>
      </c>
      <c r="AQ136" s="138" t="str">
        <f t="shared" ca="1" si="268"/>
        <v/>
      </c>
      <c r="AR136" s="138" t="str">
        <f t="shared" ca="1" si="268"/>
        <v/>
      </c>
      <c r="AS136" s="138">
        <f t="shared" ca="1" si="268"/>
        <v>0</v>
      </c>
      <c r="AT136" s="138">
        <f t="shared" ca="1" si="268"/>
        <v>0</v>
      </c>
      <c r="AU136" s="138">
        <f t="shared" ca="1" si="268"/>
        <v>0</v>
      </c>
      <c r="AV136" s="138">
        <f t="shared" ca="1" si="268"/>
        <v>0</v>
      </c>
      <c r="AW136" s="138">
        <f t="shared" ca="1" si="268"/>
        <v>0</v>
      </c>
      <c r="AX136" s="138">
        <f t="shared" ca="1" si="268"/>
        <v>0</v>
      </c>
      <c r="AY136" s="138">
        <f t="shared" ca="1" si="268"/>
        <v>0</v>
      </c>
      <c r="AZ136" s="138">
        <f t="shared" ca="1" si="268"/>
        <v>0</v>
      </c>
      <c r="BA136" s="138">
        <f t="shared" ca="1" si="268"/>
        <v>0</v>
      </c>
      <c r="BB136" s="138">
        <f t="shared" ca="1" si="268"/>
        <v>0</v>
      </c>
      <c r="BC136" s="138">
        <f t="shared" ca="1" si="268"/>
        <v>0</v>
      </c>
      <c r="BD136" s="138">
        <f t="shared" ca="1" si="268"/>
        <v>0</v>
      </c>
      <c r="BE136" s="138">
        <f t="shared" ca="1" si="268"/>
        <v>0</v>
      </c>
      <c r="BF136" s="138">
        <f t="shared" ca="1" si="268"/>
        <v>0</v>
      </c>
      <c r="BG136" s="138">
        <f t="shared" ca="1" si="268"/>
        <v>0</v>
      </c>
      <c r="BH136" s="138">
        <f t="shared" ca="1" si="268"/>
        <v>0</v>
      </c>
      <c r="BI136" s="138">
        <f t="shared" ca="1" si="268"/>
        <v>0</v>
      </c>
      <c r="BJ136" s="138">
        <f t="shared" ca="1" si="268"/>
        <v>0</v>
      </c>
      <c r="BK136" s="138">
        <f t="shared" ca="1" si="268"/>
        <v>0</v>
      </c>
      <c r="BL136" s="138">
        <f t="shared" ca="1" si="268"/>
        <v>0</v>
      </c>
      <c r="BM136" s="138">
        <f t="shared" ca="1" si="268"/>
        <v>0</v>
      </c>
      <c r="BN136" s="138">
        <f t="shared" ref="BN136:BS136" ca="1" si="269">IF(ISBLANK(BO136),MAX(BN64-X,0),IF(BO137="","",(BO136*p+BO137*(1-p))/(EXP(r_*T/n))))</f>
        <v>0</v>
      </c>
      <c r="BO136" s="138">
        <f t="shared" ca="1" si="269"/>
        <v>0</v>
      </c>
      <c r="BP136" s="138">
        <f t="shared" ca="1" si="269"/>
        <v>0</v>
      </c>
      <c r="BQ136" s="138">
        <f t="shared" ca="1" si="269"/>
        <v>0</v>
      </c>
      <c r="BR136" s="138">
        <f t="shared" ca="1" si="269"/>
        <v>0</v>
      </c>
      <c r="BS136" s="138">
        <f t="shared" ca="1" si="269"/>
        <v>0</v>
      </c>
    </row>
    <row r="137" spans="2:71" x14ac:dyDescent="0.2">
      <c r="B137" s="138" t="str">
        <f t="shared" ref="B137:AG137" ca="1" si="270">IF(ISBLANK(C137),MAX(B65-X,0),IF(C138="","",(C137*p+C138*(1-p))/(EXP(r_*T/n))))</f>
        <v/>
      </c>
      <c r="C137" s="138" t="str">
        <f t="shared" ca="1" si="270"/>
        <v/>
      </c>
      <c r="D137" s="138" t="str">
        <f t="shared" ca="1" si="270"/>
        <v/>
      </c>
      <c r="E137" s="138" t="str">
        <f t="shared" ca="1" si="270"/>
        <v/>
      </c>
      <c r="F137" s="138" t="str">
        <f t="shared" ca="1" si="270"/>
        <v/>
      </c>
      <c r="G137" s="138" t="str">
        <f t="shared" ca="1" si="270"/>
        <v/>
      </c>
      <c r="H137" s="138" t="str">
        <f t="shared" ca="1" si="270"/>
        <v/>
      </c>
      <c r="I137" s="138" t="str">
        <f t="shared" ca="1" si="270"/>
        <v/>
      </c>
      <c r="J137" s="138" t="str">
        <f t="shared" ca="1" si="270"/>
        <v/>
      </c>
      <c r="K137" s="138" t="str">
        <f t="shared" ca="1" si="270"/>
        <v/>
      </c>
      <c r="L137" s="138" t="str">
        <f t="shared" ca="1" si="270"/>
        <v/>
      </c>
      <c r="M137" s="138" t="str">
        <f t="shared" ca="1" si="270"/>
        <v/>
      </c>
      <c r="N137" s="138" t="str">
        <f t="shared" ca="1" si="270"/>
        <v/>
      </c>
      <c r="O137" s="138" t="str">
        <f t="shared" ca="1" si="270"/>
        <v/>
      </c>
      <c r="P137" s="138" t="str">
        <f t="shared" ca="1" si="270"/>
        <v/>
      </c>
      <c r="Q137" s="138" t="str">
        <f t="shared" ca="1" si="270"/>
        <v/>
      </c>
      <c r="R137" s="138" t="str">
        <f t="shared" ca="1" si="270"/>
        <v/>
      </c>
      <c r="S137" s="138" t="str">
        <f t="shared" ca="1" si="270"/>
        <v/>
      </c>
      <c r="T137" s="138" t="str">
        <f t="shared" ca="1" si="270"/>
        <v/>
      </c>
      <c r="U137" s="138" t="str">
        <f t="shared" ca="1" si="270"/>
        <v/>
      </c>
      <c r="V137" s="138" t="str">
        <f t="shared" ca="1" si="270"/>
        <v/>
      </c>
      <c r="W137" s="138" t="str">
        <f t="shared" ca="1" si="270"/>
        <v/>
      </c>
      <c r="X137" s="138" t="str">
        <f t="shared" ca="1" si="270"/>
        <v/>
      </c>
      <c r="Y137" s="138" t="str">
        <f t="shared" ca="1" si="270"/>
        <v/>
      </c>
      <c r="Z137" s="138" t="str">
        <f t="shared" ca="1" si="270"/>
        <v/>
      </c>
      <c r="AA137" s="138" t="str">
        <f t="shared" ca="1" si="270"/>
        <v/>
      </c>
      <c r="AB137" s="138" t="str">
        <f t="shared" ca="1" si="270"/>
        <v/>
      </c>
      <c r="AC137" s="138" t="str">
        <f t="shared" ca="1" si="270"/>
        <v/>
      </c>
      <c r="AD137" s="138" t="str">
        <f t="shared" ca="1" si="270"/>
        <v/>
      </c>
      <c r="AE137" s="138" t="str">
        <f t="shared" ca="1" si="270"/>
        <v/>
      </c>
      <c r="AF137" s="138" t="str">
        <f t="shared" ca="1" si="270"/>
        <v/>
      </c>
      <c r="AG137" s="138" t="str">
        <f t="shared" ca="1" si="270"/>
        <v/>
      </c>
      <c r="AH137" s="138" t="str">
        <f t="shared" ref="AH137:BM137" ca="1" si="271">IF(ISBLANK(AI137),MAX(AH65-X,0),IF(AI138="","",(AI137*p+AI138*(1-p))/(EXP(r_*T/n))))</f>
        <v/>
      </c>
      <c r="AI137" s="138" t="str">
        <f t="shared" ca="1" si="271"/>
        <v/>
      </c>
      <c r="AJ137" s="138" t="str">
        <f t="shared" ca="1" si="271"/>
        <v/>
      </c>
      <c r="AK137" s="138" t="str">
        <f t="shared" ca="1" si="271"/>
        <v/>
      </c>
      <c r="AL137" s="138" t="str">
        <f t="shared" ca="1" si="271"/>
        <v/>
      </c>
      <c r="AM137" s="138" t="str">
        <f t="shared" ca="1" si="271"/>
        <v/>
      </c>
      <c r="AN137" s="138" t="str">
        <f t="shared" ca="1" si="271"/>
        <v/>
      </c>
      <c r="AO137" s="138" t="str">
        <f t="shared" ca="1" si="271"/>
        <v/>
      </c>
      <c r="AP137" s="138" t="str">
        <f t="shared" ca="1" si="271"/>
        <v/>
      </c>
      <c r="AQ137" s="138" t="str">
        <f t="shared" ca="1" si="271"/>
        <v/>
      </c>
      <c r="AR137" s="138" t="str">
        <f t="shared" ca="1" si="271"/>
        <v/>
      </c>
      <c r="AS137" s="138" t="str">
        <f t="shared" ca="1" si="271"/>
        <v/>
      </c>
      <c r="AT137" s="138">
        <f t="shared" ca="1" si="271"/>
        <v>0</v>
      </c>
      <c r="AU137" s="138">
        <f t="shared" ca="1" si="271"/>
        <v>0</v>
      </c>
      <c r="AV137" s="138">
        <f t="shared" ca="1" si="271"/>
        <v>0</v>
      </c>
      <c r="AW137" s="138">
        <f t="shared" ca="1" si="271"/>
        <v>0</v>
      </c>
      <c r="AX137" s="138">
        <f t="shared" ca="1" si="271"/>
        <v>0</v>
      </c>
      <c r="AY137" s="138">
        <f t="shared" ca="1" si="271"/>
        <v>0</v>
      </c>
      <c r="AZ137" s="138">
        <f t="shared" ca="1" si="271"/>
        <v>0</v>
      </c>
      <c r="BA137" s="138">
        <f t="shared" ca="1" si="271"/>
        <v>0</v>
      </c>
      <c r="BB137" s="138">
        <f t="shared" ca="1" si="271"/>
        <v>0</v>
      </c>
      <c r="BC137" s="138">
        <f t="shared" ca="1" si="271"/>
        <v>0</v>
      </c>
      <c r="BD137" s="138">
        <f t="shared" ca="1" si="271"/>
        <v>0</v>
      </c>
      <c r="BE137" s="138">
        <f t="shared" ca="1" si="271"/>
        <v>0</v>
      </c>
      <c r="BF137" s="138">
        <f t="shared" ca="1" si="271"/>
        <v>0</v>
      </c>
      <c r="BG137" s="138">
        <f t="shared" ca="1" si="271"/>
        <v>0</v>
      </c>
      <c r="BH137" s="138">
        <f t="shared" ca="1" si="271"/>
        <v>0</v>
      </c>
      <c r="BI137" s="138">
        <f t="shared" ca="1" si="271"/>
        <v>0</v>
      </c>
      <c r="BJ137" s="138">
        <f t="shared" ca="1" si="271"/>
        <v>0</v>
      </c>
      <c r="BK137" s="138">
        <f t="shared" ca="1" si="271"/>
        <v>0</v>
      </c>
      <c r="BL137" s="138">
        <f t="shared" ca="1" si="271"/>
        <v>0</v>
      </c>
      <c r="BM137" s="138">
        <f t="shared" ca="1" si="271"/>
        <v>0</v>
      </c>
      <c r="BN137" s="138">
        <f t="shared" ref="BN137:BS137" ca="1" si="272">IF(ISBLANK(BO137),MAX(BN65-X,0),IF(BO138="","",(BO137*p+BO138*(1-p))/(EXP(r_*T/n))))</f>
        <v>0</v>
      </c>
      <c r="BO137" s="138">
        <f t="shared" ca="1" si="272"/>
        <v>0</v>
      </c>
      <c r="BP137" s="138">
        <f t="shared" ca="1" si="272"/>
        <v>0</v>
      </c>
      <c r="BQ137" s="138">
        <f t="shared" ca="1" si="272"/>
        <v>0</v>
      </c>
      <c r="BR137" s="138">
        <f t="shared" ca="1" si="272"/>
        <v>0</v>
      </c>
      <c r="BS137" s="138">
        <f t="shared" ca="1" si="272"/>
        <v>0</v>
      </c>
    </row>
    <row r="138" spans="2:71" x14ac:dyDescent="0.2">
      <c r="B138" s="138" t="str">
        <f t="shared" ref="B138:AG138" ca="1" si="273">IF(ISBLANK(C138),MAX(B66-X,0),IF(C139="","",(C138*p+C139*(1-p))/(EXP(r_*T/n))))</f>
        <v/>
      </c>
      <c r="C138" s="138" t="str">
        <f t="shared" ca="1" si="273"/>
        <v/>
      </c>
      <c r="D138" s="138" t="str">
        <f t="shared" ca="1" si="273"/>
        <v/>
      </c>
      <c r="E138" s="138" t="str">
        <f t="shared" ca="1" si="273"/>
        <v/>
      </c>
      <c r="F138" s="138" t="str">
        <f t="shared" ca="1" si="273"/>
        <v/>
      </c>
      <c r="G138" s="138" t="str">
        <f t="shared" ca="1" si="273"/>
        <v/>
      </c>
      <c r="H138" s="138" t="str">
        <f t="shared" ca="1" si="273"/>
        <v/>
      </c>
      <c r="I138" s="138" t="str">
        <f t="shared" ca="1" si="273"/>
        <v/>
      </c>
      <c r="J138" s="138" t="str">
        <f t="shared" ca="1" si="273"/>
        <v/>
      </c>
      <c r="K138" s="138" t="str">
        <f t="shared" ca="1" si="273"/>
        <v/>
      </c>
      <c r="L138" s="138" t="str">
        <f t="shared" ca="1" si="273"/>
        <v/>
      </c>
      <c r="M138" s="138" t="str">
        <f t="shared" ca="1" si="273"/>
        <v/>
      </c>
      <c r="N138" s="138" t="str">
        <f t="shared" ca="1" si="273"/>
        <v/>
      </c>
      <c r="O138" s="138" t="str">
        <f t="shared" ca="1" si="273"/>
        <v/>
      </c>
      <c r="P138" s="138" t="str">
        <f t="shared" ca="1" si="273"/>
        <v/>
      </c>
      <c r="Q138" s="138" t="str">
        <f t="shared" ca="1" si="273"/>
        <v/>
      </c>
      <c r="R138" s="138" t="str">
        <f t="shared" ca="1" si="273"/>
        <v/>
      </c>
      <c r="S138" s="138" t="str">
        <f t="shared" ca="1" si="273"/>
        <v/>
      </c>
      <c r="T138" s="138" t="str">
        <f t="shared" ca="1" si="273"/>
        <v/>
      </c>
      <c r="U138" s="138" t="str">
        <f t="shared" ca="1" si="273"/>
        <v/>
      </c>
      <c r="V138" s="138" t="str">
        <f t="shared" ca="1" si="273"/>
        <v/>
      </c>
      <c r="W138" s="138" t="str">
        <f t="shared" ca="1" si="273"/>
        <v/>
      </c>
      <c r="X138" s="138" t="str">
        <f t="shared" ca="1" si="273"/>
        <v/>
      </c>
      <c r="Y138" s="138" t="str">
        <f t="shared" ca="1" si="273"/>
        <v/>
      </c>
      <c r="Z138" s="138" t="str">
        <f t="shared" ca="1" si="273"/>
        <v/>
      </c>
      <c r="AA138" s="138" t="str">
        <f t="shared" ca="1" si="273"/>
        <v/>
      </c>
      <c r="AB138" s="138" t="str">
        <f t="shared" ca="1" si="273"/>
        <v/>
      </c>
      <c r="AC138" s="138" t="str">
        <f t="shared" ca="1" si="273"/>
        <v/>
      </c>
      <c r="AD138" s="138" t="str">
        <f t="shared" ca="1" si="273"/>
        <v/>
      </c>
      <c r="AE138" s="138" t="str">
        <f t="shared" ca="1" si="273"/>
        <v/>
      </c>
      <c r="AF138" s="138" t="str">
        <f t="shared" ca="1" si="273"/>
        <v/>
      </c>
      <c r="AG138" s="138" t="str">
        <f t="shared" ca="1" si="273"/>
        <v/>
      </c>
      <c r="AH138" s="138" t="str">
        <f t="shared" ref="AH138:BM138" ca="1" si="274">IF(ISBLANK(AI138),MAX(AH66-X,0),IF(AI139="","",(AI138*p+AI139*(1-p))/(EXP(r_*T/n))))</f>
        <v/>
      </c>
      <c r="AI138" s="138" t="str">
        <f t="shared" ca="1" si="274"/>
        <v/>
      </c>
      <c r="AJ138" s="138" t="str">
        <f t="shared" ca="1" si="274"/>
        <v/>
      </c>
      <c r="AK138" s="138" t="str">
        <f t="shared" ca="1" si="274"/>
        <v/>
      </c>
      <c r="AL138" s="138" t="str">
        <f t="shared" ca="1" si="274"/>
        <v/>
      </c>
      <c r="AM138" s="138" t="str">
        <f t="shared" ca="1" si="274"/>
        <v/>
      </c>
      <c r="AN138" s="138" t="str">
        <f t="shared" ca="1" si="274"/>
        <v/>
      </c>
      <c r="AO138" s="138" t="str">
        <f t="shared" ca="1" si="274"/>
        <v/>
      </c>
      <c r="AP138" s="138" t="str">
        <f t="shared" ca="1" si="274"/>
        <v/>
      </c>
      <c r="AQ138" s="138" t="str">
        <f t="shared" ca="1" si="274"/>
        <v/>
      </c>
      <c r="AR138" s="138" t="str">
        <f t="shared" ca="1" si="274"/>
        <v/>
      </c>
      <c r="AS138" s="138" t="str">
        <f t="shared" ca="1" si="274"/>
        <v/>
      </c>
      <c r="AT138" s="138" t="str">
        <f t="shared" ca="1" si="274"/>
        <v/>
      </c>
      <c r="AU138" s="138">
        <f t="shared" ca="1" si="274"/>
        <v>0</v>
      </c>
      <c r="AV138" s="138">
        <f t="shared" ca="1" si="274"/>
        <v>0</v>
      </c>
      <c r="AW138" s="138">
        <f t="shared" ca="1" si="274"/>
        <v>0</v>
      </c>
      <c r="AX138" s="138">
        <f t="shared" ca="1" si="274"/>
        <v>0</v>
      </c>
      <c r="AY138" s="138">
        <f t="shared" ca="1" si="274"/>
        <v>0</v>
      </c>
      <c r="AZ138" s="138">
        <f t="shared" ca="1" si="274"/>
        <v>0</v>
      </c>
      <c r="BA138" s="138">
        <f t="shared" ca="1" si="274"/>
        <v>0</v>
      </c>
      <c r="BB138" s="138">
        <f t="shared" ca="1" si="274"/>
        <v>0</v>
      </c>
      <c r="BC138" s="138">
        <f t="shared" ca="1" si="274"/>
        <v>0</v>
      </c>
      <c r="BD138" s="138">
        <f t="shared" ca="1" si="274"/>
        <v>0</v>
      </c>
      <c r="BE138" s="138">
        <f t="shared" ca="1" si="274"/>
        <v>0</v>
      </c>
      <c r="BF138" s="138">
        <f t="shared" ca="1" si="274"/>
        <v>0</v>
      </c>
      <c r="BG138" s="138">
        <f t="shared" ca="1" si="274"/>
        <v>0</v>
      </c>
      <c r="BH138" s="138">
        <f t="shared" ca="1" si="274"/>
        <v>0</v>
      </c>
      <c r="BI138" s="138">
        <f t="shared" ca="1" si="274"/>
        <v>0</v>
      </c>
      <c r="BJ138" s="138">
        <f t="shared" ca="1" si="274"/>
        <v>0</v>
      </c>
      <c r="BK138" s="138">
        <f t="shared" ca="1" si="274"/>
        <v>0</v>
      </c>
      <c r="BL138" s="138">
        <f t="shared" ca="1" si="274"/>
        <v>0</v>
      </c>
      <c r="BM138" s="138">
        <f t="shared" ca="1" si="274"/>
        <v>0</v>
      </c>
      <c r="BN138" s="138">
        <f t="shared" ref="BN138:BS138" ca="1" si="275">IF(ISBLANK(BO138),MAX(BN66-X,0),IF(BO139="","",(BO138*p+BO139*(1-p))/(EXP(r_*T/n))))</f>
        <v>0</v>
      </c>
      <c r="BO138" s="138">
        <f t="shared" ca="1" si="275"/>
        <v>0</v>
      </c>
      <c r="BP138" s="138">
        <f t="shared" ca="1" si="275"/>
        <v>0</v>
      </c>
      <c r="BQ138" s="138">
        <f t="shared" ca="1" si="275"/>
        <v>0</v>
      </c>
      <c r="BR138" s="138">
        <f t="shared" ca="1" si="275"/>
        <v>0</v>
      </c>
      <c r="BS138" s="138">
        <f t="shared" ca="1" si="275"/>
        <v>0</v>
      </c>
    </row>
    <row r="139" spans="2:71" x14ac:dyDescent="0.2">
      <c r="B139" s="138" t="str">
        <f t="shared" ref="B139:AG139" ca="1" si="276">IF(ISBLANK(C139),MAX(B67-X,0),IF(C140="","",(C139*p+C140*(1-p))/(EXP(r_*T/n))))</f>
        <v/>
      </c>
      <c r="C139" s="138" t="str">
        <f t="shared" ca="1" si="276"/>
        <v/>
      </c>
      <c r="D139" s="138" t="str">
        <f t="shared" ca="1" si="276"/>
        <v/>
      </c>
      <c r="E139" s="138" t="str">
        <f t="shared" ca="1" si="276"/>
        <v/>
      </c>
      <c r="F139" s="138" t="str">
        <f t="shared" ca="1" si="276"/>
        <v/>
      </c>
      <c r="G139" s="138" t="str">
        <f t="shared" ca="1" si="276"/>
        <v/>
      </c>
      <c r="H139" s="138" t="str">
        <f t="shared" ca="1" si="276"/>
        <v/>
      </c>
      <c r="I139" s="138" t="str">
        <f t="shared" ca="1" si="276"/>
        <v/>
      </c>
      <c r="J139" s="138" t="str">
        <f t="shared" ca="1" si="276"/>
        <v/>
      </c>
      <c r="K139" s="138" t="str">
        <f t="shared" ca="1" si="276"/>
        <v/>
      </c>
      <c r="L139" s="138" t="str">
        <f t="shared" ca="1" si="276"/>
        <v/>
      </c>
      <c r="M139" s="138" t="str">
        <f t="shared" ca="1" si="276"/>
        <v/>
      </c>
      <c r="N139" s="138" t="str">
        <f t="shared" ca="1" si="276"/>
        <v/>
      </c>
      <c r="O139" s="138" t="str">
        <f t="shared" ca="1" si="276"/>
        <v/>
      </c>
      <c r="P139" s="138" t="str">
        <f t="shared" ca="1" si="276"/>
        <v/>
      </c>
      <c r="Q139" s="138" t="str">
        <f t="shared" ca="1" si="276"/>
        <v/>
      </c>
      <c r="R139" s="138" t="str">
        <f t="shared" ca="1" si="276"/>
        <v/>
      </c>
      <c r="S139" s="138" t="str">
        <f t="shared" ca="1" si="276"/>
        <v/>
      </c>
      <c r="T139" s="138" t="str">
        <f t="shared" ca="1" si="276"/>
        <v/>
      </c>
      <c r="U139" s="138" t="str">
        <f t="shared" ca="1" si="276"/>
        <v/>
      </c>
      <c r="V139" s="138" t="str">
        <f t="shared" ca="1" si="276"/>
        <v/>
      </c>
      <c r="W139" s="138" t="str">
        <f t="shared" ca="1" si="276"/>
        <v/>
      </c>
      <c r="X139" s="138" t="str">
        <f t="shared" ca="1" si="276"/>
        <v/>
      </c>
      <c r="Y139" s="138" t="str">
        <f t="shared" ca="1" si="276"/>
        <v/>
      </c>
      <c r="Z139" s="138" t="str">
        <f t="shared" ca="1" si="276"/>
        <v/>
      </c>
      <c r="AA139" s="138" t="str">
        <f t="shared" ca="1" si="276"/>
        <v/>
      </c>
      <c r="AB139" s="138" t="str">
        <f t="shared" ca="1" si="276"/>
        <v/>
      </c>
      <c r="AC139" s="138" t="str">
        <f t="shared" ca="1" si="276"/>
        <v/>
      </c>
      <c r="AD139" s="138" t="str">
        <f t="shared" ca="1" si="276"/>
        <v/>
      </c>
      <c r="AE139" s="138" t="str">
        <f t="shared" ca="1" si="276"/>
        <v/>
      </c>
      <c r="AF139" s="138" t="str">
        <f t="shared" ca="1" si="276"/>
        <v/>
      </c>
      <c r="AG139" s="138" t="str">
        <f t="shared" ca="1" si="276"/>
        <v/>
      </c>
      <c r="AH139" s="138" t="str">
        <f t="shared" ref="AH139:BM139" ca="1" si="277">IF(ISBLANK(AI139),MAX(AH67-X,0),IF(AI140="","",(AI139*p+AI140*(1-p))/(EXP(r_*T/n))))</f>
        <v/>
      </c>
      <c r="AI139" s="138" t="str">
        <f t="shared" ca="1" si="277"/>
        <v/>
      </c>
      <c r="AJ139" s="138" t="str">
        <f t="shared" ca="1" si="277"/>
        <v/>
      </c>
      <c r="AK139" s="138" t="str">
        <f t="shared" ca="1" si="277"/>
        <v/>
      </c>
      <c r="AL139" s="138" t="str">
        <f t="shared" ca="1" si="277"/>
        <v/>
      </c>
      <c r="AM139" s="138" t="str">
        <f t="shared" ca="1" si="277"/>
        <v/>
      </c>
      <c r="AN139" s="138" t="str">
        <f t="shared" ca="1" si="277"/>
        <v/>
      </c>
      <c r="AO139" s="138" t="str">
        <f t="shared" ca="1" si="277"/>
        <v/>
      </c>
      <c r="AP139" s="138" t="str">
        <f t="shared" ca="1" si="277"/>
        <v/>
      </c>
      <c r="AQ139" s="138" t="str">
        <f t="shared" ca="1" si="277"/>
        <v/>
      </c>
      <c r="AR139" s="138" t="str">
        <f t="shared" ca="1" si="277"/>
        <v/>
      </c>
      <c r="AS139" s="138" t="str">
        <f t="shared" ca="1" si="277"/>
        <v/>
      </c>
      <c r="AT139" s="138" t="str">
        <f t="shared" ca="1" si="277"/>
        <v/>
      </c>
      <c r="AU139" s="138" t="str">
        <f t="shared" ca="1" si="277"/>
        <v/>
      </c>
      <c r="AV139" s="138">
        <f t="shared" ca="1" si="277"/>
        <v>0</v>
      </c>
      <c r="AW139" s="138">
        <f t="shared" ca="1" si="277"/>
        <v>0</v>
      </c>
      <c r="AX139" s="138">
        <f t="shared" ca="1" si="277"/>
        <v>0</v>
      </c>
      <c r="AY139" s="138">
        <f t="shared" ca="1" si="277"/>
        <v>0</v>
      </c>
      <c r="AZ139" s="138">
        <f t="shared" ca="1" si="277"/>
        <v>0</v>
      </c>
      <c r="BA139" s="138">
        <f t="shared" ca="1" si="277"/>
        <v>0</v>
      </c>
      <c r="BB139" s="138">
        <f t="shared" ca="1" si="277"/>
        <v>0</v>
      </c>
      <c r="BC139" s="138">
        <f t="shared" ca="1" si="277"/>
        <v>0</v>
      </c>
      <c r="BD139" s="138">
        <f t="shared" ca="1" si="277"/>
        <v>0</v>
      </c>
      <c r="BE139" s="138">
        <f t="shared" ca="1" si="277"/>
        <v>0</v>
      </c>
      <c r="BF139" s="138">
        <f t="shared" ca="1" si="277"/>
        <v>0</v>
      </c>
      <c r="BG139" s="138">
        <f t="shared" ca="1" si="277"/>
        <v>0</v>
      </c>
      <c r="BH139" s="138">
        <f t="shared" ca="1" si="277"/>
        <v>0</v>
      </c>
      <c r="BI139" s="138">
        <f t="shared" ca="1" si="277"/>
        <v>0</v>
      </c>
      <c r="BJ139" s="138">
        <f t="shared" ca="1" si="277"/>
        <v>0</v>
      </c>
      <c r="BK139" s="138">
        <f t="shared" ca="1" si="277"/>
        <v>0</v>
      </c>
      <c r="BL139" s="138">
        <f t="shared" ca="1" si="277"/>
        <v>0</v>
      </c>
      <c r="BM139" s="138">
        <f t="shared" ca="1" si="277"/>
        <v>0</v>
      </c>
      <c r="BN139" s="138">
        <f t="shared" ref="BN139:BS139" ca="1" si="278">IF(ISBLANK(BO139),MAX(BN67-X,0),IF(BO140="","",(BO139*p+BO140*(1-p))/(EXP(r_*T/n))))</f>
        <v>0</v>
      </c>
      <c r="BO139" s="138">
        <f t="shared" ca="1" si="278"/>
        <v>0</v>
      </c>
      <c r="BP139" s="138">
        <f t="shared" ca="1" si="278"/>
        <v>0</v>
      </c>
      <c r="BQ139" s="138">
        <f t="shared" ca="1" si="278"/>
        <v>0</v>
      </c>
      <c r="BR139" s="138">
        <f t="shared" ca="1" si="278"/>
        <v>0</v>
      </c>
      <c r="BS139" s="138">
        <f t="shared" ca="1" si="278"/>
        <v>0</v>
      </c>
    </row>
    <row r="140" spans="2:71" x14ac:dyDescent="0.2">
      <c r="B140" s="138" t="str">
        <f t="shared" ref="B140:AG140" ca="1" si="279">IF(ISBLANK(C140),MAX(B68-X,0),IF(C141="","",(C140*p+C141*(1-p))/(EXP(r_*T/n))))</f>
        <v/>
      </c>
      <c r="C140" s="138" t="str">
        <f t="shared" ca="1" si="279"/>
        <v/>
      </c>
      <c r="D140" s="138" t="str">
        <f t="shared" ca="1" si="279"/>
        <v/>
      </c>
      <c r="E140" s="138" t="str">
        <f t="shared" ca="1" si="279"/>
        <v/>
      </c>
      <c r="F140" s="138" t="str">
        <f t="shared" ca="1" si="279"/>
        <v/>
      </c>
      <c r="G140" s="138" t="str">
        <f t="shared" ca="1" si="279"/>
        <v/>
      </c>
      <c r="H140" s="138" t="str">
        <f t="shared" ca="1" si="279"/>
        <v/>
      </c>
      <c r="I140" s="138" t="str">
        <f t="shared" ca="1" si="279"/>
        <v/>
      </c>
      <c r="J140" s="138" t="str">
        <f t="shared" ca="1" si="279"/>
        <v/>
      </c>
      <c r="K140" s="138" t="str">
        <f t="shared" ca="1" si="279"/>
        <v/>
      </c>
      <c r="L140" s="138" t="str">
        <f t="shared" ca="1" si="279"/>
        <v/>
      </c>
      <c r="M140" s="138" t="str">
        <f t="shared" ca="1" si="279"/>
        <v/>
      </c>
      <c r="N140" s="138" t="str">
        <f t="shared" ca="1" si="279"/>
        <v/>
      </c>
      <c r="O140" s="138" t="str">
        <f t="shared" ca="1" si="279"/>
        <v/>
      </c>
      <c r="P140" s="138" t="str">
        <f t="shared" ca="1" si="279"/>
        <v/>
      </c>
      <c r="Q140" s="138" t="str">
        <f t="shared" ca="1" si="279"/>
        <v/>
      </c>
      <c r="R140" s="138" t="str">
        <f t="shared" ca="1" si="279"/>
        <v/>
      </c>
      <c r="S140" s="138" t="str">
        <f t="shared" ca="1" si="279"/>
        <v/>
      </c>
      <c r="T140" s="138" t="str">
        <f t="shared" ca="1" si="279"/>
        <v/>
      </c>
      <c r="U140" s="138" t="str">
        <f t="shared" ca="1" si="279"/>
        <v/>
      </c>
      <c r="V140" s="138" t="str">
        <f t="shared" ca="1" si="279"/>
        <v/>
      </c>
      <c r="W140" s="138" t="str">
        <f t="shared" ca="1" si="279"/>
        <v/>
      </c>
      <c r="X140" s="138" t="str">
        <f t="shared" ca="1" si="279"/>
        <v/>
      </c>
      <c r="Y140" s="138" t="str">
        <f t="shared" ca="1" si="279"/>
        <v/>
      </c>
      <c r="Z140" s="138" t="str">
        <f t="shared" ca="1" si="279"/>
        <v/>
      </c>
      <c r="AA140" s="138" t="str">
        <f t="shared" ca="1" si="279"/>
        <v/>
      </c>
      <c r="AB140" s="138" t="str">
        <f t="shared" ca="1" si="279"/>
        <v/>
      </c>
      <c r="AC140" s="138" t="str">
        <f t="shared" ca="1" si="279"/>
        <v/>
      </c>
      <c r="AD140" s="138" t="str">
        <f t="shared" ca="1" si="279"/>
        <v/>
      </c>
      <c r="AE140" s="138" t="str">
        <f t="shared" ca="1" si="279"/>
        <v/>
      </c>
      <c r="AF140" s="138" t="str">
        <f t="shared" ca="1" si="279"/>
        <v/>
      </c>
      <c r="AG140" s="138" t="str">
        <f t="shared" ca="1" si="279"/>
        <v/>
      </c>
      <c r="AH140" s="138" t="str">
        <f t="shared" ref="AH140:BM140" ca="1" si="280">IF(ISBLANK(AI140),MAX(AH68-X,0),IF(AI141="","",(AI140*p+AI141*(1-p))/(EXP(r_*T/n))))</f>
        <v/>
      </c>
      <c r="AI140" s="138" t="str">
        <f t="shared" ca="1" si="280"/>
        <v/>
      </c>
      <c r="AJ140" s="138" t="str">
        <f t="shared" ca="1" si="280"/>
        <v/>
      </c>
      <c r="AK140" s="138" t="str">
        <f t="shared" ca="1" si="280"/>
        <v/>
      </c>
      <c r="AL140" s="138" t="str">
        <f t="shared" ca="1" si="280"/>
        <v/>
      </c>
      <c r="AM140" s="138" t="str">
        <f t="shared" ca="1" si="280"/>
        <v/>
      </c>
      <c r="AN140" s="138" t="str">
        <f t="shared" ca="1" si="280"/>
        <v/>
      </c>
      <c r="AO140" s="138" t="str">
        <f t="shared" ca="1" si="280"/>
        <v/>
      </c>
      <c r="AP140" s="138" t="str">
        <f t="shared" ca="1" si="280"/>
        <v/>
      </c>
      <c r="AQ140" s="138" t="str">
        <f t="shared" ca="1" si="280"/>
        <v/>
      </c>
      <c r="AR140" s="138" t="str">
        <f t="shared" ca="1" si="280"/>
        <v/>
      </c>
      <c r="AS140" s="138" t="str">
        <f t="shared" ca="1" si="280"/>
        <v/>
      </c>
      <c r="AT140" s="138" t="str">
        <f t="shared" ca="1" si="280"/>
        <v/>
      </c>
      <c r="AU140" s="138" t="str">
        <f t="shared" ca="1" si="280"/>
        <v/>
      </c>
      <c r="AV140" s="138" t="str">
        <f t="shared" ca="1" si="280"/>
        <v/>
      </c>
      <c r="AW140" s="138">
        <f t="shared" ca="1" si="280"/>
        <v>0</v>
      </c>
      <c r="AX140" s="138">
        <f t="shared" ca="1" si="280"/>
        <v>0</v>
      </c>
      <c r="AY140" s="138">
        <f t="shared" ca="1" si="280"/>
        <v>0</v>
      </c>
      <c r="AZ140" s="138">
        <f t="shared" ca="1" si="280"/>
        <v>0</v>
      </c>
      <c r="BA140" s="138">
        <f t="shared" ca="1" si="280"/>
        <v>0</v>
      </c>
      <c r="BB140" s="138">
        <f t="shared" ca="1" si="280"/>
        <v>0</v>
      </c>
      <c r="BC140" s="138">
        <f t="shared" ca="1" si="280"/>
        <v>0</v>
      </c>
      <c r="BD140" s="138">
        <f t="shared" ca="1" si="280"/>
        <v>0</v>
      </c>
      <c r="BE140" s="138">
        <f t="shared" ca="1" si="280"/>
        <v>0</v>
      </c>
      <c r="BF140" s="138">
        <f t="shared" ca="1" si="280"/>
        <v>0</v>
      </c>
      <c r="BG140" s="138">
        <f t="shared" ca="1" si="280"/>
        <v>0</v>
      </c>
      <c r="BH140" s="138">
        <f t="shared" ca="1" si="280"/>
        <v>0</v>
      </c>
      <c r="BI140" s="138">
        <f t="shared" ca="1" si="280"/>
        <v>0</v>
      </c>
      <c r="BJ140" s="138">
        <f t="shared" ca="1" si="280"/>
        <v>0</v>
      </c>
      <c r="BK140" s="138">
        <f t="shared" ca="1" si="280"/>
        <v>0</v>
      </c>
      <c r="BL140" s="138">
        <f t="shared" ca="1" si="280"/>
        <v>0</v>
      </c>
      <c r="BM140" s="138">
        <f t="shared" ca="1" si="280"/>
        <v>0</v>
      </c>
      <c r="BN140" s="138">
        <f t="shared" ref="BN140:BS140" ca="1" si="281">IF(ISBLANK(BO140),MAX(BN68-X,0),IF(BO141="","",(BO140*p+BO141*(1-p))/(EXP(r_*T/n))))</f>
        <v>0</v>
      </c>
      <c r="BO140" s="138">
        <f t="shared" ca="1" si="281"/>
        <v>0</v>
      </c>
      <c r="BP140" s="138">
        <f t="shared" ca="1" si="281"/>
        <v>0</v>
      </c>
      <c r="BQ140" s="138">
        <f t="shared" ca="1" si="281"/>
        <v>0</v>
      </c>
      <c r="BR140" s="138">
        <f t="shared" ca="1" si="281"/>
        <v>0</v>
      </c>
      <c r="BS140" s="138">
        <f t="shared" ca="1" si="281"/>
        <v>0</v>
      </c>
    </row>
    <row r="141" spans="2:71" x14ac:dyDescent="0.2">
      <c r="B141" s="138" t="str">
        <f t="shared" ref="B141:AG141" ca="1" si="282">IF(ISBLANK(C141),MAX(B69-X,0),IF(C142="","",(C141*p+C142*(1-p))/(EXP(r_*T/n))))</f>
        <v/>
      </c>
      <c r="C141" s="138" t="str">
        <f t="shared" ca="1" si="282"/>
        <v/>
      </c>
      <c r="D141" s="138" t="str">
        <f t="shared" ca="1" si="282"/>
        <v/>
      </c>
      <c r="E141" s="138" t="str">
        <f t="shared" ca="1" si="282"/>
        <v/>
      </c>
      <c r="F141" s="138" t="str">
        <f t="shared" ca="1" si="282"/>
        <v/>
      </c>
      <c r="G141" s="138" t="str">
        <f t="shared" ca="1" si="282"/>
        <v/>
      </c>
      <c r="H141" s="138" t="str">
        <f t="shared" ca="1" si="282"/>
        <v/>
      </c>
      <c r="I141" s="138" t="str">
        <f t="shared" ca="1" si="282"/>
        <v/>
      </c>
      <c r="J141" s="138" t="str">
        <f t="shared" ca="1" si="282"/>
        <v/>
      </c>
      <c r="K141" s="138" t="str">
        <f t="shared" ca="1" si="282"/>
        <v/>
      </c>
      <c r="L141" s="138" t="str">
        <f t="shared" ca="1" si="282"/>
        <v/>
      </c>
      <c r="M141" s="138" t="str">
        <f t="shared" ca="1" si="282"/>
        <v/>
      </c>
      <c r="N141" s="138" t="str">
        <f t="shared" ca="1" si="282"/>
        <v/>
      </c>
      <c r="O141" s="138" t="str">
        <f t="shared" ca="1" si="282"/>
        <v/>
      </c>
      <c r="P141" s="138" t="str">
        <f t="shared" ca="1" si="282"/>
        <v/>
      </c>
      <c r="Q141" s="138" t="str">
        <f t="shared" ca="1" si="282"/>
        <v/>
      </c>
      <c r="R141" s="138" t="str">
        <f t="shared" ca="1" si="282"/>
        <v/>
      </c>
      <c r="S141" s="138" t="str">
        <f t="shared" ca="1" si="282"/>
        <v/>
      </c>
      <c r="T141" s="138" t="str">
        <f t="shared" ca="1" si="282"/>
        <v/>
      </c>
      <c r="U141" s="138" t="str">
        <f t="shared" ca="1" si="282"/>
        <v/>
      </c>
      <c r="V141" s="138" t="str">
        <f t="shared" ca="1" si="282"/>
        <v/>
      </c>
      <c r="W141" s="138" t="str">
        <f t="shared" ca="1" si="282"/>
        <v/>
      </c>
      <c r="X141" s="138" t="str">
        <f t="shared" ca="1" si="282"/>
        <v/>
      </c>
      <c r="Y141" s="138" t="str">
        <f t="shared" ca="1" si="282"/>
        <v/>
      </c>
      <c r="Z141" s="138" t="str">
        <f t="shared" ca="1" si="282"/>
        <v/>
      </c>
      <c r="AA141" s="138" t="str">
        <f t="shared" ca="1" si="282"/>
        <v/>
      </c>
      <c r="AB141" s="138" t="str">
        <f t="shared" ca="1" si="282"/>
        <v/>
      </c>
      <c r="AC141" s="138" t="str">
        <f t="shared" ca="1" si="282"/>
        <v/>
      </c>
      <c r="AD141" s="138" t="str">
        <f t="shared" ca="1" si="282"/>
        <v/>
      </c>
      <c r="AE141" s="138" t="str">
        <f t="shared" ca="1" si="282"/>
        <v/>
      </c>
      <c r="AF141" s="138" t="str">
        <f t="shared" ca="1" si="282"/>
        <v/>
      </c>
      <c r="AG141" s="138" t="str">
        <f t="shared" ca="1" si="282"/>
        <v/>
      </c>
      <c r="AH141" s="138" t="str">
        <f t="shared" ref="AH141:BM141" ca="1" si="283">IF(ISBLANK(AI141),MAX(AH69-X,0),IF(AI142="","",(AI141*p+AI142*(1-p))/(EXP(r_*T/n))))</f>
        <v/>
      </c>
      <c r="AI141" s="138" t="str">
        <f t="shared" ca="1" si="283"/>
        <v/>
      </c>
      <c r="AJ141" s="138" t="str">
        <f t="shared" ca="1" si="283"/>
        <v/>
      </c>
      <c r="AK141" s="138" t="str">
        <f t="shared" ca="1" si="283"/>
        <v/>
      </c>
      <c r="AL141" s="138" t="str">
        <f t="shared" ca="1" si="283"/>
        <v/>
      </c>
      <c r="AM141" s="138" t="str">
        <f t="shared" ca="1" si="283"/>
        <v/>
      </c>
      <c r="AN141" s="138" t="str">
        <f t="shared" ca="1" si="283"/>
        <v/>
      </c>
      <c r="AO141" s="138" t="str">
        <f t="shared" ca="1" si="283"/>
        <v/>
      </c>
      <c r="AP141" s="138" t="str">
        <f t="shared" ca="1" si="283"/>
        <v/>
      </c>
      <c r="AQ141" s="138" t="str">
        <f t="shared" ca="1" si="283"/>
        <v/>
      </c>
      <c r="AR141" s="138" t="str">
        <f t="shared" ca="1" si="283"/>
        <v/>
      </c>
      <c r="AS141" s="138" t="str">
        <f t="shared" ca="1" si="283"/>
        <v/>
      </c>
      <c r="AT141" s="138" t="str">
        <f t="shared" ca="1" si="283"/>
        <v/>
      </c>
      <c r="AU141" s="138" t="str">
        <f t="shared" ca="1" si="283"/>
        <v/>
      </c>
      <c r="AV141" s="138" t="str">
        <f t="shared" ca="1" si="283"/>
        <v/>
      </c>
      <c r="AW141" s="138" t="str">
        <f t="shared" ca="1" si="283"/>
        <v/>
      </c>
      <c r="AX141" s="138">
        <f t="shared" ca="1" si="283"/>
        <v>0</v>
      </c>
      <c r="AY141" s="138">
        <f t="shared" ca="1" si="283"/>
        <v>0</v>
      </c>
      <c r="AZ141" s="138">
        <f t="shared" ca="1" si="283"/>
        <v>0</v>
      </c>
      <c r="BA141" s="138">
        <f t="shared" ca="1" si="283"/>
        <v>0</v>
      </c>
      <c r="BB141" s="138">
        <f t="shared" ca="1" si="283"/>
        <v>0</v>
      </c>
      <c r="BC141" s="138">
        <f t="shared" ca="1" si="283"/>
        <v>0</v>
      </c>
      <c r="BD141" s="138">
        <f t="shared" ca="1" si="283"/>
        <v>0</v>
      </c>
      <c r="BE141" s="138">
        <f t="shared" ca="1" si="283"/>
        <v>0</v>
      </c>
      <c r="BF141" s="138">
        <f t="shared" ca="1" si="283"/>
        <v>0</v>
      </c>
      <c r="BG141" s="138">
        <f t="shared" ca="1" si="283"/>
        <v>0</v>
      </c>
      <c r="BH141" s="138">
        <f t="shared" ca="1" si="283"/>
        <v>0</v>
      </c>
      <c r="BI141" s="138">
        <f t="shared" ca="1" si="283"/>
        <v>0</v>
      </c>
      <c r="BJ141" s="138">
        <f t="shared" ca="1" si="283"/>
        <v>0</v>
      </c>
      <c r="BK141" s="138">
        <f t="shared" ca="1" si="283"/>
        <v>0</v>
      </c>
      <c r="BL141" s="138">
        <f t="shared" ca="1" si="283"/>
        <v>0</v>
      </c>
      <c r="BM141" s="138">
        <f t="shared" ca="1" si="283"/>
        <v>0</v>
      </c>
      <c r="BN141" s="138">
        <f t="shared" ref="BN141:BS141" ca="1" si="284">IF(ISBLANK(BO141),MAX(BN69-X,0),IF(BO142="","",(BO141*p+BO142*(1-p))/(EXP(r_*T/n))))</f>
        <v>0</v>
      </c>
      <c r="BO141" s="138">
        <f t="shared" ca="1" si="284"/>
        <v>0</v>
      </c>
      <c r="BP141" s="138">
        <f t="shared" ca="1" si="284"/>
        <v>0</v>
      </c>
      <c r="BQ141" s="138">
        <f t="shared" ca="1" si="284"/>
        <v>0</v>
      </c>
      <c r="BR141" s="138">
        <f t="shared" ca="1" si="284"/>
        <v>0</v>
      </c>
      <c r="BS141" s="138">
        <f t="shared" ca="1" si="284"/>
        <v>0</v>
      </c>
    </row>
    <row r="142" spans="2:71" x14ac:dyDescent="0.2">
      <c r="B142" s="138" t="str">
        <f t="shared" ref="B142:AG142" ca="1" si="285">IF(ISBLANK(C142),MAX(B70-X,0),IF(C143="","",(C142*p+C143*(1-p))/(EXP(r_*T/n))))</f>
        <v/>
      </c>
      <c r="C142" s="138" t="str">
        <f t="shared" ca="1" si="285"/>
        <v/>
      </c>
      <c r="D142" s="138" t="str">
        <f t="shared" ca="1" si="285"/>
        <v/>
      </c>
      <c r="E142" s="138" t="str">
        <f t="shared" ca="1" si="285"/>
        <v/>
      </c>
      <c r="F142" s="138" t="str">
        <f t="shared" ca="1" si="285"/>
        <v/>
      </c>
      <c r="G142" s="138" t="str">
        <f t="shared" ca="1" si="285"/>
        <v/>
      </c>
      <c r="H142" s="138" t="str">
        <f t="shared" ca="1" si="285"/>
        <v/>
      </c>
      <c r="I142" s="138" t="str">
        <f t="shared" ca="1" si="285"/>
        <v/>
      </c>
      <c r="J142" s="138" t="str">
        <f t="shared" ca="1" si="285"/>
        <v/>
      </c>
      <c r="K142" s="138" t="str">
        <f t="shared" ca="1" si="285"/>
        <v/>
      </c>
      <c r="L142" s="138" t="str">
        <f t="shared" ca="1" si="285"/>
        <v/>
      </c>
      <c r="M142" s="138" t="str">
        <f t="shared" ca="1" si="285"/>
        <v/>
      </c>
      <c r="N142" s="138" t="str">
        <f t="shared" ca="1" si="285"/>
        <v/>
      </c>
      <c r="O142" s="138" t="str">
        <f t="shared" ca="1" si="285"/>
        <v/>
      </c>
      <c r="P142" s="138" t="str">
        <f t="shared" ca="1" si="285"/>
        <v/>
      </c>
      <c r="Q142" s="138" t="str">
        <f t="shared" ca="1" si="285"/>
        <v/>
      </c>
      <c r="R142" s="138" t="str">
        <f t="shared" ca="1" si="285"/>
        <v/>
      </c>
      <c r="S142" s="138" t="str">
        <f t="shared" ca="1" si="285"/>
        <v/>
      </c>
      <c r="T142" s="138" t="str">
        <f t="shared" ca="1" si="285"/>
        <v/>
      </c>
      <c r="U142" s="138" t="str">
        <f t="shared" ca="1" si="285"/>
        <v/>
      </c>
      <c r="V142" s="138" t="str">
        <f t="shared" ca="1" si="285"/>
        <v/>
      </c>
      <c r="W142" s="138" t="str">
        <f t="shared" ca="1" si="285"/>
        <v/>
      </c>
      <c r="X142" s="138" t="str">
        <f t="shared" ca="1" si="285"/>
        <v/>
      </c>
      <c r="Y142" s="138" t="str">
        <f t="shared" ca="1" si="285"/>
        <v/>
      </c>
      <c r="Z142" s="138" t="str">
        <f t="shared" ca="1" si="285"/>
        <v/>
      </c>
      <c r="AA142" s="138" t="str">
        <f t="shared" ca="1" si="285"/>
        <v/>
      </c>
      <c r="AB142" s="138" t="str">
        <f t="shared" ca="1" si="285"/>
        <v/>
      </c>
      <c r="AC142" s="138" t="str">
        <f t="shared" ca="1" si="285"/>
        <v/>
      </c>
      <c r="AD142" s="138" t="str">
        <f t="shared" ca="1" si="285"/>
        <v/>
      </c>
      <c r="AE142" s="138" t="str">
        <f t="shared" ca="1" si="285"/>
        <v/>
      </c>
      <c r="AF142" s="138" t="str">
        <f t="shared" ca="1" si="285"/>
        <v/>
      </c>
      <c r="AG142" s="138" t="str">
        <f t="shared" ca="1" si="285"/>
        <v/>
      </c>
      <c r="AH142" s="138" t="str">
        <f t="shared" ref="AH142:BM142" ca="1" si="286">IF(ISBLANK(AI142),MAX(AH70-X,0),IF(AI143="","",(AI142*p+AI143*(1-p))/(EXP(r_*T/n))))</f>
        <v/>
      </c>
      <c r="AI142" s="138" t="str">
        <f t="shared" ca="1" si="286"/>
        <v/>
      </c>
      <c r="AJ142" s="138" t="str">
        <f t="shared" ca="1" si="286"/>
        <v/>
      </c>
      <c r="AK142" s="138" t="str">
        <f t="shared" ca="1" si="286"/>
        <v/>
      </c>
      <c r="AL142" s="138" t="str">
        <f t="shared" ca="1" si="286"/>
        <v/>
      </c>
      <c r="AM142" s="138" t="str">
        <f t="shared" ca="1" si="286"/>
        <v/>
      </c>
      <c r="AN142" s="138" t="str">
        <f t="shared" ca="1" si="286"/>
        <v/>
      </c>
      <c r="AO142" s="138" t="str">
        <f t="shared" ca="1" si="286"/>
        <v/>
      </c>
      <c r="AP142" s="138" t="str">
        <f t="shared" ca="1" si="286"/>
        <v/>
      </c>
      <c r="AQ142" s="138" t="str">
        <f t="shared" ca="1" si="286"/>
        <v/>
      </c>
      <c r="AR142" s="138" t="str">
        <f t="shared" ca="1" si="286"/>
        <v/>
      </c>
      <c r="AS142" s="138" t="str">
        <f t="shared" ca="1" si="286"/>
        <v/>
      </c>
      <c r="AT142" s="138" t="str">
        <f t="shared" ca="1" si="286"/>
        <v/>
      </c>
      <c r="AU142" s="138" t="str">
        <f t="shared" ca="1" si="286"/>
        <v/>
      </c>
      <c r="AV142" s="138" t="str">
        <f t="shared" ca="1" si="286"/>
        <v/>
      </c>
      <c r="AW142" s="138" t="str">
        <f t="shared" ca="1" si="286"/>
        <v/>
      </c>
      <c r="AX142" s="138" t="str">
        <f t="shared" ca="1" si="286"/>
        <v/>
      </c>
      <c r="AY142" s="138">
        <f t="shared" ca="1" si="286"/>
        <v>0</v>
      </c>
      <c r="AZ142" s="138">
        <f t="shared" ca="1" si="286"/>
        <v>0</v>
      </c>
      <c r="BA142" s="138">
        <f t="shared" ca="1" si="286"/>
        <v>0</v>
      </c>
      <c r="BB142" s="138">
        <f t="shared" ca="1" si="286"/>
        <v>0</v>
      </c>
      <c r="BC142" s="138">
        <f t="shared" ca="1" si="286"/>
        <v>0</v>
      </c>
      <c r="BD142" s="138">
        <f t="shared" ca="1" si="286"/>
        <v>0</v>
      </c>
      <c r="BE142" s="138">
        <f t="shared" ca="1" si="286"/>
        <v>0</v>
      </c>
      <c r="BF142" s="138">
        <f t="shared" ca="1" si="286"/>
        <v>0</v>
      </c>
      <c r="BG142" s="138">
        <f t="shared" ca="1" si="286"/>
        <v>0</v>
      </c>
      <c r="BH142" s="138">
        <f t="shared" ca="1" si="286"/>
        <v>0</v>
      </c>
      <c r="BI142" s="138">
        <f t="shared" ca="1" si="286"/>
        <v>0</v>
      </c>
      <c r="BJ142" s="138">
        <f t="shared" ca="1" si="286"/>
        <v>0</v>
      </c>
      <c r="BK142" s="138">
        <f t="shared" ca="1" si="286"/>
        <v>0</v>
      </c>
      <c r="BL142" s="138">
        <f t="shared" ca="1" si="286"/>
        <v>0</v>
      </c>
      <c r="BM142" s="138">
        <f t="shared" ca="1" si="286"/>
        <v>0</v>
      </c>
      <c r="BN142" s="138">
        <f t="shared" ref="BN142:BS142" ca="1" si="287">IF(ISBLANK(BO142),MAX(BN70-X,0),IF(BO143="","",(BO142*p+BO143*(1-p))/(EXP(r_*T/n))))</f>
        <v>0</v>
      </c>
      <c r="BO142" s="138">
        <f t="shared" ca="1" si="287"/>
        <v>0</v>
      </c>
      <c r="BP142" s="138">
        <f t="shared" ca="1" si="287"/>
        <v>0</v>
      </c>
      <c r="BQ142" s="138">
        <f t="shared" ca="1" si="287"/>
        <v>0</v>
      </c>
      <c r="BR142" s="138">
        <f t="shared" ca="1" si="287"/>
        <v>0</v>
      </c>
      <c r="BS142" s="138">
        <f t="shared" ca="1" si="287"/>
        <v>0</v>
      </c>
    </row>
    <row r="143" spans="2:71" x14ac:dyDescent="0.2">
      <c r="B143" s="138" t="str">
        <f t="shared" ref="B143:AG143" ca="1" si="288">IF(ISBLANK(C143),MAX(B71-X,0),IF(C144="","",(C143*p+C144*(1-p))/(EXP(r_*T/n))))</f>
        <v/>
      </c>
      <c r="C143" s="138" t="str">
        <f t="shared" ca="1" si="288"/>
        <v/>
      </c>
      <c r="D143" s="138" t="str">
        <f t="shared" ca="1" si="288"/>
        <v/>
      </c>
      <c r="E143" s="138" t="str">
        <f t="shared" ca="1" si="288"/>
        <v/>
      </c>
      <c r="F143" s="138" t="str">
        <f t="shared" ca="1" si="288"/>
        <v/>
      </c>
      <c r="G143" s="138" t="str">
        <f t="shared" ca="1" si="288"/>
        <v/>
      </c>
      <c r="H143" s="138" t="str">
        <f t="shared" ca="1" si="288"/>
        <v/>
      </c>
      <c r="I143" s="138" t="str">
        <f t="shared" ca="1" si="288"/>
        <v/>
      </c>
      <c r="J143" s="138" t="str">
        <f t="shared" ca="1" si="288"/>
        <v/>
      </c>
      <c r="K143" s="138" t="str">
        <f t="shared" ca="1" si="288"/>
        <v/>
      </c>
      <c r="L143" s="138" t="str">
        <f t="shared" ca="1" si="288"/>
        <v/>
      </c>
      <c r="M143" s="138" t="str">
        <f t="shared" ca="1" si="288"/>
        <v/>
      </c>
      <c r="N143" s="138" t="str">
        <f t="shared" ca="1" si="288"/>
        <v/>
      </c>
      <c r="O143" s="138" t="str">
        <f t="shared" ca="1" si="288"/>
        <v/>
      </c>
      <c r="P143" s="138" t="str">
        <f t="shared" ca="1" si="288"/>
        <v/>
      </c>
      <c r="Q143" s="138" t="str">
        <f t="shared" ca="1" si="288"/>
        <v/>
      </c>
      <c r="R143" s="138" t="str">
        <f t="shared" ca="1" si="288"/>
        <v/>
      </c>
      <c r="S143" s="138" t="str">
        <f t="shared" ca="1" si="288"/>
        <v/>
      </c>
      <c r="T143" s="138" t="str">
        <f t="shared" ca="1" si="288"/>
        <v/>
      </c>
      <c r="U143" s="138" t="str">
        <f t="shared" ca="1" si="288"/>
        <v/>
      </c>
      <c r="V143" s="138" t="str">
        <f t="shared" ca="1" si="288"/>
        <v/>
      </c>
      <c r="W143" s="138" t="str">
        <f t="shared" ca="1" si="288"/>
        <v/>
      </c>
      <c r="X143" s="138" t="str">
        <f t="shared" ca="1" si="288"/>
        <v/>
      </c>
      <c r="Y143" s="138" t="str">
        <f t="shared" ca="1" si="288"/>
        <v/>
      </c>
      <c r="Z143" s="138" t="str">
        <f t="shared" ca="1" si="288"/>
        <v/>
      </c>
      <c r="AA143" s="138" t="str">
        <f t="shared" ca="1" si="288"/>
        <v/>
      </c>
      <c r="AB143" s="138" t="str">
        <f t="shared" ca="1" si="288"/>
        <v/>
      </c>
      <c r="AC143" s="138" t="str">
        <f t="shared" ca="1" si="288"/>
        <v/>
      </c>
      <c r="AD143" s="138" t="str">
        <f t="shared" ca="1" si="288"/>
        <v/>
      </c>
      <c r="AE143" s="138" t="str">
        <f t="shared" ca="1" si="288"/>
        <v/>
      </c>
      <c r="AF143" s="138" t="str">
        <f t="shared" ca="1" si="288"/>
        <v/>
      </c>
      <c r="AG143" s="138" t="str">
        <f t="shared" ca="1" si="288"/>
        <v/>
      </c>
      <c r="AH143" s="138" t="str">
        <f t="shared" ref="AH143:BM143" ca="1" si="289">IF(ISBLANK(AI143),MAX(AH71-X,0),IF(AI144="","",(AI143*p+AI144*(1-p))/(EXP(r_*T/n))))</f>
        <v/>
      </c>
      <c r="AI143" s="138" t="str">
        <f t="shared" ca="1" si="289"/>
        <v/>
      </c>
      <c r="AJ143" s="138" t="str">
        <f t="shared" ca="1" si="289"/>
        <v/>
      </c>
      <c r="AK143" s="138" t="str">
        <f t="shared" ca="1" si="289"/>
        <v/>
      </c>
      <c r="AL143" s="138" t="str">
        <f t="shared" ca="1" si="289"/>
        <v/>
      </c>
      <c r="AM143" s="138" t="str">
        <f t="shared" ca="1" si="289"/>
        <v/>
      </c>
      <c r="AN143" s="138" t="str">
        <f t="shared" ca="1" si="289"/>
        <v/>
      </c>
      <c r="AO143" s="138" t="str">
        <f t="shared" ca="1" si="289"/>
        <v/>
      </c>
      <c r="AP143" s="138" t="str">
        <f t="shared" ca="1" si="289"/>
        <v/>
      </c>
      <c r="AQ143" s="138" t="str">
        <f t="shared" ca="1" si="289"/>
        <v/>
      </c>
      <c r="AR143" s="138" t="str">
        <f t="shared" ca="1" si="289"/>
        <v/>
      </c>
      <c r="AS143" s="138" t="str">
        <f t="shared" ca="1" si="289"/>
        <v/>
      </c>
      <c r="AT143" s="138" t="str">
        <f t="shared" ca="1" si="289"/>
        <v/>
      </c>
      <c r="AU143" s="138" t="str">
        <f t="shared" ca="1" si="289"/>
        <v/>
      </c>
      <c r="AV143" s="138" t="str">
        <f t="shared" ca="1" si="289"/>
        <v/>
      </c>
      <c r="AW143" s="138" t="str">
        <f t="shared" ca="1" si="289"/>
        <v/>
      </c>
      <c r="AX143" s="138" t="str">
        <f t="shared" ca="1" si="289"/>
        <v/>
      </c>
      <c r="AY143" s="138" t="str">
        <f t="shared" ca="1" si="289"/>
        <v/>
      </c>
      <c r="AZ143" s="138">
        <f t="shared" ca="1" si="289"/>
        <v>0</v>
      </c>
      <c r="BA143" s="138">
        <f t="shared" ca="1" si="289"/>
        <v>0</v>
      </c>
      <c r="BB143" s="138">
        <f t="shared" ca="1" si="289"/>
        <v>0</v>
      </c>
      <c r="BC143" s="138">
        <f t="shared" ca="1" si="289"/>
        <v>0</v>
      </c>
      <c r="BD143" s="138">
        <f t="shared" ca="1" si="289"/>
        <v>0</v>
      </c>
      <c r="BE143" s="138">
        <f t="shared" ca="1" si="289"/>
        <v>0</v>
      </c>
      <c r="BF143" s="138">
        <f t="shared" ca="1" si="289"/>
        <v>0</v>
      </c>
      <c r="BG143" s="138">
        <f t="shared" ca="1" si="289"/>
        <v>0</v>
      </c>
      <c r="BH143" s="138">
        <f t="shared" ca="1" si="289"/>
        <v>0</v>
      </c>
      <c r="BI143" s="138">
        <f t="shared" ca="1" si="289"/>
        <v>0</v>
      </c>
      <c r="BJ143" s="138">
        <f t="shared" ca="1" si="289"/>
        <v>0</v>
      </c>
      <c r="BK143" s="138">
        <f t="shared" ca="1" si="289"/>
        <v>0</v>
      </c>
      <c r="BL143" s="138">
        <f t="shared" ca="1" si="289"/>
        <v>0</v>
      </c>
      <c r="BM143" s="138">
        <f t="shared" ca="1" si="289"/>
        <v>0</v>
      </c>
      <c r="BN143" s="138">
        <f t="shared" ref="BN143:BS143" ca="1" si="290">IF(ISBLANK(BO143),MAX(BN71-X,0),IF(BO144="","",(BO143*p+BO144*(1-p))/(EXP(r_*T/n))))</f>
        <v>0</v>
      </c>
      <c r="BO143" s="138">
        <f t="shared" ca="1" si="290"/>
        <v>0</v>
      </c>
      <c r="BP143" s="138">
        <f t="shared" ca="1" si="290"/>
        <v>0</v>
      </c>
      <c r="BQ143" s="138">
        <f t="shared" ca="1" si="290"/>
        <v>0</v>
      </c>
      <c r="BR143" s="138">
        <f t="shared" ca="1" si="290"/>
        <v>0</v>
      </c>
      <c r="BS143" s="138">
        <f t="shared" ca="1" si="290"/>
        <v>0</v>
      </c>
    </row>
    <row r="144" spans="2:71" x14ac:dyDescent="0.2">
      <c r="B144" s="138" t="str">
        <f t="shared" ref="B144:AG144" ca="1" si="291">IF(ISBLANK(C144),MAX(B72-X,0),IF(C145="","",(C144*p+C145*(1-p))/(EXP(r_*T/n))))</f>
        <v/>
      </c>
      <c r="C144" s="138" t="str">
        <f t="shared" ca="1" si="291"/>
        <v/>
      </c>
      <c r="D144" s="138" t="str">
        <f t="shared" ca="1" si="291"/>
        <v/>
      </c>
      <c r="E144" s="138" t="str">
        <f t="shared" ca="1" si="291"/>
        <v/>
      </c>
      <c r="F144" s="138" t="str">
        <f t="shared" ca="1" si="291"/>
        <v/>
      </c>
      <c r="G144" s="138" t="str">
        <f t="shared" ca="1" si="291"/>
        <v/>
      </c>
      <c r="H144" s="138" t="str">
        <f t="shared" ca="1" si="291"/>
        <v/>
      </c>
      <c r="I144" s="138" t="str">
        <f t="shared" ca="1" si="291"/>
        <v/>
      </c>
      <c r="J144" s="138" t="str">
        <f t="shared" ca="1" si="291"/>
        <v/>
      </c>
      <c r="K144" s="138" t="str">
        <f t="shared" ca="1" si="291"/>
        <v/>
      </c>
      <c r="L144" s="138" t="str">
        <f t="shared" ca="1" si="291"/>
        <v/>
      </c>
      <c r="M144" s="138" t="str">
        <f t="shared" ca="1" si="291"/>
        <v/>
      </c>
      <c r="N144" s="138" t="str">
        <f t="shared" ca="1" si="291"/>
        <v/>
      </c>
      <c r="O144" s="138" t="str">
        <f t="shared" ca="1" si="291"/>
        <v/>
      </c>
      <c r="P144" s="138" t="str">
        <f t="shared" ca="1" si="291"/>
        <v/>
      </c>
      <c r="Q144" s="138" t="str">
        <f t="shared" ca="1" si="291"/>
        <v/>
      </c>
      <c r="R144" s="138" t="str">
        <f t="shared" ca="1" si="291"/>
        <v/>
      </c>
      <c r="S144" s="138" t="str">
        <f t="shared" ca="1" si="291"/>
        <v/>
      </c>
      <c r="T144" s="138" t="str">
        <f t="shared" ca="1" si="291"/>
        <v/>
      </c>
      <c r="U144" s="138" t="str">
        <f t="shared" ca="1" si="291"/>
        <v/>
      </c>
      <c r="V144" s="138" t="str">
        <f t="shared" ca="1" si="291"/>
        <v/>
      </c>
      <c r="W144" s="138" t="str">
        <f t="shared" ca="1" si="291"/>
        <v/>
      </c>
      <c r="X144" s="138" t="str">
        <f t="shared" ca="1" si="291"/>
        <v/>
      </c>
      <c r="Y144" s="138" t="str">
        <f t="shared" ca="1" si="291"/>
        <v/>
      </c>
      <c r="Z144" s="138" t="str">
        <f t="shared" ca="1" si="291"/>
        <v/>
      </c>
      <c r="AA144" s="138" t="str">
        <f t="shared" ca="1" si="291"/>
        <v/>
      </c>
      <c r="AB144" s="138" t="str">
        <f t="shared" ca="1" si="291"/>
        <v/>
      </c>
      <c r="AC144" s="138" t="str">
        <f t="shared" ca="1" si="291"/>
        <v/>
      </c>
      <c r="AD144" s="138" t="str">
        <f t="shared" ca="1" si="291"/>
        <v/>
      </c>
      <c r="AE144" s="138" t="str">
        <f t="shared" ca="1" si="291"/>
        <v/>
      </c>
      <c r="AF144" s="138" t="str">
        <f t="shared" ca="1" si="291"/>
        <v/>
      </c>
      <c r="AG144" s="138" t="str">
        <f t="shared" ca="1" si="291"/>
        <v/>
      </c>
      <c r="AH144" s="138" t="str">
        <f t="shared" ref="AH144:BM144" ca="1" si="292">IF(ISBLANK(AI144),MAX(AH72-X,0),IF(AI145="","",(AI144*p+AI145*(1-p))/(EXP(r_*T/n))))</f>
        <v/>
      </c>
      <c r="AI144" s="138" t="str">
        <f t="shared" ca="1" si="292"/>
        <v/>
      </c>
      <c r="AJ144" s="138" t="str">
        <f t="shared" ca="1" si="292"/>
        <v/>
      </c>
      <c r="AK144" s="138" t="str">
        <f t="shared" ca="1" si="292"/>
        <v/>
      </c>
      <c r="AL144" s="138" t="str">
        <f t="shared" ca="1" si="292"/>
        <v/>
      </c>
      <c r="AM144" s="138" t="str">
        <f t="shared" ca="1" si="292"/>
        <v/>
      </c>
      <c r="AN144" s="138" t="str">
        <f t="shared" ca="1" si="292"/>
        <v/>
      </c>
      <c r="AO144" s="138" t="str">
        <f t="shared" ca="1" si="292"/>
        <v/>
      </c>
      <c r="AP144" s="138" t="str">
        <f t="shared" ca="1" si="292"/>
        <v/>
      </c>
      <c r="AQ144" s="138" t="str">
        <f t="shared" ca="1" si="292"/>
        <v/>
      </c>
      <c r="AR144" s="138" t="str">
        <f t="shared" ca="1" si="292"/>
        <v/>
      </c>
      <c r="AS144" s="138" t="str">
        <f t="shared" ca="1" si="292"/>
        <v/>
      </c>
      <c r="AT144" s="138" t="str">
        <f t="shared" ca="1" si="292"/>
        <v/>
      </c>
      <c r="AU144" s="138" t="str">
        <f t="shared" ca="1" si="292"/>
        <v/>
      </c>
      <c r="AV144" s="138" t="str">
        <f t="shared" ca="1" si="292"/>
        <v/>
      </c>
      <c r="AW144" s="138" t="str">
        <f t="shared" ca="1" si="292"/>
        <v/>
      </c>
      <c r="AX144" s="138" t="str">
        <f t="shared" ca="1" si="292"/>
        <v/>
      </c>
      <c r="AY144" s="138" t="str">
        <f t="shared" ca="1" si="292"/>
        <v/>
      </c>
      <c r="AZ144" s="138" t="str">
        <f t="shared" ca="1" si="292"/>
        <v/>
      </c>
      <c r="BA144" s="138">
        <f t="shared" ca="1" si="292"/>
        <v>0</v>
      </c>
      <c r="BB144" s="138">
        <f t="shared" ca="1" si="292"/>
        <v>0</v>
      </c>
      <c r="BC144" s="138">
        <f t="shared" ca="1" si="292"/>
        <v>0</v>
      </c>
      <c r="BD144" s="138">
        <f t="shared" ca="1" si="292"/>
        <v>0</v>
      </c>
      <c r="BE144" s="138">
        <f t="shared" ca="1" si="292"/>
        <v>0</v>
      </c>
      <c r="BF144" s="138">
        <f t="shared" ca="1" si="292"/>
        <v>0</v>
      </c>
      <c r="BG144" s="138">
        <f t="shared" ca="1" si="292"/>
        <v>0</v>
      </c>
      <c r="BH144" s="138">
        <f t="shared" ca="1" si="292"/>
        <v>0</v>
      </c>
      <c r="BI144" s="138">
        <f t="shared" ca="1" si="292"/>
        <v>0</v>
      </c>
      <c r="BJ144" s="138">
        <f t="shared" ca="1" si="292"/>
        <v>0</v>
      </c>
      <c r="BK144" s="138">
        <f t="shared" ca="1" si="292"/>
        <v>0</v>
      </c>
      <c r="BL144" s="138">
        <f t="shared" ca="1" si="292"/>
        <v>0</v>
      </c>
      <c r="BM144" s="138">
        <f t="shared" ca="1" si="292"/>
        <v>0</v>
      </c>
      <c r="BN144" s="138">
        <f t="shared" ref="BN144:BS144" ca="1" si="293">IF(ISBLANK(BO144),MAX(BN72-X,0),IF(BO145="","",(BO144*p+BO145*(1-p))/(EXP(r_*T/n))))</f>
        <v>0</v>
      </c>
      <c r="BO144" s="138">
        <f t="shared" ca="1" si="293"/>
        <v>0</v>
      </c>
      <c r="BP144" s="138">
        <f t="shared" ca="1" si="293"/>
        <v>0</v>
      </c>
      <c r="BQ144" s="138">
        <f t="shared" ca="1" si="293"/>
        <v>0</v>
      </c>
      <c r="BR144" s="138">
        <f t="shared" ca="1" si="293"/>
        <v>0</v>
      </c>
      <c r="BS144" s="138">
        <f t="shared" ca="1" si="293"/>
        <v>0</v>
      </c>
    </row>
    <row r="145" spans="2:71" x14ac:dyDescent="0.2">
      <c r="B145" s="138" t="str">
        <f t="shared" ref="B145:AG145" ca="1" si="294">IF(ISBLANK(C145),MAX(B73-X,0),IF(C146="","",(C145*p+C146*(1-p))/(EXP(r_*T/n))))</f>
        <v/>
      </c>
      <c r="C145" s="138" t="str">
        <f t="shared" ca="1" si="294"/>
        <v/>
      </c>
      <c r="D145" s="138" t="str">
        <f t="shared" ca="1" si="294"/>
        <v/>
      </c>
      <c r="E145" s="138" t="str">
        <f t="shared" ca="1" si="294"/>
        <v/>
      </c>
      <c r="F145" s="138" t="str">
        <f t="shared" ca="1" si="294"/>
        <v/>
      </c>
      <c r="G145" s="138" t="str">
        <f t="shared" ca="1" si="294"/>
        <v/>
      </c>
      <c r="H145" s="138" t="str">
        <f t="shared" ca="1" si="294"/>
        <v/>
      </c>
      <c r="I145" s="138" t="str">
        <f t="shared" ca="1" si="294"/>
        <v/>
      </c>
      <c r="J145" s="138" t="str">
        <f t="shared" ca="1" si="294"/>
        <v/>
      </c>
      <c r="K145" s="138" t="str">
        <f t="shared" ca="1" si="294"/>
        <v/>
      </c>
      <c r="L145" s="138" t="str">
        <f t="shared" ca="1" si="294"/>
        <v/>
      </c>
      <c r="M145" s="138" t="str">
        <f t="shared" ca="1" si="294"/>
        <v/>
      </c>
      <c r="N145" s="138" t="str">
        <f t="shared" ca="1" si="294"/>
        <v/>
      </c>
      <c r="O145" s="138" t="str">
        <f t="shared" ca="1" si="294"/>
        <v/>
      </c>
      <c r="P145" s="138" t="str">
        <f t="shared" ca="1" si="294"/>
        <v/>
      </c>
      <c r="Q145" s="138" t="str">
        <f t="shared" ca="1" si="294"/>
        <v/>
      </c>
      <c r="R145" s="138" t="str">
        <f t="shared" ca="1" si="294"/>
        <v/>
      </c>
      <c r="S145" s="138" t="str">
        <f t="shared" ca="1" si="294"/>
        <v/>
      </c>
      <c r="T145" s="138" t="str">
        <f t="shared" ca="1" si="294"/>
        <v/>
      </c>
      <c r="U145" s="138" t="str">
        <f t="shared" ca="1" si="294"/>
        <v/>
      </c>
      <c r="V145" s="138" t="str">
        <f t="shared" ca="1" si="294"/>
        <v/>
      </c>
      <c r="W145" s="138" t="str">
        <f t="shared" ca="1" si="294"/>
        <v/>
      </c>
      <c r="X145" s="138" t="str">
        <f t="shared" ca="1" si="294"/>
        <v/>
      </c>
      <c r="Y145" s="138" t="str">
        <f t="shared" ca="1" si="294"/>
        <v/>
      </c>
      <c r="Z145" s="138" t="str">
        <f t="shared" ca="1" si="294"/>
        <v/>
      </c>
      <c r="AA145" s="138" t="str">
        <f t="shared" ca="1" si="294"/>
        <v/>
      </c>
      <c r="AB145" s="138" t="str">
        <f t="shared" ca="1" si="294"/>
        <v/>
      </c>
      <c r="AC145" s="138" t="str">
        <f t="shared" ca="1" si="294"/>
        <v/>
      </c>
      <c r="AD145" s="138" t="str">
        <f t="shared" ca="1" si="294"/>
        <v/>
      </c>
      <c r="AE145" s="138" t="str">
        <f t="shared" ca="1" si="294"/>
        <v/>
      </c>
      <c r="AF145" s="138" t="str">
        <f t="shared" ca="1" si="294"/>
        <v/>
      </c>
      <c r="AG145" s="138" t="str">
        <f t="shared" ca="1" si="294"/>
        <v/>
      </c>
      <c r="AH145" s="138" t="str">
        <f t="shared" ref="AH145:BM145" ca="1" si="295">IF(ISBLANK(AI145),MAX(AH73-X,0),IF(AI146="","",(AI145*p+AI146*(1-p))/(EXP(r_*T/n))))</f>
        <v/>
      </c>
      <c r="AI145" s="138" t="str">
        <f t="shared" ca="1" si="295"/>
        <v/>
      </c>
      <c r="AJ145" s="138" t="str">
        <f t="shared" ca="1" si="295"/>
        <v/>
      </c>
      <c r="AK145" s="138" t="str">
        <f t="shared" ca="1" si="295"/>
        <v/>
      </c>
      <c r="AL145" s="138" t="str">
        <f t="shared" ca="1" si="295"/>
        <v/>
      </c>
      <c r="AM145" s="138" t="str">
        <f t="shared" ca="1" si="295"/>
        <v/>
      </c>
      <c r="AN145" s="138" t="str">
        <f t="shared" ca="1" si="295"/>
        <v/>
      </c>
      <c r="AO145" s="138" t="str">
        <f t="shared" ca="1" si="295"/>
        <v/>
      </c>
      <c r="AP145" s="138" t="str">
        <f t="shared" ca="1" si="295"/>
        <v/>
      </c>
      <c r="AQ145" s="138" t="str">
        <f t="shared" ca="1" si="295"/>
        <v/>
      </c>
      <c r="AR145" s="138" t="str">
        <f t="shared" ca="1" si="295"/>
        <v/>
      </c>
      <c r="AS145" s="138" t="str">
        <f t="shared" ca="1" si="295"/>
        <v/>
      </c>
      <c r="AT145" s="138" t="str">
        <f t="shared" ca="1" si="295"/>
        <v/>
      </c>
      <c r="AU145" s="138" t="str">
        <f t="shared" ca="1" si="295"/>
        <v/>
      </c>
      <c r="AV145" s="138" t="str">
        <f t="shared" ca="1" si="295"/>
        <v/>
      </c>
      <c r="AW145" s="138" t="str">
        <f t="shared" ca="1" si="295"/>
        <v/>
      </c>
      <c r="AX145" s="138" t="str">
        <f t="shared" ca="1" si="295"/>
        <v/>
      </c>
      <c r="AY145" s="138" t="str">
        <f t="shared" ca="1" si="295"/>
        <v/>
      </c>
      <c r="AZ145" s="138" t="str">
        <f t="shared" ca="1" si="295"/>
        <v/>
      </c>
      <c r="BA145" s="138" t="str">
        <f t="shared" ca="1" si="295"/>
        <v/>
      </c>
      <c r="BB145" s="138">
        <f t="shared" ca="1" si="295"/>
        <v>0</v>
      </c>
      <c r="BC145" s="138">
        <f t="shared" ca="1" si="295"/>
        <v>0</v>
      </c>
      <c r="BD145" s="138">
        <f t="shared" ca="1" si="295"/>
        <v>0</v>
      </c>
      <c r="BE145" s="138">
        <f t="shared" ca="1" si="295"/>
        <v>0</v>
      </c>
      <c r="BF145" s="138">
        <f t="shared" ca="1" si="295"/>
        <v>0</v>
      </c>
      <c r="BG145" s="138">
        <f t="shared" ca="1" si="295"/>
        <v>0</v>
      </c>
      <c r="BH145" s="138">
        <f t="shared" ca="1" si="295"/>
        <v>0</v>
      </c>
      <c r="BI145" s="138">
        <f t="shared" ca="1" si="295"/>
        <v>0</v>
      </c>
      <c r="BJ145" s="138">
        <f t="shared" ca="1" si="295"/>
        <v>0</v>
      </c>
      <c r="BK145" s="138">
        <f t="shared" ca="1" si="295"/>
        <v>0</v>
      </c>
      <c r="BL145" s="138">
        <f t="shared" ca="1" si="295"/>
        <v>0</v>
      </c>
      <c r="BM145" s="138">
        <f t="shared" ca="1" si="295"/>
        <v>0</v>
      </c>
      <c r="BN145" s="138">
        <f t="shared" ref="BN145:BS145" ca="1" si="296">IF(ISBLANK(BO145),MAX(BN73-X,0),IF(BO146="","",(BO145*p+BO146*(1-p))/(EXP(r_*T/n))))</f>
        <v>0</v>
      </c>
      <c r="BO145" s="138">
        <f t="shared" ca="1" si="296"/>
        <v>0</v>
      </c>
      <c r="BP145" s="138">
        <f t="shared" ca="1" si="296"/>
        <v>0</v>
      </c>
      <c r="BQ145" s="138">
        <f t="shared" ca="1" si="296"/>
        <v>0</v>
      </c>
      <c r="BR145" s="138">
        <f t="shared" ca="1" si="296"/>
        <v>0</v>
      </c>
      <c r="BS145" s="138">
        <f t="shared" ca="1" si="296"/>
        <v>0</v>
      </c>
    </row>
    <row r="146" spans="2:71" x14ac:dyDescent="0.2">
      <c r="B146" s="138" t="str">
        <f t="shared" ref="B146:AG146" ca="1" si="297">IF(ISBLANK(C146),MAX(B74-X,0),IF(C147="","",(C146*p+C147*(1-p))/(EXP(r_*T/n))))</f>
        <v/>
      </c>
      <c r="C146" s="138" t="str">
        <f t="shared" ca="1" si="297"/>
        <v/>
      </c>
      <c r="D146" s="138" t="str">
        <f t="shared" ca="1" si="297"/>
        <v/>
      </c>
      <c r="E146" s="138" t="str">
        <f t="shared" ca="1" si="297"/>
        <v/>
      </c>
      <c r="F146" s="138" t="str">
        <f t="shared" ca="1" si="297"/>
        <v/>
      </c>
      <c r="G146" s="138" t="str">
        <f t="shared" ca="1" si="297"/>
        <v/>
      </c>
      <c r="H146" s="138" t="str">
        <f t="shared" ca="1" si="297"/>
        <v/>
      </c>
      <c r="I146" s="138" t="str">
        <f t="shared" ca="1" si="297"/>
        <v/>
      </c>
      <c r="J146" s="138" t="str">
        <f t="shared" ca="1" si="297"/>
        <v/>
      </c>
      <c r="K146" s="138" t="str">
        <f t="shared" ca="1" si="297"/>
        <v/>
      </c>
      <c r="L146" s="138" t="str">
        <f t="shared" ca="1" si="297"/>
        <v/>
      </c>
      <c r="M146" s="138" t="str">
        <f t="shared" ca="1" si="297"/>
        <v/>
      </c>
      <c r="N146" s="138" t="str">
        <f t="shared" ca="1" si="297"/>
        <v/>
      </c>
      <c r="O146" s="138" t="str">
        <f t="shared" ca="1" si="297"/>
        <v/>
      </c>
      <c r="P146" s="138" t="str">
        <f t="shared" ca="1" si="297"/>
        <v/>
      </c>
      <c r="Q146" s="138" t="str">
        <f t="shared" ca="1" si="297"/>
        <v/>
      </c>
      <c r="R146" s="138" t="str">
        <f t="shared" ca="1" si="297"/>
        <v/>
      </c>
      <c r="S146" s="138" t="str">
        <f t="shared" ca="1" si="297"/>
        <v/>
      </c>
      <c r="T146" s="138" t="str">
        <f t="shared" ca="1" si="297"/>
        <v/>
      </c>
      <c r="U146" s="138" t="str">
        <f t="shared" ca="1" si="297"/>
        <v/>
      </c>
      <c r="V146" s="138" t="str">
        <f t="shared" ca="1" si="297"/>
        <v/>
      </c>
      <c r="W146" s="138" t="str">
        <f t="shared" ca="1" si="297"/>
        <v/>
      </c>
      <c r="X146" s="138" t="str">
        <f t="shared" ca="1" si="297"/>
        <v/>
      </c>
      <c r="Y146" s="138" t="str">
        <f t="shared" ca="1" si="297"/>
        <v/>
      </c>
      <c r="Z146" s="138" t="str">
        <f t="shared" ca="1" si="297"/>
        <v/>
      </c>
      <c r="AA146" s="138" t="str">
        <f t="shared" ca="1" si="297"/>
        <v/>
      </c>
      <c r="AB146" s="138" t="str">
        <f t="shared" ca="1" si="297"/>
        <v/>
      </c>
      <c r="AC146" s="138" t="str">
        <f t="shared" ca="1" si="297"/>
        <v/>
      </c>
      <c r="AD146" s="138" t="str">
        <f t="shared" ca="1" si="297"/>
        <v/>
      </c>
      <c r="AE146" s="138" t="str">
        <f t="shared" ca="1" si="297"/>
        <v/>
      </c>
      <c r="AF146" s="138" t="str">
        <f t="shared" ca="1" si="297"/>
        <v/>
      </c>
      <c r="AG146" s="138" t="str">
        <f t="shared" ca="1" si="297"/>
        <v/>
      </c>
      <c r="AH146" s="138" t="str">
        <f t="shared" ref="AH146:BM146" ca="1" si="298">IF(ISBLANK(AI146),MAX(AH74-X,0),IF(AI147="","",(AI146*p+AI147*(1-p))/(EXP(r_*T/n))))</f>
        <v/>
      </c>
      <c r="AI146" s="138" t="str">
        <f t="shared" ca="1" si="298"/>
        <v/>
      </c>
      <c r="AJ146" s="138" t="str">
        <f t="shared" ca="1" si="298"/>
        <v/>
      </c>
      <c r="AK146" s="138" t="str">
        <f t="shared" ca="1" si="298"/>
        <v/>
      </c>
      <c r="AL146" s="138" t="str">
        <f t="shared" ca="1" si="298"/>
        <v/>
      </c>
      <c r="AM146" s="138" t="str">
        <f t="shared" ca="1" si="298"/>
        <v/>
      </c>
      <c r="AN146" s="138" t="str">
        <f t="shared" ca="1" si="298"/>
        <v/>
      </c>
      <c r="AO146" s="138" t="str">
        <f t="shared" ca="1" si="298"/>
        <v/>
      </c>
      <c r="AP146" s="138" t="str">
        <f t="shared" ca="1" si="298"/>
        <v/>
      </c>
      <c r="AQ146" s="138" t="str">
        <f t="shared" ca="1" si="298"/>
        <v/>
      </c>
      <c r="AR146" s="138" t="str">
        <f t="shared" ca="1" si="298"/>
        <v/>
      </c>
      <c r="AS146" s="138" t="str">
        <f t="shared" ca="1" si="298"/>
        <v/>
      </c>
      <c r="AT146" s="138" t="str">
        <f t="shared" ca="1" si="298"/>
        <v/>
      </c>
      <c r="AU146" s="138" t="str">
        <f t="shared" ca="1" si="298"/>
        <v/>
      </c>
      <c r="AV146" s="138" t="str">
        <f t="shared" ca="1" si="298"/>
        <v/>
      </c>
      <c r="AW146" s="138" t="str">
        <f t="shared" ca="1" si="298"/>
        <v/>
      </c>
      <c r="AX146" s="138" t="str">
        <f t="shared" ca="1" si="298"/>
        <v/>
      </c>
      <c r="AY146" s="138" t="str">
        <f t="shared" ca="1" si="298"/>
        <v/>
      </c>
      <c r="AZ146" s="138" t="str">
        <f t="shared" ca="1" si="298"/>
        <v/>
      </c>
      <c r="BA146" s="138" t="str">
        <f t="shared" ca="1" si="298"/>
        <v/>
      </c>
      <c r="BB146" s="138" t="str">
        <f t="shared" ca="1" si="298"/>
        <v/>
      </c>
      <c r="BC146" s="138">
        <f t="shared" ca="1" si="298"/>
        <v>0</v>
      </c>
      <c r="BD146" s="138">
        <f t="shared" ca="1" si="298"/>
        <v>0</v>
      </c>
      <c r="BE146" s="138">
        <f t="shared" ca="1" si="298"/>
        <v>0</v>
      </c>
      <c r="BF146" s="138">
        <f t="shared" ca="1" si="298"/>
        <v>0</v>
      </c>
      <c r="BG146" s="138">
        <f t="shared" ca="1" si="298"/>
        <v>0</v>
      </c>
      <c r="BH146" s="138">
        <f t="shared" ca="1" si="298"/>
        <v>0</v>
      </c>
      <c r="BI146" s="138">
        <f t="shared" ca="1" si="298"/>
        <v>0</v>
      </c>
      <c r="BJ146" s="138">
        <f t="shared" ca="1" si="298"/>
        <v>0</v>
      </c>
      <c r="BK146" s="138">
        <f t="shared" ca="1" si="298"/>
        <v>0</v>
      </c>
      <c r="BL146" s="138">
        <f t="shared" ca="1" si="298"/>
        <v>0</v>
      </c>
      <c r="BM146" s="138">
        <f t="shared" ca="1" si="298"/>
        <v>0</v>
      </c>
      <c r="BN146" s="138">
        <f t="shared" ref="BN146:BS146" ca="1" si="299">IF(ISBLANK(BO146),MAX(BN74-X,0),IF(BO147="","",(BO146*p+BO147*(1-p))/(EXP(r_*T/n))))</f>
        <v>0</v>
      </c>
      <c r="BO146" s="138">
        <f t="shared" ca="1" si="299"/>
        <v>0</v>
      </c>
      <c r="BP146" s="138">
        <f t="shared" ca="1" si="299"/>
        <v>0</v>
      </c>
      <c r="BQ146" s="138">
        <f t="shared" ca="1" si="299"/>
        <v>0</v>
      </c>
      <c r="BR146" s="138">
        <f t="shared" ca="1" si="299"/>
        <v>0</v>
      </c>
      <c r="BS146" s="138">
        <f t="shared" ca="1" si="299"/>
        <v>0</v>
      </c>
    </row>
    <row r="147" spans="2:71" x14ac:dyDescent="0.2">
      <c r="B147" s="138" t="str">
        <f t="shared" ref="B147:AG147" ca="1" si="300">IF(ISBLANK(C147),MAX(B75-X,0),IF(C148="","",(C147*p+C148*(1-p))/(EXP(r_*T/n))))</f>
        <v/>
      </c>
      <c r="C147" s="138" t="str">
        <f t="shared" ca="1" si="300"/>
        <v/>
      </c>
      <c r="D147" s="138" t="str">
        <f t="shared" ca="1" si="300"/>
        <v/>
      </c>
      <c r="E147" s="138" t="str">
        <f t="shared" ca="1" si="300"/>
        <v/>
      </c>
      <c r="F147" s="138" t="str">
        <f t="shared" ca="1" si="300"/>
        <v/>
      </c>
      <c r="G147" s="138" t="str">
        <f t="shared" ca="1" si="300"/>
        <v/>
      </c>
      <c r="H147" s="138" t="str">
        <f t="shared" ca="1" si="300"/>
        <v/>
      </c>
      <c r="I147" s="138" t="str">
        <f t="shared" ca="1" si="300"/>
        <v/>
      </c>
      <c r="J147" s="138" t="str">
        <f t="shared" ca="1" si="300"/>
        <v/>
      </c>
      <c r="K147" s="138" t="str">
        <f t="shared" ca="1" si="300"/>
        <v/>
      </c>
      <c r="L147" s="138" t="str">
        <f t="shared" ca="1" si="300"/>
        <v/>
      </c>
      <c r="M147" s="138" t="str">
        <f t="shared" ca="1" si="300"/>
        <v/>
      </c>
      <c r="N147" s="138" t="str">
        <f t="shared" ca="1" si="300"/>
        <v/>
      </c>
      <c r="O147" s="138" t="str">
        <f t="shared" ca="1" si="300"/>
        <v/>
      </c>
      <c r="P147" s="138" t="str">
        <f t="shared" ca="1" si="300"/>
        <v/>
      </c>
      <c r="Q147" s="138" t="str">
        <f t="shared" ca="1" si="300"/>
        <v/>
      </c>
      <c r="R147" s="138" t="str">
        <f t="shared" ca="1" si="300"/>
        <v/>
      </c>
      <c r="S147" s="138" t="str">
        <f t="shared" ca="1" si="300"/>
        <v/>
      </c>
      <c r="T147" s="138" t="str">
        <f t="shared" ca="1" si="300"/>
        <v/>
      </c>
      <c r="U147" s="138" t="str">
        <f t="shared" ca="1" si="300"/>
        <v/>
      </c>
      <c r="V147" s="138" t="str">
        <f t="shared" ca="1" si="300"/>
        <v/>
      </c>
      <c r="W147" s="138" t="str">
        <f t="shared" ca="1" si="300"/>
        <v/>
      </c>
      <c r="X147" s="138" t="str">
        <f t="shared" ca="1" si="300"/>
        <v/>
      </c>
      <c r="Y147" s="138" t="str">
        <f t="shared" ca="1" si="300"/>
        <v/>
      </c>
      <c r="Z147" s="138" t="str">
        <f t="shared" ca="1" si="300"/>
        <v/>
      </c>
      <c r="AA147" s="138" t="str">
        <f t="shared" ca="1" si="300"/>
        <v/>
      </c>
      <c r="AB147" s="138" t="str">
        <f t="shared" ca="1" si="300"/>
        <v/>
      </c>
      <c r="AC147" s="138" t="str">
        <f t="shared" ca="1" si="300"/>
        <v/>
      </c>
      <c r="AD147" s="138" t="str">
        <f t="shared" ca="1" si="300"/>
        <v/>
      </c>
      <c r="AE147" s="138" t="str">
        <f t="shared" ca="1" si="300"/>
        <v/>
      </c>
      <c r="AF147" s="138" t="str">
        <f t="shared" ca="1" si="300"/>
        <v/>
      </c>
      <c r="AG147" s="138" t="str">
        <f t="shared" ca="1" si="300"/>
        <v/>
      </c>
      <c r="AH147" s="138" t="str">
        <f t="shared" ref="AH147:BM147" ca="1" si="301">IF(ISBLANK(AI147),MAX(AH75-X,0),IF(AI148="","",(AI147*p+AI148*(1-p))/(EXP(r_*T/n))))</f>
        <v/>
      </c>
      <c r="AI147" s="138" t="str">
        <f t="shared" ca="1" si="301"/>
        <v/>
      </c>
      <c r="AJ147" s="138" t="str">
        <f t="shared" ca="1" si="301"/>
        <v/>
      </c>
      <c r="AK147" s="138" t="str">
        <f t="shared" ca="1" si="301"/>
        <v/>
      </c>
      <c r="AL147" s="138" t="str">
        <f t="shared" ca="1" si="301"/>
        <v/>
      </c>
      <c r="AM147" s="138" t="str">
        <f t="shared" ca="1" si="301"/>
        <v/>
      </c>
      <c r="AN147" s="138" t="str">
        <f t="shared" ca="1" si="301"/>
        <v/>
      </c>
      <c r="AO147" s="138" t="str">
        <f t="shared" ca="1" si="301"/>
        <v/>
      </c>
      <c r="AP147" s="138" t="str">
        <f t="shared" ca="1" si="301"/>
        <v/>
      </c>
      <c r="AQ147" s="138" t="str">
        <f t="shared" ca="1" si="301"/>
        <v/>
      </c>
      <c r="AR147" s="138" t="str">
        <f t="shared" ca="1" si="301"/>
        <v/>
      </c>
      <c r="AS147" s="138" t="str">
        <f t="shared" ca="1" si="301"/>
        <v/>
      </c>
      <c r="AT147" s="138" t="str">
        <f t="shared" ca="1" si="301"/>
        <v/>
      </c>
      <c r="AU147" s="138" t="str">
        <f t="shared" ca="1" si="301"/>
        <v/>
      </c>
      <c r="AV147" s="138" t="str">
        <f t="shared" ca="1" si="301"/>
        <v/>
      </c>
      <c r="AW147" s="138" t="str">
        <f t="shared" ca="1" si="301"/>
        <v/>
      </c>
      <c r="AX147" s="138" t="str">
        <f t="shared" ca="1" si="301"/>
        <v/>
      </c>
      <c r="AY147" s="138" t="str">
        <f t="shared" ca="1" si="301"/>
        <v/>
      </c>
      <c r="AZ147" s="138" t="str">
        <f t="shared" ca="1" si="301"/>
        <v/>
      </c>
      <c r="BA147" s="138" t="str">
        <f t="shared" ca="1" si="301"/>
        <v/>
      </c>
      <c r="BB147" s="138" t="str">
        <f t="shared" ca="1" si="301"/>
        <v/>
      </c>
      <c r="BC147" s="138" t="str">
        <f t="shared" ca="1" si="301"/>
        <v/>
      </c>
      <c r="BD147" s="138">
        <f t="shared" ca="1" si="301"/>
        <v>0</v>
      </c>
      <c r="BE147" s="138">
        <f t="shared" ca="1" si="301"/>
        <v>0</v>
      </c>
      <c r="BF147" s="138">
        <f t="shared" ca="1" si="301"/>
        <v>0</v>
      </c>
      <c r="BG147" s="138">
        <f t="shared" ca="1" si="301"/>
        <v>0</v>
      </c>
      <c r="BH147" s="138">
        <f t="shared" ca="1" si="301"/>
        <v>0</v>
      </c>
      <c r="BI147" s="138">
        <f t="shared" ca="1" si="301"/>
        <v>0</v>
      </c>
      <c r="BJ147" s="138">
        <f t="shared" ca="1" si="301"/>
        <v>0</v>
      </c>
      <c r="BK147" s="138">
        <f t="shared" ca="1" si="301"/>
        <v>0</v>
      </c>
      <c r="BL147" s="138">
        <f t="shared" ca="1" si="301"/>
        <v>0</v>
      </c>
      <c r="BM147" s="138">
        <f t="shared" ca="1" si="301"/>
        <v>0</v>
      </c>
      <c r="BN147" s="138">
        <f t="shared" ref="BN147:BS147" ca="1" si="302">IF(ISBLANK(BO147),MAX(BN75-X,0),IF(BO148="","",(BO147*p+BO148*(1-p))/(EXP(r_*T/n))))</f>
        <v>0</v>
      </c>
      <c r="BO147" s="138">
        <f t="shared" ca="1" si="302"/>
        <v>0</v>
      </c>
      <c r="BP147" s="138">
        <f t="shared" ca="1" si="302"/>
        <v>0</v>
      </c>
      <c r="BQ147" s="138">
        <f t="shared" ca="1" si="302"/>
        <v>0</v>
      </c>
      <c r="BR147" s="138">
        <f t="shared" ca="1" si="302"/>
        <v>0</v>
      </c>
      <c r="BS147" s="138">
        <f t="shared" ca="1" si="302"/>
        <v>0</v>
      </c>
    </row>
    <row r="148" spans="2:71" x14ac:dyDescent="0.2">
      <c r="B148" s="138" t="str">
        <f t="shared" ref="B148:AG148" ca="1" si="303">IF(ISBLANK(C148),MAX(B76-X,0),IF(C149="","",(C148*p+C149*(1-p))/(EXP(r_*T/n))))</f>
        <v/>
      </c>
      <c r="C148" s="138" t="str">
        <f t="shared" ca="1" si="303"/>
        <v/>
      </c>
      <c r="D148" s="138" t="str">
        <f t="shared" ca="1" si="303"/>
        <v/>
      </c>
      <c r="E148" s="138" t="str">
        <f t="shared" ca="1" si="303"/>
        <v/>
      </c>
      <c r="F148" s="138" t="str">
        <f t="shared" ca="1" si="303"/>
        <v/>
      </c>
      <c r="G148" s="138" t="str">
        <f t="shared" ca="1" si="303"/>
        <v/>
      </c>
      <c r="H148" s="138" t="str">
        <f t="shared" ca="1" si="303"/>
        <v/>
      </c>
      <c r="I148" s="138" t="str">
        <f t="shared" ca="1" si="303"/>
        <v/>
      </c>
      <c r="J148" s="138" t="str">
        <f t="shared" ca="1" si="303"/>
        <v/>
      </c>
      <c r="K148" s="138" t="str">
        <f t="shared" ca="1" si="303"/>
        <v/>
      </c>
      <c r="L148" s="138" t="str">
        <f t="shared" ca="1" si="303"/>
        <v/>
      </c>
      <c r="M148" s="138" t="str">
        <f t="shared" ca="1" si="303"/>
        <v/>
      </c>
      <c r="N148" s="138" t="str">
        <f t="shared" ca="1" si="303"/>
        <v/>
      </c>
      <c r="O148" s="138" t="str">
        <f t="shared" ca="1" si="303"/>
        <v/>
      </c>
      <c r="P148" s="138" t="str">
        <f t="shared" ca="1" si="303"/>
        <v/>
      </c>
      <c r="Q148" s="138" t="str">
        <f t="shared" ca="1" si="303"/>
        <v/>
      </c>
      <c r="R148" s="138" t="str">
        <f t="shared" ca="1" si="303"/>
        <v/>
      </c>
      <c r="S148" s="138" t="str">
        <f t="shared" ca="1" si="303"/>
        <v/>
      </c>
      <c r="T148" s="138" t="str">
        <f t="shared" ca="1" si="303"/>
        <v/>
      </c>
      <c r="U148" s="138" t="str">
        <f t="shared" ca="1" si="303"/>
        <v/>
      </c>
      <c r="V148" s="138" t="str">
        <f t="shared" ca="1" si="303"/>
        <v/>
      </c>
      <c r="W148" s="138" t="str">
        <f t="shared" ca="1" si="303"/>
        <v/>
      </c>
      <c r="X148" s="138" t="str">
        <f t="shared" ca="1" si="303"/>
        <v/>
      </c>
      <c r="Y148" s="138" t="str">
        <f t="shared" ca="1" si="303"/>
        <v/>
      </c>
      <c r="Z148" s="138" t="str">
        <f t="shared" ca="1" si="303"/>
        <v/>
      </c>
      <c r="AA148" s="138" t="str">
        <f t="shared" ca="1" si="303"/>
        <v/>
      </c>
      <c r="AB148" s="138" t="str">
        <f t="shared" ca="1" si="303"/>
        <v/>
      </c>
      <c r="AC148" s="138" t="str">
        <f t="shared" ca="1" si="303"/>
        <v/>
      </c>
      <c r="AD148" s="138" t="str">
        <f t="shared" ca="1" si="303"/>
        <v/>
      </c>
      <c r="AE148" s="138" t="str">
        <f t="shared" ca="1" si="303"/>
        <v/>
      </c>
      <c r="AF148" s="138" t="str">
        <f t="shared" ca="1" si="303"/>
        <v/>
      </c>
      <c r="AG148" s="138" t="str">
        <f t="shared" ca="1" si="303"/>
        <v/>
      </c>
      <c r="AH148" s="138" t="str">
        <f t="shared" ref="AH148:BM148" ca="1" si="304">IF(ISBLANK(AI148),MAX(AH76-X,0),IF(AI149="","",(AI148*p+AI149*(1-p))/(EXP(r_*T/n))))</f>
        <v/>
      </c>
      <c r="AI148" s="138" t="str">
        <f t="shared" ca="1" si="304"/>
        <v/>
      </c>
      <c r="AJ148" s="138" t="str">
        <f t="shared" ca="1" si="304"/>
        <v/>
      </c>
      <c r="AK148" s="138" t="str">
        <f t="shared" ca="1" si="304"/>
        <v/>
      </c>
      <c r="AL148" s="138" t="str">
        <f t="shared" ca="1" si="304"/>
        <v/>
      </c>
      <c r="AM148" s="138" t="str">
        <f t="shared" ca="1" si="304"/>
        <v/>
      </c>
      <c r="AN148" s="138" t="str">
        <f t="shared" ca="1" si="304"/>
        <v/>
      </c>
      <c r="AO148" s="138" t="str">
        <f t="shared" ca="1" si="304"/>
        <v/>
      </c>
      <c r="AP148" s="138" t="str">
        <f t="shared" ca="1" si="304"/>
        <v/>
      </c>
      <c r="AQ148" s="138" t="str">
        <f t="shared" ca="1" si="304"/>
        <v/>
      </c>
      <c r="AR148" s="138" t="str">
        <f t="shared" ca="1" si="304"/>
        <v/>
      </c>
      <c r="AS148" s="138" t="str">
        <f t="shared" ca="1" si="304"/>
        <v/>
      </c>
      <c r="AT148" s="138" t="str">
        <f t="shared" ca="1" si="304"/>
        <v/>
      </c>
      <c r="AU148" s="138" t="str">
        <f t="shared" ca="1" si="304"/>
        <v/>
      </c>
      <c r="AV148" s="138" t="str">
        <f t="shared" ca="1" si="304"/>
        <v/>
      </c>
      <c r="AW148" s="138" t="str">
        <f t="shared" ca="1" si="304"/>
        <v/>
      </c>
      <c r="AX148" s="138" t="str">
        <f t="shared" ca="1" si="304"/>
        <v/>
      </c>
      <c r="AY148" s="138" t="str">
        <f t="shared" ca="1" si="304"/>
        <v/>
      </c>
      <c r="AZ148" s="138" t="str">
        <f t="shared" ca="1" si="304"/>
        <v/>
      </c>
      <c r="BA148" s="138" t="str">
        <f t="shared" ca="1" si="304"/>
        <v/>
      </c>
      <c r="BB148" s="138" t="str">
        <f t="shared" ca="1" si="304"/>
        <v/>
      </c>
      <c r="BC148" s="138" t="str">
        <f t="shared" ca="1" si="304"/>
        <v/>
      </c>
      <c r="BD148" s="138" t="str">
        <f t="shared" ca="1" si="304"/>
        <v/>
      </c>
      <c r="BE148" s="138">
        <f t="shared" ca="1" si="304"/>
        <v>0</v>
      </c>
      <c r="BF148" s="138">
        <f t="shared" ca="1" si="304"/>
        <v>0</v>
      </c>
      <c r="BG148" s="138">
        <f t="shared" ca="1" si="304"/>
        <v>0</v>
      </c>
      <c r="BH148" s="138">
        <f t="shared" ca="1" si="304"/>
        <v>0</v>
      </c>
      <c r="BI148" s="138">
        <f t="shared" ca="1" si="304"/>
        <v>0</v>
      </c>
      <c r="BJ148" s="138">
        <f t="shared" ca="1" si="304"/>
        <v>0</v>
      </c>
      <c r="BK148" s="138">
        <f t="shared" ca="1" si="304"/>
        <v>0</v>
      </c>
      <c r="BL148" s="138">
        <f t="shared" ca="1" si="304"/>
        <v>0</v>
      </c>
      <c r="BM148" s="138">
        <f t="shared" ca="1" si="304"/>
        <v>0</v>
      </c>
      <c r="BN148" s="138">
        <f t="shared" ref="BN148:BS148" ca="1" si="305">IF(ISBLANK(BO148),MAX(BN76-X,0),IF(BO149="","",(BO148*p+BO149*(1-p))/(EXP(r_*T/n))))</f>
        <v>0</v>
      </c>
      <c r="BO148" s="138">
        <f t="shared" ca="1" si="305"/>
        <v>0</v>
      </c>
      <c r="BP148" s="138">
        <f t="shared" ca="1" si="305"/>
        <v>0</v>
      </c>
      <c r="BQ148" s="138">
        <f t="shared" ca="1" si="305"/>
        <v>0</v>
      </c>
      <c r="BR148" s="138">
        <f t="shared" ca="1" si="305"/>
        <v>0</v>
      </c>
      <c r="BS148" s="138">
        <f t="shared" ca="1" si="305"/>
        <v>0</v>
      </c>
    </row>
    <row r="149" spans="2:71" x14ac:dyDescent="0.2">
      <c r="B149" s="138" t="str">
        <f t="shared" ref="B149:AG149" ca="1" si="306">IF(ISBLANK(C149),MAX(B77-X,0),IF(C150="","",(C149*p+C150*(1-p))/(EXP(r_*T/n))))</f>
        <v/>
      </c>
      <c r="C149" s="138" t="str">
        <f t="shared" ca="1" si="306"/>
        <v/>
      </c>
      <c r="D149" s="138" t="str">
        <f t="shared" ca="1" si="306"/>
        <v/>
      </c>
      <c r="E149" s="138" t="str">
        <f t="shared" ca="1" si="306"/>
        <v/>
      </c>
      <c r="F149" s="138" t="str">
        <f t="shared" ca="1" si="306"/>
        <v/>
      </c>
      <c r="G149" s="138" t="str">
        <f t="shared" ca="1" si="306"/>
        <v/>
      </c>
      <c r="H149" s="138" t="str">
        <f t="shared" ca="1" si="306"/>
        <v/>
      </c>
      <c r="I149" s="138" t="str">
        <f t="shared" ca="1" si="306"/>
        <v/>
      </c>
      <c r="J149" s="138" t="str">
        <f t="shared" ca="1" si="306"/>
        <v/>
      </c>
      <c r="K149" s="138" t="str">
        <f t="shared" ca="1" si="306"/>
        <v/>
      </c>
      <c r="L149" s="138" t="str">
        <f t="shared" ca="1" si="306"/>
        <v/>
      </c>
      <c r="M149" s="138" t="str">
        <f t="shared" ca="1" si="306"/>
        <v/>
      </c>
      <c r="N149" s="138" t="str">
        <f t="shared" ca="1" si="306"/>
        <v/>
      </c>
      <c r="O149" s="138" t="str">
        <f t="shared" ca="1" si="306"/>
        <v/>
      </c>
      <c r="P149" s="138" t="str">
        <f t="shared" ca="1" si="306"/>
        <v/>
      </c>
      <c r="Q149" s="138" t="str">
        <f t="shared" ca="1" si="306"/>
        <v/>
      </c>
      <c r="R149" s="138" t="str">
        <f t="shared" ca="1" si="306"/>
        <v/>
      </c>
      <c r="S149" s="138" t="str">
        <f t="shared" ca="1" si="306"/>
        <v/>
      </c>
      <c r="T149" s="138" t="str">
        <f t="shared" ca="1" si="306"/>
        <v/>
      </c>
      <c r="U149" s="138" t="str">
        <f t="shared" ca="1" si="306"/>
        <v/>
      </c>
      <c r="V149" s="138" t="str">
        <f t="shared" ca="1" si="306"/>
        <v/>
      </c>
      <c r="W149" s="138" t="str">
        <f t="shared" ca="1" si="306"/>
        <v/>
      </c>
      <c r="X149" s="138" t="str">
        <f t="shared" ca="1" si="306"/>
        <v/>
      </c>
      <c r="Y149" s="138" t="str">
        <f t="shared" ca="1" si="306"/>
        <v/>
      </c>
      <c r="Z149" s="138" t="str">
        <f t="shared" ca="1" si="306"/>
        <v/>
      </c>
      <c r="AA149" s="138" t="str">
        <f t="shared" ca="1" si="306"/>
        <v/>
      </c>
      <c r="AB149" s="138" t="str">
        <f t="shared" ca="1" si="306"/>
        <v/>
      </c>
      <c r="AC149" s="138" t="str">
        <f t="shared" ca="1" si="306"/>
        <v/>
      </c>
      <c r="AD149" s="138" t="str">
        <f t="shared" ca="1" si="306"/>
        <v/>
      </c>
      <c r="AE149" s="138" t="str">
        <f t="shared" ca="1" si="306"/>
        <v/>
      </c>
      <c r="AF149" s="138" t="str">
        <f t="shared" ca="1" si="306"/>
        <v/>
      </c>
      <c r="AG149" s="138" t="str">
        <f t="shared" ca="1" si="306"/>
        <v/>
      </c>
      <c r="AH149" s="138" t="str">
        <f t="shared" ref="AH149:BM149" ca="1" si="307">IF(ISBLANK(AI149),MAX(AH77-X,0),IF(AI150="","",(AI149*p+AI150*(1-p))/(EXP(r_*T/n))))</f>
        <v/>
      </c>
      <c r="AI149" s="138" t="str">
        <f t="shared" ca="1" si="307"/>
        <v/>
      </c>
      <c r="AJ149" s="138" t="str">
        <f t="shared" ca="1" si="307"/>
        <v/>
      </c>
      <c r="AK149" s="138" t="str">
        <f t="shared" ca="1" si="307"/>
        <v/>
      </c>
      <c r="AL149" s="138" t="str">
        <f t="shared" ca="1" si="307"/>
        <v/>
      </c>
      <c r="AM149" s="138" t="str">
        <f t="shared" ca="1" si="307"/>
        <v/>
      </c>
      <c r="AN149" s="138" t="str">
        <f t="shared" ca="1" si="307"/>
        <v/>
      </c>
      <c r="AO149" s="138" t="str">
        <f t="shared" ca="1" si="307"/>
        <v/>
      </c>
      <c r="AP149" s="138" t="str">
        <f t="shared" ca="1" si="307"/>
        <v/>
      </c>
      <c r="AQ149" s="138" t="str">
        <f t="shared" ca="1" si="307"/>
        <v/>
      </c>
      <c r="AR149" s="138" t="str">
        <f t="shared" ca="1" si="307"/>
        <v/>
      </c>
      <c r="AS149" s="138" t="str">
        <f t="shared" ca="1" si="307"/>
        <v/>
      </c>
      <c r="AT149" s="138" t="str">
        <f t="shared" ca="1" si="307"/>
        <v/>
      </c>
      <c r="AU149" s="138" t="str">
        <f t="shared" ca="1" si="307"/>
        <v/>
      </c>
      <c r="AV149" s="138" t="str">
        <f t="shared" ca="1" si="307"/>
        <v/>
      </c>
      <c r="AW149" s="138" t="str">
        <f t="shared" ca="1" si="307"/>
        <v/>
      </c>
      <c r="AX149" s="138" t="str">
        <f t="shared" ca="1" si="307"/>
        <v/>
      </c>
      <c r="AY149" s="138" t="str">
        <f t="shared" ca="1" si="307"/>
        <v/>
      </c>
      <c r="AZ149" s="138" t="str">
        <f t="shared" ca="1" si="307"/>
        <v/>
      </c>
      <c r="BA149" s="138" t="str">
        <f t="shared" ca="1" si="307"/>
        <v/>
      </c>
      <c r="BB149" s="138" t="str">
        <f t="shared" ca="1" si="307"/>
        <v/>
      </c>
      <c r="BC149" s="138" t="str">
        <f t="shared" ca="1" si="307"/>
        <v/>
      </c>
      <c r="BD149" s="138" t="str">
        <f t="shared" ca="1" si="307"/>
        <v/>
      </c>
      <c r="BE149" s="138" t="str">
        <f t="shared" ca="1" si="307"/>
        <v/>
      </c>
      <c r="BF149" s="138">
        <f t="shared" ca="1" si="307"/>
        <v>0</v>
      </c>
      <c r="BG149" s="138">
        <f t="shared" ca="1" si="307"/>
        <v>0</v>
      </c>
      <c r="BH149" s="138">
        <f t="shared" ca="1" si="307"/>
        <v>0</v>
      </c>
      <c r="BI149" s="138">
        <f t="shared" ca="1" si="307"/>
        <v>0</v>
      </c>
      <c r="BJ149" s="138">
        <f t="shared" ca="1" si="307"/>
        <v>0</v>
      </c>
      <c r="BK149" s="138">
        <f t="shared" ca="1" si="307"/>
        <v>0</v>
      </c>
      <c r="BL149" s="138">
        <f t="shared" ca="1" si="307"/>
        <v>0</v>
      </c>
      <c r="BM149" s="138">
        <f t="shared" ca="1" si="307"/>
        <v>0</v>
      </c>
      <c r="BN149" s="138">
        <f t="shared" ref="BN149:BS149" ca="1" si="308">IF(ISBLANK(BO149),MAX(BN77-X,0),IF(BO150="","",(BO149*p+BO150*(1-p))/(EXP(r_*T/n))))</f>
        <v>0</v>
      </c>
      <c r="BO149" s="138">
        <f t="shared" ca="1" si="308"/>
        <v>0</v>
      </c>
      <c r="BP149" s="138">
        <f t="shared" ca="1" si="308"/>
        <v>0</v>
      </c>
      <c r="BQ149" s="138">
        <f t="shared" ca="1" si="308"/>
        <v>0</v>
      </c>
      <c r="BR149" s="138">
        <f t="shared" ca="1" si="308"/>
        <v>0</v>
      </c>
      <c r="BS149" s="138">
        <f t="shared" ca="1" si="308"/>
        <v>0</v>
      </c>
    </row>
    <row r="150" spans="2:71" x14ac:dyDescent="0.2">
      <c r="B150" s="138" t="str">
        <f t="shared" ref="B150:AG150" ca="1" si="309">IF(ISBLANK(C150),MAX(B78-X,0),IF(C151="","",(C150*p+C151*(1-p))/(EXP(r_*T/n))))</f>
        <v/>
      </c>
      <c r="C150" s="138" t="str">
        <f t="shared" ca="1" si="309"/>
        <v/>
      </c>
      <c r="D150" s="138" t="str">
        <f t="shared" ca="1" si="309"/>
        <v/>
      </c>
      <c r="E150" s="138" t="str">
        <f t="shared" ca="1" si="309"/>
        <v/>
      </c>
      <c r="F150" s="138" t="str">
        <f t="shared" ca="1" si="309"/>
        <v/>
      </c>
      <c r="G150" s="138" t="str">
        <f t="shared" ca="1" si="309"/>
        <v/>
      </c>
      <c r="H150" s="138" t="str">
        <f t="shared" ca="1" si="309"/>
        <v/>
      </c>
      <c r="I150" s="138" t="str">
        <f t="shared" ca="1" si="309"/>
        <v/>
      </c>
      <c r="J150" s="138" t="str">
        <f t="shared" ca="1" si="309"/>
        <v/>
      </c>
      <c r="K150" s="138" t="str">
        <f t="shared" ca="1" si="309"/>
        <v/>
      </c>
      <c r="L150" s="138" t="str">
        <f t="shared" ca="1" si="309"/>
        <v/>
      </c>
      <c r="M150" s="138" t="str">
        <f t="shared" ca="1" si="309"/>
        <v/>
      </c>
      <c r="N150" s="138" t="str">
        <f t="shared" ca="1" si="309"/>
        <v/>
      </c>
      <c r="O150" s="138" t="str">
        <f t="shared" ca="1" si="309"/>
        <v/>
      </c>
      <c r="P150" s="138" t="str">
        <f t="shared" ca="1" si="309"/>
        <v/>
      </c>
      <c r="Q150" s="138" t="str">
        <f t="shared" ca="1" si="309"/>
        <v/>
      </c>
      <c r="R150" s="138" t="str">
        <f t="shared" ca="1" si="309"/>
        <v/>
      </c>
      <c r="S150" s="138" t="str">
        <f t="shared" ca="1" si="309"/>
        <v/>
      </c>
      <c r="T150" s="138" t="str">
        <f t="shared" ca="1" si="309"/>
        <v/>
      </c>
      <c r="U150" s="138" t="str">
        <f t="shared" ca="1" si="309"/>
        <v/>
      </c>
      <c r="V150" s="138" t="str">
        <f t="shared" ca="1" si="309"/>
        <v/>
      </c>
      <c r="W150" s="138" t="str">
        <f t="shared" ca="1" si="309"/>
        <v/>
      </c>
      <c r="X150" s="138" t="str">
        <f t="shared" ca="1" si="309"/>
        <v/>
      </c>
      <c r="Y150" s="138" t="str">
        <f t="shared" ca="1" si="309"/>
        <v/>
      </c>
      <c r="Z150" s="138" t="str">
        <f t="shared" ca="1" si="309"/>
        <v/>
      </c>
      <c r="AA150" s="138" t="str">
        <f t="shared" ca="1" si="309"/>
        <v/>
      </c>
      <c r="AB150" s="138" t="str">
        <f t="shared" ca="1" si="309"/>
        <v/>
      </c>
      <c r="AC150" s="138" t="str">
        <f t="shared" ca="1" si="309"/>
        <v/>
      </c>
      <c r="AD150" s="138" t="str">
        <f t="shared" ca="1" si="309"/>
        <v/>
      </c>
      <c r="AE150" s="138" t="str">
        <f t="shared" ca="1" si="309"/>
        <v/>
      </c>
      <c r="AF150" s="138" t="str">
        <f t="shared" ca="1" si="309"/>
        <v/>
      </c>
      <c r="AG150" s="138" t="str">
        <f t="shared" ca="1" si="309"/>
        <v/>
      </c>
      <c r="AH150" s="138" t="str">
        <f t="shared" ref="AH150:BM150" ca="1" si="310">IF(ISBLANK(AI150),MAX(AH78-X,0),IF(AI151="","",(AI150*p+AI151*(1-p))/(EXP(r_*T/n))))</f>
        <v/>
      </c>
      <c r="AI150" s="138" t="str">
        <f t="shared" ca="1" si="310"/>
        <v/>
      </c>
      <c r="AJ150" s="138" t="str">
        <f t="shared" ca="1" si="310"/>
        <v/>
      </c>
      <c r="AK150" s="138" t="str">
        <f t="shared" ca="1" si="310"/>
        <v/>
      </c>
      <c r="AL150" s="138" t="str">
        <f t="shared" ca="1" si="310"/>
        <v/>
      </c>
      <c r="AM150" s="138" t="str">
        <f t="shared" ca="1" si="310"/>
        <v/>
      </c>
      <c r="AN150" s="138" t="str">
        <f t="shared" ca="1" si="310"/>
        <v/>
      </c>
      <c r="AO150" s="138" t="str">
        <f t="shared" ca="1" si="310"/>
        <v/>
      </c>
      <c r="AP150" s="138" t="str">
        <f t="shared" ca="1" si="310"/>
        <v/>
      </c>
      <c r="AQ150" s="138" t="str">
        <f t="shared" ca="1" si="310"/>
        <v/>
      </c>
      <c r="AR150" s="138" t="str">
        <f t="shared" ca="1" si="310"/>
        <v/>
      </c>
      <c r="AS150" s="138" t="str">
        <f t="shared" ca="1" si="310"/>
        <v/>
      </c>
      <c r="AT150" s="138" t="str">
        <f t="shared" ca="1" si="310"/>
        <v/>
      </c>
      <c r="AU150" s="138" t="str">
        <f t="shared" ca="1" si="310"/>
        <v/>
      </c>
      <c r="AV150" s="138" t="str">
        <f t="shared" ca="1" si="310"/>
        <v/>
      </c>
      <c r="AW150" s="138" t="str">
        <f t="shared" ca="1" si="310"/>
        <v/>
      </c>
      <c r="AX150" s="138" t="str">
        <f t="shared" ca="1" si="310"/>
        <v/>
      </c>
      <c r="AY150" s="138" t="str">
        <f t="shared" ca="1" si="310"/>
        <v/>
      </c>
      <c r="AZ150" s="138" t="str">
        <f t="shared" ca="1" si="310"/>
        <v/>
      </c>
      <c r="BA150" s="138" t="str">
        <f t="shared" ca="1" si="310"/>
        <v/>
      </c>
      <c r="BB150" s="138" t="str">
        <f t="shared" ca="1" si="310"/>
        <v/>
      </c>
      <c r="BC150" s="138" t="str">
        <f t="shared" ca="1" si="310"/>
        <v/>
      </c>
      <c r="BD150" s="138" t="str">
        <f t="shared" ca="1" si="310"/>
        <v/>
      </c>
      <c r="BE150" s="138" t="str">
        <f t="shared" ca="1" si="310"/>
        <v/>
      </c>
      <c r="BF150" s="138" t="str">
        <f t="shared" ca="1" si="310"/>
        <v/>
      </c>
      <c r="BG150" s="138">
        <f t="shared" ca="1" si="310"/>
        <v>0</v>
      </c>
      <c r="BH150" s="138">
        <f t="shared" ca="1" si="310"/>
        <v>0</v>
      </c>
      <c r="BI150" s="138">
        <f t="shared" ca="1" si="310"/>
        <v>0</v>
      </c>
      <c r="BJ150" s="138">
        <f t="shared" ca="1" si="310"/>
        <v>0</v>
      </c>
      <c r="BK150" s="138">
        <f t="shared" ca="1" si="310"/>
        <v>0</v>
      </c>
      <c r="BL150" s="138">
        <f t="shared" ca="1" si="310"/>
        <v>0</v>
      </c>
      <c r="BM150" s="138">
        <f t="shared" ca="1" si="310"/>
        <v>0</v>
      </c>
      <c r="BN150" s="138">
        <f t="shared" ref="BN150:BS150" ca="1" si="311">IF(ISBLANK(BO150),MAX(BN78-X,0),IF(BO151="","",(BO150*p+BO151*(1-p))/(EXP(r_*T/n))))</f>
        <v>0</v>
      </c>
      <c r="BO150" s="138">
        <f t="shared" ca="1" si="311"/>
        <v>0</v>
      </c>
      <c r="BP150" s="138">
        <f t="shared" ca="1" si="311"/>
        <v>0</v>
      </c>
      <c r="BQ150" s="138">
        <f t="shared" ca="1" si="311"/>
        <v>0</v>
      </c>
      <c r="BR150" s="138">
        <f t="shared" ca="1" si="311"/>
        <v>0</v>
      </c>
      <c r="BS150" s="138">
        <f t="shared" ca="1" si="311"/>
        <v>0</v>
      </c>
    </row>
    <row r="151" spans="2:71" x14ac:dyDescent="0.2">
      <c r="B151" s="138" t="str">
        <f t="shared" ref="B151:AG151" ca="1" si="312">IF(ISBLANK(C151),MAX(B79-X,0),IF(C152="","",(C151*p+C152*(1-p))/(EXP(r_*T/n))))</f>
        <v/>
      </c>
      <c r="C151" s="138" t="str">
        <f t="shared" ca="1" si="312"/>
        <v/>
      </c>
      <c r="D151" s="138" t="str">
        <f t="shared" ca="1" si="312"/>
        <v/>
      </c>
      <c r="E151" s="138" t="str">
        <f t="shared" ca="1" si="312"/>
        <v/>
      </c>
      <c r="F151" s="138" t="str">
        <f t="shared" ca="1" si="312"/>
        <v/>
      </c>
      <c r="G151" s="138" t="str">
        <f t="shared" ca="1" si="312"/>
        <v/>
      </c>
      <c r="H151" s="138" t="str">
        <f t="shared" ca="1" si="312"/>
        <v/>
      </c>
      <c r="I151" s="138" t="str">
        <f t="shared" ca="1" si="312"/>
        <v/>
      </c>
      <c r="J151" s="138" t="str">
        <f t="shared" ca="1" si="312"/>
        <v/>
      </c>
      <c r="K151" s="138" t="str">
        <f t="shared" ca="1" si="312"/>
        <v/>
      </c>
      <c r="L151" s="138" t="str">
        <f t="shared" ca="1" si="312"/>
        <v/>
      </c>
      <c r="M151" s="138" t="str">
        <f t="shared" ca="1" si="312"/>
        <v/>
      </c>
      <c r="N151" s="138" t="str">
        <f t="shared" ca="1" si="312"/>
        <v/>
      </c>
      <c r="O151" s="138" t="str">
        <f t="shared" ca="1" si="312"/>
        <v/>
      </c>
      <c r="P151" s="138" t="str">
        <f t="shared" ca="1" si="312"/>
        <v/>
      </c>
      <c r="Q151" s="138" t="str">
        <f t="shared" ca="1" si="312"/>
        <v/>
      </c>
      <c r="R151" s="138" t="str">
        <f t="shared" ca="1" si="312"/>
        <v/>
      </c>
      <c r="S151" s="138" t="str">
        <f t="shared" ca="1" si="312"/>
        <v/>
      </c>
      <c r="T151" s="138" t="str">
        <f t="shared" ca="1" si="312"/>
        <v/>
      </c>
      <c r="U151" s="138" t="str">
        <f t="shared" ca="1" si="312"/>
        <v/>
      </c>
      <c r="V151" s="138" t="str">
        <f t="shared" ca="1" si="312"/>
        <v/>
      </c>
      <c r="W151" s="138" t="str">
        <f t="shared" ca="1" si="312"/>
        <v/>
      </c>
      <c r="X151" s="138" t="str">
        <f t="shared" ca="1" si="312"/>
        <v/>
      </c>
      <c r="Y151" s="138" t="str">
        <f t="shared" ca="1" si="312"/>
        <v/>
      </c>
      <c r="Z151" s="138" t="str">
        <f t="shared" ca="1" si="312"/>
        <v/>
      </c>
      <c r="AA151" s="138" t="str">
        <f t="shared" ca="1" si="312"/>
        <v/>
      </c>
      <c r="AB151" s="138" t="str">
        <f t="shared" ca="1" si="312"/>
        <v/>
      </c>
      <c r="AC151" s="138" t="str">
        <f t="shared" ca="1" si="312"/>
        <v/>
      </c>
      <c r="AD151" s="138" t="str">
        <f t="shared" ca="1" si="312"/>
        <v/>
      </c>
      <c r="AE151" s="138" t="str">
        <f t="shared" ca="1" si="312"/>
        <v/>
      </c>
      <c r="AF151" s="138" t="str">
        <f t="shared" ca="1" si="312"/>
        <v/>
      </c>
      <c r="AG151" s="138" t="str">
        <f t="shared" ca="1" si="312"/>
        <v/>
      </c>
      <c r="AH151" s="138" t="str">
        <f t="shared" ref="AH151:BM151" ca="1" si="313">IF(ISBLANK(AI151),MAX(AH79-X,0),IF(AI152="","",(AI151*p+AI152*(1-p))/(EXP(r_*T/n))))</f>
        <v/>
      </c>
      <c r="AI151" s="138" t="str">
        <f t="shared" ca="1" si="313"/>
        <v/>
      </c>
      <c r="AJ151" s="138" t="str">
        <f t="shared" ca="1" si="313"/>
        <v/>
      </c>
      <c r="AK151" s="138" t="str">
        <f t="shared" ca="1" si="313"/>
        <v/>
      </c>
      <c r="AL151" s="138" t="str">
        <f t="shared" ca="1" si="313"/>
        <v/>
      </c>
      <c r="AM151" s="138" t="str">
        <f t="shared" ca="1" si="313"/>
        <v/>
      </c>
      <c r="AN151" s="138" t="str">
        <f t="shared" ca="1" si="313"/>
        <v/>
      </c>
      <c r="AO151" s="138" t="str">
        <f t="shared" ca="1" si="313"/>
        <v/>
      </c>
      <c r="AP151" s="138" t="str">
        <f t="shared" ca="1" si="313"/>
        <v/>
      </c>
      <c r="AQ151" s="138" t="str">
        <f t="shared" ca="1" si="313"/>
        <v/>
      </c>
      <c r="AR151" s="138" t="str">
        <f t="shared" ca="1" si="313"/>
        <v/>
      </c>
      <c r="AS151" s="138" t="str">
        <f t="shared" ca="1" si="313"/>
        <v/>
      </c>
      <c r="AT151" s="138" t="str">
        <f t="shared" ca="1" si="313"/>
        <v/>
      </c>
      <c r="AU151" s="138" t="str">
        <f t="shared" ca="1" si="313"/>
        <v/>
      </c>
      <c r="AV151" s="138" t="str">
        <f t="shared" ca="1" si="313"/>
        <v/>
      </c>
      <c r="AW151" s="138" t="str">
        <f t="shared" ca="1" si="313"/>
        <v/>
      </c>
      <c r="AX151" s="138" t="str">
        <f t="shared" ca="1" si="313"/>
        <v/>
      </c>
      <c r="AY151" s="138" t="str">
        <f t="shared" ca="1" si="313"/>
        <v/>
      </c>
      <c r="AZ151" s="138" t="str">
        <f t="shared" ca="1" si="313"/>
        <v/>
      </c>
      <c r="BA151" s="138" t="str">
        <f t="shared" ca="1" si="313"/>
        <v/>
      </c>
      <c r="BB151" s="138" t="str">
        <f t="shared" ca="1" si="313"/>
        <v/>
      </c>
      <c r="BC151" s="138" t="str">
        <f t="shared" ca="1" si="313"/>
        <v/>
      </c>
      <c r="BD151" s="138" t="str">
        <f t="shared" ca="1" si="313"/>
        <v/>
      </c>
      <c r="BE151" s="138" t="str">
        <f t="shared" ca="1" si="313"/>
        <v/>
      </c>
      <c r="BF151" s="138" t="str">
        <f t="shared" ca="1" si="313"/>
        <v/>
      </c>
      <c r="BG151" s="138" t="str">
        <f t="shared" ca="1" si="313"/>
        <v/>
      </c>
      <c r="BH151" s="138">
        <f t="shared" ca="1" si="313"/>
        <v>0</v>
      </c>
      <c r="BI151" s="138">
        <f t="shared" ca="1" si="313"/>
        <v>0</v>
      </c>
      <c r="BJ151" s="138">
        <f t="shared" ca="1" si="313"/>
        <v>0</v>
      </c>
      <c r="BK151" s="138">
        <f t="shared" ca="1" si="313"/>
        <v>0</v>
      </c>
      <c r="BL151" s="138">
        <f t="shared" ca="1" si="313"/>
        <v>0</v>
      </c>
      <c r="BM151" s="138">
        <f t="shared" ca="1" si="313"/>
        <v>0</v>
      </c>
      <c r="BN151" s="138">
        <f t="shared" ref="BN151:BS151" ca="1" si="314">IF(ISBLANK(BO151),MAX(BN79-X,0),IF(BO152="","",(BO151*p+BO152*(1-p))/(EXP(r_*T/n))))</f>
        <v>0</v>
      </c>
      <c r="BO151" s="138">
        <f t="shared" ca="1" si="314"/>
        <v>0</v>
      </c>
      <c r="BP151" s="138">
        <f t="shared" ca="1" si="314"/>
        <v>0</v>
      </c>
      <c r="BQ151" s="138">
        <f t="shared" ca="1" si="314"/>
        <v>0</v>
      </c>
      <c r="BR151" s="138">
        <f t="shared" ca="1" si="314"/>
        <v>0</v>
      </c>
      <c r="BS151" s="138">
        <f t="shared" ca="1" si="314"/>
        <v>0</v>
      </c>
    </row>
    <row r="152" spans="2:71" x14ac:dyDescent="0.2">
      <c r="B152" s="138" t="str">
        <f t="shared" ref="B152:AG152" ca="1" si="315">IF(ISBLANK(C152),MAX(B80-X,0),IF(C153="","",(C152*p+C153*(1-p))/(EXP(r_*T/n))))</f>
        <v/>
      </c>
      <c r="C152" s="138" t="str">
        <f t="shared" ca="1" si="315"/>
        <v/>
      </c>
      <c r="D152" s="138" t="str">
        <f t="shared" ca="1" si="315"/>
        <v/>
      </c>
      <c r="E152" s="138" t="str">
        <f t="shared" ca="1" si="315"/>
        <v/>
      </c>
      <c r="F152" s="138" t="str">
        <f t="shared" ca="1" si="315"/>
        <v/>
      </c>
      <c r="G152" s="138" t="str">
        <f t="shared" ca="1" si="315"/>
        <v/>
      </c>
      <c r="H152" s="138" t="str">
        <f t="shared" ca="1" si="315"/>
        <v/>
      </c>
      <c r="I152" s="138" t="str">
        <f t="shared" ca="1" si="315"/>
        <v/>
      </c>
      <c r="J152" s="138" t="str">
        <f t="shared" ca="1" si="315"/>
        <v/>
      </c>
      <c r="K152" s="138" t="str">
        <f t="shared" ca="1" si="315"/>
        <v/>
      </c>
      <c r="L152" s="138" t="str">
        <f t="shared" ca="1" si="315"/>
        <v/>
      </c>
      <c r="M152" s="138" t="str">
        <f t="shared" ca="1" si="315"/>
        <v/>
      </c>
      <c r="N152" s="138" t="str">
        <f t="shared" ca="1" si="315"/>
        <v/>
      </c>
      <c r="O152" s="138" t="str">
        <f t="shared" ca="1" si="315"/>
        <v/>
      </c>
      <c r="P152" s="138" t="str">
        <f t="shared" ca="1" si="315"/>
        <v/>
      </c>
      <c r="Q152" s="138" t="str">
        <f t="shared" ca="1" si="315"/>
        <v/>
      </c>
      <c r="R152" s="138" t="str">
        <f t="shared" ca="1" si="315"/>
        <v/>
      </c>
      <c r="S152" s="138" t="str">
        <f t="shared" ca="1" si="315"/>
        <v/>
      </c>
      <c r="T152" s="138" t="str">
        <f t="shared" ca="1" si="315"/>
        <v/>
      </c>
      <c r="U152" s="138" t="str">
        <f t="shared" ca="1" si="315"/>
        <v/>
      </c>
      <c r="V152" s="138" t="str">
        <f t="shared" ca="1" si="315"/>
        <v/>
      </c>
      <c r="W152" s="138" t="str">
        <f t="shared" ca="1" si="315"/>
        <v/>
      </c>
      <c r="X152" s="138" t="str">
        <f t="shared" ca="1" si="315"/>
        <v/>
      </c>
      <c r="Y152" s="138" t="str">
        <f t="shared" ca="1" si="315"/>
        <v/>
      </c>
      <c r="Z152" s="138" t="str">
        <f t="shared" ca="1" si="315"/>
        <v/>
      </c>
      <c r="AA152" s="138" t="str">
        <f t="shared" ca="1" si="315"/>
        <v/>
      </c>
      <c r="AB152" s="138" t="str">
        <f t="shared" ca="1" si="315"/>
        <v/>
      </c>
      <c r="AC152" s="138" t="str">
        <f t="shared" ca="1" si="315"/>
        <v/>
      </c>
      <c r="AD152" s="138" t="str">
        <f t="shared" ca="1" si="315"/>
        <v/>
      </c>
      <c r="AE152" s="138" t="str">
        <f t="shared" ca="1" si="315"/>
        <v/>
      </c>
      <c r="AF152" s="138" t="str">
        <f t="shared" ca="1" si="315"/>
        <v/>
      </c>
      <c r="AG152" s="138" t="str">
        <f t="shared" ca="1" si="315"/>
        <v/>
      </c>
      <c r="AH152" s="138" t="str">
        <f t="shared" ref="AH152:BM152" ca="1" si="316">IF(ISBLANK(AI152),MAX(AH80-X,0),IF(AI153="","",(AI152*p+AI153*(1-p))/(EXP(r_*T/n))))</f>
        <v/>
      </c>
      <c r="AI152" s="138" t="str">
        <f t="shared" ca="1" si="316"/>
        <v/>
      </c>
      <c r="AJ152" s="138" t="str">
        <f t="shared" ca="1" si="316"/>
        <v/>
      </c>
      <c r="AK152" s="138" t="str">
        <f t="shared" ca="1" si="316"/>
        <v/>
      </c>
      <c r="AL152" s="138" t="str">
        <f t="shared" ca="1" si="316"/>
        <v/>
      </c>
      <c r="AM152" s="138" t="str">
        <f t="shared" ca="1" si="316"/>
        <v/>
      </c>
      <c r="AN152" s="138" t="str">
        <f t="shared" ca="1" si="316"/>
        <v/>
      </c>
      <c r="AO152" s="138" t="str">
        <f t="shared" ca="1" si="316"/>
        <v/>
      </c>
      <c r="AP152" s="138" t="str">
        <f t="shared" ca="1" si="316"/>
        <v/>
      </c>
      <c r="AQ152" s="138" t="str">
        <f t="shared" ca="1" si="316"/>
        <v/>
      </c>
      <c r="AR152" s="138" t="str">
        <f t="shared" ca="1" si="316"/>
        <v/>
      </c>
      <c r="AS152" s="138" t="str">
        <f t="shared" ca="1" si="316"/>
        <v/>
      </c>
      <c r="AT152" s="138" t="str">
        <f t="shared" ca="1" si="316"/>
        <v/>
      </c>
      <c r="AU152" s="138" t="str">
        <f t="shared" ca="1" si="316"/>
        <v/>
      </c>
      <c r="AV152" s="138" t="str">
        <f t="shared" ca="1" si="316"/>
        <v/>
      </c>
      <c r="AW152" s="138" t="str">
        <f t="shared" ca="1" si="316"/>
        <v/>
      </c>
      <c r="AX152" s="138" t="str">
        <f t="shared" ca="1" si="316"/>
        <v/>
      </c>
      <c r="AY152" s="138" t="str">
        <f t="shared" ca="1" si="316"/>
        <v/>
      </c>
      <c r="AZ152" s="138" t="str">
        <f t="shared" ca="1" si="316"/>
        <v/>
      </c>
      <c r="BA152" s="138" t="str">
        <f t="shared" ca="1" si="316"/>
        <v/>
      </c>
      <c r="BB152" s="138" t="str">
        <f t="shared" ca="1" si="316"/>
        <v/>
      </c>
      <c r="BC152" s="138" t="str">
        <f t="shared" ca="1" si="316"/>
        <v/>
      </c>
      <c r="BD152" s="138" t="str">
        <f t="shared" ca="1" si="316"/>
        <v/>
      </c>
      <c r="BE152" s="138" t="str">
        <f t="shared" ca="1" si="316"/>
        <v/>
      </c>
      <c r="BF152" s="138" t="str">
        <f t="shared" ca="1" si="316"/>
        <v/>
      </c>
      <c r="BG152" s="138" t="str">
        <f t="shared" ca="1" si="316"/>
        <v/>
      </c>
      <c r="BH152" s="138" t="str">
        <f t="shared" ca="1" si="316"/>
        <v/>
      </c>
      <c r="BI152" s="138">
        <f t="shared" ca="1" si="316"/>
        <v>0</v>
      </c>
      <c r="BJ152" s="138">
        <f t="shared" ca="1" si="316"/>
        <v>0</v>
      </c>
      <c r="BK152" s="138">
        <f t="shared" ca="1" si="316"/>
        <v>0</v>
      </c>
      <c r="BL152" s="138">
        <f t="shared" ca="1" si="316"/>
        <v>0</v>
      </c>
      <c r="BM152" s="138">
        <f t="shared" ca="1" si="316"/>
        <v>0</v>
      </c>
      <c r="BN152" s="138">
        <f t="shared" ref="BN152:BS152" ca="1" si="317">IF(ISBLANK(BO152),MAX(BN80-X,0),IF(BO153="","",(BO152*p+BO153*(1-p))/(EXP(r_*T/n))))</f>
        <v>0</v>
      </c>
      <c r="BO152" s="138">
        <f t="shared" ca="1" si="317"/>
        <v>0</v>
      </c>
      <c r="BP152" s="138">
        <f t="shared" ca="1" si="317"/>
        <v>0</v>
      </c>
      <c r="BQ152" s="138">
        <f t="shared" ca="1" si="317"/>
        <v>0</v>
      </c>
      <c r="BR152" s="138">
        <f t="shared" ca="1" si="317"/>
        <v>0</v>
      </c>
      <c r="BS152" s="138">
        <f t="shared" ca="1" si="317"/>
        <v>0</v>
      </c>
    </row>
    <row r="153" spans="2:71" x14ac:dyDescent="0.2">
      <c r="B153" s="138" t="str">
        <f t="shared" ref="B153:AG153" ca="1" si="318">IF(ISBLANK(C153),MAX(B81-X,0),IF(C154="","",(C153*p+C154*(1-p))/(EXP(r_*T/n))))</f>
        <v/>
      </c>
      <c r="C153" s="138" t="str">
        <f t="shared" ca="1" si="318"/>
        <v/>
      </c>
      <c r="D153" s="138" t="str">
        <f t="shared" ca="1" si="318"/>
        <v/>
      </c>
      <c r="E153" s="138" t="str">
        <f t="shared" ca="1" si="318"/>
        <v/>
      </c>
      <c r="F153" s="138" t="str">
        <f t="shared" ca="1" si="318"/>
        <v/>
      </c>
      <c r="G153" s="138" t="str">
        <f t="shared" ca="1" si="318"/>
        <v/>
      </c>
      <c r="H153" s="138" t="str">
        <f t="shared" ca="1" si="318"/>
        <v/>
      </c>
      <c r="I153" s="138" t="str">
        <f t="shared" ca="1" si="318"/>
        <v/>
      </c>
      <c r="J153" s="138" t="str">
        <f t="shared" ca="1" si="318"/>
        <v/>
      </c>
      <c r="K153" s="138" t="str">
        <f t="shared" ca="1" si="318"/>
        <v/>
      </c>
      <c r="L153" s="138" t="str">
        <f t="shared" ca="1" si="318"/>
        <v/>
      </c>
      <c r="M153" s="138" t="str">
        <f t="shared" ca="1" si="318"/>
        <v/>
      </c>
      <c r="N153" s="138" t="str">
        <f t="shared" ca="1" si="318"/>
        <v/>
      </c>
      <c r="O153" s="138" t="str">
        <f t="shared" ca="1" si="318"/>
        <v/>
      </c>
      <c r="P153" s="138" t="str">
        <f t="shared" ca="1" si="318"/>
        <v/>
      </c>
      <c r="Q153" s="138" t="str">
        <f t="shared" ca="1" si="318"/>
        <v/>
      </c>
      <c r="R153" s="138" t="str">
        <f t="shared" ca="1" si="318"/>
        <v/>
      </c>
      <c r="S153" s="138" t="str">
        <f t="shared" ca="1" si="318"/>
        <v/>
      </c>
      <c r="T153" s="138" t="str">
        <f t="shared" ca="1" si="318"/>
        <v/>
      </c>
      <c r="U153" s="138" t="str">
        <f t="shared" ca="1" si="318"/>
        <v/>
      </c>
      <c r="V153" s="138" t="str">
        <f t="shared" ca="1" si="318"/>
        <v/>
      </c>
      <c r="W153" s="138" t="str">
        <f t="shared" ca="1" si="318"/>
        <v/>
      </c>
      <c r="X153" s="138" t="str">
        <f t="shared" ca="1" si="318"/>
        <v/>
      </c>
      <c r="Y153" s="138" t="str">
        <f t="shared" ca="1" si="318"/>
        <v/>
      </c>
      <c r="Z153" s="138" t="str">
        <f t="shared" ca="1" si="318"/>
        <v/>
      </c>
      <c r="AA153" s="138" t="str">
        <f t="shared" ca="1" si="318"/>
        <v/>
      </c>
      <c r="AB153" s="138" t="str">
        <f t="shared" ca="1" si="318"/>
        <v/>
      </c>
      <c r="AC153" s="138" t="str">
        <f t="shared" ca="1" si="318"/>
        <v/>
      </c>
      <c r="AD153" s="138" t="str">
        <f t="shared" ca="1" si="318"/>
        <v/>
      </c>
      <c r="AE153" s="138" t="str">
        <f t="shared" ca="1" si="318"/>
        <v/>
      </c>
      <c r="AF153" s="138" t="str">
        <f t="shared" ca="1" si="318"/>
        <v/>
      </c>
      <c r="AG153" s="138" t="str">
        <f t="shared" ca="1" si="318"/>
        <v/>
      </c>
      <c r="AH153" s="138" t="str">
        <f t="shared" ref="AH153:BM153" ca="1" si="319">IF(ISBLANK(AI153),MAX(AH81-X,0),IF(AI154="","",(AI153*p+AI154*(1-p))/(EXP(r_*T/n))))</f>
        <v/>
      </c>
      <c r="AI153" s="138" t="str">
        <f t="shared" ca="1" si="319"/>
        <v/>
      </c>
      <c r="AJ153" s="138" t="str">
        <f t="shared" ca="1" si="319"/>
        <v/>
      </c>
      <c r="AK153" s="138" t="str">
        <f t="shared" ca="1" si="319"/>
        <v/>
      </c>
      <c r="AL153" s="138" t="str">
        <f t="shared" ca="1" si="319"/>
        <v/>
      </c>
      <c r="AM153" s="138" t="str">
        <f t="shared" ca="1" si="319"/>
        <v/>
      </c>
      <c r="AN153" s="138" t="str">
        <f t="shared" ca="1" si="319"/>
        <v/>
      </c>
      <c r="AO153" s="138" t="str">
        <f t="shared" ca="1" si="319"/>
        <v/>
      </c>
      <c r="AP153" s="138" t="str">
        <f t="shared" ca="1" si="319"/>
        <v/>
      </c>
      <c r="AQ153" s="138" t="str">
        <f t="shared" ca="1" si="319"/>
        <v/>
      </c>
      <c r="AR153" s="138" t="str">
        <f t="shared" ca="1" si="319"/>
        <v/>
      </c>
      <c r="AS153" s="138" t="str">
        <f t="shared" ca="1" si="319"/>
        <v/>
      </c>
      <c r="AT153" s="138" t="str">
        <f t="shared" ca="1" si="319"/>
        <v/>
      </c>
      <c r="AU153" s="138" t="str">
        <f t="shared" ca="1" si="319"/>
        <v/>
      </c>
      <c r="AV153" s="138" t="str">
        <f t="shared" ca="1" si="319"/>
        <v/>
      </c>
      <c r="AW153" s="138" t="str">
        <f t="shared" ca="1" si="319"/>
        <v/>
      </c>
      <c r="AX153" s="138" t="str">
        <f t="shared" ca="1" si="319"/>
        <v/>
      </c>
      <c r="AY153" s="138" t="str">
        <f t="shared" ca="1" si="319"/>
        <v/>
      </c>
      <c r="AZ153" s="138" t="str">
        <f t="shared" ca="1" si="319"/>
        <v/>
      </c>
      <c r="BA153" s="138" t="str">
        <f t="shared" ca="1" si="319"/>
        <v/>
      </c>
      <c r="BB153" s="138" t="str">
        <f t="shared" ca="1" si="319"/>
        <v/>
      </c>
      <c r="BC153" s="138" t="str">
        <f t="shared" ca="1" si="319"/>
        <v/>
      </c>
      <c r="BD153" s="138" t="str">
        <f t="shared" ca="1" si="319"/>
        <v/>
      </c>
      <c r="BE153" s="138" t="str">
        <f t="shared" ca="1" si="319"/>
        <v/>
      </c>
      <c r="BF153" s="138" t="str">
        <f t="shared" ca="1" si="319"/>
        <v/>
      </c>
      <c r="BG153" s="138" t="str">
        <f t="shared" ca="1" si="319"/>
        <v/>
      </c>
      <c r="BH153" s="138" t="str">
        <f t="shared" ca="1" si="319"/>
        <v/>
      </c>
      <c r="BI153" s="138" t="str">
        <f t="shared" ca="1" si="319"/>
        <v/>
      </c>
      <c r="BJ153" s="138">
        <f t="shared" ca="1" si="319"/>
        <v>0</v>
      </c>
      <c r="BK153" s="138">
        <f t="shared" ca="1" si="319"/>
        <v>0</v>
      </c>
      <c r="BL153" s="138">
        <f t="shared" ca="1" si="319"/>
        <v>0</v>
      </c>
      <c r="BM153" s="138">
        <f t="shared" ca="1" si="319"/>
        <v>0</v>
      </c>
      <c r="BN153" s="138">
        <f t="shared" ref="BN153:BS153" ca="1" si="320">IF(ISBLANK(BO153),MAX(BN81-X,0),IF(BO154="","",(BO153*p+BO154*(1-p))/(EXP(r_*T/n))))</f>
        <v>0</v>
      </c>
      <c r="BO153" s="138">
        <f t="shared" ca="1" si="320"/>
        <v>0</v>
      </c>
      <c r="BP153" s="138">
        <f t="shared" ca="1" si="320"/>
        <v>0</v>
      </c>
      <c r="BQ153" s="138">
        <f t="shared" ca="1" si="320"/>
        <v>0</v>
      </c>
      <c r="BR153" s="138">
        <f t="shared" ca="1" si="320"/>
        <v>0</v>
      </c>
      <c r="BS153" s="138">
        <f t="shared" ca="1" si="320"/>
        <v>0</v>
      </c>
    </row>
    <row r="154" spans="2:71" x14ac:dyDescent="0.2">
      <c r="B154" s="138" t="str">
        <f t="shared" ref="B154:AG154" ca="1" si="321">IF(ISBLANK(C154),MAX(B82-X,0),IF(C155="","",(C154*p+C155*(1-p))/(EXP(r_*T/n))))</f>
        <v/>
      </c>
      <c r="C154" s="138" t="str">
        <f t="shared" ca="1" si="321"/>
        <v/>
      </c>
      <c r="D154" s="138" t="str">
        <f t="shared" ca="1" si="321"/>
        <v/>
      </c>
      <c r="E154" s="138" t="str">
        <f t="shared" ca="1" si="321"/>
        <v/>
      </c>
      <c r="F154" s="138" t="str">
        <f t="shared" ca="1" si="321"/>
        <v/>
      </c>
      <c r="G154" s="138" t="str">
        <f t="shared" ca="1" si="321"/>
        <v/>
      </c>
      <c r="H154" s="138" t="str">
        <f t="shared" ca="1" si="321"/>
        <v/>
      </c>
      <c r="I154" s="138" t="str">
        <f t="shared" ca="1" si="321"/>
        <v/>
      </c>
      <c r="J154" s="138" t="str">
        <f t="shared" ca="1" si="321"/>
        <v/>
      </c>
      <c r="K154" s="138" t="str">
        <f t="shared" ca="1" si="321"/>
        <v/>
      </c>
      <c r="L154" s="138" t="str">
        <f t="shared" ca="1" si="321"/>
        <v/>
      </c>
      <c r="M154" s="138" t="str">
        <f t="shared" ca="1" si="321"/>
        <v/>
      </c>
      <c r="N154" s="138" t="str">
        <f t="shared" ca="1" si="321"/>
        <v/>
      </c>
      <c r="O154" s="138" t="str">
        <f t="shared" ca="1" si="321"/>
        <v/>
      </c>
      <c r="P154" s="138" t="str">
        <f t="shared" ca="1" si="321"/>
        <v/>
      </c>
      <c r="Q154" s="138" t="str">
        <f t="shared" ca="1" si="321"/>
        <v/>
      </c>
      <c r="R154" s="138" t="str">
        <f t="shared" ca="1" si="321"/>
        <v/>
      </c>
      <c r="S154" s="138" t="str">
        <f t="shared" ca="1" si="321"/>
        <v/>
      </c>
      <c r="T154" s="138" t="str">
        <f t="shared" ca="1" si="321"/>
        <v/>
      </c>
      <c r="U154" s="138" t="str">
        <f t="shared" ca="1" si="321"/>
        <v/>
      </c>
      <c r="V154" s="138" t="str">
        <f t="shared" ca="1" si="321"/>
        <v/>
      </c>
      <c r="W154" s="138" t="str">
        <f t="shared" ca="1" si="321"/>
        <v/>
      </c>
      <c r="X154" s="138" t="str">
        <f t="shared" ca="1" si="321"/>
        <v/>
      </c>
      <c r="Y154" s="138" t="str">
        <f t="shared" ca="1" si="321"/>
        <v/>
      </c>
      <c r="Z154" s="138" t="str">
        <f t="shared" ca="1" si="321"/>
        <v/>
      </c>
      <c r="AA154" s="138" t="str">
        <f t="shared" ca="1" si="321"/>
        <v/>
      </c>
      <c r="AB154" s="138" t="str">
        <f t="shared" ca="1" si="321"/>
        <v/>
      </c>
      <c r="AC154" s="138" t="str">
        <f t="shared" ca="1" si="321"/>
        <v/>
      </c>
      <c r="AD154" s="138" t="str">
        <f t="shared" ca="1" si="321"/>
        <v/>
      </c>
      <c r="AE154" s="138" t="str">
        <f t="shared" ca="1" si="321"/>
        <v/>
      </c>
      <c r="AF154" s="138" t="str">
        <f t="shared" ca="1" si="321"/>
        <v/>
      </c>
      <c r="AG154" s="138" t="str">
        <f t="shared" ca="1" si="321"/>
        <v/>
      </c>
      <c r="AH154" s="138" t="str">
        <f t="shared" ref="AH154:BM154" ca="1" si="322">IF(ISBLANK(AI154),MAX(AH82-X,0),IF(AI155="","",(AI154*p+AI155*(1-p))/(EXP(r_*T/n))))</f>
        <v/>
      </c>
      <c r="AI154" s="138" t="str">
        <f t="shared" ca="1" si="322"/>
        <v/>
      </c>
      <c r="AJ154" s="138" t="str">
        <f t="shared" ca="1" si="322"/>
        <v/>
      </c>
      <c r="AK154" s="138" t="str">
        <f t="shared" ca="1" si="322"/>
        <v/>
      </c>
      <c r="AL154" s="138" t="str">
        <f t="shared" ca="1" si="322"/>
        <v/>
      </c>
      <c r="AM154" s="138" t="str">
        <f t="shared" ca="1" si="322"/>
        <v/>
      </c>
      <c r="AN154" s="138" t="str">
        <f t="shared" ca="1" si="322"/>
        <v/>
      </c>
      <c r="AO154" s="138" t="str">
        <f t="shared" ca="1" si="322"/>
        <v/>
      </c>
      <c r="AP154" s="138" t="str">
        <f t="shared" ca="1" si="322"/>
        <v/>
      </c>
      <c r="AQ154" s="138" t="str">
        <f t="shared" ca="1" si="322"/>
        <v/>
      </c>
      <c r="AR154" s="138" t="str">
        <f t="shared" ca="1" si="322"/>
        <v/>
      </c>
      <c r="AS154" s="138" t="str">
        <f t="shared" ca="1" si="322"/>
        <v/>
      </c>
      <c r="AT154" s="138" t="str">
        <f t="shared" ca="1" si="322"/>
        <v/>
      </c>
      <c r="AU154" s="138" t="str">
        <f t="shared" ca="1" si="322"/>
        <v/>
      </c>
      <c r="AV154" s="138" t="str">
        <f t="shared" ca="1" si="322"/>
        <v/>
      </c>
      <c r="AW154" s="138" t="str">
        <f t="shared" ca="1" si="322"/>
        <v/>
      </c>
      <c r="AX154" s="138" t="str">
        <f t="shared" ca="1" si="322"/>
        <v/>
      </c>
      <c r="AY154" s="138" t="str">
        <f t="shared" ca="1" si="322"/>
        <v/>
      </c>
      <c r="AZ154" s="138" t="str">
        <f t="shared" ca="1" si="322"/>
        <v/>
      </c>
      <c r="BA154" s="138" t="str">
        <f t="shared" ca="1" si="322"/>
        <v/>
      </c>
      <c r="BB154" s="138" t="str">
        <f t="shared" ca="1" si="322"/>
        <v/>
      </c>
      <c r="BC154" s="138" t="str">
        <f t="shared" ca="1" si="322"/>
        <v/>
      </c>
      <c r="BD154" s="138" t="str">
        <f t="shared" ca="1" si="322"/>
        <v/>
      </c>
      <c r="BE154" s="138" t="str">
        <f t="shared" ca="1" si="322"/>
        <v/>
      </c>
      <c r="BF154" s="138" t="str">
        <f t="shared" ca="1" si="322"/>
        <v/>
      </c>
      <c r="BG154" s="138" t="str">
        <f t="shared" ca="1" si="322"/>
        <v/>
      </c>
      <c r="BH154" s="138" t="str">
        <f t="shared" ca="1" si="322"/>
        <v/>
      </c>
      <c r="BI154" s="138" t="str">
        <f t="shared" ca="1" si="322"/>
        <v/>
      </c>
      <c r="BJ154" s="138" t="str">
        <f t="shared" ca="1" si="322"/>
        <v/>
      </c>
      <c r="BK154" s="138">
        <f t="shared" ca="1" si="322"/>
        <v>0</v>
      </c>
      <c r="BL154" s="138">
        <f t="shared" ca="1" si="322"/>
        <v>0</v>
      </c>
      <c r="BM154" s="138">
        <f t="shared" ca="1" si="322"/>
        <v>0</v>
      </c>
      <c r="BN154" s="138">
        <f t="shared" ref="BN154:BS154" ca="1" si="323">IF(ISBLANK(BO154),MAX(BN82-X,0),IF(BO155="","",(BO154*p+BO155*(1-p))/(EXP(r_*T/n))))</f>
        <v>0</v>
      </c>
      <c r="BO154" s="138">
        <f t="shared" ca="1" si="323"/>
        <v>0</v>
      </c>
      <c r="BP154" s="138">
        <f t="shared" ca="1" si="323"/>
        <v>0</v>
      </c>
      <c r="BQ154" s="138">
        <f t="shared" ca="1" si="323"/>
        <v>0</v>
      </c>
      <c r="BR154" s="138">
        <f t="shared" ca="1" si="323"/>
        <v>0</v>
      </c>
      <c r="BS154" s="138">
        <f t="shared" ca="1" si="323"/>
        <v>0</v>
      </c>
    </row>
    <row r="155" spans="2:71" x14ac:dyDescent="0.2">
      <c r="B155" s="138" t="str">
        <f t="shared" ref="B155:AG155" ca="1" si="324">IF(ISBLANK(C155),MAX(B83-X,0),IF(C156="","",(C155*p+C156*(1-p))/(EXP(r_*T/n))))</f>
        <v/>
      </c>
      <c r="C155" s="138" t="str">
        <f t="shared" ca="1" si="324"/>
        <v/>
      </c>
      <c r="D155" s="138" t="str">
        <f t="shared" ca="1" si="324"/>
        <v/>
      </c>
      <c r="E155" s="138" t="str">
        <f t="shared" ca="1" si="324"/>
        <v/>
      </c>
      <c r="F155" s="138" t="str">
        <f t="shared" ca="1" si="324"/>
        <v/>
      </c>
      <c r="G155" s="138" t="str">
        <f t="shared" ca="1" si="324"/>
        <v/>
      </c>
      <c r="H155" s="138" t="str">
        <f t="shared" ca="1" si="324"/>
        <v/>
      </c>
      <c r="I155" s="138" t="str">
        <f t="shared" ca="1" si="324"/>
        <v/>
      </c>
      <c r="J155" s="138" t="str">
        <f t="shared" ca="1" si="324"/>
        <v/>
      </c>
      <c r="K155" s="138" t="str">
        <f t="shared" ca="1" si="324"/>
        <v/>
      </c>
      <c r="L155" s="138" t="str">
        <f t="shared" ca="1" si="324"/>
        <v/>
      </c>
      <c r="M155" s="138" t="str">
        <f t="shared" ca="1" si="324"/>
        <v/>
      </c>
      <c r="N155" s="138" t="str">
        <f t="shared" ca="1" si="324"/>
        <v/>
      </c>
      <c r="O155" s="138" t="str">
        <f t="shared" ca="1" si="324"/>
        <v/>
      </c>
      <c r="P155" s="138" t="str">
        <f t="shared" ca="1" si="324"/>
        <v/>
      </c>
      <c r="Q155" s="138" t="str">
        <f t="shared" ca="1" si="324"/>
        <v/>
      </c>
      <c r="R155" s="138" t="str">
        <f t="shared" ca="1" si="324"/>
        <v/>
      </c>
      <c r="S155" s="138" t="str">
        <f t="shared" ca="1" si="324"/>
        <v/>
      </c>
      <c r="T155" s="138" t="str">
        <f t="shared" ca="1" si="324"/>
        <v/>
      </c>
      <c r="U155" s="138" t="str">
        <f t="shared" ca="1" si="324"/>
        <v/>
      </c>
      <c r="V155" s="138" t="str">
        <f t="shared" ca="1" si="324"/>
        <v/>
      </c>
      <c r="W155" s="138" t="str">
        <f t="shared" ca="1" si="324"/>
        <v/>
      </c>
      <c r="X155" s="138" t="str">
        <f t="shared" ca="1" si="324"/>
        <v/>
      </c>
      <c r="Y155" s="138" t="str">
        <f t="shared" ca="1" si="324"/>
        <v/>
      </c>
      <c r="Z155" s="138" t="str">
        <f t="shared" ca="1" si="324"/>
        <v/>
      </c>
      <c r="AA155" s="138" t="str">
        <f t="shared" ca="1" si="324"/>
        <v/>
      </c>
      <c r="AB155" s="138" t="str">
        <f t="shared" ca="1" si="324"/>
        <v/>
      </c>
      <c r="AC155" s="138" t="str">
        <f t="shared" ca="1" si="324"/>
        <v/>
      </c>
      <c r="AD155" s="138" t="str">
        <f t="shared" ca="1" si="324"/>
        <v/>
      </c>
      <c r="AE155" s="138" t="str">
        <f t="shared" ca="1" si="324"/>
        <v/>
      </c>
      <c r="AF155" s="138" t="str">
        <f t="shared" ca="1" si="324"/>
        <v/>
      </c>
      <c r="AG155" s="138" t="str">
        <f t="shared" ca="1" si="324"/>
        <v/>
      </c>
      <c r="AH155" s="138" t="str">
        <f t="shared" ref="AH155:BM155" ca="1" si="325">IF(ISBLANK(AI155),MAX(AH83-X,0),IF(AI156="","",(AI155*p+AI156*(1-p))/(EXP(r_*T/n))))</f>
        <v/>
      </c>
      <c r="AI155" s="138" t="str">
        <f t="shared" ca="1" si="325"/>
        <v/>
      </c>
      <c r="AJ155" s="138" t="str">
        <f t="shared" ca="1" si="325"/>
        <v/>
      </c>
      <c r="AK155" s="138" t="str">
        <f t="shared" ca="1" si="325"/>
        <v/>
      </c>
      <c r="AL155" s="138" t="str">
        <f t="shared" ca="1" si="325"/>
        <v/>
      </c>
      <c r="AM155" s="138" t="str">
        <f t="shared" ca="1" si="325"/>
        <v/>
      </c>
      <c r="AN155" s="138" t="str">
        <f t="shared" ca="1" si="325"/>
        <v/>
      </c>
      <c r="AO155" s="138" t="str">
        <f t="shared" ca="1" si="325"/>
        <v/>
      </c>
      <c r="AP155" s="138" t="str">
        <f t="shared" ca="1" si="325"/>
        <v/>
      </c>
      <c r="AQ155" s="138" t="str">
        <f t="shared" ca="1" si="325"/>
        <v/>
      </c>
      <c r="AR155" s="138" t="str">
        <f t="shared" ca="1" si="325"/>
        <v/>
      </c>
      <c r="AS155" s="138" t="str">
        <f t="shared" ca="1" si="325"/>
        <v/>
      </c>
      <c r="AT155" s="138" t="str">
        <f t="shared" ca="1" si="325"/>
        <v/>
      </c>
      <c r="AU155" s="138" t="str">
        <f t="shared" ca="1" si="325"/>
        <v/>
      </c>
      <c r="AV155" s="138" t="str">
        <f t="shared" ca="1" si="325"/>
        <v/>
      </c>
      <c r="AW155" s="138" t="str">
        <f t="shared" ca="1" si="325"/>
        <v/>
      </c>
      <c r="AX155" s="138" t="str">
        <f t="shared" ca="1" si="325"/>
        <v/>
      </c>
      <c r="AY155" s="138" t="str">
        <f t="shared" ca="1" si="325"/>
        <v/>
      </c>
      <c r="AZ155" s="138" t="str">
        <f t="shared" ca="1" si="325"/>
        <v/>
      </c>
      <c r="BA155" s="138" t="str">
        <f t="shared" ca="1" si="325"/>
        <v/>
      </c>
      <c r="BB155" s="138" t="str">
        <f t="shared" ca="1" si="325"/>
        <v/>
      </c>
      <c r="BC155" s="138" t="str">
        <f t="shared" ca="1" si="325"/>
        <v/>
      </c>
      <c r="BD155" s="138" t="str">
        <f t="shared" ca="1" si="325"/>
        <v/>
      </c>
      <c r="BE155" s="138" t="str">
        <f t="shared" ca="1" si="325"/>
        <v/>
      </c>
      <c r="BF155" s="138" t="str">
        <f t="shared" ca="1" si="325"/>
        <v/>
      </c>
      <c r="BG155" s="138" t="str">
        <f t="shared" ca="1" si="325"/>
        <v/>
      </c>
      <c r="BH155" s="138" t="str">
        <f t="shared" ca="1" si="325"/>
        <v/>
      </c>
      <c r="BI155" s="138" t="str">
        <f t="shared" ca="1" si="325"/>
        <v/>
      </c>
      <c r="BJ155" s="138" t="str">
        <f t="shared" ca="1" si="325"/>
        <v/>
      </c>
      <c r="BK155" s="138" t="str">
        <f t="shared" ca="1" si="325"/>
        <v/>
      </c>
      <c r="BL155" s="138">
        <f t="shared" ca="1" si="325"/>
        <v>0</v>
      </c>
      <c r="BM155" s="138">
        <f t="shared" ca="1" si="325"/>
        <v>0</v>
      </c>
      <c r="BN155" s="138">
        <f t="shared" ref="BN155:BS155" ca="1" si="326">IF(ISBLANK(BO155),MAX(BN83-X,0),IF(BO156="","",(BO155*p+BO156*(1-p))/(EXP(r_*T/n))))</f>
        <v>0</v>
      </c>
      <c r="BO155" s="138">
        <f t="shared" ca="1" si="326"/>
        <v>0</v>
      </c>
      <c r="BP155" s="138">
        <f t="shared" ca="1" si="326"/>
        <v>0</v>
      </c>
      <c r="BQ155" s="138">
        <f t="shared" ca="1" si="326"/>
        <v>0</v>
      </c>
      <c r="BR155" s="138">
        <f t="shared" ca="1" si="326"/>
        <v>0</v>
      </c>
      <c r="BS155" s="138">
        <f t="shared" ca="1" si="326"/>
        <v>0</v>
      </c>
    </row>
    <row r="156" spans="2:71" x14ac:dyDescent="0.2">
      <c r="B156" s="138" t="str">
        <f t="shared" ref="B156:AG156" ca="1" si="327">IF(ISBLANK(C156),MAX(B84-X,0),IF(C157="","",(C156*p+C157*(1-p))/(EXP(r_*T/n))))</f>
        <v/>
      </c>
      <c r="C156" s="138" t="str">
        <f t="shared" ca="1" si="327"/>
        <v/>
      </c>
      <c r="D156" s="138" t="str">
        <f t="shared" ca="1" si="327"/>
        <v/>
      </c>
      <c r="E156" s="138" t="str">
        <f t="shared" ca="1" si="327"/>
        <v/>
      </c>
      <c r="F156" s="138" t="str">
        <f t="shared" ca="1" si="327"/>
        <v/>
      </c>
      <c r="G156" s="138" t="str">
        <f t="shared" ca="1" si="327"/>
        <v/>
      </c>
      <c r="H156" s="138" t="str">
        <f t="shared" ca="1" si="327"/>
        <v/>
      </c>
      <c r="I156" s="138" t="str">
        <f t="shared" ca="1" si="327"/>
        <v/>
      </c>
      <c r="J156" s="138" t="str">
        <f t="shared" ca="1" si="327"/>
        <v/>
      </c>
      <c r="K156" s="138" t="str">
        <f t="shared" ca="1" si="327"/>
        <v/>
      </c>
      <c r="L156" s="138" t="str">
        <f t="shared" ca="1" si="327"/>
        <v/>
      </c>
      <c r="M156" s="138" t="str">
        <f t="shared" ca="1" si="327"/>
        <v/>
      </c>
      <c r="N156" s="138" t="str">
        <f t="shared" ca="1" si="327"/>
        <v/>
      </c>
      <c r="O156" s="138" t="str">
        <f t="shared" ca="1" si="327"/>
        <v/>
      </c>
      <c r="P156" s="138" t="str">
        <f t="shared" ca="1" si="327"/>
        <v/>
      </c>
      <c r="Q156" s="138" t="str">
        <f t="shared" ca="1" si="327"/>
        <v/>
      </c>
      <c r="R156" s="138" t="str">
        <f t="shared" ca="1" si="327"/>
        <v/>
      </c>
      <c r="S156" s="138" t="str">
        <f t="shared" ca="1" si="327"/>
        <v/>
      </c>
      <c r="T156" s="138" t="str">
        <f t="shared" ca="1" si="327"/>
        <v/>
      </c>
      <c r="U156" s="138" t="str">
        <f t="shared" ca="1" si="327"/>
        <v/>
      </c>
      <c r="V156" s="138" t="str">
        <f t="shared" ca="1" si="327"/>
        <v/>
      </c>
      <c r="W156" s="138" t="str">
        <f t="shared" ca="1" si="327"/>
        <v/>
      </c>
      <c r="X156" s="138" t="str">
        <f t="shared" ca="1" si="327"/>
        <v/>
      </c>
      <c r="Y156" s="138" t="str">
        <f t="shared" ca="1" si="327"/>
        <v/>
      </c>
      <c r="Z156" s="138" t="str">
        <f t="shared" ca="1" si="327"/>
        <v/>
      </c>
      <c r="AA156" s="138" t="str">
        <f t="shared" ca="1" si="327"/>
        <v/>
      </c>
      <c r="AB156" s="138" t="str">
        <f t="shared" ca="1" si="327"/>
        <v/>
      </c>
      <c r="AC156" s="138" t="str">
        <f t="shared" ca="1" si="327"/>
        <v/>
      </c>
      <c r="AD156" s="138" t="str">
        <f t="shared" ca="1" si="327"/>
        <v/>
      </c>
      <c r="AE156" s="138" t="str">
        <f t="shared" ca="1" si="327"/>
        <v/>
      </c>
      <c r="AF156" s="138" t="str">
        <f t="shared" ca="1" si="327"/>
        <v/>
      </c>
      <c r="AG156" s="138" t="str">
        <f t="shared" ca="1" si="327"/>
        <v/>
      </c>
      <c r="AH156" s="138" t="str">
        <f t="shared" ref="AH156:BM156" ca="1" si="328">IF(ISBLANK(AI156),MAX(AH84-X,0),IF(AI157="","",(AI156*p+AI157*(1-p))/(EXP(r_*T/n))))</f>
        <v/>
      </c>
      <c r="AI156" s="138" t="str">
        <f t="shared" ca="1" si="328"/>
        <v/>
      </c>
      <c r="AJ156" s="138" t="str">
        <f t="shared" ca="1" si="328"/>
        <v/>
      </c>
      <c r="AK156" s="138" t="str">
        <f t="shared" ca="1" si="328"/>
        <v/>
      </c>
      <c r="AL156" s="138" t="str">
        <f t="shared" ca="1" si="328"/>
        <v/>
      </c>
      <c r="AM156" s="138" t="str">
        <f t="shared" ca="1" si="328"/>
        <v/>
      </c>
      <c r="AN156" s="138" t="str">
        <f t="shared" ca="1" si="328"/>
        <v/>
      </c>
      <c r="AO156" s="138" t="str">
        <f t="shared" ca="1" si="328"/>
        <v/>
      </c>
      <c r="AP156" s="138" t="str">
        <f t="shared" ca="1" si="328"/>
        <v/>
      </c>
      <c r="AQ156" s="138" t="str">
        <f t="shared" ca="1" si="328"/>
        <v/>
      </c>
      <c r="AR156" s="138" t="str">
        <f t="shared" ca="1" si="328"/>
        <v/>
      </c>
      <c r="AS156" s="138" t="str">
        <f t="shared" ca="1" si="328"/>
        <v/>
      </c>
      <c r="AT156" s="138" t="str">
        <f t="shared" ca="1" si="328"/>
        <v/>
      </c>
      <c r="AU156" s="138" t="str">
        <f t="shared" ca="1" si="328"/>
        <v/>
      </c>
      <c r="AV156" s="138" t="str">
        <f t="shared" ca="1" si="328"/>
        <v/>
      </c>
      <c r="AW156" s="138" t="str">
        <f t="shared" ca="1" si="328"/>
        <v/>
      </c>
      <c r="AX156" s="138" t="str">
        <f t="shared" ca="1" si="328"/>
        <v/>
      </c>
      <c r="AY156" s="138" t="str">
        <f t="shared" ca="1" si="328"/>
        <v/>
      </c>
      <c r="AZ156" s="138" t="str">
        <f t="shared" ca="1" si="328"/>
        <v/>
      </c>
      <c r="BA156" s="138" t="str">
        <f t="shared" ca="1" si="328"/>
        <v/>
      </c>
      <c r="BB156" s="138" t="str">
        <f t="shared" ca="1" si="328"/>
        <v/>
      </c>
      <c r="BC156" s="138" t="str">
        <f t="shared" ca="1" si="328"/>
        <v/>
      </c>
      <c r="BD156" s="138" t="str">
        <f t="shared" ca="1" si="328"/>
        <v/>
      </c>
      <c r="BE156" s="138" t="str">
        <f t="shared" ca="1" si="328"/>
        <v/>
      </c>
      <c r="BF156" s="138" t="str">
        <f t="shared" ca="1" si="328"/>
        <v/>
      </c>
      <c r="BG156" s="138" t="str">
        <f t="shared" ca="1" si="328"/>
        <v/>
      </c>
      <c r="BH156" s="138" t="str">
        <f t="shared" ca="1" si="328"/>
        <v/>
      </c>
      <c r="BI156" s="138" t="str">
        <f t="shared" ca="1" si="328"/>
        <v/>
      </c>
      <c r="BJ156" s="138" t="str">
        <f t="shared" ca="1" si="328"/>
        <v/>
      </c>
      <c r="BK156" s="138" t="str">
        <f t="shared" ca="1" si="328"/>
        <v/>
      </c>
      <c r="BL156" s="138" t="str">
        <f t="shared" ca="1" si="328"/>
        <v/>
      </c>
      <c r="BM156" s="138">
        <f t="shared" ca="1" si="328"/>
        <v>0</v>
      </c>
      <c r="BN156" s="138">
        <f t="shared" ref="BN156:BS156" ca="1" si="329">IF(ISBLANK(BO156),MAX(BN84-X,0),IF(BO157="","",(BO156*p+BO157*(1-p))/(EXP(r_*T/n))))</f>
        <v>0</v>
      </c>
      <c r="BO156" s="138">
        <f t="shared" ca="1" si="329"/>
        <v>0</v>
      </c>
      <c r="BP156" s="138">
        <f t="shared" ca="1" si="329"/>
        <v>0</v>
      </c>
      <c r="BQ156" s="138">
        <f t="shared" ca="1" si="329"/>
        <v>0</v>
      </c>
      <c r="BR156" s="138">
        <f t="shared" ca="1" si="329"/>
        <v>0</v>
      </c>
      <c r="BS156" s="138">
        <f t="shared" ca="1" si="329"/>
        <v>0</v>
      </c>
    </row>
    <row r="157" spans="2:71" x14ac:dyDescent="0.2">
      <c r="B157" s="138" t="str">
        <f t="shared" ref="B157:AG157" ca="1" si="330">IF(ISBLANK(C157),MAX(B85-X,0),IF(C158="","",(C157*p+C158*(1-p))/(EXP(r_*T/n))))</f>
        <v/>
      </c>
      <c r="C157" s="138" t="str">
        <f t="shared" ca="1" si="330"/>
        <v/>
      </c>
      <c r="D157" s="138" t="str">
        <f t="shared" ca="1" si="330"/>
        <v/>
      </c>
      <c r="E157" s="138" t="str">
        <f t="shared" ca="1" si="330"/>
        <v/>
      </c>
      <c r="F157" s="138" t="str">
        <f t="shared" ca="1" si="330"/>
        <v/>
      </c>
      <c r="G157" s="138" t="str">
        <f t="shared" ca="1" si="330"/>
        <v/>
      </c>
      <c r="H157" s="138" t="str">
        <f t="shared" ca="1" si="330"/>
        <v/>
      </c>
      <c r="I157" s="138" t="str">
        <f t="shared" ca="1" si="330"/>
        <v/>
      </c>
      <c r="J157" s="138" t="str">
        <f t="shared" ca="1" si="330"/>
        <v/>
      </c>
      <c r="K157" s="138" t="str">
        <f t="shared" ca="1" si="330"/>
        <v/>
      </c>
      <c r="L157" s="138" t="str">
        <f t="shared" ca="1" si="330"/>
        <v/>
      </c>
      <c r="M157" s="138" t="str">
        <f t="shared" ca="1" si="330"/>
        <v/>
      </c>
      <c r="N157" s="138" t="str">
        <f t="shared" ca="1" si="330"/>
        <v/>
      </c>
      <c r="O157" s="138" t="str">
        <f t="shared" ca="1" si="330"/>
        <v/>
      </c>
      <c r="P157" s="138" t="str">
        <f t="shared" ca="1" si="330"/>
        <v/>
      </c>
      <c r="Q157" s="138" t="str">
        <f t="shared" ca="1" si="330"/>
        <v/>
      </c>
      <c r="R157" s="138" t="str">
        <f t="shared" ca="1" si="330"/>
        <v/>
      </c>
      <c r="S157" s="138" t="str">
        <f t="shared" ca="1" si="330"/>
        <v/>
      </c>
      <c r="T157" s="138" t="str">
        <f t="shared" ca="1" si="330"/>
        <v/>
      </c>
      <c r="U157" s="138" t="str">
        <f t="shared" ca="1" si="330"/>
        <v/>
      </c>
      <c r="V157" s="138" t="str">
        <f t="shared" ca="1" si="330"/>
        <v/>
      </c>
      <c r="W157" s="138" t="str">
        <f t="shared" ca="1" si="330"/>
        <v/>
      </c>
      <c r="X157" s="138" t="str">
        <f t="shared" ca="1" si="330"/>
        <v/>
      </c>
      <c r="Y157" s="138" t="str">
        <f t="shared" ca="1" si="330"/>
        <v/>
      </c>
      <c r="Z157" s="138" t="str">
        <f t="shared" ca="1" si="330"/>
        <v/>
      </c>
      <c r="AA157" s="138" t="str">
        <f t="shared" ca="1" si="330"/>
        <v/>
      </c>
      <c r="AB157" s="138" t="str">
        <f t="shared" ca="1" si="330"/>
        <v/>
      </c>
      <c r="AC157" s="138" t="str">
        <f t="shared" ca="1" si="330"/>
        <v/>
      </c>
      <c r="AD157" s="138" t="str">
        <f t="shared" ca="1" si="330"/>
        <v/>
      </c>
      <c r="AE157" s="138" t="str">
        <f t="shared" ca="1" si="330"/>
        <v/>
      </c>
      <c r="AF157" s="138" t="str">
        <f t="shared" ca="1" si="330"/>
        <v/>
      </c>
      <c r="AG157" s="138" t="str">
        <f t="shared" ca="1" si="330"/>
        <v/>
      </c>
      <c r="AH157" s="138" t="str">
        <f t="shared" ref="AH157:BM157" ca="1" si="331">IF(ISBLANK(AI157),MAX(AH85-X,0),IF(AI158="","",(AI157*p+AI158*(1-p))/(EXP(r_*T/n))))</f>
        <v/>
      </c>
      <c r="AI157" s="138" t="str">
        <f t="shared" ca="1" si="331"/>
        <v/>
      </c>
      <c r="AJ157" s="138" t="str">
        <f t="shared" ca="1" si="331"/>
        <v/>
      </c>
      <c r="AK157" s="138" t="str">
        <f t="shared" ca="1" si="331"/>
        <v/>
      </c>
      <c r="AL157" s="138" t="str">
        <f t="shared" ca="1" si="331"/>
        <v/>
      </c>
      <c r="AM157" s="138" t="str">
        <f t="shared" ca="1" si="331"/>
        <v/>
      </c>
      <c r="AN157" s="138" t="str">
        <f t="shared" ca="1" si="331"/>
        <v/>
      </c>
      <c r="AO157" s="138" t="str">
        <f t="shared" ca="1" si="331"/>
        <v/>
      </c>
      <c r="AP157" s="138" t="str">
        <f t="shared" ca="1" si="331"/>
        <v/>
      </c>
      <c r="AQ157" s="138" t="str">
        <f t="shared" ca="1" si="331"/>
        <v/>
      </c>
      <c r="AR157" s="138" t="str">
        <f t="shared" ca="1" si="331"/>
        <v/>
      </c>
      <c r="AS157" s="138" t="str">
        <f t="shared" ca="1" si="331"/>
        <v/>
      </c>
      <c r="AT157" s="138" t="str">
        <f t="shared" ca="1" si="331"/>
        <v/>
      </c>
      <c r="AU157" s="138" t="str">
        <f t="shared" ca="1" si="331"/>
        <v/>
      </c>
      <c r="AV157" s="138" t="str">
        <f t="shared" ca="1" si="331"/>
        <v/>
      </c>
      <c r="AW157" s="138" t="str">
        <f t="shared" ca="1" si="331"/>
        <v/>
      </c>
      <c r="AX157" s="138" t="str">
        <f t="shared" ca="1" si="331"/>
        <v/>
      </c>
      <c r="AY157" s="138" t="str">
        <f t="shared" ca="1" si="331"/>
        <v/>
      </c>
      <c r="AZ157" s="138" t="str">
        <f t="shared" ca="1" si="331"/>
        <v/>
      </c>
      <c r="BA157" s="138" t="str">
        <f t="shared" ca="1" si="331"/>
        <v/>
      </c>
      <c r="BB157" s="138" t="str">
        <f t="shared" ca="1" si="331"/>
        <v/>
      </c>
      <c r="BC157" s="138" t="str">
        <f t="shared" ca="1" si="331"/>
        <v/>
      </c>
      <c r="BD157" s="138" t="str">
        <f t="shared" ca="1" si="331"/>
        <v/>
      </c>
      <c r="BE157" s="138" t="str">
        <f t="shared" ca="1" si="331"/>
        <v/>
      </c>
      <c r="BF157" s="138" t="str">
        <f t="shared" ca="1" si="331"/>
        <v/>
      </c>
      <c r="BG157" s="138" t="str">
        <f t="shared" ca="1" si="331"/>
        <v/>
      </c>
      <c r="BH157" s="138" t="str">
        <f t="shared" ca="1" si="331"/>
        <v/>
      </c>
      <c r="BI157" s="138" t="str">
        <f t="shared" ca="1" si="331"/>
        <v/>
      </c>
      <c r="BJ157" s="138" t="str">
        <f t="shared" ca="1" si="331"/>
        <v/>
      </c>
      <c r="BK157" s="138" t="str">
        <f t="shared" ca="1" si="331"/>
        <v/>
      </c>
      <c r="BL157" s="138" t="str">
        <f t="shared" ca="1" si="331"/>
        <v/>
      </c>
      <c r="BM157" s="138" t="str">
        <f t="shared" ca="1" si="331"/>
        <v/>
      </c>
      <c r="BN157" s="138">
        <f t="shared" ref="BN157:BS157" ca="1" si="332">IF(ISBLANK(BO157),MAX(BN85-X,0),IF(BO158="","",(BO157*p+BO158*(1-p))/(EXP(r_*T/n))))</f>
        <v>0</v>
      </c>
      <c r="BO157" s="138">
        <f t="shared" ca="1" si="332"/>
        <v>0</v>
      </c>
      <c r="BP157" s="138">
        <f t="shared" ca="1" si="332"/>
        <v>0</v>
      </c>
      <c r="BQ157" s="138">
        <f t="shared" ca="1" si="332"/>
        <v>0</v>
      </c>
      <c r="BR157" s="138">
        <f t="shared" ca="1" si="332"/>
        <v>0</v>
      </c>
      <c r="BS157" s="138">
        <f t="shared" ca="1" si="332"/>
        <v>0</v>
      </c>
    </row>
    <row r="158" spans="2:71" x14ac:dyDescent="0.2">
      <c r="B158" s="138" t="str">
        <f t="shared" ref="B158:AG158" ca="1" si="333">IF(ISBLANK(C158),MAX(B86-X,0),IF(C159="","",(C158*p+C159*(1-p))/(EXP(r_*T/n))))</f>
        <v/>
      </c>
      <c r="C158" s="138" t="str">
        <f t="shared" ca="1" si="333"/>
        <v/>
      </c>
      <c r="D158" s="138" t="str">
        <f t="shared" ca="1" si="333"/>
        <v/>
      </c>
      <c r="E158" s="138" t="str">
        <f t="shared" ca="1" si="333"/>
        <v/>
      </c>
      <c r="F158" s="138" t="str">
        <f t="shared" ca="1" si="333"/>
        <v/>
      </c>
      <c r="G158" s="138" t="str">
        <f t="shared" ca="1" si="333"/>
        <v/>
      </c>
      <c r="H158" s="138" t="str">
        <f t="shared" ca="1" si="333"/>
        <v/>
      </c>
      <c r="I158" s="138" t="str">
        <f t="shared" ca="1" si="333"/>
        <v/>
      </c>
      <c r="J158" s="138" t="str">
        <f t="shared" ca="1" si="333"/>
        <v/>
      </c>
      <c r="K158" s="138" t="str">
        <f t="shared" ca="1" si="333"/>
        <v/>
      </c>
      <c r="L158" s="138" t="str">
        <f t="shared" ca="1" si="333"/>
        <v/>
      </c>
      <c r="M158" s="138" t="str">
        <f t="shared" ca="1" si="333"/>
        <v/>
      </c>
      <c r="N158" s="138" t="str">
        <f t="shared" ca="1" si="333"/>
        <v/>
      </c>
      <c r="O158" s="138" t="str">
        <f t="shared" ca="1" si="333"/>
        <v/>
      </c>
      <c r="P158" s="138" t="str">
        <f t="shared" ca="1" si="333"/>
        <v/>
      </c>
      <c r="Q158" s="138" t="str">
        <f t="shared" ca="1" si="333"/>
        <v/>
      </c>
      <c r="R158" s="138" t="str">
        <f t="shared" ca="1" si="333"/>
        <v/>
      </c>
      <c r="S158" s="138" t="str">
        <f t="shared" ca="1" si="333"/>
        <v/>
      </c>
      <c r="T158" s="138" t="str">
        <f t="shared" ca="1" si="333"/>
        <v/>
      </c>
      <c r="U158" s="138" t="str">
        <f t="shared" ca="1" si="333"/>
        <v/>
      </c>
      <c r="V158" s="138" t="str">
        <f t="shared" ca="1" si="333"/>
        <v/>
      </c>
      <c r="W158" s="138" t="str">
        <f t="shared" ca="1" si="333"/>
        <v/>
      </c>
      <c r="X158" s="138" t="str">
        <f t="shared" ca="1" si="333"/>
        <v/>
      </c>
      <c r="Y158" s="138" t="str">
        <f t="shared" ca="1" si="333"/>
        <v/>
      </c>
      <c r="Z158" s="138" t="str">
        <f t="shared" ca="1" si="333"/>
        <v/>
      </c>
      <c r="AA158" s="138" t="str">
        <f t="shared" ca="1" si="333"/>
        <v/>
      </c>
      <c r="AB158" s="138" t="str">
        <f t="shared" ca="1" si="333"/>
        <v/>
      </c>
      <c r="AC158" s="138" t="str">
        <f t="shared" ca="1" si="333"/>
        <v/>
      </c>
      <c r="AD158" s="138" t="str">
        <f t="shared" ca="1" si="333"/>
        <v/>
      </c>
      <c r="AE158" s="138" t="str">
        <f t="shared" ca="1" si="333"/>
        <v/>
      </c>
      <c r="AF158" s="138" t="str">
        <f t="shared" ca="1" si="333"/>
        <v/>
      </c>
      <c r="AG158" s="138" t="str">
        <f t="shared" ca="1" si="333"/>
        <v/>
      </c>
      <c r="AH158" s="138" t="str">
        <f t="shared" ref="AH158:BM158" ca="1" si="334">IF(ISBLANK(AI158),MAX(AH86-X,0),IF(AI159="","",(AI158*p+AI159*(1-p))/(EXP(r_*T/n))))</f>
        <v/>
      </c>
      <c r="AI158" s="138" t="str">
        <f t="shared" ca="1" si="334"/>
        <v/>
      </c>
      <c r="AJ158" s="138" t="str">
        <f t="shared" ca="1" si="334"/>
        <v/>
      </c>
      <c r="AK158" s="138" t="str">
        <f t="shared" ca="1" si="334"/>
        <v/>
      </c>
      <c r="AL158" s="138" t="str">
        <f t="shared" ca="1" si="334"/>
        <v/>
      </c>
      <c r="AM158" s="138" t="str">
        <f t="shared" ca="1" si="334"/>
        <v/>
      </c>
      <c r="AN158" s="138" t="str">
        <f t="shared" ca="1" si="334"/>
        <v/>
      </c>
      <c r="AO158" s="138" t="str">
        <f t="shared" ca="1" si="334"/>
        <v/>
      </c>
      <c r="AP158" s="138" t="str">
        <f t="shared" ca="1" si="334"/>
        <v/>
      </c>
      <c r="AQ158" s="138" t="str">
        <f t="shared" ca="1" si="334"/>
        <v/>
      </c>
      <c r="AR158" s="138" t="str">
        <f t="shared" ca="1" si="334"/>
        <v/>
      </c>
      <c r="AS158" s="138" t="str">
        <f t="shared" ca="1" si="334"/>
        <v/>
      </c>
      <c r="AT158" s="138" t="str">
        <f t="shared" ca="1" si="334"/>
        <v/>
      </c>
      <c r="AU158" s="138" t="str">
        <f t="shared" ca="1" si="334"/>
        <v/>
      </c>
      <c r="AV158" s="138" t="str">
        <f t="shared" ca="1" si="334"/>
        <v/>
      </c>
      <c r="AW158" s="138" t="str">
        <f t="shared" ca="1" si="334"/>
        <v/>
      </c>
      <c r="AX158" s="138" t="str">
        <f t="shared" ca="1" si="334"/>
        <v/>
      </c>
      <c r="AY158" s="138" t="str">
        <f t="shared" ca="1" si="334"/>
        <v/>
      </c>
      <c r="AZ158" s="138" t="str">
        <f t="shared" ca="1" si="334"/>
        <v/>
      </c>
      <c r="BA158" s="138" t="str">
        <f t="shared" ca="1" si="334"/>
        <v/>
      </c>
      <c r="BB158" s="138" t="str">
        <f t="shared" ca="1" si="334"/>
        <v/>
      </c>
      <c r="BC158" s="138" t="str">
        <f t="shared" ca="1" si="334"/>
        <v/>
      </c>
      <c r="BD158" s="138" t="str">
        <f t="shared" ca="1" si="334"/>
        <v/>
      </c>
      <c r="BE158" s="138" t="str">
        <f t="shared" ca="1" si="334"/>
        <v/>
      </c>
      <c r="BF158" s="138" t="str">
        <f t="shared" ca="1" si="334"/>
        <v/>
      </c>
      <c r="BG158" s="138" t="str">
        <f t="shared" ca="1" si="334"/>
        <v/>
      </c>
      <c r="BH158" s="138" t="str">
        <f t="shared" ca="1" si="334"/>
        <v/>
      </c>
      <c r="BI158" s="138" t="str">
        <f t="shared" ca="1" si="334"/>
        <v/>
      </c>
      <c r="BJ158" s="138" t="str">
        <f t="shared" ca="1" si="334"/>
        <v/>
      </c>
      <c r="BK158" s="138" t="str">
        <f t="shared" ca="1" si="334"/>
        <v/>
      </c>
      <c r="BL158" s="138" t="str">
        <f t="shared" ca="1" si="334"/>
        <v/>
      </c>
      <c r="BM158" s="138" t="str">
        <f t="shared" ca="1" si="334"/>
        <v/>
      </c>
      <c r="BN158" s="138" t="str">
        <f t="shared" ref="BN158:BS158" ca="1" si="335">IF(ISBLANK(BO158),MAX(BN86-X,0),IF(BO159="","",(BO158*p+BO159*(1-p))/(EXP(r_*T/n))))</f>
        <v/>
      </c>
      <c r="BO158" s="138">
        <f t="shared" ca="1" si="335"/>
        <v>0</v>
      </c>
      <c r="BP158" s="138">
        <f t="shared" ca="1" si="335"/>
        <v>0</v>
      </c>
      <c r="BQ158" s="138">
        <f t="shared" ca="1" si="335"/>
        <v>0</v>
      </c>
      <c r="BR158" s="138">
        <f t="shared" ca="1" si="335"/>
        <v>0</v>
      </c>
      <c r="BS158" s="138">
        <f t="shared" ca="1" si="335"/>
        <v>0</v>
      </c>
    </row>
    <row r="159" spans="2:71" x14ac:dyDescent="0.2">
      <c r="B159" s="138" t="str">
        <f t="shared" ref="B159:AG159" ca="1" si="336">IF(ISBLANK(C159),MAX(B87-X,0),IF(C160="","",(C159*p+C160*(1-p))/(EXP(r_*T/n))))</f>
        <v/>
      </c>
      <c r="C159" s="138" t="str">
        <f t="shared" ca="1" si="336"/>
        <v/>
      </c>
      <c r="D159" s="138" t="str">
        <f t="shared" ca="1" si="336"/>
        <v/>
      </c>
      <c r="E159" s="138" t="str">
        <f t="shared" ca="1" si="336"/>
        <v/>
      </c>
      <c r="F159" s="138" t="str">
        <f t="shared" ca="1" si="336"/>
        <v/>
      </c>
      <c r="G159" s="138" t="str">
        <f t="shared" ca="1" si="336"/>
        <v/>
      </c>
      <c r="H159" s="138" t="str">
        <f t="shared" ca="1" si="336"/>
        <v/>
      </c>
      <c r="I159" s="138" t="str">
        <f t="shared" ca="1" si="336"/>
        <v/>
      </c>
      <c r="J159" s="138" t="str">
        <f t="shared" ca="1" si="336"/>
        <v/>
      </c>
      <c r="K159" s="138" t="str">
        <f t="shared" ca="1" si="336"/>
        <v/>
      </c>
      <c r="L159" s="138" t="str">
        <f t="shared" ca="1" si="336"/>
        <v/>
      </c>
      <c r="M159" s="138" t="str">
        <f t="shared" ca="1" si="336"/>
        <v/>
      </c>
      <c r="N159" s="138" t="str">
        <f t="shared" ca="1" si="336"/>
        <v/>
      </c>
      <c r="O159" s="138" t="str">
        <f t="shared" ca="1" si="336"/>
        <v/>
      </c>
      <c r="P159" s="138" t="str">
        <f t="shared" ca="1" si="336"/>
        <v/>
      </c>
      <c r="Q159" s="138" t="str">
        <f t="shared" ca="1" si="336"/>
        <v/>
      </c>
      <c r="R159" s="138" t="str">
        <f t="shared" ca="1" si="336"/>
        <v/>
      </c>
      <c r="S159" s="138" t="str">
        <f t="shared" ca="1" si="336"/>
        <v/>
      </c>
      <c r="T159" s="138" t="str">
        <f t="shared" ca="1" si="336"/>
        <v/>
      </c>
      <c r="U159" s="138" t="str">
        <f t="shared" ca="1" si="336"/>
        <v/>
      </c>
      <c r="V159" s="138" t="str">
        <f t="shared" ca="1" si="336"/>
        <v/>
      </c>
      <c r="W159" s="138" t="str">
        <f t="shared" ca="1" si="336"/>
        <v/>
      </c>
      <c r="X159" s="138" t="str">
        <f t="shared" ca="1" si="336"/>
        <v/>
      </c>
      <c r="Y159" s="138" t="str">
        <f t="shared" ca="1" si="336"/>
        <v/>
      </c>
      <c r="Z159" s="138" t="str">
        <f t="shared" ca="1" si="336"/>
        <v/>
      </c>
      <c r="AA159" s="138" t="str">
        <f t="shared" ca="1" si="336"/>
        <v/>
      </c>
      <c r="AB159" s="138" t="str">
        <f t="shared" ca="1" si="336"/>
        <v/>
      </c>
      <c r="AC159" s="138" t="str">
        <f t="shared" ca="1" si="336"/>
        <v/>
      </c>
      <c r="AD159" s="138" t="str">
        <f t="shared" ca="1" si="336"/>
        <v/>
      </c>
      <c r="AE159" s="138" t="str">
        <f t="shared" ca="1" si="336"/>
        <v/>
      </c>
      <c r="AF159" s="138" t="str">
        <f t="shared" ca="1" si="336"/>
        <v/>
      </c>
      <c r="AG159" s="138" t="str">
        <f t="shared" ca="1" si="336"/>
        <v/>
      </c>
      <c r="AH159" s="138" t="str">
        <f t="shared" ref="AH159:BM159" ca="1" si="337">IF(ISBLANK(AI159),MAX(AH87-X,0),IF(AI160="","",(AI159*p+AI160*(1-p))/(EXP(r_*T/n))))</f>
        <v/>
      </c>
      <c r="AI159" s="138" t="str">
        <f t="shared" ca="1" si="337"/>
        <v/>
      </c>
      <c r="AJ159" s="138" t="str">
        <f t="shared" ca="1" si="337"/>
        <v/>
      </c>
      <c r="AK159" s="138" t="str">
        <f t="shared" ca="1" si="337"/>
        <v/>
      </c>
      <c r="AL159" s="138" t="str">
        <f t="shared" ca="1" si="337"/>
        <v/>
      </c>
      <c r="AM159" s="138" t="str">
        <f t="shared" ca="1" si="337"/>
        <v/>
      </c>
      <c r="AN159" s="138" t="str">
        <f t="shared" ca="1" si="337"/>
        <v/>
      </c>
      <c r="AO159" s="138" t="str">
        <f t="shared" ca="1" si="337"/>
        <v/>
      </c>
      <c r="AP159" s="138" t="str">
        <f t="shared" ca="1" si="337"/>
        <v/>
      </c>
      <c r="AQ159" s="138" t="str">
        <f t="shared" ca="1" si="337"/>
        <v/>
      </c>
      <c r="AR159" s="138" t="str">
        <f t="shared" ca="1" si="337"/>
        <v/>
      </c>
      <c r="AS159" s="138" t="str">
        <f t="shared" ca="1" si="337"/>
        <v/>
      </c>
      <c r="AT159" s="138" t="str">
        <f t="shared" ca="1" si="337"/>
        <v/>
      </c>
      <c r="AU159" s="138" t="str">
        <f t="shared" ca="1" si="337"/>
        <v/>
      </c>
      <c r="AV159" s="138" t="str">
        <f t="shared" ca="1" si="337"/>
        <v/>
      </c>
      <c r="AW159" s="138" t="str">
        <f t="shared" ca="1" si="337"/>
        <v/>
      </c>
      <c r="AX159" s="138" t="str">
        <f t="shared" ca="1" si="337"/>
        <v/>
      </c>
      <c r="AY159" s="138" t="str">
        <f t="shared" ca="1" si="337"/>
        <v/>
      </c>
      <c r="AZ159" s="138" t="str">
        <f t="shared" ca="1" si="337"/>
        <v/>
      </c>
      <c r="BA159" s="138" t="str">
        <f t="shared" ca="1" si="337"/>
        <v/>
      </c>
      <c r="BB159" s="138" t="str">
        <f t="shared" ca="1" si="337"/>
        <v/>
      </c>
      <c r="BC159" s="138" t="str">
        <f t="shared" ca="1" si="337"/>
        <v/>
      </c>
      <c r="BD159" s="138" t="str">
        <f t="shared" ca="1" si="337"/>
        <v/>
      </c>
      <c r="BE159" s="138" t="str">
        <f t="shared" ca="1" si="337"/>
        <v/>
      </c>
      <c r="BF159" s="138" t="str">
        <f t="shared" ca="1" si="337"/>
        <v/>
      </c>
      <c r="BG159" s="138" t="str">
        <f t="shared" ca="1" si="337"/>
        <v/>
      </c>
      <c r="BH159" s="138" t="str">
        <f t="shared" ca="1" si="337"/>
        <v/>
      </c>
      <c r="BI159" s="138" t="str">
        <f t="shared" ca="1" si="337"/>
        <v/>
      </c>
      <c r="BJ159" s="138" t="str">
        <f t="shared" ca="1" si="337"/>
        <v/>
      </c>
      <c r="BK159" s="138" t="str">
        <f t="shared" ca="1" si="337"/>
        <v/>
      </c>
      <c r="BL159" s="138" t="str">
        <f t="shared" ca="1" si="337"/>
        <v/>
      </c>
      <c r="BM159" s="138" t="str">
        <f t="shared" ca="1" si="337"/>
        <v/>
      </c>
      <c r="BN159" s="138" t="str">
        <f t="shared" ref="BN159:BS159" ca="1" si="338">IF(ISBLANK(BO159),MAX(BN87-X,0),IF(BO160="","",(BO159*p+BO160*(1-p))/(EXP(r_*T/n))))</f>
        <v/>
      </c>
      <c r="BO159" s="138" t="str">
        <f t="shared" ca="1" si="338"/>
        <v/>
      </c>
      <c r="BP159" s="138">
        <f t="shared" ca="1" si="338"/>
        <v>0</v>
      </c>
      <c r="BQ159" s="138">
        <f t="shared" ca="1" si="338"/>
        <v>0</v>
      </c>
      <c r="BR159" s="138">
        <f t="shared" ca="1" si="338"/>
        <v>0</v>
      </c>
      <c r="BS159" s="138">
        <f t="shared" ca="1" si="338"/>
        <v>0</v>
      </c>
    </row>
    <row r="160" spans="2:71" x14ac:dyDescent="0.2">
      <c r="B160" s="138" t="str">
        <f t="shared" ref="B160:AG160" ca="1" si="339">IF(ISBLANK(C160),MAX(B88-X,0),IF(C161="","",(C160*p+C161*(1-p))/(EXP(r_*T/n))))</f>
        <v/>
      </c>
      <c r="C160" s="138" t="str">
        <f t="shared" ca="1" si="339"/>
        <v/>
      </c>
      <c r="D160" s="138" t="str">
        <f t="shared" ca="1" si="339"/>
        <v/>
      </c>
      <c r="E160" s="138" t="str">
        <f t="shared" ca="1" si="339"/>
        <v/>
      </c>
      <c r="F160" s="138" t="str">
        <f t="shared" ca="1" si="339"/>
        <v/>
      </c>
      <c r="G160" s="138" t="str">
        <f t="shared" ca="1" si="339"/>
        <v/>
      </c>
      <c r="H160" s="138" t="str">
        <f t="shared" ca="1" si="339"/>
        <v/>
      </c>
      <c r="I160" s="138" t="str">
        <f t="shared" ca="1" si="339"/>
        <v/>
      </c>
      <c r="J160" s="138" t="str">
        <f t="shared" ca="1" si="339"/>
        <v/>
      </c>
      <c r="K160" s="138" t="str">
        <f t="shared" ca="1" si="339"/>
        <v/>
      </c>
      <c r="L160" s="138" t="str">
        <f t="shared" ca="1" si="339"/>
        <v/>
      </c>
      <c r="M160" s="138" t="str">
        <f t="shared" ca="1" si="339"/>
        <v/>
      </c>
      <c r="N160" s="138" t="str">
        <f t="shared" ca="1" si="339"/>
        <v/>
      </c>
      <c r="O160" s="138" t="str">
        <f t="shared" ca="1" si="339"/>
        <v/>
      </c>
      <c r="P160" s="138" t="str">
        <f t="shared" ca="1" si="339"/>
        <v/>
      </c>
      <c r="Q160" s="138" t="str">
        <f t="shared" ca="1" si="339"/>
        <v/>
      </c>
      <c r="R160" s="138" t="str">
        <f t="shared" ca="1" si="339"/>
        <v/>
      </c>
      <c r="S160" s="138" t="str">
        <f t="shared" ca="1" si="339"/>
        <v/>
      </c>
      <c r="T160" s="138" t="str">
        <f t="shared" ca="1" si="339"/>
        <v/>
      </c>
      <c r="U160" s="138" t="str">
        <f t="shared" ca="1" si="339"/>
        <v/>
      </c>
      <c r="V160" s="138" t="str">
        <f t="shared" ca="1" si="339"/>
        <v/>
      </c>
      <c r="W160" s="138" t="str">
        <f t="shared" ca="1" si="339"/>
        <v/>
      </c>
      <c r="X160" s="138" t="str">
        <f t="shared" ca="1" si="339"/>
        <v/>
      </c>
      <c r="Y160" s="138" t="str">
        <f t="shared" ca="1" si="339"/>
        <v/>
      </c>
      <c r="Z160" s="138" t="str">
        <f t="shared" ca="1" si="339"/>
        <v/>
      </c>
      <c r="AA160" s="138" t="str">
        <f t="shared" ca="1" si="339"/>
        <v/>
      </c>
      <c r="AB160" s="138" t="str">
        <f t="shared" ca="1" si="339"/>
        <v/>
      </c>
      <c r="AC160" s="138" t="str">
        <f t="shared" ca="1" si="339"/>
        <v/>
      </c>
      <c r="AD160" s="138" t="str">
        <f t="shared" ca="1" si="339"/>
        <v/>
      </c>
      <c r="AE160" s="138" t="str">
        <f t="shared" ca="1" si="339"/>
        <v/>
      </c>
      <c r="AF160" s="138" t="str">
        <f t="shared" ca="1" si="339"/>
        <v/>
      </c>
      <c r="AG160" s="138" t="str">
        <f t="shared" ca="1" si="339"/>
        <v/>
      </c>
      <c r="AH160" s="138" t="str">
        <f t="shared" ref="AH160:BM160" ca="1" si="340">IF(ISBLANK(AI160),MAX(AH88-X,0),IF(AI161="","",(AI160*p+AI161*(1-p))/(EXP(r_*T/n))))</f>
        <v/>
      </c>
      <c r="AI160" s="138" t="str">
        <f t="shared" ca="1" si="340"/>
        <v/>
      </c>
      <c r="AJ160" s="138" t="str">
        <f t="shared" ca="1" si="340"/>
        <v/>
      </c>
      <c r="AK160" s="138" t="str">
        <f t="shared" ca="1" si="340"/>
        <v/>
      </c>
      <c r="AL160" s="138" t="str">
        <f t="shared" ca="1" si="340"/>
        <v/>
      </c>
      <c r="AM160" s="138" t="str">
        <f t="shared" ca="1" si="340"/>
        <v/>
      </c>
      <c r="AN160" s="138" t="str">
        <f t="shared" ca="1" si="340"/>
        <v/>
      </c>
      <c r="AO160" s="138" t="str">
        <f t="shared" ca="1" si="340"/>
        <v/>
      </c>
      <c r="AP160" s="138" t="str">
        <f t="shared" ca="1" si="340"/>
        <v/>
      </c>
      <c r="AQ160" s="138" t="str">
        <f t="shared" ca="1" si="340"/>
        <v/>
      </c>
      <c r="AR160" s="138" t="str">
        <f t="shared" ca="1" si="340"/>
        <v/>
      </c>
      <c r="AS160" s="138" t="str">
        <f t="shared" ca="1" si="340"/>
        <v/>
      </c>
      <c r="AT160" s="138" t="str">
        <f t="shared" ca="1" si="340"/>
        <v/>
      </c>
      <c r="AU160" s="138" t="str">
        <f t="shared" ca="1" si="340"/>
        <v/>
      </c>
      <c r="AV160" s="138" t="str">
        <f t="shared" ca="1" si="340"/>
        <v/>
      </c>
      <c r="AW160" s="138" t="str">
        <f t="shared" ca="1" si="340"/>
        <v/>
      </c>
      <c r="AX160" s="138" t="str">
        <f t="shared" ca="1" si="340"/>
        <v/>
      </c>
      <c r="AY160" s="138" t="str">
        <f t="shared" ca="1" si="340"/>
        <v/>
      </c>
      <c r="AZ160" s="138" t="str">
        <f t="shared" ca="1" si="340"/>
        <v/>
      </c>
      <c r="BA160" s="138" t="str">
        <f t="shared" ca="1" si="340"/>
        <v/>
      </c>
      <c r="BB160" s="138" t="str">
        <f t="shared" ca="1" si="340"/>
        <v/>
      </c>
      <c r="BC160" s="138" t="str">
        <f t="shared" ca="1" si="340"/>
        <v/>
      </c>
      <c r="BD160" s="138" t="str">
        <f t="shared" ca="1" si="340"/>
        <v/>
      </c>
      <c r="BE160" s="138" t="str">
        <f t="shared" ca="1" si="340"/>
        <v/>
      </c>
      <c r="BF160" s="138" t="str">
        <f t="shared" ca="1" si="340"/>
        <v/>
      </c>
      <c r="BG160" s="138" t="str">
        <f t="shared" ca="1" si="340"/>
        <v/>
      </c>
      <c r="BH160" s="138" t="str">
        <f t="shared" ca="1" si="340"/>
        <v/>
      </c>
      <c r="BI160" s="138" t="str">
        <f t="shared" ca="1" si="340"/>
        <v/>
      </c>
      <c r="BJ160" s="138" t="str">
        <f t="shared" ca="1" si="340"/>
        <v/>
      </c>
      <c r="BK160" s="138" t="str">
        <f t="shared" ca="1" si="340"/>
        <v/>
      </c>
      <c r="BL160" s="138" t="str">
        <f t="shared" ca="1" si="340"/>
        <v/>
      </c>
      <c r="BM160" s="138" t="str">
        <f t="shared" ca="1" si="340"/>
        <v/>
      </c>
      <c r="BN160" s="138" t="str">
        <f t="shared" ref="BN160:BS160" ca="1" si="341">IF(ISBLANK(BO160),MAX(BN88-X,0),IF(BO161="","",(BO160*p+BO161*(1-p))/(EXP(r_*T/n))))</f>
        <v/>
      </c>
      <c r="BO160" s="138" t="str">
        <f t="shared" ca="1" si="341"/>
        <v/>
      </c>
      <c r="BP160" s="138" t="str">
        <f t="shared" ca="1" si="341"/>
        <v/>
      </c>
      <c r="BQ160" s="138">
        <f t="shared" ca="1" si="341"/>
        <v>0</v>
      </c>
      <c r="BR160" s="138">
        <f t="shared" ca="1" si="341"/>
        <v>0</v>
      </c>
      <c r="BS160" s="138">
        <f t="shared" ca="1" si="341"/>
        <v>0</v>
      </c>
    </row>
    <row r="161" spans="2:71" x14ac:dyDescent="0.2">
      <c r="B161" s="138" t="str">
        <f t="shared" ref="B161:AG161" ca="1" si="342">IF(ISBLANK(C161),MAX(B89-X,0),IF(C162="","",(C161*p+C162*(1-p))/(EXP(r_*T/n))))</f>
        <v/>
      </c>
      <c r="C161" s="138" t="str">
        <f t="shared" ca="1" si="342"/>
        <v/>
      </c>
      <c r="D161" s="138" t="str">
        <f t="shared" ca="1" si="342"/>
        <v/>
      </c>
      <c r="E161" s="138" t="str">
        <f t="shared" ca="1" si="342"/>
        <v/>
      </c>
      <c r="F161" s="138" t="str">
        <f t="shared" ca="1" si="342"/>
        <v/>
      </c>
      <c r="G161" s="138" t="str">
        <f t="shared" ca="1" si="342"/>
        <v/>
      </c>
      <c r="H161" s="138" t="str">
        <f t="shared" ca="1" si="342"/>
        <v/>
      </c>
      <c r="I161" s="138" t="str">
        <f t="shared" ca="1" si="342"/>
        <v/>
      </c>
      <c r="J161" s="138" t="str">
        <f t="shared" ca="1" si="342"/>
        <v/>
      </c>
      <c r="K161" s="138" t="str">
        <f t="shared" ca="1" si="342"/>
        <v/>
      </c>
      <c r="L161" s="138" t="str">
        <f t="shared" ca="1" si="342"/>
        <v/>
      </c>
      <c r="M161" s="138" t="str">
        <f t="shared" ca="1" si="342"/>
        <v/>
      </c>
      <c r="N161" s="138" t="str">
        <f t="shared" ca="1" si="342"/>
        <v/>
      </c>
      <c r="O161" s="138" t="str">
        <f t="shared" ca="1" si="342"/>
        <v/>
      </c>
      <c r="P161" s="138" t="str">
        <f t="shared" ca="1" si="342"/>
        <v/>
      </c>
      <c r="Q161" s="138" t="str">
        <f t="shared" ca="1" si="342"/>
        <v/>
      </c>
      <c r="R161" s="138" t="str">
        <f t="shared" ca="1" si="342"/>
        <v/>
      </c>
      <c r="S161" s="138" t="str">
        <f t="shared" ca="1" si="342"/>
        <v/>
      </c>
      <c r="T161" s="138" t="str">
        <f t="shared" ca="1" si="342"/>
        <v/>
      </c>
      <c r="U161" s="138" t="str">
        <f t="shared" ca="1" si="342"/>
        <v/>
      </c>
      <c r="V161" s="138" t="str">
        <f t="shared" ca="1" si="342"/>
        <v/>
      </c>
      <c r="W161" s="138" t="str">
        <f t="shared" ca="1" si="342"/>
        <v/>
      </c>
      <c r="X161" s="138" t="str">
        <f t="shared" ca="1" si="342"/>
        <v/>
      </c>
      <c r="Y161" s="138" t="str">
        <f t="shared" ca="1" si="342"/>
        <v/>
      </c>
      <c r="Z161" s="138" t="str">
        <f t="shared" ca="1" si="342"/>
        <v/>
      </c>
      <c r="AA161" s="138" t="str">
        <f t="shared" ca="1" si="342"/>
        <v/>
      </c>
      <c r="AB161" s="138" t="str">
        <f t="shared" ca="1" si="342"/>
        <v/>
      </c>
      <c r="AC161" s="138" t="str">
        <f t="shared" ca="1" si="342"/>
        <v/>
      </c>
      <c r="AD161" s="138" t="str">
        <f t="shared" ca="1" si="342"/>
        <v/>
      </c>
      <c r="AE161" s="138" t="str">
        <f t="shared" ca="1" si="342"/>
        <v/>
      </c>
      <c r="AF161" s="138" t="str">
        <f t="shared" ca="1" si="342"/>
        <v/>
      </c>
      <c r="AG161" s="138" t="str">
        <f t="shared" ca="1" si="342"/>
        <v/>
      </c>
      <c r="AH161" s="138" t="str">
        <f t="shared" ref="AH161:BM161" ca="1" si="343">IF(ISBLANK(AI161),MAX(AH89-X,0),IF(AI162="","",(AI161*p+AI162*(1-p))/(EXP(r_*T/n))))</f>
        <v/>
      </c>
      <c r="AI161" s="138" t="str">
        <f t="shared" ca="1" si="343"/>
        <v/>
      </c>
      <c r="AJ161" s="138" t="str">
        <f t="shared" ca="1" si="343"/>
        <v/>
      </c>
      <c r="AK161" s="138" t="str">
        <f t="shared" ca="1" si="343"/>
        <v/>
      </c>
      <c r="AL161" s="138" t="str">
        <f t="shared" ca="1" si="343"/>
        <v/>
      </c>
      <c r="AM161" s="138" t="str">
        <f t="shared" ca="1" si="343"/>
        <v/>
      </c>
      <c r="AN161" s="138" t="str">
        <f t="shared" ca="1" si="343"/>
        <v/>
      </c>
      <c r="AO161" s="138" t="str">
        <f t="shared" ca="1" si="343"/>
        <v/>
      </c>
      <c r="AP161" s="138" t="str">
        <f t="shared" ca="1" si="343"/>
        <v/>
      </c>
      <c r="AQ161" s="138" t="str">
        <f t="shared" ca="1" si="343"/>
        <v/>
      </c>
      <c r="AR161" s="138" t="str">
        <f t="shared" ca="1" si="343"/>
        <v/>
      </c>
      <c r="AS161" s="138" t="str">
        <f t="shared" ca="1" si="343"/>
        <v/>
      </c>
      <c r="AT161" s="138" t="str">
        <f t="shared" ca="1" si="343"/>
        <v/>
      </c>
      <c r="AU161" s="138" t="str">
        <f t="shared" ca="1" si="343"/>
        <v/>
      </c>
      <c r="AV161" s="138" t="str">
        <f t="shared" ca="1" si="343"/>
        <v/>
      </c>
      <c r="AW161" s="138" t="str">
        <f t="shared" ca="1" si="343"/>
        <v/>
      </c>
      <c r="AX161" s="138" t="str">
        <f t="shared" ca="1" si="343"/>
        <v/>
      </c>
      <c r="AY161" s="138" t="str">
        <f t="shared" ca="1" si="343"/>
        <v/>
      </c>
      <c r="AZ161" s="138" t="str">
        <f t="shared" ca="1" si="343"/>
        <v/>
      </c>
      <c r="BA161" s="138" t="str">
        <f t="shared" ca="1" si="343"/>
        <v/>
      </c>
      <c r="BB161" s="138" t="str">
        <f t="shared" ca="1" si="343"/>
        <v/>
      </c>
      <c r="BC161" s="138" t="str">
        <f t="shared" ca="1" si="343"/>
        <v/>
      </c>
      <c r="BD161" s="138" t="str">
        <f t="shared" ca="1" si="343"/>
        <v/>
      </c>
      <c r="BE161" s="138" t="str">
        <f t="shared" ca="1" si="343"/>
        <v/>
      </c>
      <c r="BF161" s="138" t="str">
        <f t="shared" ca="1" si="343"/>
        <v/>
      </c>
      <c r="BG161" s="138" t="str">
        <f t="shared" ca="1" si="343"/>
        <v/>
      </c>
      <c r="BH161" s="138" t="str">
        <f t="shared" ca="1" si="343"/>
        <v/>
      </c>
      <c r="BI161" s="138" t="str">
        <f t="shared" ca="1" si="343"/>
        <v/>
      </c>
      <c r="BJ161" s="138" t="str">
        <f t="shared" ca="1" si="343"/>
        <v/>
      </c>
      <c r="BK161" s="138" t="str">
        <f t="shared" ca="1" si="343"/>
        <v/>
      </c>
      <c r="BL161" s="138" t="str">
        <f t="shared" ca="1" si="343"/>
        <v/>
      </c>
      <c r="BM161" s="138" t="str">
        <f t="shared" ca="1" si="343"/>
        <v/>
      </c>
      <c r="BN161" s="138" t="str">
        <f t="shared" ref="BN161:BS161" ca="1" si="344">IF(ISBLANK(BO161),MAX(BN89-X,0),IF(BO162="","",(BO161*p+BO162*(1-p))/(EXP(r_*T/n))))</f>
        <v/>
      </c>
      <c r="BO161" s="138" t="str">
        <f t="shared" ca="1" si="344"/>
        <v/>
      </c>
      <c r="BP161" s="138" t="str">
        <f t="shared" ca="1" si="344"/>
        <v/>
      </c>
      <c r="BQ161" s="138" t="str">
        <f t="shared" ca="1" si="344"/>
        <v/>
      </c>
      <c r="BR161" s="138">
        <f t="shared" ca="1" si="344"/>
        <v>0</v>
      </c>
      <c r="BS161" s="138">
        <f t="shared" ca="1" si="344"/>
        <v>0</v>
      </c>
    </row>
    <row r="162" spans="2:71" x14ac:dyDescent="0.2">
      <c r="B162" s="138" t="str">
        <f t="shared" ref="B162:AG162" ca="1" si="345">IF(ISBLANK(C162),MAX(B90-X,0),IF(C163="","",(C162*p+C163*(1-p))/(EXP(r_*T/n))))</f>
        <v/>
      </c>
      <c r="C162" s="138" t="str">
        <f t="shared" ca="1" si="345"/>
        <v/>
      </c>
      <c r="D162" s="138" t="str">
        <f t="shared" ca="1" si="345"/>
        <v/>
      </c>
      <c r="E162" s="138" t="str">
        <f t="shared" ca="1" si="345"/>
        <v/>
      </c>
      <c r="F162" s="138" t="str">
        <f t="shared" ca="1" si="345"/>
        <v/>
      </c>
      <c r="G162" s="138" t="str">
        <f t="shared" ca="1" si="345"/>
        <v/>
      </c>
      <c r="H162" s="138" t="str">
        <f t="shared" ca="1" si="345"/>
        <v/>
      </c>
      <c r="I162" s="138" t="str">
        <f t="shared" ca="1" si="345"/>
        <v/>
      </c>
      <c r="J162" s="138" t="str">
        <f t="shared" ca="1" si="345"/>
        <v/>
      </c>
      <c r="K162" s="138" t="str">
        <f t="shared" ca="1" si="345"/>
        <v/>
      </c>
      <c r="L162" s="138" t="str">
        <f t="shared" ca="1" si="345"/>
        <v/>
      </c>
      <c r="M162" s="138" t="str">
        <f t="shared" ca="1" si="345"/>
        <v/>
      </c>
      <c r="N162" s="138" t="str">
        <f t="shared" ca="1" si="345"/>
        <v/>
      </c>
      <c r="O162" s="138" t="str">
        <f t="shared" ca="1" si="345"/>
        <v/>
      </c>
      <c r="P162" s="138" t="str">
        <f t="shared" ca="1" si="345"/>
        <v/>
      </c>
      <c r="Q162" s="138" t="str">
        <f t="shared" ca="1" si="345"/>
        <v/>
      </c>
      <c r="R162" s="138" t="str">
        <f t="shared" ca="1" si="345"/>
        <v/>
      </c>
      <c r="S162" s="138" t="str">
        <f t="shared" ca="1" si="345"/>
        <v/>
      </c>
      <c r="T162" s="138" t="str">
        <f t="shared" ca="1" si="345"/>
        <v/>
      </c>
      <c r="U162" s="138" t="str">
        <f t="shared" ca="1" si="345"/>
        <v/>
      </c>
      <c r="V162" s="138" t="str">
        <f t="shared" ca="1" si="345"/>
        <v/>
      </c>
      <c r="W162" s="138" t="str">
        <f t="shared" ca="1" si="345"/>
        <v/>
      </c>
      <c r="X162" s="138" t="str">
        <f t="shared" ca="1" si="345"/>
        <v/>
      </c>
      <c r="Y162" s="138" t="str">
        <f t="shared" ca="1" si="345"/>
        <v/>
      </c>
      <c r="Z162" s="138" t="str">
        <f t="shared" ca="1" si="345"/>
        <v/>
      </c>
      <c r="AA162" s="138" t="str">
        <f t="shared" ca="1" si="345"/>
        <v/>
      </c>
      <c r="AB162" s="138" t="str">
        <f t="shared" ca="1" si="345"/>
        <v/>
      </c>
      <c r="AC162" s="138" t="str">
        <f t="shared" ca="1" si="345"/>
        <v/>
      </c>
      <c r="AD162" s="138" t="str">
        <f t="shared" ca="1" si="345"/>
        <v/>
      </c>
      <c r="AE162" s="138" t="str">
        <f t="shared" ca="1" si="345"/>
        <v/>
      </c>
      <c r="AF162" s="138" t="str">
        <f t="shared" ca="1" si="345"/>
        <v/>
      </c>
      <c r="AG162" s="138" t="str">
        <f t="shared" ca="1" si="345"/>
        <v/>
      </c>
      <c r="AH162" s="138" t="str">
        <f t="shared" ref="AH162:BM162" ca="1" si="346">IF(ISBLANK(AI162),MAX(AH90-X,0),IF(AI163="","",(AI162*p+AI163*(1-p))/(EXP(r_*T/n))))</f>
        <v/>
      </c>
      <c r="AI162" s="138" t="str">
        <f t="shared" ca="1" si="346"/>
        <v/>
      </c>
      <c r="AJ162" s="138" t="str">
        <f t="shared" ca="1" si="346"/>
        <v/>
      </c>
      <c r="AK162" s="138" t="str">
        <f t="shared" ca="1" si="346"/>
        <v/>
      </c>
      <c r="AL162" s="138" t="str">
        <f t="shared" ca="1" si="346"/>
        <v/>
      </c>
      <c r="AM162" s="138" t="str">
        <f t="shared" ca="1" si="346"/>
        <v/>
      </c>
      <c r="AN162" s="138" t="str">
        <f t="shared" ca="1" si="346"/>
        <v/>
      </c>
      <c r="AO162" s="138" t="str">
        <f t="shared" ca="1" si="346"/>
        <v/>
      </c>
      <c r="AP162" s="138" t="str">
        <f t="shared" ca="1" si="346"/>
        <v/>
      </c>
      <c r="AQ162" s="138" t="str">
        <f t="shared" ca="1" si="346"/>
        <v/>
      </c>
      <c r="AR162" s="138" t="str">
        <f t="shared" ca="1" si="346"/>
        <v/>
      </c>
      <c r="AS162" s="138" t="str">
        <f t="shared" ca="1" si="346"/>
        <v/>
      </c>
      <c r="AT162" s="138" t="str">
        <f t="shared" ca="1" si="346"/>
        <v/>
      </c>
      <c r="AU162" s="138" t="str">
        <f t="shared" ca="1" si="346"/>
        <v/>
      </c>
      <c r="AV162" s="138" t="str">
        <f t="shared" ca="1" si="346"/>
        <v/>
      </c>
      <c r="AW162" s="138" t="str">
        <f t="shared" ca="1" si="346"/>
        <v/>
      </c>
      <c r="AX162" s="138" t="str">
        <f t="shared" ca="1" si="346"/>
        <v/>
      </c>
      <c r="AY162" s="138" t="str">
        <f t="shared" ca="1" si="346"/>
        <v/>
      </c>
      <c r="AZ162" s="138" t="str">
        <f t="shared" ca="1" si="346"/>
        <v/>
      </c>
      <c r="BA162" s="138" t="str">
        <f t="shared" ca="1" si="346"/>
        <v/>
      </c>
      <c r="BB162" s="138" t="str">
        <f t="shared" ca="1" si="346"/>
        <v/>
      </c>
      <c r="BC162" s="138" t="str">
        <f t="shared" ca="1" si="346"/>
        <v/>
      </c>
      <c r="BD162" s="138" t="str">
        <f t="shared" ca="1" si="346"/>
        <v/>
      </c>
      <c r="BE162" s="138" t="str">
        <f t="shared" ca="1" si="346"/>
        <v/>
      </c>
      <c r="BF162" s="138" t="str">
        <f t="shared" ca="1" si="346"/>
        <v/>
      </c>
      <c r="BG162" s="138" t="str">
        <f t="shared" ca="1" si="346"/>
        <v/>
      </c>
      <c r="BH162" s="138" t="str">
        <f t="shared" ca="1" si="346"/>
        <v/>
      </c>
      <c r="BI162" s="138" t="str">
        <f t="shared" ca="1" si="346"/>
        <v/>
      </c>
      <c r="BJ162" s="138" t="str">
        <f t="shared" ca="1" si="346"/>
        <v/>
      </c>
      <c r="BK162" s="138" t="str">
        <f t="shared" ca="1" si="346"/>
        <v/>
      </c>
      <c r="BL162" s="138" t="str">
        <f t="shared" ca="1" si="346"/>
        <v/>
      </c>
      <c r="BM162" s="138" t="str">
        <f t="shared" ca="1" si="346"/>
        <v/>
      </c>
      <c r="BN162" s="138" t="str">
        <f t="shared" ref="BN162:BS162" ca="1" si="347">IF(ISBLANK(BO162),MAX(BN90-X,0),IF(BO163="","",(BO162*p+BO163*(1-p))/(EXP(r_*T/n))))</f>
        <v/>
      </c>
      <c r="BO162" s="138" t="str">
        <f t="shared" ca="1" si="347"/>
        <v/>
      </c>
      <c r="BP162" s="138" t="str">
        <f t="shared" ca="1" si="347"/>
        <v/>
      </c>
      <c r="BQ162" s="138" t="str">
        <f t="shared" ca="1" si="347"/>
        <v/>
      </c>
      <c r="BR162" s="138" t="str">
        <f t="shared" ca="1" si="347"/>
        <v/>
      </c>
      <c r="BS162" s="138">
        <f t="shared" ca="1" si="347"/>
        <v>0</v>
      </c>
    </row>
  </sheetData>
  <pageMargins left="0.7" right="0.7" top="0.75" bottom="0.75" header="0.3" footer="0.3"/>
  <drawing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005A3-4F7F-E44D-B370-A99F0AE09DBA}">
  <sheetPr codeName="Sheet52">
    <tabColor rgb="FF0070C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499</v>
      </c>
    </row>
    <row r="2" spans="1:1" x14ac:dyDescent="0.3">
      <c r="A2" s="1" t="s">
        <v>500</v>
      </c>
    </row>
    <row r="3" spans="1:1" x14ac:dyDescent="0.3">
      <c r="A3" s="1" t="s">
        <v>566</v>
      </c>
    </row>
  </sheetData>
  <phoneticPr fontId="6" type="noConversion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72FFD-3303-FE47-98F3-1739EA41995B}">
  <sheetPr codeName="Sheet58">
    <tabColor rgb="FF002060"/>
  </sheetPr>
  <dimension ref="A1:A6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405</v>
      </c>
    </row>
    <row r="2" spans="1:1" x14ac:dyDescent="0.3">
      <c r="A2" s="1" t="s">
        <v>406</v>
      </c>
    </row>
    <row r="3" spans="1:1" x14ac:dyDescent="0.3">
      <c r="A3" s="1" t="s">
        <v>407</v>
      </c>
    </row>
    <row r="4" spans="1:1" x14ac:dyDescent="0.3">
      <c r="A4" s="1" t="s">
        <v>409</v>
      </c>
    </row>
    <row r="5" spans="1:1" x14ac:dyDescent="0.3">
      <c r="A5" s="1" t="s">
        <v>375</v>
      </c>
    </row>
    <row r="6" spans="1:1" x14ac:dyDescent="0.3">
      <c r="A6" s="1" t="s">
        <v>408</v>
      </c>
    </row>
  </sheetData>
  <phoneticPr fontId="6" type="noConversion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2B2E4-9C33-EA41-8CBF-E4878CC8F670}">
  <sheetPr codeName="Sheet59">
    <tabColor rgb="FFFF0000"/>
  </sheetPr>
  <dimension ref="B2:O22"/>
  <sheetViews>
    <sheetView workbookViewId="0"/>
  </sheetViews>
  <sheetFormatPr baseColWidth="10" defaultRowHeight="26" x14ac:dyDescent="0.3"/>
  <cols>
    <col min="1" max="1" width="10.83203125" style="59"/>
    <col min="2" max="2" width="18.83203125" style="59" bestFit="1" customWidth="1"/>
    <col min="3" max="3" width="7.1640625" style="59" customWidth="1"/>
    <col min="4" max="5" width="10.83203125" style="59"/>
    <col min="6" max="6" width="15.1640625" style="59" bestFit="1" customWidth="1"/>
    <col min="7" max="7" width="13.83203125" style="59" customWidth="1"/>
    <col min="8" max="8" width="15.6640625" style="59" customWidth="1"/>
    <col min="9" max="9" width="12.6640625" style="59" bestFit="1" customWidth="1"/>
    <col min="10" max="10" width="14.5" style="59" customWidth="1"/>
    <col min="11" max="11" width="16" style="59" customWidth="1"/>
    <col min="12" max="13" width="10.83203125" style="59"/>
    <col min="14" max="14" width="14.83203125" style="59" customWidth="1"/>
    <col min="15" max="16384" width="10.83203125" style="59"/>
  </cols>
  <sheetData>
    <row r="2" spans="2:15" x14ac:dyDescent="0.3">
      <c r="B2" s="64" t="s">
        <v>328</v>
      </c>
      <c r="L2" s="59" t="s">
        <v>327</v>
      </c>
    </row>
    <row r="3" spans="2:15" x14ac:dyDescent="0.3">
      <c r="C3" s="64"/>
    </row>
    <row r="4" spans="2:15" x14ac:dyDescent="0.3">
      <c r="B4" s="59" t="s">
        <v>326</v>
      </c>
    </row>
    <row r="5" spans="2:15" x14ac:dyDescent="0.3">
      <c r="B5" s="59" t="s">
        <v>325</v>
      </c>
    </row>
    <row r="7" spans="2:15" ht="30" x14ac:dyDescent="0.4">
      <c r="B7" s="62" t="s">
        <v>324</v>
      </c>
      <c r="C7" s="62"/>
      <c r="D7" s="61" t="s">
        <v>323</v>
      </c>
      <c r="E7" s="61" t="s">
        <v>322</v>
      </c>
      <c r="F7" s="61" t="s">
        <v>321</v>
      </c>
      <c r="G7" s="61" t="s">
        <v>320</v>
      </c>
      <c r="H7" s="61" t="s">
        <v>319</v>
      </c>
      <c r="I7" s="61"/>
      <c r="J7" s="61" t="s">
        <v>306</v>
      </c>
      <c r="K7" s="61"/>
      <c r="L7" s="61"/>
      <c r="M7" s="61" t="s">
        <v>318</v>
      </c>
      <c r="N7" s="63"/>
      <c r="O7" s="63"/>
    </row>
    <row r="8" spans="2:15" ht="30" x14ac:dyDescent="0.4">
      <c r="B8" s="62" t="s">
        <v>317</v>
      </c>
      <c r="C8" s="62"/>
      <c r="D8" s="61"/>
      <c r="E8" s="61" t="s">
        <v>316</v>
      </c>
      <c r="F8" s="61" t="s">
        <v>315</v>
      </c>
      <c r="G8" s="61" t="s">
        <v>314</v>
      </c>
      <c r="H8" s="61" t="s">
        <v>313</v>
      </c>
      <c r="I8" s="61"/>
      <c r="J8" s="61" t="s">
        <v>306</v>
      </c>
      <c r="K8" s="61"/>
      <c r="L8" s="61"/>
      <c r="M8" s="61" t="s">
        <v>312</v>
      </c>
    </row>
    <row r="9" spans="2:15" ht="30" x14ac:dyDescent="0.4">
      <c r="B9" s="62" t="s">
        <v>311</v>
      </c>
      <c r="C9" s="62"/>
      <c r="D9" s="61"/>
      <c r="E9" s="61" t="s">
        <v>310</v>
      </c>
      <c r="F9" s="61" t="s">
        <v>309</v>
      </c>
      <c r="G9" s="61" t="s">
        <v>308</v>
      </c>
      <c r="H9" s="61" t="s">
        <v>307</v>
      </c>
      <c r="I9" s="61"/>
      <c r="J9" s="61" t="s">
        <v>306</v>
      </c>
      <c r="K9" s="61"/>
      <c r="L9" s="61"/>
      <c r="M9" s="61" t="s">
        <v>305</v>
      </c>
    </row>
    <row r="13" spans="2:15" ht="30" x14ac:dyDescent="0.4">
      <c r="K13" s="59" t="s">
        <v>304</v>
      </c>
    </row>
    <row r="16" spans="2:15" ht="30" x14ac:dyDescent="0.4">
      <c r="K16" s="59" t="s">
        <v>303</v>
      </c>
    </row>
    <row r="22" spans="11:11" x14ac:dyDescent="0.3">
      <c r="K22" s="60"/>
    </row>
  </sheetData>
  <pageMargins left="0.7" right="0.7" top="0.75" bottom="0.75" header="0.3" footer="0.3"/>
  <drawing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73AA9-9B95-234D-9311-137F9E57AAA6}">
  <sheetPr codeName="Sheet60">
    <tabColor rgb="FFFF0000"/>
  </sheetPr>
  <dimension ref="B2:P18"/>
  <sheetViews>
    <sheetView workbookViewId="0"/>
  </sheetViews>
  <sheetFormatPr baseColWidth="10" defaultRowHeight="26" x14ac:dyDescent="0.3"/>
  <cols>
    <col min="1" max="1" width="10.83203125" style="59"/>
    <col min="2" max="2" width="18.83203125" style="59" bestFit="1" customWidth="1"/>
    <col min="3" max="3" width="7.1640625" style="59" customWidth="1"/>
    <col min="4" max="5" width="10.83203125" style="59"/>
    <col min="6" max="6" width="15.1640625" style="59" bestFit="1" customWidth="1"/>
    <col min="7" max="7" width="13.83203125" style="59" customWidth="1"/>
    <col min="8" max="8" width="15.6640625" style="59" customWidth="1"/>
    <col min="9" max="9" width="12.6640625" style="59" bestFit="1" customWidth="1"/>
    <col min="10" max="10" width="10.83203125" style="59"/>
    <col min="11" max="11" width="14.5" style="59" customWidth="1"/>
    <col min="12" max="12" width="16" style="59" customWidth="1"/>
    <col min="13" max="14" width="10.83203125" style="59"/>
    <col min="15" max="15" width="14.83203125" style="59" customWidth="1"/>
    <col min="16" max="16384" width="10.83203125" style="59"/>
  </cols>
  <sheetData>
    <row r="2" spans="2:16" x14ac:dyDescent="0.3">
      <c r="B2" s="64" t="s">
        <v>328</v>
      </c>
      <c r="M2" s="59" t="s">
        <v>327</v>
      </c>
    </row>
    <row r="4" spans="2:16" ht="30" x14ac:dyDescent="0.4">
      <c r="B4" s="62" t="s">
        <v>324</v>
      </c>
      <c r="C4" s="62"/>
      <c r="D4" s="65" t="s">
        <v>323</v>
      </c>
      <c r="E4" s="65" t="s">
        <v>322</v>
      </c>
      <c r="F4" s="65" t="s">
        <v>321</v>
      </c>
      <c r="G4" s="65" t="s">
        <v>320</v>
      </c>
      <c r="H4" s="65" t="s">
        <v>319</v>
      </c>
      <c r="I4" s="65"/>
      <c r="J4" s="65"/>
      <c r="K4" s="65" t="s">
        <v>306</v>
      </c>
      <c r="L4" s="65"/>
      <c r="M4" s="65"/>
      <c r="N4" s="65" t="s">
        <v>318</v>
      </c>
      <c r="O4" s="63"/>
      <c r="P4" s="63"/>
    </row>
    <row r="5" spans="2:16" ht="30" x14ac:dyDescent="0.4">
      <c r="B5" s="62" t="s">
        <v>317</v>
      </c>
      <c r="C5" s="62"/>
      <c r="D5" s="65"/>
      <c r="E5" s="65" t="s">
        <v>316</v>
      </c>
      <c r="F5" s="65" t="s">
        <v>315</v>
      </c>
      <c r="G5" s="65" t="s">
        <v>314</v>
      </c>
      <c r="H5" s="65" t="s">
        <v>313</v>
      </c>
      <c r="I5" s="65"/>
      <c r="J5" s="65"/>
      <c r="K5" s="65" t="s">
        <v>306</v>
      </c>
      <c r="L5" s="65"/>
      <c r="M5" s="65"/>
      <c r="N5" s="65" t="s">
        <v>312</v>
      </c>
    </row>
    <row r="6" spans="2:16" ht="30" x14ac:dyDescent="0.4">
      <c r="B6" s="62" t="s">
        <v>311</v>
      </c>
      <c r="C6" s="62"/>
      <c r="D6" s="65"/>
      <c r="E6" s="65" t="s">
        <v>310</v>
      </c>
      <c r="F6" s="65" t="s">
        <v>309</v>
      </c>
      <c r="G6" s="65" t="s">
        <v>308</v>
      </c>
      <c r="H6" s="65" t="s">
        <v>307</v>
      </c>
      <c r="I6" s="65"/>
      <c r="J6" s="65"/>
      <c r="K6" s="65" t="s">
        <v>306</v>
      </c>
      <c r="L6" s="65"/>
      <c r="M6" s="65"/>
      <c r="N6" s="65" t="s">
        <v>305</v>
      </c>
    </row>
    <row r="8" spans="2:16" ht="30" x14ac:dyDescent="0.4">
      <c r="L8" s="59" t="s">
        <v>335</v>
      </c>
    </row>
    <row r="9" spans="2:16" x14ac:dyDescent="0.3">
      <c r="L9" s="59" t="s">
        <v>334</v>
      </c>
    </row>
    <row r="10" spans="2:16" x14ac:dyDescent="0.3">
      <c r="L10" s="59" t="s">
        <v>333</v>
      </c>
    </row>
    <row r="12" spans="2:16" ht="30" x14ac:dyDescent="0.4">
      <c r="L12" s="59" t="s">
        <v>303</v>
      </c>
    </row>
    <row r="14" spans="2:16" ht="30" x14ac:dyDescent="0.4">
      <c r="L14" s="59" t="s">
        <v>332</v>
      </c>
    </row>
    <row r="15" spans="2:16" ht="30" x14ac:dyDescent="0.4">
      <c r="L15" s="60" t="s">
        <v>331</v>
      </c>
    </row>
    <row r="17" spans="12:12" ht="30" x14ac:dyDescent="0.4">
      <c r="L17" s="59" t="s">
        <v>330</v>
      </c>
    </row>
    <row r="18" spans="12:12" ht="30" x14ac:dyDescent="0.4">
      <c r="L18" s="59" t="s">
        <v>329</v>
      </c>
    </row>
  </sheetData>
  <pageMargins left="0.7" right="0.7" top="0.75" bottom="0.75" header="0.3" footer="0.3"/>
  <drawing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CB60A-D696-904D-9153-33827693F428}">
  <sheetPr codeName="Sheet61">
    <tabColor rgb="FFFF0000"/>
  </sheetPr>
  <dimension ref="B2:D11"/>
  <sheetViews>
    <sheetView workbookViewId="0"/>
  </sheetViews>
  <sheetFormatPr baseColWidth="10" defaultRowHeight="26" x14ac:dyDescent="0.3"/>
  <cols>
    <col min="1" max="3" width="10.83203125" style="59"/>
    <col min="4" max="4" width="15.33203125" style="59" customWidth="1"/>
    <col min="5" max="5" width="7.33203125" style="59" customWidth="1"/>
    <col min="6" max="16384" width="10.83203125" style="59"/>
  </cols>
  <sheetData>
    <row r="2" spans="2:4" x14ac:dyDescent="0.3">
      <c r="B2" s="64" t="s">
        <v>344</v>
      </c>
    </row>
    <row r="3" spans="2:4" x14ac:dyDescent="0.3">
      <c r="C3" s="59" t="s">
        <v>343</v>
      </c>
    </row>
    <row r="4" spans="2:4" x14ac:dyDescent="0.3">
      <c r="C4" s="59" t="s">
        <v>342</v>
      </c>
    </row>
    <row r="5" spans="2:4" x14ac:dyDescent="0.3">
      <c r="D5" s="59" t="s">
        <v>341</v>
      </c>
    </row>
    <row r="6" spans="2:4" x14ac:dyDescent="0.3">
      <c r="D6" s="59" t="s">
        <v>340</v>
      </c>
    </row>
    <row r="7" spans="2:4" x14ac:dyDescent="0.3">
      <c r="D7" s="59" t="s">
        <v>339</v>
      </c>
    </row>
    <row r="8" spans="2:4" x14ac:dyDescent="0.3">
      <c r="D8" s="59" t="s">
        <v>338</v>
      </c>
    </row>
    <row r="9" spans="2:4" x14ac:dyDescent="0.3">
      <c r="D9" s="59" t="s">
        <v>337</v>
      </c>
    </row>
    <row r="11" spans="2:4" x14ac:dyDescent="0.3">
      <c r="C11" s="59" t="s">
        <v>336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9C178-B6C3-2C45-890A-64965253EECF}">
  <sheetPr codeName="Sheet62">
    <tabColor rgb="FFFF0000"/>
  </sheetPr>
  <dimension ref="A1:F18"/>
  <sheetViews>
    <sheetView workbookViewId="0"/>
  </sheetViews>
  <sheetFormatPr baseColWidth="10" defaultRowHeight="92" x14ac:dyDescent="1"/>
  <cols>
    <col min="1" max="16384" width="10.83203125" style="66"/>
  </cols>
  <sheetData>
    <row r="1" spans="1:2" x14ac:dyDescent="1">
      <c r="A1" s="68" t="s">
        <v>348</v>
      </c>
    </row>
    <row r="2" spans="1:2" x14ac:dyDescent="1">
      <c r="B2" s="66" t="s">
        <v>347</v>
      </c>
    </row>
    <row r="4" spans="1:2" x14ac:dyDescent="1">
      <c r="B4" s="66" t="s">
        <v>346</v>
      </c>
    </row>
    <row r="6" spans="1:2" x14ac:dyDescent="1">
      <c r="B6" s="66" t="s">
        <v>345</v>
      </c>
    </row>
    <row r="18" spans="2:6" x14ac:dyDescent="1">
      <c r="B18" s="67"/>
      <c r="C18" s="67"/>
      <c r="D18" s="67"/>
      <c r="E18" s="67"/>
      <c r="F18" s="67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0621F-2F28-A64E-9C6F-9279F7CEBFC4}">
  <sheetPr codeName="Sheet63">
    <tabColor rgb="FFFF0000"/>
  </sheetPr>
  <dimension ref="A1:V37"/>
  <sheetViews>
    <sheetView workbookViewId="0"/>
  </sheetViews>
  <sheetFormatPr baseColWidth="10" defaultColWidth="8.83203125" defaultRowHeight="15" x14ac:dyDescent="0.2"/>
  <cols>
    <col min="1" max="1" width="8.83203125" style="69"/>
    <col min="2" max="2" width="14.5" style="69" customWidth="1"/>
    <col min="3" max="3" width="11.1640625" style="69" bestFit="1" customWidth="1"/>
    <col min="4" max="6" width="8.83203125" style="69"/>
    <col min="7" max="7" width="10.1640625" style="69" bestFit="1" customWidth="1"/>
    <col min="8" max="16384" width="8.83203125" style="69"/>
  </cols>
  <sheetData>
    <row r="1" spans="1:10" ht="26" x14ac:dyDescent="0.3">
      <c r="A1" s="86" t="s">
        <v>375</v>
      </c>
    </row>
    <row r="2" spans="1:10" ht="47" x14ac:dyDescent="0.55000000000000004">
      <c r="B2" s="85" t="s">
        <v>374</v>
      </c>
    </row>
    <row r="4" spans="1:10" x14ac:dyDescent="0.2">
      <c r="B4" s="69" t="s">
        <v>373</v>
      </c>
    </row>
    <row r="5" spans="1:10" x14ac:dyDescent="0.2">
      <c r="B5" s="69" t="s">
        <v>372</v>
      </c>
    </row>
    <row r="6" spans="1:10" x14ac:dyDescent="0.2">
      <c r="B6" s="69" t="s">
        <v>371</v>
      </c>
    </row>
    <row r="9" spans="1:10" x14ac:dyDescent="0.2">
      <c r="B9" s="69" t="s">
        <v>370</v>
      </c>
      <c r="C9" s="69">
        <v>100</v>
      </c>
      <c r="F9" s="73" t="s">
        <v>369</v>
      </c>
      <c r="G9" s="73" t="s">
        <v>324</v>
      </c>
      <c r="H9" s="73" t="s">
        <v>368</v>
      </c>
      <c r="I9" s="73" t="s">
        <v>367</v>
      </c>
      <c r="J9" s="73" t="s">
        <v>366</v>
      </c>
    </row>
    <row r="10" spans="1:10" x14ac:dyDescent="0.2">
      <c r="B10" s="69" t="s">
        <v>365</v>
      </c>
      <c r="C10" s="84">
        <v>0.06</v>
      </c>
      <c r="F10" s="69">
        <v>1</v>
      </c>
      <c r="G10" s="69">
        <v>0.5</v>
      </c>
      <c r="H10" s="69">
        <f t="shared" ref="H10:H18" ca="1" si="0">CouponPmt</f>
        <v>3</v>
      </c>
      <c r="I10" s="71">
        <f t="shared" ref="I10:I19" ca="1" si="1">EXP(-YTM/Frequency*Period)</f>
        <v>0.96560541625756646</v>
      </c>
      <c r="J10" s="71">
        <f t="shared" ref="J10:J19" ca="1" si="2">EXP(-YTM_rf/Frequency*Period)</f>
        <v>0.97530991202833262</v>
      </c>
    </row>
    <row r="11" spans="1:10" x14ac:dyDescent="0.2">
      <c r="B11" s="69" t="s">
        <v>364</v>
      </c>
      <c r="C11" s="69">
        <v>2</v>
      </c>
      <c r="F11" s="69">
        <v>2</v>
      </c>
      <c r="G11" s="69">
        <v>1</v>
      </c>
      <c r="H11" s="69">
        <f t="shared" ca="1" si="0"/>
        <v>3</v>
      </c>
      <c r="I11" s="71">
        <f t="shared" ca="1" si="1"/>
        <v>0.93239381990594827</v>
      </c>
      <c r="J11" s="71">
        <f t="shared" ca="1" si="2"/>
        <v>0.95122942450071402</v>
      </c>
    </row>
    <row r="12" spans="1:10" x14ac:dyDescent="0.2">
      <c r="B12" s="69" t="s">
        <v>143</v>
      </c>
      <c r="C12" s="69">
        <v>5</v>
      </c>
      <c r="F12" s="69">
        <v>3</v>
      </c>
      <c r="G12" s="69">
        <v>1.5</v>
      </c>
      <c r="H12" s="69">
        <f t="shared" ca="1" si="0"/>
        <v>3</v>
      </c>
      <c r="I12" s="71">
        <f t="shared" ca="1" si="1"/>
        <v>0.90032452258626561</v>
      </c>
      <c r="J12" s="71">
        <f t="shared" ca="1" si="2"/>
        <v>0.92774348632855286</v>
      </c>
    </row>
    <row r="13" spans="1:10" x14ac:dyDescent="0.2">
      <c r="B13" s="69" t="s">
        <v>363</v>
      </c>
      <c r="C13" s="84">
        <v>7.0000000000000007E-2</v>
      </c>
      <c r="F13" s="69">
        <v>4</v>
      </c>
      <c r="G13" s="69">
        <v>2</v>
      </c>
      <c r="H13" s="69">
        <f t="shared" ca="1" si="0"/>
        <v>3</v>
      </c>
      <c r="I13" s="71">
        <f t="shared" ca="1" si="1"/>
        <v>0.86935823539880586</v>
      </c>
      <c r="J13" s="71">
        <f t="shared" ca="1" si="2"/>
        <v>0.90483741803595952</v>
      </c>
    </row>
    <row r="14" spans="1:10" x14ac:dyDescent="0.2">
      <c r="B14" s="69" t="s">
        <v>362</v>
      </c>
      <c r="C14" s="84">
        <v>0.05</v>
      </c>
      <c r="F14" s="69">
        <v>5</v>
      </c>
      <c r="G14" s="69">
        <v>2.5</v>
      </c>
      <c r="H14" s="69">
        <f t="shared" ca="1" si="0"/>
        <v>3</v>
      </c>
      <c r="I14" s="71">
        <f t="shared" ca="1" si="1"/>
        <v>0.83945702076920736</v>
      </c>
      <c r="J14" s="71">
        <f t="shared" ca="1" si="2"/>
        <v>0.88249690258459546</v>
      </c>
    </row>
    <row r="15" spans="1:10" x14ac:dyDescent="0.2">
      <c r="B15" s="69" t="s">
        <v>361</v>
      </c>
      <c r="C15" s="69">
        <f ca="1">Face*CouponRate/Frequency</f>
        <v>3</v>
      </c>
      <c r="F15" s="69">
        <v>6</v>
      </c>
      <c r="G15" s="69">
        <v>3</v>
      </c>
      <c r="H15" s="69">
        <f t="shared" ca="1" si="0"/>
        <v>3</v>
      </c>
      <c r="I15" s="71">
        <f t="shared" ca="1" si="1"/>
        <v>0.81058424597018708</v>
      </c>
      <c r="J15" s="71">
        <f t="shared" ca="1" si="2"/>
        <v>0.86070797642505781</v>
      </c>
    </row>
    <row r="16" spans="1:10" ht="16" x14ac:dyDescent="0.2">
      <c r="B16" s="69" t="s">
        <v>360</v>
      </c>
      <c r="C16" s="83">
        <f t="array" aca="1" ref="C16" ca="1">SUM(pmt*pv)</f>
        <v>95.340874485591371</v>
      </c>
      <c r="F16" s="69">
        <v>7</v>
      </c>
      <c r="G16" s="69">
        <v>3.5</v>
      </c>
      <c r="H16" s="69">
        <f t="shared" ca="1" si="0"/>
        <v>3</v>
      </c>
      <c r="I16" s="71">
        <f t="shared" ca="1" si="1"/>
        <v>0.78270453824186814</v>
      </c>
      <c r="J16" s="71">
        <f t="shared" ca="1" si="2"/>
        <v>0.83945702076920736</v>
      </c>
    </row>
    <row r="17" spans="2:22" ht="16" x14ac:dyDescent="0.2">
      <c r="B17" s="69" t="s">
        <v>359</v>
      </c>
      <c r="C17" s="83" cm="1">
        <f t="array" aca="1" ref="C17" ca="1">SUM(pmt*pv_rf)</f>
        <v>104.09356799388404</v>
      </c>
      <c r="F17" s="69">
        <v>8</v>
      </c>
      <c r="G17" s="69">
        <v>4</v>
      </c>
      <c r="H17" s="69">
        <f t="shared" ca="1" si="0"/>
        <v>3</v>
      </c>
      <c r="I17" s="71">
        <f t="shared" ca="1" si="1"/>
        <v>0.75578374145572547</v>
      </c>
      <c r="J17" s="71">
        <f t="shared" ca="1" si="2"/>
        <v>0.81873075307798182</v>
      </c>
    </row>
    <row r="18" spans="2:22" x14ac:dyDescent="0.2">
      <c r="B18" s="69" t="s">
        <v>358</v>
      </c>
      <c r="C18" s="82">
        <f ca="1">C17-C16</f>
        <v>8.7526935082926656</v>
      </c>
      <c r="F18" s="69">
        <v>9</v>
      </c>
      <c r="G18" s="69">
        <v>4.5</v>
      </c>
      <c r="H18" s="69">
        <f t="shared" ca="1" si="0"/>
        <v>3</v>
      </c>
      <c r="I18" s="71">
        <f t="shared" ca="1" si="1"/>
        <v>0.72978887426905681</v>
      </c>
      <c r="J18" s="71">
        <f t="shared" ca="1" si="2"/>
        <v>0.79851621875937706</v>
      </c>
    </row>
    <row r="19" spans="2:22" x14ac:dyDescent="0.2">
      <c r="F19" s="69">
        <v>10</v>
      </c>
      <c r="G19" s="69">
        <v>5</v>
      </c>
      <c r="H19" s="69">
        <f ca="1">CouponPmt+Face</f>
        <v>103</v>
      </c>
      <c r="I19" s="71">
        <f t="shared" ca="1" si="1"/>
        <v>0.70468808971871344</v>
      </c>
      <c r="J19" s="71">
        <f t="shared" ca="1" si="2"/>
        <v>0.77880078307140488</v>
      </c>
    </row>
    <row r="24" spans="2:22" s="73" customFormat="1" x14ac:dyDescent="0.2">
      <c r="B24" s="73" t="s">
        <v>357</v>
      </c>
      <c r="C24" s="73" t="s">
        <v>356</v>
      </c>
      <c r="M24" s="73" t="s">
        <v>355</v>
      </c>
    </row>
    <row r="25" spans="2:22" x14ac:dyDescent="0.2">
      <c r="B25" s="69">
        <v>0.5</v>
      </c>
      <c r="C25" s="81">
        <f>5-B25</f>
        <v>4.5</v>
      </c>
      <c r="D25" s="80">
        <f t="shared" ref="D25:L25" si="3">MAX(C25-0.5,0)</f>
        <v>4</v>
      </c>
      <c r="E25" s="80">
        <f t="shared" si="3"/>
        <v>3.5</v>
      </c>
      <c r="F25" s="80">
        <f t="shared" si="3"/>
        <v>3</v>
      </c>
      <c r="G25" s="80">
        <f t="shared" si="3"/>
        <v>2.5</v>
      </c>
      <c r="H25" s="80">
        <f t="shared" si="3"/>
        <v>2</v>
      </c>
      <c r="I25" s="80">
        <f t="shared" si="3"/>
        <v>1.5</v>
      </c>
      <c r="J25" s="80">
        <f t="shared" si="3"/>
        <v>1</v>
      </c>
      <c r="K25" s="80">
        <f t="shared" si="3"/>
        <v>0.5</v>
      </c>
      <c r="L25" s="80">
        <f t="shared" si="3"/>
        <v>0</v>
      </c>
      <c r="M25" s="81">
        <f ca="1">IF(D32=0,0,EXP(-YTM_rf*C25))</f>
        <v>0.79851621875937706</v>
      </c>
      <c r="N25" s="80">
        <f t="shared" ref="N25:V29" ca="1" si="4">IF(C25=0,0,EXP(-YTM_rf*D25))</f>
        <v>0.81873075307798182</v>
      </c>
      <c r="O25" s="80">
        <f t="shared" ca="1" si="4"/>
        <v>0.83945702076920736</v>
      </c>
      <c r="P25" s="80">
        <f t="shared" ca="1" si="4"/>
        <v>0.86070797642505781</v>
      </c>
      <c r="Q25" s="80">
        <f t="shared" ca="1" si="4"/>
        <v>0.88249690258459546</v>
      </c>
      <c r="R25" s="80">
        <f t="shared" ca="1" si="4"/>
        <v>0.90483741803595952</v>
      </c>
      <c r="S25" s="80">
        <f t="shared" ca="1" si="4"/>
        <v>0.92774348632855286</v>
      </c>
      <c r="T25" s="80">
        <f t="shared" ca="1" si="4"/>
        <v>0.95122942450071402</v>
      </c>
      <c r="U25" s="80">
        <f t="shared" ca="1" si="4"/>
        <v>0.97530991202833262</v>
      </c>
      <c r="V25" s="79">
        <f t="shared" ca="1" si="4"/>
        <v>1</v>
      </c>
    </row>
    <row r="26" spans="2:22" x14ac:dyDescent="0.2">
      <c r="B26" s="69">
        <v>1.5</v>
      </c>
      <c r="C26" s="78">
        <f>5-B26</f>
        <v>3.5</v>
      </c>
      <c r="D26" s="69">
        <f t="shared" ref="D26:L26" si="5">MAX(C26-0.5,0)</f>
        <v>3</v>
      </c>
      <c r="E26" s="69">
        <f t="shared" si="5"/>
        <v>2.5</v>
      </c>
      <c r="F26" s="69">
        <f t="shared" si="5"/>
        <v>2</v>
      </c>
      <c r="G26" s="69">
        <f t="shared" si="5"/>
        <v>1.5</v>
      </c>
      <c r="H26" s="69">
        <f t="shared" si="5"/>
        <v>1</v>
      </c>
      <c r="I26" s="69">
        <f t="shared" si="5"/>
        <v>0.5</v>
      </c>
      <c r="J26" s="69">
        <f t="shared" si="5"/>
        <v>0</v>
      </c>
      <c r="K26" s="69">
        <f t="shared" si="5"/>
        <v>0</v>
      </c>
      <c r="L26" s="69">
        <f t="shared" si="5"/>
        <v>0</v>
      </c>
      <c r="M26" s="78">
        <f ca="1">IF(D33=0,0,EXP(-YTM_rf*C26))</f>
        <v>0.83945702076920736</v>
      </c>
      <c r="N26" s="69">
        <f t="shared" ca="1" si="4"/>
        <v>0.86070797642505781</v>
      </c>
      <c r="O26" s="69">
        <f t="shared" ca="1" si="4"/>
        <v>0.88249690258459546</v>
      </c>
      <c r="P26" s="69">
        <f t="shared" ca="1" si="4"/>
        <v>0.90483741803595952</v>
      </c>
      <c r="Q26" s="69">
        <f t="shared" ca="1" si="4"/>
        <v>0.92774348632855286</v>
      </c>
      <c r="R26" s="69">
        <f t="shared" ca="1" si="4"/>
        <v>0.95122942450071402</v>
      </c>
      <c r="S26" s="69">
        <f t="shared" ca="1" si="4"/>
        <v>0.97530991202833262</v>
      </c>
      <c r="T26" s="69">
        <f t="shared" ca="1" si="4"/>
        <v>1</v>
      </c>
      <c r="U26" s="69">
        <f t="shared" ca="1" si="4"/>
        <v>0</v>
      </c>
      <c r="V26" s="77">
        <f t="shared" ca="1" si="4"/>
        <v>0</v>
      </c>
    </row>
    <row r="27" spans="2:22" x14ac:dyDescent="0.2">
      <c r="B27" s="69">
        <v>2.5</v>
      </c>
      <c r="C27" s="78">
        <f>5-B27</f>
        <v>2.5</v>
      </c>
      <c r="D27" s="69">
        <f t="shared" ref="D27:L27" si="6">MAX(C27-0.5,0)</f>
        <v>2</v>
      </c>
      <c r="E27" s="69">
        <f t="shared" si="6"/>
        <v>1.5</v>
      </c>
      <c r="F27" s="69">
        <f t="shared" si="6"/>
        <v>1</v>
      </c>
      <c r="G27" s="69">
        <f t="shared" si="6"/>
        <v>0.5</v>
      </c>
      <c r="H27" s="69">
        <f t="shared" si="6"/>
        <v>0</v>
      </c>
      <c r="I27" s="69">
        <f t="shared" si="6"/>
        <v>0</v>
      </c>
      <c r="J27" s="69">
        <f t="shared" si="6"/>
        <v>0</v>
      </c>
      <c r="K27" s="69">
        <f t="shared" si="6"/>
        <v>0</v>
      </c>
      <c r="L27" s="69">
        <f t="shared" si="6"/>
        <v>0</v>
      </c>
      <c r="M27" s="78">
        <f ca="1">IF(D34=0,0,EXP(-YTM_rf*C27))</f>
        <v>0.88249690258459546</v>
      </c>
      <c r="N27" s="69">
        <f t="shared" ca="1" si="4"/>
        <v>0.90483741803595952</v>
      </c>
      <c r="O27" s="69">
        <f t="shared" ca="1" si="4"/>
        <v>0.92774348632855286</v>
      </c>
      <c r="P27" s="69">
        <f t="shared" ca="1" si="4"/>
        <v>0.95122942450071402</v>
      </c>
      <c r="Q27" s="69">
        <f t="shared" ca="1" si="4"/>
        <v>0.97530991202833262</v>
      </c>
      <c r="R27" s="69">
        <f t="shared" ca="1" si="4"/>
        <v>1</v>
      </c>
      <c r="S27" s="69">
        <f t="shared" ca="1" si="4"/>
        <v>0</v>
      </c>
      <c r="T27" s="69">
        <f t="shared" ca="1" si="4"/>
        <v>0</v>
      </c>
      <c r="U27" s="69">
        <f t="shared" ca="1" si="4"/>
        <v>0</v>
      </c>
      <c r="V27" s="77">
        <f t="shared" ca="1" si="4"/>
        <v>0</v>
      </c>
    </row>
    <row r="28" spans="2:22" x14ac:dyDescent="0.2">
      <c r="B28" s="69">
        <v>3.5</v>
      </c>
      <c r="C28" s="78">
        <f>5-B28</f>
        <v>1.5</v>
      </c>
      <c r="D28" s="69">
        <f t="shared" ref="D28:L28" si="7">MAX(C28-0.5,0)</f>
        <v>1</v>
      </c>
      <c r="E28" s="69">
        <f t="shared" si="7"/>
        <v>0.5</v>
      </c>
      <c r="F28" s="69">
        <f t="shared" si="7"/>
        <v>0</v>
      </c>
      <c r="G28" s="69">
        <f t="shared" si="7"/>
        <v>0</v>
      </c>
      <c r="H28" s="69">
        <f t="shared" si="7"/>
        <v>0</v>
      </c>
      <c r="I28" s="69">
        <f t="shared" si="7"/>
        <v>0</v>
      </c>
      <c r="J28" s="69">
        <f t="shared" si="7"/>
        <v>0</v>
      </c>
      <c r="K28" s="69">
        <f t="shared" si="7"/>
        <v>0</v>
      </c>
      <c r="L28" s="69">
        <f t="shared" si="7"/>
        <v>0</v>
      </c>
      <c r="M28" s="78">
        <f ca="1">IF(D35=0,0,EXP(-YTM_rf*C28))</f>
        <v>0.92774348632855286</v>
      </c>
      <c r="N28" s="69">
        <f t="shared" ca="1" si="4"/>
        <v>0.95122942450071402</v>
      </c>
      <c r="O28" s="69">
        <f t="shared" ca="1" si="4"/>
        <v>0.97530991202833262</v>
      </c>
      <c r="P28" s="69">
        <f t="shared" ca="1" si="4"/>
        <v>1</v>
      </c>
      <c r="Q28" s="69">
        <f t="shared" ca="1" si="4"/>
        <v>0</v>
      </c>
      <c r="R28" s="69">
        <f t="shared" ca="1" si="4"/>
        <v>0</v>
      </c>
      <c r="S28" s="69">
        <f t="shared" ca="1" si="4"/>
        <v>0</v>
      </c>
      <c r="T28" s="69">
        <f t="shared" ca="1" si="4"/>
        <v>0</v>
      </c>
      <c r="U28" s="69">
        <f t="shared" ca="1" si="4"/>
        <v>0</v>
      </c>
      <c r="V28" s="77">
        <f t="shared" ca="1" si="4"/>
        <v>0</v>
      </c>
    </row>
    <row r="29" spans="2:22" x14ac:dyDescent="0.2">
      <c r="B29" s="69">
        <v>4.5</v>
      </c>
      <c r="C29" s="76">
        <f>5-B29</f>
        <v>0.5</v>
      </c>
      <c r="D29" s="75">
        <f t="shared" ref="D29:L29" si="8">MAX(C29-0.5,0)</f>
        <v>0</v>
      </c>
      <c r="E29" s="75">
        <f t="shared" si="8"/>
        <v>0</v>
      </c>
      <c r="F29" s="75">
        <f t="shared" si="8"/>
        <v>0</v>
      </c>
      <c r="G29" s="75">
        <f t="shared" si="8"/>
        <v>0</v>
      </c>
      <c r="H29" s="75">
        <f t="shared" si="8"/>
        <v>0</v>
      </c>
      <c r="I29" s="75">
        <f t="shared" si="8"/>
        <v>0</v>
      </c>
      <c r="J29" s="75">
        <f t="shared" si="8"/>
        <v>0</v>
      </c>
      <c r="K29" s="75">
        <f t="shared" si="8"/>
        <v>0</v>
      </c>
      <c r="L29" s="75">
        <f t="shared" si="8"/>
        <v>0</v>
      </c>
      <c r="M29" s="76">
        <f ca="1">IF(D36=0,0,EXP(-YTM_rf*C29))</f>
        <v>0.97530991202833262</v>
      </c>
      <c r="N29" s="75">
        <f t="shared" ca="1" si="4"/>
        <v>1</v>
      </c>
      <c r="O29" s="75">
        <f t="shared" ca="1" si="4"/>
        <v>0</v>
      </c>
      <c r="P29" s="75">
        <f t="shared" ca="1" si="4"/>
        <v>0</v>
      </c>
      <c r="Q29" s="75">
        <f t="shared" ca="1" si="4"/>
        <v>0</v>
      </c>
      <c r="R29" s="75">
        <f t="shared" ca="1" si="4"/>
        <v>0</v>
      </c>
      <c r="S29" s="75">
        <f t="shared" ca="1" si="4"/>
        <v>0</v>
      </c>
      <c r="T29" s="75">
        <f t="shared" ca="1" si="4"/>
        <v>0</v>
      </c>
      <c r="U29" s="75">
        <f t="shared" ca="1" si="4"/>
        <v>0</v>
      </c>
      <c r="V29" s="74">
        <f t="shared" ca="1" si="4"/>
        <v>0</v>
      </c>
    </row>
    <row r="31" spans="2:22" s="73" customFormat="1" x14ac:dyDescent="0.2">
      <c r="B31" s="73" t="s">
        <v>354</v>
      </c>
      <c r="C31" s="73" t="s">
        <v>353</v>
      </c>
      <c r="D31" s="73" t="s">
        <v>352</v>
      </c>
      <c r="E31" s="73" t="s">
        <v>351</v>
      </c>
      <c r="F31" s="73" t="s">
        <v>350</v>
      </c>
      <c r="G31" s="73" t="s">
        <v>349</v>
      </c>
      <c r="I31" s="73" t="s">
        <v>317</v>
      </c>
    </row>
    <row r="32" spans="2:22" ht="16" x14ac:dyDescent="0.2">
      <c r="B32" s="69">
        <v>0.5</v>
      </c>
      <c r="C32" s="70">
        <f ca="1">SUM(M25:V25)*CouponPmt+100*M25</f>
        <v>106.72870921346704</v>
      </c>
      <c r="D32" s="69">
        <v>40</v>
      </c>
      <c r="E32" s="70">
        <f ca="1">value_rf_-Recovery</f>
        <v>66.728709213467042</v>
      </c>
      <c r="F32" s="71">
        <f ca="1">EXP(-YTM_rf*Time_)</f>
        <v>0.97530991202833262</v>
      </c>
      <c r="G32" s="71">
        <f ca="1">Loss*pv_rf_</f>
        <v>65.081171512750728</v>
      </c>
      <c r="I32" s="72">
        <f ca="1">Eloss/lossAmount</f>
        <v>3.0340581191964006E-2</v>
      </c>
    </row>
    <row r="33" spans="2:7" x14ac:dyDescent="0.2">
      <c r="B33" s="69">
        <v>1.5</v>
      </c>
      <c r="C33" s="70">
        <f ca="1">SUM(M26:V26)*CouponPmt+100*M26</f>
        <v>105.97104849893799</v>
      </c>
      <c r="D33" s="69">
        <v>40</v>
      </c>
      <c r="E33" s="70">
        <f ca="1">value_rf_-Recovery</f>
        <v>65.971048498937989</v>
      </c>
      <c r="F33" s="71">
        <f ca="1">EXP(-YTM_rf*Time_)</f>
        <v>0.92774348632855286</v>
      </c>
      <c r="G33" s="71">
        <f ca="1">Loss*pv_rf_</f>
        <v>61.204210531154772</v>
      </c>
    </row>
    <row r="34" spans="2:7" x14ac:dyDescent="0.2">
      <c r="B34" s="69">
        <v>2.5</v>
      </c>
      <c r="C34" s="70">
        <f ca="1">SUM(M27:V27)*CouponPmt+100*M27</f>
        <v>105.17454168889401</v>
      </c>
      <c r="D34" s="69">
        <v>40</v>
      </c>
      <c r="E34" s="70">
        <f ca="1">value_rf_-Recovery</f>
        <v>65.17454168889401</v>
      </c>
      <c r="F34" s="71">
        <f ca="1">EXP(-YTM_rf*Time_)</f>
        <v>0.88249690258459546</v>
      </c>
      <c r="G34" s="71">
        <f ca="1">Loss*pv_rf_</f>
        <v>57.516331167819551</v>
      </c>
    </row>
    <row r="35" spans="2:7" x14ac:dyDescent="0.2">
      <c r="B35" s="69">
        <v>3.5</v>
      </c>
      <c r="C35" s="70">
        <f ca="1">SUM(M28:V28)*CouponPmt+100*M28</f>
        <v>104.33719710142807</v>
      </c>
      <c r="D35" s="69">
        <v>40</v>
      </c>
      <c r="E35" s="70">
        <f ca="1">value_rf_-Recovery</f>
        <v>64.337197101428075</v>
      </c>
      <c r="F35" s="71">
        <f ca="1">EXP(-YTM_rf*Time_)</f>
        <v>0.83945702076920736</v>
      </c>
      <c r="G35" s="71">
        <f ca="1">Loss*pv_rf_</f>
        <v>54.008311803406094</v>
      </c>
    </row>
    <row r="36" spans="2:7" x14ac:dyDescent="0.2">
      <c r="B36" s="69">
        <v>4.5</v>
      </c>
      <c r="C36" s="70">
        <f ca="1">SUM(M29:V29)*CouponPmt+100*M29</f>
        <v>103.45692093891826</v>
      </c>
      <c r="D36" s="69">
        <v>40</v>
      </c>
      <c r="E36" s="70">
        <f ca="1">value_rf_-Recovery</f>
        <v>63.456920938918259</v>
      </c>
      <c r="F36" s="71">
        <f ca="1">EXP(-YTM_rf*Time_)</f>
        <v>0.79851621875937706</v>
      </c>
      <c r="G36" s="71">
        <f ca="1">Loss*pv_rf_</f>
        <v>50.671380562257745</v>
      </c>
    </row>
    <row r="37" spans="2:7" x14ac:dyDescent="0.2">
      <c r="G37" s="70">
        <f ca="1">SUM(G32:G36)</f>
        <v>288.4814055773889</v>
      </c>
    </row>
  </sheetData>
  <hyperlinks>
    <hyperlink ref="A1" r:id="rId1" display="Video" xr:uid="{CEC6F26E-14FA-B04E-BF9C-975A61BA0837}"/>
  </hyperlinks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BFB4F-5D48-674F-95A8-5B690AF231D6}">
  <sheetPr codeName="Sheet64">
    <tabColor rgb="FFFF0000"/>
  </sheetPr>
  <dimension ref="A1:Z1000"/>
  <sheetViews>
    <sheetView workbookViewId="0"/>
  </sheetViews>
  <sheetFormatPr baseColWidth="10" defaultColWidth="11.1640625" defaultRowHeight="15" customHeight="1" x14ac:dyDescent="0.2"/>
  <cols>
    <col min="1" max="1" width="10.83203125" customWidth="1"/>
    <col min="2" max="2" width="12.5" customWidth="1"/>
    <col min="3" max="9" width="10.83203125" customWidth="1"/>
    <col min="10" max="10" width="11.5" customWidth="1"/>
    <col min="11" max="26" width="10.5" customWidth="1"/>
  </cols>
  <sheetData>
    <row r="1" spans="1:26" ht="25.5" customHeight="1" x14ac:dyDescent="0.3">
      <c r="A1" s="93" t="s">
        <v>404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</row>
    <row r="2" spans="1:26" ht="25.5" customHeight="1" x14ac:dyDescent="0.3">
      <c r="A2" s="93" t="s">
        <v>403</v>
      </c>
      <c r="B2" s="87" t="s">
        <v>402</v>
      </c>
      <c r="C2" s="87" t="s">
        <v>401</v>
      </c>
      <c r="D2" s="87" t="s">
        <v>400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</row>
    <row r="3" spans="1:26" ht="25.5" customHeight="1" x14ac:dyDescent="0.3">
      <c r="A3" s="93" t="s">
        <v>399</v>
      </c>
      <c r="B3" s="88">
        <f ca="1">TODAY()</f>
        <v>45442</v>
      </c>
      <c r="C3" s="87">
        <v>292.22199999999998</v>
      </c>
      <c r="D3" s="87">
        <f t="shared" ref="D3:D66" si="0">C3/C4-1</f>
        <v>-2.5526332415127029E-2</v>
      </c>
      <c r="E3" s="87"/>
      <c r="F3" s="87"/>
      <c r="G3" s="87"/>
      <c r="H3" s="87"/>
      <c r="I3" s="87" t="s">
        <v>398</v>
      </c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</row>
    <row r="4" spans="1:26" ht="25.5" customHeight="1" x14ac:dyDescent="0.3">
      <c r="A4" s="87"/>
      <c r="B4" s="88">
        <f t="shared" ref="B4:B67" ca="1" si="1">B3-1</f>
        <v>45441</v>
      </c>
      <c r="C4" s="87">
        <v>299.87675369847648</v>
      </c>
      <c r="D4" s="87">
        <f t="shared" si="0"/>
        <v>-1.8032875441995944E-2</v>
      </c>
      <c r="E4" s="87"/>
      <c r="F4" s="87"/>
      <c r="G4" s="87"/>
      <c r="H4" s="87"/>
      <c r="I4" s="87" t="s">
        <v>397</v>
      </c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</row>
    <row r="5" spans="1:26" ht="25.5" customHeight="1" x14ac:dyDescent="0.3">
      <c r="A5" s="87"/>
      <c r="B5" s="88">
        <f t="shared" ca="1" si="1"/>
        <v>45440</v>
      </c>
      <c r="C5" s="87">
        <v>305.38369992117083</v>
      </c>
      <c r="D5" s="87">
        <f t="shared" si="0"/>
        <v>-9.6291439750788577E-3</v>
      </c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</row>
    <row r="6" spans="1:26" ht="25.5" customHeight="1" x14ac:dyDescent="0.3">
      <c r="A6" s="87"/>
      <c r="B6" s="88">
        <f t="shared" ca="1" si="1"/>
        <v>45439</v>
      </c>
      <c r="C6" s="87">
        <v>308.35287414140782</v>
      </c>
      <c r="D6" s="87">
        <f t="shared" si="0"/>
        <v>-1.031387560122532E-2</v>
      </c>
      <c r="E6" s="87"/>
      <c r="F6" s="87"/>
      <c r="G6" s="87"/>
      <c r="H6" s="87"/>
      <c r="I6" s="87" t="s">
        <v>396</v>
      </c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</row>
    <row r="7" spans="1:26" ht="25.5" customHeight="1" x14ac:dyDescent="0.3">
      <c r="A7" s="87"/>
      <c r="B7" s="88">
        <f t="shared" ca="1" si="1"/>
        <v>45438</v>
      </c>
      <c r="C7" s="87">
        <v>311.56633051587886</v>
      </c>
      <c r="D7" s="87">
        <f t="shared" si="0"/>
        <v>-4.4472037819511812E-3</v>
      </c>
      <c r="E7" s="87"/>
      <c r="F7" s="87"/>
      <c r="G7" s="87"/>
      <c r="H7" s="87"/>
      <c r="I7" s="87" t="s">
        <v>395</v>
      </c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</row>
    <row r="8" spans="1:26" ht="25.5" customHeight="1" x14ac:dyDescent="0.3">
      <c r="A8" s="87"/>
      <c r="B8" s="88">
        <f t="shared" ca="1" si="1"/>
        <v>45437</v>
      </c>
      <c r="C8" s="87">
        <v>312.95811904649474</v>
      </c>
      <c r="D8" s="87">
        <f t="shared" si="0"/>
        <v>9.3128382158083056E-3</v>
      </c>
      <c r="E8" s="87"/>
      <c r="F8" s="8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/>
      <c r="W8" s="87"/>
      <c r="X8" s="87"/>
      <c r="Y8" s="87"/>
      <c r="Z8" s="87"/>
    </row>
    <row r="9" spans="1:26" ht="25.5" customHeight="1" x14ac:dyDescent="0.3">
      <c r="A9" s="87"/>
      <c r="B9" s="88">
        <f t="shared" ca="1" si="1"/>
        <v>45436</v>
      </c>
      <c r="C9" s="87">
        <v>310.07048280463761</v>
      </c>
      <c r="D9" s="87">
        <f t="shared" si="0"/>
        <v>5.5169639582342E-3</v>
      </c>
      <c r="E9" s="87"/>
      <c r="F9" s="87"/>
      <c r="G9" s="87"/>
      <c r="H9" s="87"/>
      <c r="I9" s="87" t="s">
        <v>394</v>
      </c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</row>
    <row r="10" spans="1:26" ht="25.5" customHeight="1" x14ac:dyDescent="0.3">
      <c r="A10" s="87"/>
      <c r="B10" s="88">
        <f t="shared" ca="1" si="1"/>
        <v>45435</v>
      </c>
      <c r="C10" s="87">
        <v>308.36922092695482</v>
      </c>
      <c r="D10" s="87">
        <f t="shared" si="0"/>
        <v>-1.4296912793861805E-2</v>
      </c>
      <c r="E10" s="87"/>
      <c r="F10" s="87"/>
      <c r="G10" s="87"/>
      <c r="H10" s="87"/>
      <c r="I10" s="87" t="s">
        <v>393</v>
      </c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  <c r="Z10" s="87"/>
    </row>
    <row r="11" spans="1:26" ht="25.5" customHeight="1" x14ac:dyDescent="0.3">
      <c r="A11" s="87"/>
      <c r="B11" s="88">
        <f t="shared" ca="1" si="1"/>
        <v>45434</v>
      </c>
      <c r="C11" s="87">
        <v>312.84189420669446</v>
      </c>
      <c r="D11" s="87">
        <f t="shared" si="0"/>
        <v>-3.9693273053209022E-2</v>
      </c>
      <c r="E11" s="87"/>
      <c r="F11" s="87"/>
      <c r="G11" s="87"/>
      <c r="H11" s="87"/>
      <c r="I11" s="87" t="s">
        <v>392</v>
      </c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</row>
    <row r="12" spans="1:26" ht="25.5" customHeight="1" x14ac:dyDescent="0.3">
      <c r="A12" s="87"/>
      <c r="B12" s="88">
        <f t="shared" ca="1" si="1"/>
        <v>45433</v>
      </c>
      <c r="C12" s="87">
        <v>325.77288633741762</v>
      </c>
      <c r="D12" s="87">
        <f t="shared" si="0"/>
        <v>1.1137401932804547E-2</v>
      </c>
      <c r="E12" s="87"/>
      <c r="F12" s="87"/>
      <c r="G12" s="87"/>
      <c r="H12" s="87"/>
      <c r="I12" s="87"/>
      <c r="J12" s="87" t="s">
        <v>391</v>
      </c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</row>
    <row r="13" spans="1:26" ht="25.5" customHeight="1" x14ac:dyDescent="0.3">
      <c r="A13" s="87"/>
      <c r="B13" s="88">
        <f t="shared" ca="1" si="1"/>
        <v>45432</v>
      </c>
      <c r="C13" s="87">
        <v>322.18458709439267</v>
      </c>
      <c r="D13" s="87">
        <f t="shared" si="0"/>
        <v>-1.0706565323455486E-2</v>
      </c>
      <c r="E13" s="87"/>
      <c r="F13" s="87"/>
      <c r="G13" s="87"/>
      <c r="H13" s="87"/>
      <c r="I13" s="87"/>
      <c r="J13" s="87" t="s">
        <v>390</v>
      </c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</row>
    <row r="14" spans="1:26" ht="25.5" customHeight="1" x14ac:dyDescent="0.3">
      <c r="A14" s="87"/>
      <c r="B14" s="88">
        <f t="shared" ca="1" si="1"/>
        <v>45431</v>
      </c>
      <c r="C14" s="87">
        <v>325.67140931217529</v>
      </c>
      <c r="D14" s="87">
        <f t="shared" si="0"/>
        <v>-3.7002360231820353E-3</v>
      </c>
      <c r="E14" s="87"/>
      <c r="F14" s="87"/>
      <c r="G14" s="87"/>
      <c r="H14" s="87"/>
      <c r="I14" s="87"/>
      <c r="J14" s="87" t="s">
        <v>389</v>
      </c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</row>
    <row r="15" spans="1:26" ht="25.5" customHeight="1" x14ac:dyDescent="0.3">
      <c r="A15" s="87"/>
      <c r="B15" s="88">
        <f t="shared" ca="1" si="1"/>
        <v>45430</v>
      </c>
      <c r="C15" s="87">
        <v>326.88094596372207</v>
      </c>
      <c r="D15" s="87">
        <f t="shared" si="0"/>
        <v>4.5410733419997129E-2</v>
      </c>
      <c r="E15" s="87"/>
      <c r="F15" s="87"/>
      <c r="G15" s="87"/>
      <c r="H15" s="87"/>
      <c r="I15" s="87" t="s">
        <v>388</v>
      </c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</row>
    <row r="16" spans="1:26" ht="25.5" customHeight="1" x14ac:dyDescent="0.3">
      <c r="A16" s="87"/>
      <c r="B16" s="88">
        <f t="shared" ca="1" si="1"/>
        <v>45429</v>
      </c>
      <c r="C16" s="87">
        <v>312.68183453057833</v>
      </c>
      <c r="D16" s="87">
        <f t="shared" si="0"/>
        <v>-1.6881702310926672E-2</v>
      </c>
      <c r="E16" s="87"/>
      <c r="F16" s="87"/>
      <c r="G16" s="87"/>
      <c r="H16" s="87"/>
      <c r="I16" s="87"/>
      <c r="J16" s="87" t="s">
        <v>387</v>
      </c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</row>
    <row r="17" spans="1:26" ht="25.5" customHeight="1" x14ac:dyDescent="0.3">
      <c r="A17" s="87"/>
      <c r="B17" s="88">
        <f t="shared" ca="1" si="1"/>
        <v>45428</v>
      </c>
      <c r="C17" s="87">
        <v>318.05107815160295</v>
      </c>
      <c r="D17" s="87">
        <f t="shared" si="0"/>
        <v>-4.0613503643678217E-2</v>
      </c>
      <c r="E17" s="87"/>
      <c r="F17" s="87"/>
      <c r="G17" s="87"/>
      <c r="H17" s="87"/>
      <c r="I17" s="87"/>
      <c r="J17" s="87" t="s">
        <v>386</v>
      </c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</row>
    <row r="18" spans="1:26" ht="25.5" customHeight="1" x14ac:dyDescent="0.3">
      <c r="A18" s="87"/>
      <c r="B18" s="88">
        <f t="shared" ca="1" si="1"/>
        <v>45427</v>
      </c>
      <c r="C18" s="87">
        <v>331.51506651337826</v>
      </c>
      <c r="D18" s="87">
        <f t="shared" si="0"/>
        <v>-8.7930914167119179E-3</v>
      </c>
      <c r="E18" s="87"/>
      <c r="F18" s="87"/>
      <c r="G18" s="87"/>
      <c r="H18" s="87"/>
      <c r="I18" s="87" t="s">
        <v>385</v>
      </c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</row>
    <row r="19" spans="1:26" ht="25.5" customHeight="1" x14ac:dyDescent="0.3">
      <c r="A19" s="87"/>
      <c r="B19" s="88">
        <f t="shared" ca="1" si="1"/>
        <v>45426</v>
      </c>
      <c r="C19" s="87">
        <v>334.45596841854746</v>
      </c>
      <c r="D19" s="87">
        <f t="shared" si="0"/>
        <v>-8.5161547201935139E-3</v>
      </c>
      <c r="E19" s="87"/>
      <c r="F19" s="87"/>
      <c r="G19" s="87"/>
      <c r="H19" s="87"/>
      <c r="I19" s="87" t="s">
        <v>384</v>
      </c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</row>
    <row r="20" spans="1:26" ht="25.5" customHeight="1" x14ac:dyDescent="0.3">
      <c r="A20" s="87"/>
      <c r="B20" s="88">
        <f t="shared" ca="1" si="1"/>
        <v>45425</v>
      </c>
      <c r="C20" s="87">
        <v>337.32871192082882</v>
      </c>
      <c r="D20" s="87">
        <f t="shared" si="0"/>
        <v>3.9410218837230282E-3</v>
      </c>
      <c r="E20" s="87"/>
      <c r="F20" s="87"/>
      <c r="G20" s="87"/>
      <c r="H20" s="87"/>
      <c r="I20" s="87"/>
      <c r="J20" s="87" t="s">
        <v>383</v>
      </c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</row>
    <row r="21" spans="1:26" ht="25.5" customHeight="1" x14ac:dyDescent="0.3">
      <c r="A21" s="87"/>
      <c r="B21" s="88">
        <f t="shared" ca="1" si="1"/>
        <v>45424</v>
      </c>
      <c r="C21" s="87">
        <v>336.00451079077271</v>
      </c>
      <c r="D21" s="87">
        <f t="shared" si="0"/>
        <v>-2.8415133040152862E-2</v>
      </c>
      <c r="E21" s="87"/>
      <c r="F21" s="87"/>
      <c r="G21" s="87"/>
      <c r="H21" s="87"/>
      <c r="I21" s="87"/>
      <c r="J21" s="87" t="s">
        <v>382</v>
      </c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</row>
    <row r="22" spans="1:26" ht="25.5" customHeight="1" x14ac:dyDescent="0.3">
      <c r="A22" s="87"/>
      <c r="B22" s="88">
        <f t="shared" ca="1" si="1"/>
        <v>45423</v>
      </c>
      <c r="C22" s="87">
        <v>345.83135474531719</v>
      </c>
      <c r="D22" s="87">
        <f t="shared" si="0"/>
        <v>-2.4650669993876106E-2</v>
      </c>
      <c r="E22" s="87"/>
      <c r="F22" s="87"/>
      <c r="G22" s="87"/>
      <c r="H22" s="87"/>
      <c r="I22" s="87" t="s">
        <v>381</v>
      </c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  <c r="Z22" s="87"/>
    </row>
    <row r="23" spans="1:26" ht="25.5" customHeight="1" x14ac:dyDescent="0.3">
      <c r="A23" s="87"/>
      <c r="B23" s="88">
        <f t="shared" ca="1" si="1"/>
        <v>45422</v>
      </c>
      <c r="C23" s="87">
        <v>354.57178685214848</v>
      </c>
      <c r="D23" s="87">
        <f t="shared" si="0"/>
        <v>-1.0152081089632836E-2</v>
      </c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</row>
    <row r="24" spans="1:26" ht="25.5" customHeight="1" x14ac:dyDescent="0.3">
      <c r="A24" s="87"/>
      <c r="B24" s="88">
        <f t="shared" ca="1" si="1"/>
        <v>45421</v>
      </c>
      <c r="C24" s="87">
        <v>358.20834703826426</v>
      </c>
      <c r="D24" s="87">
        <f t="shared" si="0"/>
        <v>1.1065332861161403E-2</v>
      </c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  <c r="Z24" s="87"/>
    </row>
    <row r="25" spans="1:26" ht="25.5" customHeight="1" x14ac:dyDescent="0.3">
      <c r="A25" s="87"/>
      <c r="B25" s="88">
        <f t="shared" ca="1" si="1"/>
        <v>45420</v>
      </c>
      <c r="C25" s="87">
        <v>354.28803203507039</v>
      </c>
      <c r="D25" s="87">
        <f t="shared" si="0"/>
        <v>-3.4334355895832558E-2</v>
      </c>
      <c r="E25" s="87"/>
      <c r="F25" s="87"/>
      <c r="G25" s="87"/>
      <c r="H25" s="87"/>
      <c r="I25" s="87" t="s">
        <v>380</v>
      </c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  <c r="Z25" s="87"/>
    </row>
    <row r="26" spans="1:26" ht="25.5" customHeight="1" x14ac:dyDescent="0.3">
      <c r="A26" s="87"/>
      <c r="B26" s="88">
        <f t="shared" ca="1" si="1"/>
        <v>45419</v>
      </c>
      <c r="C26" s="87">
        <v>366.88478480948521</v>
      </c>
      <c r="D26" s="87">
        <f t="shared" si="0"/>
        <v>3.9446665685926474E-2</v>
      </c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</row>
    <row r="27" spans="1:26" ht="25.5" customHeight="1" x14ac:dyDescent="0.3">
      <c r="A27" s="87"/>
      <c r="B27" s="88">
        <f t="shared" ca="1" si="1"/>
        <v>45418</v>
      </c>
      <c r="C27" s="87">
        <v>352.9616255658288</v>
      </c>
      <c r="D27" s="87">
        <f t="shared" si="0"/>
        <v>1.7024012947722378E-2</v>
      </c>
      <c r="E27" s="87"/>
      <c r="F27" s="87"/>
      <c r="G27" s="87"/>
      <c r="H27" s="87"/>
      <c r="I27" s="92"/>
      <c r="J27" s="87" t="s">
        <v>379</v>
      </c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  <c r="Z27" s="87"/>
    </row>
    <row r="28" spans="1:26" ht="25.5" customHeight="1" x14ac:dyDescent="0.3">
      <c r="A28" s="87"/>
      <c r="B28" s="88">
        <f t="shared" ca="1" si="1"/>
        <v>45417</v>
      </c>
      <c r="C28" s="87">
        <v>347.05338425865853</v>
      </c>
      <c r="D28" s="87">
        <f t="shared" si="0"/>
        <v>-1.3032528156071144E-2</v>
      </c>
      <c r="E28" s="87"/>
      <c r="F28" s="87"/>
      <c r="G28" s="87"/>
      <c r="H28" s="87"/>
      <c r="I28" s="91">
        <v>0.01</v>
      </c>
      <c r="J28" s="87" t="s">
        <v>378</v>
      </c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7"/>
    </row>
    <row r="29" spans="1:26" ht="25.5" customHeight="1" x14ac:dyDescent="0.3">
      <c r="A29" s="87"/>
      <c r="B29" s="88">
        <f t="shared" ca="1" si="1"/>
        <v>45416</v>
      </c>
      <c r="C29" s="87">
        <v>351.63609152211126</v>
      </c>
      <c r="D29" s="87">
        <f t="shared" si="0"/>
        <v>-9.5274447191071587E-3</v>
      </c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7"/>
    </row>
    <row r="30" spans="1:26" ht="25.5" customHeight="1" x14ac:dyDescent="0.3">
      <c r="A30" s="87"/>
      <c r="B30" s="88">
        <f t="shared" ca="1" si="1"/>
        <v>45415</v>
      </c>
      <c r="C30" s="87">
        <v>355.01851075761419</v>
      </c>
      <c r="D30" s="87">
        <f t="shared" si="0"/>
        <v>2.3502526008592373E-2</v>
      </c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</row>
    <row r="31" spans="1:26" ht="25.5" customHeight="1" x14ac:dyDescent="0.3">
      <c r="A31" s="87"/>
      <c r="B31" s="88">
        <f t="shared" ca="1" si="1"/>
        <v>45414</v>
      </c>
      <c r="C31" s="87">
        <v>346.86627705951923</v>
      </c>
      <c r="D31" s="87">
        <f t="shared" si="0"/>
        <v>5.7520298784607959E-3</v>
      </c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</row>
    <row r="32" spans="1:26" ht="25.5" customHeight="1" x14ac:dyDescent="0.3">
      <c r="A32" s="87"/>
      <c r="B32" s="88">
        <f t="shared" ca="1" si="1"/>
        <v>45413</v>
      </c>
      <c r="C32" s="87">
        <v>344.88250260000569</v>
      </c>
      <c r="D32" s="87">
        <f t="shared" si="0"/>
        <v>4.349031496788669E-3</v>
      </c>
      <c r="E32" s="87"/>
      <c r="F32" s="87"/>
      <c r="G32" s="87"/>
      <c r="H32" s="87"/>
      <c r="I32" s="91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</row>
    <row r="33" spans="1:26" ht="25.5" customHeight="1" x14ac:dyDescent="0.3">
      <c r="A33" s="87"/>
      <c r="B33" s="88">
        <f t="shared" ca="1" si="1"/>
        <v>45412</v>
      </c>
      <c r="C33" s="87">
        <v>343.38909262054523</v>
      </c>
      <c r="D33" s="87">
        <f t="shared" si="0"/>
        <v>-1.4508167264670191E-2</v>
      </c>
      <c r="E33" s="87"/>
      <c r="F33" s="87"/>
      <c r="G33" s="87"/>
      <c r="H33" s="87"/>
      <c r="I33" s="91">
        <v>0.05</v>
      </c>
      <c r="J33" s="87">
        <f t="shared" ref="J33:J51" si="2">_xlfn.BINOM.INV($I$27,$I$28,I33)</f>
        <v>0</v>
      </c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</row>
    <row r="34" spans="1:26" ht="25.5" customHeight="1" x14ac:dyDescent="0.3">
      <c r="A34" s="87"/>
      <c r="B34" s="88">
        <f t="shared" ca="1" si="1"/>
        <v>45411</v>
      </c>
      <c r="C34" s="87">
        <v>348.44438199699221</v>
      </c>
      <c r="D34" s="87">
        <f t="shared" si="0"/>
        <v>-1.9587212406853571E-2</v>
      </c>
      <c r="E34" s="87"/>
      <c r="F34" s="87"/>
      <c r="G34" s="87"/>
      <c r="H34" s="87"/>
      <c r="I34" s="87">
        <v>0.1</v>
      </c>
      <c r="J34" s="87">
        <f t="shared" si="2"/>
        <v>0</v>
      </c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</row>
    <row r="35" spans="1:26" ht="25.5" customHeight="1" x14ac:dyDescent="0.3">
      <c r="A35" s="87"/>
      <c r="B35" s="88">
        <f t="shared" ca="1" si="1"/>
        <v>45410</v>
      </c>
      <c r="C35" s="87">
        <v>355.40579071025979</v>
      </c>
      <c r="D35" s="87">
        <f t="shared" si="0"/>
        <v>-3.0537713021695501E-3</v>
      </c>
      <c r="E35" s="87"/>
      <c r="F35" s="87"/>
      <c r="G35" s="87"/>
      <c r="H35" s="87"/>
      <c r="I35" s="91">
        <v>0.15</v>
      </c>
      <c r="J35" s="87">
        <f t="shared" si="2"/>
        <v>0</v>
      </c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</row>
    <row r="36" spans="1:26" ht="25.5" customHeight="1" x14ac:dyDescent="0.3">
      <c r="A36" s="87"/>
      <c r="B36" s="88">
        <f t="shared" ca="1" si="1"/>
        <v>45409</v>
      </c>
      <c r="C36" s="87">
        <v>356.49444321031837</v>
      </c>
      <c r="D36" s="87">
        <f t="shared" si="0"/>
        <v>-9.0637243140994084E-3</v>
      </c>
      <c r="E36" s="87"/>
      <c r="F36" s="87"/>
      <c r="G36" s="87"/>
      <c r="H36" s="87"/>
      <c r="I36" s="87">
        <v>0.2</v>
      </c>
      <c r="J36" s="87">
        <f t="shared" si="2"/>
        <v>0</v>
      </c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</row>
    <row r="37" spans="1:26" ht="25.5" customHeight="1" x14ac:dyDescent="0.3">
      <c r="A37" s="87"/>
      <c r="B37" s="88">
        <f t="shared" ca="1" si="1"/>
        <v>45408</v>
      </c>
      <c r="C37" s="87">
        <v>359.75516484504726</v>
      </c>
      <c r="D37" s="87">
        <f t="shared" si="0"/>
        <v>-2.3178944785344879E-2</v>
      </c>
      <c r="E37" s="87"/>
      <c r="F37" s="87"/>
      <c r="G37" s="87"/>
      <c r="H37" s="87"/>
      <c r="I37" s="91">
        <v>0.25</v>
      </c>
      <c r="J37" s="87">
        <f t="shared" si="2"/>
        <v>0</v>
      </c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  <c r="Z37" s="87"/>
    </row>
    <row r="38" spans="1:26" ht="25.5" customHeight="1" x14ac:dyDescent="0.3">
      <c r="A38" s="87"/>
      <c r="B38" s="88">
        <f t="shared" ca="1" si="1"/>
        <v>45407</v>
      </c>
      <c r="C38" s="87">
        <v>368.29177967093631</v>
      </c>
      <c r="D38" s="87">
        <f t="shared" si="0"/>
        <v>-2.5018004698962981E-2</v>
      </c>
      <c r="E38" s="87"/>
      <c r="F38" s="87"/>
      <c r="G38" s="87"/>
      <c r="H38" s="87"/>
      <c r="I38" s="87">
        <v>0.3</v>
      </c>
      <c r="J38" s="87">
        <f t="shared" si="2"/>
        <v>0</v>
      </c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</row>
    <row r="39" spans="1:26" ht="25.5" customHeight="1" x14ac:dyDescent="0.3">
      <c r="A39" s="87"/>
      <c r="B39" s="88">
        <f t="shared" ca="1" si="1"/>
        <v>45406</v>
      </c>
      <c r="C39" s="87">
        <v>377.74213415830508</v>
      </c>
      <c r="D39" s="87">
        <f t="shared" si="0"/>
        <v>-6.230656805526702E-3</v>
      </c>
      <c r="E39" s="87"/>
      <c r="F39" s="87"/>
      <c r="G39" s="87"/>
      <c r="H39" s="87"/>
      <c r="I39" s="91">
        <v>0.35</v>
      </c>
      <c r="J39" s="87">
        <f t="shared" si="2"/>
        <v>0</v>
      </c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  <c r="Z39" s="87"/>
    </row>
    <row r="40" spans="1:26" ht="25.5" customHeight="1" x14ac:dyDescent="0.3">
      <c r="A40" s="87"/>
      <c r="B40" s="88">
        <f t="shared" ca="1" si="1"/>
        <v>45405</v>
      </c>
      <c r="C40" s="87">
        <v>380.11047205788452</v>
      </c>
      <c r="D40" s="87">
        <f t="shared" si="0"/>
        <v>-2.568066735593777E-2</v>
      </c>
      <c r="E40" s="87"/>
      <c r="F40" s="87"/>
      <c r="G40" s="87"/>
      <c r="H40" s="87"/>
      <c r="I40" s="87">
        <v>0.4</v>
      </c>
      <c r="J40" s="87">
        <f t="shared" si="2"/>
        <v>0</v>
      </c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  <c r="Z40" s="87"/>
    </row>
    <row r="41" spans="1:26" ht="25.5" customHeight="1" x14ac:dyDescent="0.3">
      <c r="A41" s="87"/>
      <c r="B41" s="88">
        <f t="shared" ca="1" si="1"/>
        <v>45404</v>
      </c>
      <c r="C41" s="87">
        <v>390.12925159388811</v>
      </c>
      <c r="D41" s="87">
        <f t="shared" si="0"/>
        <v>-3.7696369593496204E-3</v>
      </c>
      <c r="E41" s="87"/>
      <c r="F41" s="87"/>
      <c r="G41" s="87"/>
      <c r="H41" s="87"/>
      <c r="I41" s="91">
        <v>0.45</v>
      </c>
      <c r="J41" s="87">
        <f t="shared" si="2"/>
        <v>0</v>
      </c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</row>
    <row r="42" spans="1:26" ht="25.5" customHeight="1" x14ac:dyDescent="0.3">
      <c r="A42" s="87"/>
      <c r="B42" s="88">
        <f t="shared" ca="1" si="1"/>
        <v>45403</v>
      </c>
      <c r="C42" s="87">
        <v>391.60546201699054</v>
      </c>
      <c r="D42" s="87">
        <f t="shared" si="0"/>
        <v>2.621591297242043E-3</v>
      </c>
      <c r="E42" s="87"/>
      <c r="F42" s="87"/>
      <c r="G42" s="87"/>
      <c r="H42" s="87"/>
      <c r="I42" s="87">
        <v>0.5</v>
      </c>
      <c r="J42" s="87">
        <f t="shared" si="2"/>
        <v>0</v>
      </c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7"/>
    </row>
    <row r="43" spans="1:26" ht="25.5" customHeight="1" x14ac:dyDescent="0.3">
      <c r="A43" s="87"/>
      <c r="B43" s="88">
        <f t="shared" ca="1" si="1"/>
        <v>45402</v>
      </c>
      <c r="C43" s="87">
        <v>390.58151691139204</v>
      </c>
      <c r="D43" s="87">
        <f t="shared" si="0"/>
        <v>8.9592301394694207E-3</v>
      </c>
      <c r="E43" s="87"/>
      <c r="F43" s="87"/>
      <c r="G43" s="87"/>
      <c r="H43" s="87"/>
      <c r="I43" s="91">
        <v>0.55000000000000004</v>
      </c>
      <c r="J43" s="87">
        <f t="shared" si="2"/>
        <v>0</v>
      </c>
      <c r="K43" s="87"/>
      <c r="L43" s="87"/>
      <c r="M43" s="87"/>
      <c r="N43" s="87"/>
      <c r="O43" s="87"/>
      <c r="P43" s="87"/>
      <c r="Q43" s="87"/>
      <c r="R43" s="87"/>
      <c r="S43" s="87"/>
      <c r="T43" s="87"/>
      <c r="U43" s="87"/>
      <c r="V43" s="87"/>
      <c r="W43" s="87"/>
      <c r="X43" s="87"/>
      <c r="Y43" s="87"/>
      <c r="Z43" s="87"/>
    </row>
    <row r="44" spans="1:26" ht="25.5" customHeight="1" x14ac:dyDescent="0.3">
      <c r="A44" s="87"/>
      <c r="B44" s="88">
        <f t="shared" ca="1" si="1"/>
        <v>45401</v>
      </c>
      <c r="C44" s="87">
        <v>387.11327994630818</v>
      </c>
      <c r="D44" s="87">
        <f t="shared" si="0"/>
        <v>-1.1722731508837292E-2</v>
      </c>
      <c r="E44" s="87"/>
      <c r="F44" s="87"/>
      <c r="G44" s="87"/>
      <c r="H44" s="87"/>
      <c r="I44" s="87">
        <v>0.6</v>
      </c>
      <c r="J44" s="87">
        <f t="shared" si="2"/>
        <v>0</v>
      </c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</row>
    <row r="45" spans="1:26" ht="25.5" customHeight="1" x14ac:dyDescent="0.3">
      <c r="A45" s="87"/>
      <c r="B45" s="88">
        <f t="shared" ca="1" si="1"/>
        <v>45400</v>
      </c>
      <c r="C45" s="87">
        <v>391.70513406356849</v>
      </c>
      <c r="D45" s="87">
        <f t="shared" si="0"/>
        <v>1.5505517045756312E-2</v>
      </c>
      <c r="E45" s="87"/>
      <c r="F45" s="87"/>
      <c r="G45" s="87"/>
      <c r="H45" s="87"/>
      <c r="I45" s="91">
        <v>0.65</v>
      </c>
      <c r="J45" s="87">
        <f t="shared" si="2"/>
        <v>0</v>
      </c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</row>
    <row r="46" spans="1:26" ht="25.5" customHeight="1" x14ac:dyDescent="0.3">
      <c r="A46" s="87"/>
      <c r="B46" s="88">
        <f t="shared" ca="1" si="1"/>
        <v>45399</v>
      </c>
      <c r="C46" s="87">
        <v>385.72427967018041</v>
      </c>
      <c r="D46" s="87">
        <f t="shared" si="0"/>
        <v>5.7105265810140082E-3</v>
      </c>
      <c r="E46" s="87"/>
      <c r="F46" s="87"/>
      <c r="G46" s="87"/>
      <c r="H46" s="87"/>
      <c r="I46" s="87">
        <v>0.7</v>
      </c>
      <c r="J46" s="87">
        <f t="shared" si="2"/>
        <v>0</v>
      </c>
      <c r="K46" s="87"/>
      <c r="L46" s="87"/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</row>
    <row r="47" spans="1:26" ht="25.5" customHeight="1" x14ac:dyDescent="0.3">
      <c r="A47" s="87"/>
      <c r="B47" s="88">
        <f t="shared" ca="1" si="1"/>
        <v>45398</v>
      </c>
      <c r="C47" s="87">
        <v>383.53409800877603</v>
      </c>
      <c r="D47" s="87">
        <f t="shared" si="0"/>
        <v>5.9665811252123113E-3</v>
      </c>
      <c r="E47" s="87"/>
      <c r="F47" s="87"/>
      <c r="G47" s="87"/>
      <c r="H47" s="87"/>
      <c r="I47" s="91">
        <v>0.75</v>
      </c>
      <c r="J47" s="87">
        <f t="shared" si="2"/>
        <v>0</v>
      </c>
      <c r="K47" s="87"/>
      <c r="L47" s="87"/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  <c r="Z47" s="87"/>
    </row>
    <row r="48" spans="1:26" ht="25.5" customHeight="1" x14ac:dyDescent="0.3">
      <c r="A48" s="87"/>
      <c r="B48" s="88">
        <f t="shared" ca="1" si="1"/>
        <v>45397</v>
      </c>
      <c r="C48" s="87">
        <v>381.25928356365318</v>
      </c>
      <c r="D48" s="87">
        <f t="shared" si="0"/>
        <v>9.2489538840689889E-4</v>
      </c>
      <c r="E48" s="87"/>
      <c r="F48" s="87"/>
      <c r="G48" s="87"/>
      <c r="H48" s="87"/>
      <c r="I48" s="87">
        <v>0.8</v>
      </c>
      <c r="J48" s="87">
        <f t="shared" si="2"/>
        <v>0</v>
      </c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</row>
    <row r="49" spans="1:26" ht="25.5" customHeight="1" x14ac:dyDescent="0.3">
      <c r="A49" s="87"/>
      <c r="B49" s="88">
        <f t="shared" ca="1" si="1"/>
        <v>45396</v>
      </c>
      <c r="C49" s="87">
        <v>380.90698445032308</v>
      </c>
      <c r="D49" s="87">
        <f t="shared" si="0"/>
        <v>6.5813814680109051E-3</v>
      </c>
      <c r="E49" s="87"/>
      <c r="F49" s="87"/>
      <c r="G49" s="87"/>
      <c r="H49" s="87"/>
      <c r="I49" s="91">
        <v>0.85</v>
      </c>
      <c r="J49" s="87">
        <f t="shared" si="2"/>
        <v>0</v>
      </c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</row>
    <row r="50" spans="1:26" ht="25.5" customHeight="1" x14ac:dyDescent="0.3">
      <c r="A50" s="87"/>
      <c r="B50" s="88">
        <f t="shared" ca="1" si="1"/>
        <v>45395</v>
      </c>
      <c r="C50" s="87">
        <v>378.41648123354275</v>
      </c>
      <c r="D50" s="87">
        <f t="shared" si="0"/>
        <v>2.6087665993202558E-2</v>
      </c>
      <c r="E50" s="87"/>
      <c r="F50" s="87"/>
      <c r="G50" s="87"/>
      <c r="H50" s="87"/>
      <c r="I50" s="87">
        <v>0.9</v>
      </c>
      <c r="J50" s="87">
        <f t="shared" si="2"/>
        <v>0</v>
      </c>
      <c r="K50" s="87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  <c r="Z50" s="87"/>
    </row>
    <row r="51" spans="1:26" ht="25.5" customHeight="1" x14ac:dyDescent="0.3">
      <c r="A51" s="87"/>
      <c r="B51" s="88">
        <f t="shared" ca="1" si="1"/>
        <v>45394</v>
      </c>
      <c r="C51" s="87">
        <v>368.79546823833431</v>
      </c>
      <c r="D51" s="87">
        <f t="shared" si="0"/>
        <v>5.7589890955322964E-4</v>
      </c>
      <c r="E51" s="87"/>
      <c r="F51" s="87"/>
      <c r="G51" s="87"/>
      <c r="H51" s="87"/>
      <c r="I51" s="91">
        <v>0.95</v>
      </c>
      <c r="J51" s="87">
        <f t="shared" si="2"/>
        <v>0</v>
      </c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</row>
    <row r="52" spans="1:26" ht="25.5" customHeight="1" x14ac:dyDescent="0.3">
      <c r="A52" s="87"/>
      <c r="B52" s="88">
        <f t="shared" ca="1" si="1"/>
        <v>45393</v>
      </c>
      <c r="C52" s="87">
        <v>368.58320157446792</v>
      </c>
      <c r="D52" s="87">
        <f t="shared" si="0"/>
        <v>1.5170302596134944E-2</v>
      </c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</row>
    <row r="53" spans="1:26" ht="25.5" customHeight="1" x14ac:dyDescent="0.3">
      <c r="A53" s="87"/>
      <c r="B53" s="88">
        <f t="shared" ca="1" si="1"/>
        <v>45392</v>
      </c>
      <c r="C53" s="87">
        <v>363.07524031374402</v>
      </c>
      <c r="D53" s="87">
        <f t="shared" si="0"/>
        <v>-5.1230468996610323E-3</v>
      </c>
      <c r="E53" s="87"/>
      <c r="F53" s="87"/>
      <c r="G53" s="87"/>
      <c r="H53" s="87"/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</row>
    <row r="54" spans="1:26" ht="25.5" customHeight="1" x14ac:dyDescent="0.3">
      <c r="A54" s="87"/>
      <c r="B54" s="88">
        <f t="shared" ca="1" si="1"/>
        <v>45391</v>
      </c>
      <c r="C54" s="87">
        <v>364.94486999853723</v>
      </c>
      <c r="D54" s="87">
        <f t="shared" si="0"/>
        <v>-2.6940773172622223E-2</v>
      </c>
      <c r="E54" s="87"/>
      <c r="F54" s="87"/>
      <c r="G54" s="87"/>
      <c r="H54" s="87"/>
      <c r="I54" s="87"/>
      <c r="J54" s="87"/>
      <c r="K54" s="87"/>
      <c r="L54" s="87"/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  <c r="Z54" s="87"/>
    </row>
    <row r="55" spans="1:26" ht="25.5" customHeight="1" x14ac:dyDescent="0.3">
      <c r="A55" s="87"/>
      <c r="B55" s="88">
        <f t="shared" ca="1" si="1"/>
        <v>45390</v>
      </c>
      <c r="C55" s="87">
        <v>375.04897948342358</v>
      </c>
      <c r="D55" s="87">
        <f t="shared" si="0"/>
        <v>1.1372396582197686E-2</v>
      </c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  <c r="Y55" s="87"/>
      <c r="Z55" s="87"/>
    </row>
    <row r="56" spans="1:26" ht="25.5" customHeight="1" x14ac:dyDescent="0.3">
      <c r="A56" s="87"/>
      <c r="B56" s="88">
        <f t="shared" ca="1" si="1"/>
        <v>45389</v>
      </c>
      <c r="C56" s="87">
        <v>370.83173393979621</v>
      </c>
      <c r="D56" s="87">
        <f t="shared" si="0"/>
        <v>4.0791364820327303E-3</v>
      </c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  <c r="Y56" s="87"/>
      <c r="Z56" s="87"/>
    </row>
    <row r="57" spans="1:26" ht="25.5" customHeight="1" x14ac:dyDescent="0.3">
      <c r="A57" s="87"/>
      <c r="B57" s="88">
        <f t="shared" ca="1" si="1"/>
        <v>45388</v>
      </c>
      <c r="C57" s="87">
        <v>369.32520601819311</v>
      </c>
      <c r="D57" s="87">
        <f t="shared" si="0"/>
        <v>-1.3911950220586222E-2</v>
      </c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  <c r="Y57" s="87"/>
      <c r="Z57" s="87"/>
    </row>
    <row r="58" spans="1:26" ht="25.5" customHeight="1" x14ac:dyDescent="0.3">
      <c r="A58" s="87"/>
      <c r="B58" s="88">
        <f t="shared" ca="1" si="1"/>
        <v>45387</v>
      </c>
      <c r="C58" s="87">
        <v>374.53572842791323</v>
      </c>
      <c r="D58" s="87">
        <f t="shared" si="0"/>
        <v>-6.8730972716756211E-3</v>
      </c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  <c r="Z58" s="87"/>
    </row>
    <row r="59" spans="1:26" ht="25.5" customHeight="1" x14ac:dyDescent="0.3">
      <c r="A59" s="87"/>
      <c r="B59" s="88">
        <f t="shared" ca="1" si="1"/>
        <v>45386</v>
      </c>
      <c r="C59" s="87">
        <v>377.12776423535234</v>
      </c>
      <c r="D59" s="87">
        <f t="shared" si="0"/>
        <v>2.5006389953554642E-3</v>
      </c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  <c r="Z59" s="87"/>
    </row>
    <row r="60" spans="1:26" ht="25.5" customHeight="1" x14ac:dyDescent="0.3">
      <c r="A60" s="87"/>
      <c r="B60" s="88">
        <f t="shared" ca="1" si="1"/>
        <v>45385</v>
      </c>
      <c r="C60" s="87">
        <v>376.18705621303803</v>
      </c>
      <c r="D60" s="87">
        <f t="shared" si="0"/>
        <v>2.2814604093426061E-2</v>
      </c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  <c r="Y60" s="87"/>
      <c r="Z60" s="87"/>
    </row>
    <row r="61" spans="1:26" ht="25.5" customHeight="1" x14ac:dyDescent="0.3">
      <c r="A61" s="87"/>
      <c r="B61" s="88">
        <f t="shared" ca="1" si="1"/>
        <v>45384</v>
      </c>
      <c r="C61" s="87">
        <v>367.79593751154175</v>
      </c>
      <c r="D61" s="87">
        <f t="shared" si="0"/>
        <v>8.8204815312307172E-3</v>
      </c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</row>
    <row r="62" spans="1:26" ht="25.5" customHeight="1" x14ac:dyDescent="0.3">
      <c r="A62" s="87"/>
      <c r="B62" s="88">
        <f t="shared" ca="1" si="1"/>
        <v>45383</v>
      </c>
      <c r="C62" s="87">
        <v>364.58016490038483</v>
      </c>
      <c r="D62" s="87">
        <f t="shared" si="0"/>
        <v>-1.9107587946460725E-2</v>
      </c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  <c r="Y62" s="87"/>
      <c r="Z62" s="87"/>
    </row>
    <row r="63" spans="1:26" ht="25.5" customHeight="1" x14ac:dyDescent="0.3">
      <c r="A63" s="87"/>
      <c r="B63" s="88">
        <f t="shared" ca="1" si="1"/>
        <v>45382</v>
      </c>
      <c r="C63" s="87">
        <v>371.68211357361918</v>
      </c>
      <c r="D63" s="87">
        <f t="shared" si="0"/>
        <v>-5.4602230080473824E-3</v>
      </c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  <c r="Y63" s="87"/>
      <c r="Z63" s="87"/>
    </row>
    <row r="64" spans="1:26" ht="25.5" customHeight="1" x14ac:dyDescent="0.3">
      <c r="A64" s="87"/>
      <c r="B64" s="88">
        <f t="shared" ca="1" si="1"/>
        <v>45381</v>
      </c>
      <c r="C64" s="87">
        <v>373.72272298428811</v>
      </c>
      <c r="D64" s="87">
        <f t="shared" si="0"/>
        <v>-2.8657303701705716E-2</v>
      </c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  <c r="Y64" s="87"/>
      <c r="Z64" s="87"/>
    </row>
    <row r="65" spans="1:26" ht="25.5" customHeight="1" x14ac:dyDescent="0.3">
      <c r="A65" s="87"/>
      <c r="B65" s="88">
        <f t="shared" ca="1" si="1"/>
        <v>45380</v>
      </c>
      <c r="C65" s="87">
        <v>384.74857988690718</v>
      </c>
      <c r="D65" s="87">
        <f t="shared" si="0"/>
        <v>1.3848119263213832E-2</v>
      </c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7"/>
    </row>
    <row r="66" spans="1:26" ht="25.5" customHeight="1" x14ac:dyDescent="0.3">
      <c r="A66" s="87"/>
      <c r="B66" s="88">
        <f t="shared" ca="1" si="1"/>
        <v>45379</v>
      </c>
      <c r="C66" s="87">
        <v>379.4933112530826</v>
      </c>
      <c r="D66" s="87">
        <f t="shared" si="0"/>
        <v>-6.9270172204960456E-4</v>
      </c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7"/>
      <c r="W66" s="87"/>
      <c r="X66" s="87"/>
      <c r="Y66" s="87"/>
      <c r="Z66" s="87"/>
    </row>
    <row r="67" spans="1:26" ht="25.5" customHeight="1" x14ac:dyDescent="0.3">
      <c r="A67" s="87"/>
      <c r="B67" s="88">
        <f t="shared" ca="1" si="1"/>
        <v>45378</v>
      </c>
      <c r="C67" s="87">
        <v>379.75636914394789</v>
      </c>
      <c r="D67" s="87">
        <f t="shared" ref="D67:D130" si="3">C67/C68-1</f>
        <v>-2.3021849147622953E-2</v>
      </c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87"/>
      <c r="Y67" s="87"/>
      <c r="Z67" s="87"/>
    </row>
    <row r="68" spans="1:26" ht="25.5" customHeight="1" x14ac:dyDescent="0.3">
      <c r="A68" s="87"/>
      <c r="B68" s="88">
        <f t="shared" ref="B68:B131" ca="1" si="4">B67-1</f>
        <v>45377</v>
      </c>
      <c r="C68" s="87">
        <v>388.70507883172678</v>
      </c>
      <c r="D68" s="87">
        <f t="shared" si="3"/>
        <v>3.7617688672876959E-2</v>
      </c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  <c r="Y68" s="87"/>
      <c r="Z68" s="87"/>
    </row>
    <row r="69" spans="1:26" ht="25.5" customHeight="1" x14ac:dyDescent="0.3">
      <c r="A69" s="87"/>
      <c r="B69" s="88">
        <f t="shared" ca="1" si="4"/>
        <v>45376</v>
      </c>
      <c r="C69" s="87">
        <v>374.61300349349705</v>
      </c>
      <c r="D69" s="87">
        <f t="shared" si="3"/>
        <v>3.2484321680998907E-3</v>
      </c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</row>
    <row r="70" spans="1:26" ht="25.5" customHeight="1" x14ac:dyDescent="0.3">
      <c r="A70" s="87"/>
      <c r="B70" s="88">
        <f t="shared" ca="1" si="4"/>
        <v>45375</v>
      </c>
      <c r="C70" s="87">
        <v>373.40003879590267</v>
      </c>
      <c r="D70" s="87">
        <f t="shared" si="3"/>
        <v>3.7421535170663045E-2</v>
      </c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87"/>
      <c r="W70" s="87"/>
      <c r="X70" s="87"/>
      <c r="Y70" s="87"/>
      <c r="Z70" s="87"/>
    </row>
    <row r="71" spans="1:26" ht="25.5" customHeight="1" x14ac:dyDescent="0.3">
      <c r="A71" s="87"/>
      <c r="B71" s="88">
        <f t="shared" ca="1" si="4"/>
        <v>45374</v>
      </c>
      <c r="C71" s="87">
        <v>359.9308729739023</v>
      </c>
      <c r="D71" s="87">
        <f t="shared" si="3"/>
        <v>-1.3062335228607447E-3</v>
      </c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7"/>
    </row>
    <row r="72" spans="1:26" ht="25.5" customHeight="1" x14ac:dyDescent="0.3">
      <c r="A72" s="87"/>
      <c r="B72" s="88">
        <f t="shared" ca="1" si="4"/>
        <v>45373</v>
      </c>
      <c r="C72" s="87">
        <v>360.40164167995869</v>
      </c>
      <c r="D72" s="87">
        <f t="shared" si="3"/>
        <v>9.2142415062719252E-3</v>
      </c>
      <c r="E72" s="87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  <c r="Y72" s="87"/>
      <c r="Z72" s="87"/>
    </row>
    <row r="73" spans="1:26" ht="25.5" customHeight="1" x14ac:dyDescent="0.3">
      <c r="A73" s="87"/>
      <c r="B73" s="88">
        <f t="shared" ca="1" si="4"/>
        <v>45372</v>
      </c>
      <c r="C73" s="87">
        <v>357.11113345175573</v>
      </c>
      <c r="D73" s="87">
        <f t="shared" si="3"/>
        <v>6.4061386098983597E-3</v>
      </c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  <c r="Y73" s="87"/>
      <c r="Z73" s="87"/>
    </row>
    <row r="74" spans="1:26" ht="25.5" customHeight="1" x14ac:dyDescent="0.3">
      <c r="A74" s="87"/>
      <c r="B74" s="88">
        <f t="shared" ca="1" si="4"/>
        <v>45371</v>
      </c>
      <c r="C74" s="87">
        <v>354.83799209036681</v>
      </c>
      <c r="D74" s="87">
        <f t="shared" si="3"/>
        <v>-2.0277254425395741E-2</v>
      </c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  <c r="R74" s="87"/>
      <c r="S74" s="87"/>
      <c r="T74" s="87"/>
      <c r="U74" s="87"/>
      <c r="V74" s="87"/>
      <c r="W74" s="87"/>
      <c r="X74" s="87"/>
      <c r="Y74" s="87"/>
      <c r="Z74" s="87"/>
    </row>
    <row r="75" spans="1:26" ht="25.5" customHeight="1" x14ac:dyDescent="0.3">
      <c r="A75" s="87"/>
      <c r="B75" s="88">
        <f t="shared" ca="1" si="4"/>
        <v>45370</v>
      </c>
      <c r="C75" s="87">
        <v>362.18204965962639</v>
      </c>
      <c r="D75" s="87">
        <f t="shared" si="3"/>
        <v>3.2561758388543138E-2</v>
      </c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  <c r="Y75" s="87"/>
      <c r="Z75" s="87"/>
    </row>
    <row r="76" spans="1:26" ht="25.5" customHeight="1" x14ac:dyDescent="0.3">
      <c r="A76" s="87"/>
      <c r="B76" s="88">
        <f t="shared" ca="1" si="4"/>
        <v>45369</v>
      </c>
      <c r="C76" s="87">
        <v>350.76066561370823</v>
      </c>
      <c r="D76" s="87">
        <f t="shared" si="3"/>
        <v>-3.0872036204858455E-2</v>
      </c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  <c r="Y76" s="87"/>
      <c r="Z76" s="87"/>
    </row>
    <row r="77" spans="1:26" ht="25.5" customHeight="1" x14ac:dyDescent="0.3">
      <c r="A77" s="87"/>
      <c r="B77" s="88">
        <f t="shared" ca="1" si="4"/>
        <v>45368</v>
      </c>
      <c r="C77" s="87">
        <v>361.93431488667017</v>
      </c>
      <c r="D77" s="87">
        <f t="shared" si="3"/>
        <v>-3.848969517817924E-2</v>
      </c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  <c r="Y77" s="87"/>
      <c r="Z77" s="87"/>
    </row>
    <row r="78" spans="1:26" ht="25.5" customHeight="1" x14ac:dyDescent="0.3">
      <c r="A78" s="87"/>
      <c r="B78" s="88">
        <f t="shared" ca="1" si="4"/>
        <v>45367</v>
      </c>
      <c r="C78" s="87">
        <v>376.42271026283061</v>
      </c>
      <c r="D78" s="87">
        <f t="shared" si="3"/>
        <v>-3.3719345706809678E-3</v>
      </c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  <c r="Y78" s="87"/>
      <c r="Z78" s="87"/>
    </row>
    <row r="79" spans="1:26" ht="25.5" customHeight="1" x14ac:dyDescent="0.3">
      <c r="A79" s="87"/>
      <c r="B79" s="88">
        <f t="shared" ca="1" si="4"/>
        <v>45366</v>
      </c>
      <c r="C79" s="87">
        <v>377.69627739780577</v>
      </c>
      <c r="D79" s="87">
        <f t="shared" si="3"/>
        <v>1.0632474934088032E-2</v>
      </c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  <c r="Y79" s="87"/>
      <c r="Z79" s="87"/>
    </row>
    <row r="80" spans="1:26" ht="25.5" customHeight="1" x14ac:dyDescent="0.3">
      <c r="A80" s="87"/>
      <c r="B80" s="88">
        <f t="shared" ca="1" si="4"/>
        <v>45365</v>
      </c>
      <c r="C80" s="87">
        <v>373.72268036650865</v>
      </c>
      <c r="D80" s="87">
        <f t="shared" si="3"/>
        <v>-1.6061809568926666E-2</v>
      </c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  <c r="Y80" s="87"/>
      <c r="Z80" s="87"/>
    </row>
    <row r="81" spans="1:26" ht="25.5" customHeight="1" x14ac:dyDescent="0.3">
      <c r="A81" s="87"/>
      <c r="B81" s="88">
        <f t="shared" ca="1" si="4"/>
        <v>45364</v>
      </c>
      <c r="C81" s="87">
        <v>379.82333036872666</v>
      </c>
      <c r="D81" s="87">
        <f t="shared" si="3"/>
        <v>-5.1907800887818212E-3</v>
      </c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  <c r="Z81" s="87"/>
    </row>
    <row r="82" spans="1:26" ht="25.5" customHeight="1" x14ac:dyDescent="0.3">
      <c r="A82" s="87"/>
      <c r="B82" s="88">
        <f t="shared" ca="1" si="4"/>
        <v>45363</v>
      </c>
      <c r="C82" s="87">
        <v>381.8051971840631</v>
      </c>
      <c r="D82" s="87">
        <f t="shared" si="3"/>
        <v>3.6168752634897494E-2</v>
      </c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  <c r="Y82" s="87"/>
      <c r="Z82" s="87"/>
    </row>
    <row r="83" spans="1:26" ht="25.5" customHeight="1" x14ac:dyDescent="0.3">
      <c r="A83" s="87"/>
      <c r="B83" s="88">
        <f t="shared" ca="1" si="4"/>
        <v>45362</v>
      </c>
      <c r="C83" s="87">
        <v>368.47781426834365</v>
      </c>
      <c r="D83" s="87">
        <f t="shared" si="3"/>
        <v>3.4790589891104284E-2</v>
      </c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87"/>
      <c r="S83" s="87"/>
      <c r="T83" s="87"/>
      <c r="U83" s="87"/>
      <c r="V83" s="87"/>
      <c r="W83" s="87"/>
      <c r="X83" s="87"/>
      <c r="Y83" s="87"/>
      <c r="Z83" s="87"/>
    </row>
    <row r="84" spans="1:26" ht="25.5" customHeight="1" x14ac:dyDescent="0.3">
      <c r="A84" s="87"/>
      <c r="B84" s="88">
        <f t="shared" ca="1" si="4"/>
        <v>45361</v>
      </c>
      <c r="C84" s="87">
        <v>356.08925889741641</v>
      </c>
      <c r="D84" s="87">
        <f t="shared" si="3"/>
        <v>3.9914672033443788E-2</v>
      </c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  <c r="P84" s="87"/>
      <c r="Q84" s="87"/>
      <c r="R84" s="87"/>
      <c r="S84" s="87"/>
      <c r="T84" s="87"/>
      <c r="U84" s="87"/>
      <c r="V84" s="87"/>
      <c r="W84" s="87"/>
      <c r="X84" s="87"/>
      <c r="Y84" s="87"/>
      <c r="Z84" s="87"/>
    </row>
    <row r="85" spans="1:26" ht="25.5" customHeight="1" x14ac:dyDescent="0.3">
      <c r="A85" s="87"/>
      <c r="B85" s="88">
        <f t="shared" ca="1" si="4"/>
        <v>45360</v>
      </c>
      <c r="C85" s="87">
        <v>342.42161253588364</v>
      </c>
      <c r="D85" s="87">
        <f t="shared" si="3"/>
        <v>-2.7279301720726568E-2</v>
      </c>
      <c r="E85" s="87"/>
      <c r="F85" s="87"/>
      <c r="G85" s="87"/>
      <c r="H85" s="87"/>
      <c r="I85" s="87"/>
      <c r="J85" s="87"/>
      <c r="K85" s="87"/>
      <c r="L85" s="87"/>
      <c r="M85" s="87"/>
      <c r="N85" s="87"/>
      <c r="O85" s="87"/>
      <c r="P85" s="87"/>
      <c r="Q85" s="87"/>
      <c r="R85" s="87"/>
      <c r="S85" s="87"/>
      <c r="T85" s="87"/>
      <c r="U85" s="87"/>
      <c r="V85" s="87"/>
      <c r="W85" s="87"/>
      <c r="X85" s="87"/>
      <c r="Y85" s="87"/>
      <c r="Z85" s="87"/>
    </row>
    <row r="86" spans="1:26" ht="25.5" customHeight="1" x14ac:dyDescent="0.3">
      <c r="A86" s="87"/>
      <c r="B86" s="88">
        <f t="shared" ca="1" si="4"/>
        <v>45359</v>
      </c>
      <c r="C86" s="87">
        <v>352.024597751052</v>
      </c>
      <c r="D86" s="87">
        <f t="shared" si="3"/>
        <v>-1.0309894171520728E-2</v>
      </c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  <c r="P86" s="87"/>
      <c r="Q86" s="87"/>
      <c r="R86" s="87"/>
      <c r="S86" s="87"/>
      <c r="T86" s="87"/>
      <c r="U86" s="87"/>
      <c r="V86" s="87"/>
      <c r="W86" s="87"/>
      <c r="X86" s="87"/>
      <c r="Y86" s="87"/>
      <c r="Z86" s="87"/>
    </row>
    <row r="87" spans="1:26" ht="25.5" customHeight="1" x14ac:dyDescent="0.3">
      <c r="A87" s="87"/>
      <c r="B87" s="88">
        <f t="shared" ca="1" si="4"/>
        <v>45358</v>
      </c>
      <c r="C87" s="87">
        <v>355.69174196843039</v>
      </c>
      <c r="D87" s="87">
        <f t="shared" si="3"/>
        <v>-6.0241044245983311E-3</v>
      </c>
      <c r="E87" s="87"/>
      <c r="F87" s="87"/>
      <c r="G87" s="87"/>
      <c r="H87" s="87"/>
      <c r="I87" s="87"/>
      <c r="J87" s="87"/>
      <c r="K87" s="87"/>
      <c r="L87" s="87"/>
      <c r="M87" s="87"/>
      <c r="N87" s="87"/>
      <c r="O87" s="87"/>
      <c r="P87" s="87"/>
      <c r="Q87" s="87"/>
      <c r="R87" s="87"/>
      <c r="S87" s="87"/>
      <c r="T87" s="87"/>
      <c r="U87" s="87"/>
      <c r="V87" s="87"/>
      <c r="W87" s="87"/>
      <c r="X87" s="87"/>
      <c r="Y87" s="87"/>
      <c r="Z87" s="87"/>
    </row>
    <row r="88" spans="1:26" ht="25.5" customHeight="1" x14ac:dyDescent="0.3">
      <c r="A88" s="87"/>
      <c r="B88" s="88">
        <f t="shared" ca="1" si="4"/>
        <v>45357</v>
      </c>
      <c r="C88" s="87">
        <v>357.84745238970243</v>
      </c>
      <c r="D88" s="87">
        <f t="shared" si="3"/>
        <v>5.7799579109119037E-5</v>
      </c>
      <c r="E88" s="87"/>
      <c r="F88" s="87"/>
      <c r="G88" s="87"/>
      <c r="H88" s="87"/>
      <c r="I88" s="87"/>
      <c r="J88" s="87"/>
      <c r="K88" s="87"/>
      <c r="L88" s="87"/>
      <c r="M88" s="87"/>
      <c r="N88" s="87"/>
      <c r="O88" s="87"/>
      <c r="P88" s="87"/>
      <c r="Q88" s="87"/>
      <c r="R88" s="87"/>
      <c r="S88" s="87"/>
      <c r="T88" s="87"/>
      <c r="U88" s="87"/>
      <c r="V88" s="87"/>
      <c r="W88" s="87"/>
      <c r="X88" s="87"/>
      <c r="Y88" s="87"/>
      <c r="Z88" s="87"/>
    </row>
    <row r="89" spans="1:26" ht="25.5" customHeight="1" x14ac:dyDescent="0.3">
      <c r="A89" s="87"/>
      <c r="B89" s="88">
        <f t="shared" ca="1" si="4"/>
        <v>45356</v>
      </c>
      <c r="C89" s="87">
        <v>357.82677015299362</v>
      </c>
      <c r="D89" s="87">
        <f t="shared" si="3"/>
        <v>-1.5400161278374069E-2</v>
      </c>
      <c r="E89" s="87"/>
      <c r="F89" s="87"/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</row>
    <row r="90" spans="1:26" ht="25.5" customHeight="1" x14ac:dyDescent="0.3">
      <c r="A90" s="87"/>
      <c r="B90" s="88">
        <f t="shared" ca="1" si="4"/>
        <v>45355</v>
      </c>
      <c r="C90" s="87">
        <v>363.42355145780328</v>
      </c>
      <c r="D90" s="87">
        <f t="shared" si="3"/>
        <v>-6.5042671381947414E-3</v>
      </c>
      <c r="E90" s="87"/>
      <c r="F90" s="87"/>
      <c r="G90" s="87"/>
      <c r="H90" s="87"/>
      <c r="I90" s="87"/>
      <c r="J90" s="87"/>
      <c r="K90" s="87"/>
      <c r="L90" s="87"/>
      <c r="M90" s="87"/>
      <c r="N90" s="87"/>
      <c r="O90" s="87"/>
      <c r="P90" s="87"/>
      <c r="Q90" s="87"/>
      <c r="R90" s="87"/>
      <c r="S90" s="87"/>
      <c r="T90" s="87"/>
      <c r="U90" s="87"/>
      <c r="V90" s="87"/>
      <c r="W90" s="87"/>
      <c r="X90" s="87"/>
      <c r="Y90" s="87"/>
      <c r="Z90" s="87"/>
    </row>
    <row r="91" spans="1:26" ht="25.5" customHeight="1" x14ac:dyDescent="0.3">
      <c r="A91" s="87"/>
      <c r="B91" s="88">
        <f t="shared" ca="1" si="4"/>
        <v>45354</v>
      </c>
      <c r="C91" s="87">
        <v>365.80283078916386</v>
      </c>
      <c r="D91" s="87">
        <f t="shared" si="3"/>
        <v>9.9738490542919944E-3</v>
      </c>
      <c r="E91" s="87"/>
      <c r="F91" s="87"/>
      <c r="G91" s="87"/>
      <c r="H91" s="87"/>
      <c r="I91" s="87"/>
      <c r="J91" s="87"/>
      <c r="K91" s="87"/>
      <c r="L91" s="87"/>
      <c r="M91" s="87"/>
      <c r="N91" s="87"/>
      <c r="O91" s="87"/>
      <c r="P91" s="87"/>
      <c r="Q91" s="87"/>
      <c r="R91" s="87"/>
      <c r="S91" s="87"/>
      <c r="T91" s="87"/>
      <c r="U91" s="87"/>
      <c r="V91" s="87"/>
      <c r="W91" s="87"/>
      <c r="X91" s="87"/>
      <c r="Y91" s="87"/>
      <c r="Z91" s="87"/>
    </row>
    <row r="92" spans="1:26" ht="25.5" customHeight="1" x14ac:dyDescent="0.3">
      <c r="A92" s="87"/>
      <c r="B92" s="88">
        <f t="shared" ca="1" si="4"/>
        <v>45353</v>
      </c>
      <c r="C92" s="87">
        <v>362.19039842634561</v>
      </c>
      <c r="D92" s="87">
        <f t="shared" si="3"/>
        <v>-1.007681572281971E-2</v>
      </c>
      <c r="E92" s="87"/>
      <c r="F92" s="87"/>
      <c r="G92" s="87"/>
      <c r="H92" s="87"/>
      <c r="I92" s="87"/>
      <c r="J92" s="87"/>
      <c r="K92" s="87"/>
      <c r="L92" s="87"/>
      <c r="M92" s="87"/>
      <c r="N92" s="87"/>
      <c r="O92" s="87"/>
      <c r="P92" s="87"/>
      <c r="Q92" s="87"/>
      <c r="R92" s="87"/>
      <c r="S92" s="87"/>
      <c r="T92" s="87"/>
      <c r="U92" s="87"/>
      <c r="V92" s="87"/>
      <c r="W92" s="87"/>
      <c r="X92" s="87"/>
      <c r="Y92" s="87"/>
      <c r="Z92" s="87"/>
    </row>
    <row r="93" spans="1:26" ht="25.5" customHeight="1" x14ac:dyDescent="0.3">
      <c r="A93" s="87"/>
      <c r="B93" s="88">
        <f t="shared" ca="1" si="4"/>
        <v>45352</v>
      </c>
      <c r="C93" s="87">
        <v>365.87727631695878</v>
      </c>
      <c r="D93" s="87">
        <f t="shared" si="3"/>
        <v>-2.0392753896457672E-3</v>
      </c>
      <c r="E93" s="87"/>
      <c r="F93" s="87"/>
      <c r="G93" s="87"/>
      <c r="H93" s="87"/>
      <c r="I93" s="87"/>
      <c r="J93" s="87"/>
      <c r="K93" s="87"/>
      <c r="L93" s="87"/>
      <c r="M93" s="87"/>
      <c r="N93" s="87"/>
      <c r="O93" s="87"/>
      <c r="P93" s="87"/>
      <c r="Q93" s="87"/>
      <c r="R93" s="87"/>
      <c r="S93" s="87"/>
      <c r="T93" s="87"/>
      <c r="U93" s="87"/>
      <c r="V93" s="87"/>
      <c r="W93" s="87"/>
      <c r="X93" s="87"/>
      <c r="Y93" s="87"/>
      <c r="Z93" s="87"/>
    </row>
    <row r="94" spans="1:26" ht="25.5" customHeight="1" x14ac:dyDescent="0.3">
      <c r="A94" s="87"/>
      <c r="B94" s="88">
        <f t="shared" ca="1" si="4"/>
        <v>45351</v>
      </c>
      <c r="C94" s="87">
        <v>366.6249255047714</v>
      </c>
      <c r="D94" s="87">
        <f t="shared" si="3"/>
        <v>-1.4396588815834277E-2</v>
      </c>
      <c r="E94" s="87"/>
      <c r="F94" s="87"/>
      <c r="G94" s="87"/>
      <c r="H94" s="87"/>
      <c r="I94" s="87"/>
      <c r="J94" s="87"/>
      <c r="K94" s="87"/>
      <c r="L94" s="87"/>
      <c r="M94" s="87"/>
      <c r="N94" s="87"/>
      <c r="O94" s="87"/>
      <c r="P94" s="87"/>
      <c r="Q94" s="87"/>
      <c r="R94" s="87"/>
      <c r="S94" s="87"/>
      <c r="T94" s="87"/>
      <c r="U94" s="87"/>
      <c r="V94" s="87"/>
      <c r="W94" s="87"/>
      <c r="X94" s="87"/>
      <c r="Y94" s="87"/>
      <c r="Z94" s="87"/>
    </row>
    <row r="95" spans="1:26" ht="25.5" customHeight="1" x14ac:dyDescent="0.3">
      <c r="A95" s="87"/>
      <c r="B95" s="88">
        <f t="shared" ca="1" si="4"/>
        <v>45350</v>
      </c>
      <c r="C95" s="87">
        <v>371.98017107538743</v>
      </c>
      <c r="D95" s="87">
        <f t="shared" si="3"/>
        <v>1.3664668522386236E-3</v>
      </c>
      <c r="E95" s="87"/>
      <c r="F95" s="87"/>
      <c r="G95" s="87"/>
      <c r="H95" s="87"/>
      <c r="I95" s="87"/>
      <c r="J95" s="87"/>
      <c r="K95" s="87"/>
      <c r="L95" s="87"/>
      <c r="M95" s="87"/>
      <c r="N95" s="87"/>
      <c r="O95" s="87"/>
      <c r="P95" s="87"/>
      <c r="Q95" s="87"/>
      <c r="R95" s="87"/>
      <c r="S95" s="87"/>
      <c r="T95" s="87"/>
      <c r="U95" s="87"/>
      <c r="V95" s="87"/>
      <c r="W95" s="87"/>
      <c r="X95" s="87"/>
      <c r="Y95" s="87"/>
      <c r="Z95" s="87"/>
    </row>
    <row r="96" spans="1:26" ht="25.5" customHeight="1" x14ac:dyDescent="0.3">
      <c r="A96" s="87"/>
      <c r="B96" s="88">
        <f t="shared" ca="1" si="4"/>
        <v>45349</v>
      </c>
      <c r="C96" s="87">
        <v>371.47256612725852</v>
      </c>
      <c r="D96" s="87">
        <f t="shared" si="3"/>
        <v>1.4403622460315013E-3</v>
      </c>
      <c r="E96" s="87"/>
      <c r="F96" s="87"/>
      <c r="G96" s="87"/>
      <c r="H96" s="87"/>
      <c r="I96" s="87"/>
      <c r="J96" s="87"/>
      <c r="K96" s="87"/>
      <c r="L96" s="87"/>
      <c r="M96" s="87"/>
      <c r="N96" s="87"/>
      <c r="O96" s="87"/>
      <c r="P96" s="87"/>
      <c r="Q96" s="87"/>
      <c r="R96" s="87"/>
      <c r="S96" s="87"/>
      <c r="T96" s="87"/>
      <c r="U96" s="87"/>
      <c r="V96" s="87"/>
      <c r="W96" s="87"/>
      <c r="X96" s="87"/>
      <c r="Y96" s="87"/>
      <c r="Z96" s="87"/>
    </row>
    <row r="97" spans="1:26" ht="25.5" customHeight="1" x14ac:dyDescent="0.3">
      <c r="A97" s="87"/>
      <c r="B97" s="88">
        <f t="shared" ca="1" si="4"/>
        <v>45348</v>
      </c>
      <c r="C97" s="87">
        <v>370.93828063222804</v>
      </c>
      <c r="D97" s="87">
        <f t="shared" si="3"/>
        <v>-2.9934668919144092E-2</v>
      </c>
      <c r="E97" s="87"/>
      <c r="F97" s="87"/>
      <c r="G97" s="87"/>
      <c r="H97" s="87"/>
      <c r="I97" s="87"/>
      <c r="J97" s="87"/>
      <c r="K97" s="87"/>
      <c r="L97" s="87"/>
      <c r="M97" s="87"/>
      <c r="N97" s="87"/>
      <c r="O97" s="87"/>
      <c r="P97" s="87"/>
      <c r="Q97" s="87"/>
      <c r="R97" s="87"/>
      <c r="S97" s="87"/>
      <c r="T97" s="87"/>
      <c r="U97" s="87"/>
      <c r="V97" s="87"/>
      <c r="W97" s="87"/>
      <c r="X97" s="87"/>
      <c r="Y97" s="87"/>
      <c r="Z97" s="87"/>
    </row>
    <row r="98" spans="1:26" ht="25.5" customHeight="1" x14ac:dyDescent="0.3">
      <c r="A98" s="87"/>
      <c r="B98" s="88">
        <f t="shared" ca="1" si="4"/>
        <v>45347</v>
      </c>
      <c r="C98" s="87">
        <v>382.38484434746795</v>
      </c>
      <c r="D98" s="87">
        <f t="shared" si="3"/>
        <v>9.802227382627704E-3</v>
      </c>
      <c r="E98" s="87"/>
      <c r="F98" s="87"/>
      <c r="G98" s="87"/>
      <c r="H98" s="87"/>
      <c r="I98" s="87"/>
      <c r="J98" s="87"/>
      <c r="K98" s="87"/>
      <c r="L98" s="87"/>
      <c r="M98" s="87"/>
      <c r="N98" s="87"/>
      <c r="O98" s="87"/>
      <c r="P98" s="87"/>
      <c r="Q98" s="87"/>
      <c r="R98" s="87"/>
      <c r="S98" s="87"/>
      <c r="T98" s="87"/>
      <c r="U98" s="87"/>
      <c r="V98" s="87"/>
      <c r="W98" s="87"/>
      <c r="X98" s="87"/>
      <c r="Y98" s="87"/>
      <c r="Z98" s="87"/>
    </row>
    <row r="99" spans="1:26" ht="25.5" customHeight="1" x14ac:dyDescent="0.3">
      <c r="A99" s="87"/>
      <c r="B99" s="88">
        <f t="shared" ca="1" si="4"/>
        <v>45346</v>
      </c>
      <c r="C99" s="87">
        <v>378.67300544443856</v>
      </c>
      <c r="D99" s="87">
        <f t="shared" si="3"/>
        <v>-3.7509314917286707E-3</v>
      </c>
      <c r="E99" s="87"/>
      <c r="F99" s="87"/>
      <c r="G99" s="87"/>
      <c r="H99" s="87"/>
      <c r="I99" s="87"/>
      <c r="J99" s="87"/>
      <c r="K99" s="87"/>
      <c r="L99" s="87"/>
      <c r="M99" s="87"/>
      <c r="N99" s="87"/>
      <c r="O99" s="87"/>
      <c r="P99" s="87"/>
      <c r="Q99" s="87"/>
      <c r="R99" s="87"/>
      <c r="S99" s="87"/>
      <c r="T99" s="87"/>
      <c r="U99" s="87"/>
      <c r="V99" s="87"/>
      <c r="W99" s="87"/>
      <c r="X99" s="87"/>
      <c r="Y99" s="87"/>
      <c r="Z99" s="87"/>
    </row>
    <row r="100" spans="1:26" ht="25.5" customHeight="1" x14ac:dyDescent="0.3">
      <c r="A100" s="87"/>
      <c r="B100" s="88">
        <f t="shared" ca="1" si="4"/>
        <v>45345</v>
      </c>
      <c r="C100" s="87">
        <v>380.0987297397856</v>
      </c>
      <c r="D100" s="87">
        <f t="shared" si="3"/>
        <v>-2.3769358303400434E-3</v>
      </c>
      <c r="E100" s="87"/>
      <c r="F100" s="87"/>
      <c r="G100" s="87"/>
      <c r="H100" s="87"/>
      <c r="I100" s="87"/>
      <c r="J100" s="87"/>
      <c r="K100" s="87"/>
      <c r="L100" s="87"/>
      <c r="M100" s="87"/>
      <c r="N100" s="87"/>
      <c r="O100" s="87"/>
      <c r="P100" s="87"/>
      <c r="Q100" s="87"/>
      <c r="R100" s="87"/>
      <c r="S100" s="87"/>
      <c r="T100" s="87"/>
      <c r="U100" s="87"/>
      <c r="V100" s="87"/>
      <c r="W100" s="87"/>
      <c r="X100" s="87"/>
      <c r="Y100" s="87"/>
      <c r="Z100" s="87"/>
    </row>
    <row r="101" spans="1:26" ht="25.5" customHeight="1" x14ac:dyDescent="0.3">
      <c r="A101" s="87"/>
      <c r="B101" s="88">
        <f t="shared" ca="1" si="4"/>
        <v>45344</v>
      </c>
      <c r="C101" s="87">
        <v>381.0043526370842</v>
      </c>
      <c r="D101" s="87">
        <f t="shared" si="3"/>
        <v>2.0777174260967923E-2</v>
      </c>
      <c r="E101" s="87"/>
      <c r="F101" s="87"/>
      <c r="G101" s="87"/>
      <c r="H101" s="87"/>
      <c r="I101" s="87"/>
      <c r="J101" s="87"/>
      <c r="K101" s="87"/>
      <c r="L101" s="87"/>
      <c r="M101" s="87"/>
      <c r="N101" s="87"/>
      <c r="O101" s="87"/>
      <c r="P101" s="87"/>
      <c r="Q101" s="87"/>
      <c r="R101" s="87"/>
      <c r="S101" s="87"/>
      <c r="T101" s="87"/>
      <c r="U101" s="87"/>
      <c r="V101" s="87"/>
      <c r="W101" s="87"/>
      <c r="X101" s="87"/>
      <c r="Y101" s="87"/>
      <c r="Z101" s="87"/>
    </row>
    <row r="102" spans="1:26" ht="25.5" customHeight="1" x14ac:dyDescent="0.3">
      <c r="A102" s="87"/>
      <c r="B102" s="88">
        <f t="shared" ca="1" si="4"/>
        <v>45343</v>
      </c>
      <c r="C102" s="87">
        <v>373.24928715508105</v>
      </c>
      <c r="D102" s="87">
        <f t="shared" si="3"/>
        <v>3.4688424473172663E-3</v>
      </c>
      <c r="E102" s="87"/>
      <c r="F102" s="87"/>
      <c r="G102" s="87"/>
      <c r="H102" s="87"/>
      <c r="I102" s="87"/>
      <c r="J102" s="87"/>
      <c r="K102" s="87"/>
      <c r="L102" s="87"/>
      <c r="M102" s="87"/>
      <c r="N102" s="87"/>
      <c r="O102" s="87"/>
      <c r="P102" s="87"/>
      <c r="Q102" s="87"/>
      <c r="R102" s="87"/>
      <c r="S102" s="87"/>
      <c r="T102" s="87"/>
      <c r="U102" s="87"/>
      <c r="V102" s="87"/>
      <c r="W102" s="87"/>
      <c r="X102" s="87"/>
      <c r="Y102" s="87"/>
      <c r="Z102" s="87"/>
    </row>
    <row r="103" spans="1:26" ht="25.5" customHeight="1" x14ac:dyDescent="0.3">
      <c r="A103" s="87"/>
      <c r="B103" s="88">
        <f t="shared" ca="1" si="4"/>
        <v>45342</v>
      </c>
      <c r="C103" s="87">
        <v>371.95901991812656</v>
      </c>
      <c r="D103" s="87">
        <f t="shared" si="3"/>
        <v>-1.4598829525048984E-2</v>
      </c>
      <c r="E103" s="87"/>
      <c r="F103" s="87"/>
      <c r="G103" s="87"/>
      <c r="H103" s="87"/>
      <c r="I103" s="87"/>
      <c r="J103" s="87"/>
      <c r="K103" s="87"/>
      <c r="L103" s="87"/>
      <c r="M103" s="87"/>
      <c r="N103" s="87"/>
      <c r="O103" s="87"/>
      <c r="P103" s="87"/>
      <c r="Q103" s="87"/>
      <c r="R103" s="87"/>
      <c r="S103" s="87"/>
      <c r="T103" s="87"/>
      <c r="U103" s="87"/>
      <c r="V103" s="87"/>
      <c r="W103" s="87"/>
      <c r="X103" s="87"/>
      <c r="Y103" s="87"/>
      <c r="Z103" s="87"/>
    </row>
    <row r="104" spans="1:26" ht="25.5" customHeight="1" x14ac:dyDescent="0.3">
      <c r="A104" s="87"/>
      <c r="B104" s="88">
        <f t="shared" ca="1" si="4"/>
        <v>45341</v>
      </c>
      <c r="C104" s="87">
        <v>377.46963476697209</v>
      </c>
      <c r="D104" s="87">
        <f t="shared" si="3"/>
        <v>-2.041010206488636E-2</v>
      </c>
      <c r="E104" s="87"/>
      <c r="F104" s="87"/>
      <c r="G104" s="87"/>
      <c r="H104" s="87"/>
      <c r="I104" s="87"/>
      <c r="J104" s="87"/>
      <c r="K104" s="87"/>
      <c r="L104" s="87"/>
      <c r="M104" s="87"/>
      <c r="N104" s="87"/>
      <c r="O104" s="87"/>
      <c r="P104" s="87"/>
      <c r="Q104" s="87"/>
      <c r="R104" s="87"/>
      <c r="S104" s="87"/>
      <c r="T104" s="87"/>
      <c r="U104" s="87"/>
      <c r="V104" s="87"/>
      <c r="W104" s="87"/>
      <c r="X104" s="87"/>
      <c r="Y104" s="87"/>
      <c r="Z104" s="87"/>
    </row>
    <row r="105" spans="1:26" ht="25.5" customHeight="1" x14ac:dyDescent="0.3">
      <c r="A105" s="87"/>
      <c r="B105" s="88">
        <f t="shared" ca="1" si="4"/>
        <v>45340</v>
      </c>
      <c r="C105" s="87">
        <v>385.33434814164963</v>
      </c>
      <c r="D105" s="87">
        <f t="shared" si="3"/>
        <v>5.6768223938465923E-3</v>
      </c>
      <c r="E105" s="87"/>
      <c r="F105" s="87"/>
      <c r="G105" s="87"/>
      <c r="H105" s="87"/>
      <c r="I105" s="87"/>
      <c r="J105" s="87"/>
      <c r="K105" s="87"/>
      <c r="L105" s="87"/>
      <c r="M105" s="87"/>
      <c r="N105" s="87"/>
      <c r="O105" s="87"/>
      <c r="P105" s="87"/>
      <c r="Q105" s="87"/>
      <c r="R105" s="87"/>
      <c r="S105" s="87"/>
      <c r="T105" s="87"/>
      <c r="U105" s="87"/>
      <c r="V105" s="87"/>
      <c r="W105" s="87"/>
      <c r="X105" s="87"/>
      <c r="Y105" s="87"/>
      <c r="Z105" s="87"/>
    </row>
    <row r="106" spans="1:26" ht="25.5" customHeight="1" x14ac:dyDescent="0.3">
      <c r="A106" s="87"/>
      <c r="B106" s="88">
        <f t="shared" ca="1" si="4"/>
        <v>45339</v>
      </c>
      <c r="C106" s="87">
        <v>383.15922129380016</v>
      </c>
      <c r="D106" s="87">
        <f t="shared" si="3"/>
        <v>-3.3373002841621258E-3</v>
      </c>
      <c r="E106" s="87"/>
      <c r="F106" s="87"/>
      <c r="G106" s="87"/>
      <c r="H106" s="87"/>
      <c r="I106" s="87"/>
      <c r="J106" s="87"/>
      <c r="K106" s="87"/>
      <c r="L106" s="87"/>
      <c r="M106" s="87"/>
      <c r="N106" s="87"/>
      <c r="O106" s="87"/>
      <c r="P106" s="87"/>
      <c r="Q106" s="87"/>
      <c r="R106" s="87"/>
      <c r="S106" s="87"/>
      <c r="T106" s="87"/>
      <c r="U106" s="87"/>
      <c r="V106" s="87"/>
      <c r="W106" s="87"/>
      <c r="X106" s="87"/>
      <c r="Y106" s="87"/>
      <c r="Z106" s="87"/>
    </row>
    <row r="107" spans="1:26" ht="25.5" customHeight="1" x14ac:dyDescent="0.3">
      <c r="A107" s="87"/>
      <c r="B107" s="88">
        <f t="shared" ca="1" si="4"/>
        <v>45338</v>
      </c>
      <c r="C107" s="87">
        <v>384.44222042526934</v>
      </c>
      <c r="D107" s="87">
        <f t="shared" si="3"/>
        <v>6.8581072685052202E-3</v>
      </c>
      <c r="E107" s="87"/>
      <c r="F107" s="87"/>
      <c r="G107" s="87"/>
      <c r="H107" s="87"/>
      <c r="I107" s="87"/>
      <c r="J107" s="87"/>
      <c r="K107" s="87"/>
      <c r="L107" s="87"/>
      <c r="M107" s="87"/>
      <c r="N107" s="87"/>
      <c r="O107" s="87"/>
      <c r="P107" s="87"/>
      <c r="Q107" s="87"/>
      <c r="R107" s="87"/>
      <c r="S107" s="87"/>
      <c r="T107" s="87"/>
      <c r="U107" s="87"/>
      <c r="V107" s="87"/>
      <c r="W107" s="87"/>
      <c r="X107" s="87"/>
      <c r="Y107" s="87"/>
      <c r="Z107" s="87"/>
    </row>
    <row r="108" spans="1:26" ht="25.5" customHeight="1" x14ac:dyDescent="0.3">
      <c r="A108" s="87"/>
      <c r="B108" s="88">
        <f t="shared" ca="1" si="4"/>
        <v>45337</v>
      </c>
      <c r="C108" s="87">
        <v>381.82363299255599</v>
      </c>
      <c r="D108" s="87">
        <f t="shared" si="3"/>
        <v>-6.8420952963721415E-3</v>
      </c>
      <c r="E108" s="87"/>
      <c r="F108" s="87"/>
      <c r="G108" s="87"/>
      <c r="H108" s="87"/>
      <c r="I108" s="87"/>
      <c r="J108" s="87"/>
      <c r="K108" s="87"/>
      <c r="L108" s="87"/>
      <c r="M108" s="87"/>
      <c r="N108" s="87"/>
      <c r="O108" s="87"/>
      <c r="P108" s="87"/>
      <c r="Q108" s="87"/>
      <c r="R108" s="87"/>
      <c r="S108" s="87"/>
      <c r="T108" s="87"/>
      <c r="U108" s="87"/>
      <c r="V108" s="87"/>
      <c r="W108" s="87"/>
      <c r="X108" s="87"/>
      <c r="Y108" s="87"/>
      <c r="Z108" s="87"/>
    </row>
    <row r="109" spans="1:26" ht="25.5" customHeight="1" x14ac:dyDescent="0.3">
      <c r="A109" s="87"/>
      <c r="B109" s="88">
        <f t="shared" ca="1" si="4"/>
        <v>45336</v>
      </c>
      <c r="C109" s="87">
        <v>384.45410461340231</v>
      </c>
      <c r="D109" s="87">
        <f t="shared" si="3"/>
        <v>2.4980857101368326E-2</v>
      </c>
      <c r="E109" s="87"/>
      <c r="F109" s="87"/>
      <c r="G109" s="87"/>
      <c r="H109" s="87"/>
      <c r="I109" s="87"/>
      <c r="J109" s="87"/>
      <c r="K109" s="87"/>
      <c r="L109" s="87"/>
      <c r="M109" s="87"/>
      <c r="N109" s="87"/>
      <c r="O109" s="87"/>
      <c r="P109" s="87"/>
      <c r="Q109" s="87"/>
      <c r="R109" s="87"/>
      <c r="S109" s="87"/>
      <c r="T109" s="87"/>
      <c r="U109" s="87"/>
      <c r="V109" s="87"/>
      <c r="W109" s="87"/>
      <c r="X109" s="87"/>
      <c r="Y109" s="87"/>
      <c r="Z109" s="87"/>
    </row>
    <row r="110" spans="1:26" ht="25.5" customHeight="1" x14ac:dyDescent="0.3">
      <c r="A110" s="87"/>
      <c r="B110" s="88">
        <f t="shared" ca="1" si="4"/>
        <v>45335</v>
      </c>
      <c r="C110" s="87">
        <v>375.08418030423826</v>
      </c>
      <c r="D110" s="87">
        <f t="shared" si="3"/>
        <v>1.8306557595363371E-2</v>
      </c>
      <c r="E110" s="87"/>
      <c r="F110" s="87"/>
      <c r="G110" s="87"/>
      <c r="H110" s="87"/>
      <c r="I110" s="87"/>
      <c r="J110" s="87"/>
      <c r="K110" s="87"/>
      <c r="L110" s="87"/>
      <c r="M110" s="87"/>
      <c r="N110" s="87"/>
      <c r="O110" s="87"/>
      <c r="P110" s="87"/>
      <c r="Q110" s="87"/>
      <c r="R110" s="87"/>
      <c r="S110" s="87"/>
      <c r="T110" s="87"/>
      <c r="U110" s="87"/>
      <c r="V110" s="87"/>
      <c r="W110" s="87"/>
      <c r="X110" s="87"/>
      <c r="Y110" s="87"/>
      <c r="Z110" s="87"/>
    </row>
    <row r="111" spans="1:26" ht="25.5" customHeight="1" x14ac:dyDescent="0.3">
      <c r="A111" s="87"/>
      <c r="B111" s="88">
        <f t="shared" ca="1" si="4"/>
        <v>45334</v>
      </c>
      <c r="C111" s="87">
        <v>368.3411223334993</v>
      </c>
      <c r="D111" s="87">
        <f t="shared" si="3"/>
        <v>1.6143361319376215E-3</v>
      </c>
      <c r="E111" s="87"/>
      <c r="F111" s="87"/>
      <c r="G111" s="87"/>
      <c r="H111" s="87"/>
      <c r="I111" s="87"/>
      <c r="J111" s="87"/>
      <c r="K111" s="87"/>
      <c r="L111" s="87"/>
      <c r="M111" s="87"/>
      <c r="N111" s="87"/>
      <c r="O111" s="87"/>
      <c r="P111" s="87"/>
      <c r="Q111" s="87"/>
      <c r="R111" s="87"/>
      <c r="S111" s="87"/>
      <c r="T111" s="87"/>
      <c r="U111" s="87"/>
      <c r="V111" s="87"/>
      <c r="W111" s="87"/>
      <c r="X111" s="87"/>
      <c r="Y111" s="87"/>
      <c r="Z111" s="87"/>
    </row>
    <row r="112" spans="1:26" ht="25.5" customHeight="1" x14ac:dyDescent="0.3">
      <c r="A112" s="87"/>
      <c r="B112" s="88">
        <f t="shared" ca="1" si="4"/>
        <v>45333</v>
      </c>
      <c r="C112" s="87">
        <v>367.74745433054545</v>
      </c>
      <c r="D112" s="87">
        <f t="shared" si="3"/>
        <v>-1.8355581646146701E-3</v>
      </c>
      <c r="E112" s="87"/>
      <c r="F112" s="87"/>
      <c r="G112" s="87"/>
      <c r="H112" s="87"/>
      <c r="I112" s="87"/>
      <c r="J112" s="87"/>
      <c r="K112" s="87"/>
      <c r="L112" s="87"/>
      <c r="M112" s="87"/>
      <c r="N112" s="87"/>
      <c r="O112" s="87"/>
      <c r="P112" s="87"/>
      <c r="Q112" s="87"/>
      <c r="R112" s="87"/>
      <c r="S112" s="87"/>
      <c r="T112" s="87"/>
      <c r="U112" s="87"/>
      <c r="V112" s="87"/>
      <c r="W112" s="87"/>
      <c r="X112" s="87"/>
      <c r="Y112" s="87"/>
      <c r="Z112" s="87"/>
    </row>
    <row r="113" spans="1:26" ht="25.5" customHeight="1" x14ac:dyDescent="0.3">
      <c r="A113" s="87"/>
      <c r="B113" s="88">
        <f t="shared" ca="1" si="4"/>
        <v>45332</v>
      </c>
      <c r="C113" s="87">
        <v>368.42371749322785</v>
      </c>
      <c r="D113" s="87">
        <f t="shared" si="3"/>
        <v>-1.9821556366236837E-2</v>
      </c>
      <c r="E113" s="87"/>
      <c r="F113" s="87"/>
      <c r="G113" s="87"/>
      <c r="H113" s="87"/>
      <c r="I113" s="87"/>
      <c r="J113" s="87"/>
      <c r="K113" s="87"/>
      <c r="L113" s="87"/>
      <c r="M113" s="87"/>
      <c r="N113" s="87"/>
      <c r="O113" s="87"/>
      <c r="P113" s="87"/>
      <c r="Q113" s="87"/>
      <c r="R113" s="87"/>
      <c r="S113" s="87"/>
      <c r="T113" s="87"/>
      <c r="U113" s="87"/>
      <c r="V113" s="87"/>
      <c r="W113" s="87"/>
      <c r="X113" s="87"/>
      <c r="Y113" s="87"/>
      <c r="Z113" s="87"/>
    </row>
    <row r="114" spans="1:26" ht="25.5" customHeight="1" x14ac:dyDescent="0.3">
      <c r="A114" s="87"/>
      <c r="B114" s="88">
        <f t="shared" ca="1" si="4"/>
        <v>45331</v>
      </c>
      <c r="C114" s="87">
        <v>375.87412770208482</v>
      </c>
      <c r="D114" s="87">
        <f t="shared" si="3"/>
        <v>2.3244559745699389E-2</v>
      </c>
      <c r="E114" s="87"/>
      <c r="F114" s="87"/>
      <c r="G114" s="87"/>
      <c r="H114" s="87"/>
      <c r="I114" s="87"/>
      <c r="J114" s="87"/>
      <c r="K114" s="87"/>
      <c r="L114" s="87"/>
      <c r="M114" s="87"/>
      <c r="N114" s="87"/>
      <c r="O114" s="87"/>
      <c r="P114" s="87"/>
      <c r="Q114" s="87"/>
      <c r="R114" s="87"/>
      <c r="S114" s="87"/>
      <c r="T114" s="87"/>
      <c r="U114" s="87"/>
      <c r="V114" s="87"/>
      <c r="W114" s="87"/>
      <c r="X114" s="87"/>
      <c r="Y114" s="87"/>
      <c r="Z114" s="87"/>
    </row>
    <row r="115" spans="1:26" ht="25.5" customHeight="1" x14ac:dyDescent="0.3">
      <c r="A115" s="87"/>
      <c r="B115" s="88">
        <f t="shared" ca="1" si="4"/>
        <v>45330</v>
      </c>
      <c r="C115" s="87">
        <v>367.33557400539564</v>
      </c>
      <c r="D115" s="87">
        <f t="shared" si="3"/>
        <v>1.5371602678958762E-2</v>
      </c>
      <c r="E115" s="87"/>
      <c r="F115" s="87"/>
      <c r="G115" s="87"/>
      <c r="H115" s="87"/>
      <c r="I115" s="87"/>
      <c r="J115" s="87"/>
      <c r="K115" s="87"/>
      <c r="L115" s="87"/>
      <c r="M115" s="87"/>
      <c r="N115" s="87"/>
      <c r="O115" s="87"/>
      <c r="P115" s="87"/>
      <c r="Q115" s="87"/>
      <c r="R115" s="87"/>
      <c r="S115" s="87"/>
      <c r="T115" s="87"/>
      <c r="U115" s="87"/>
      <c r="V115" s="87"/>
      <c r="W115" s="87"/>
      <c r="X115" s="87"/>
      <c r="Y115" s="87"/>
      <c r="Z115" s="87"/>
    </row>
    <row r="116" spans="1:26" ht="25.5" customHeight="1" x14ac:dyDescent="0.3">
      <c r="A116" s="87"/>
      <c r="B116" s="88">
        <f t="shared" ca="1" si="4"/>
        <v>45329</v>
      </c>
      <c r="C116" s="87">
        <v>361.77451982724023</v>
      </c>
      <c r="D116" s="87">
        <f t="shared" si="3"/>
        <v>-3.9623718439934508E-2</v>
      </c>
      <c r="E116" s="87"/>
      <c r="F116" s="87"/>
      <c r="G116" s="87"/>
      <c r="H116" s="87"/>
      <c r="I116" s="87"/>
      <c r="J116" s="87"/>
      <c r="K116" s="87"/>
      <c r="L116" s="87"/>
      <c r="M116" s="87"/>
      <c r="N116" s="87"/>
      <c r="O116" s="87"/>
      <c r="P116" s="87"/>
      <c r="Q116" s="87"/>
      <c r="R116" s="87"/>
      <c r="S116" s="87"/>
      <c r="T116" s="87"/>
      <c r="U116" s="87"/>
      <c r="V116" s="87"/>
      <c r="W116" s="87"/>
      <c r="X116" s="87"/>
      <c r="Y116" s="87"/>
      <c r="Z116" s="87"/>
    </row>
    <row r="117" spans="1:26" ht="25.5" customHeight="1" x14ac:dyDescent="0.3">
      <c r="A117" s="87"/>
      <c r="B117" s="88">
        <f t="shared" ca="1" si="4"/>
        <v>45328</v>
      </c>
      <c r="C117" s="87">
        <v>376.70080652092145</v>
      </c>
      <c r="D117" s="87">
        <f t="shared" si="3"/>
        <v>-2.8829424731429132E-3</v>
      </c>
      <c r="E117" s="87"/>
      <c r="F117" s="87"/>
      <c r="G117" s="87"/>
      <c r="H117" s="87"/>
      <c r="I117" s="87"/>
      <c r="J117" s="87"/>
      <c r="K117" s="87"/>
      <c r="L117" s="87"/>
      <c r="M117" s="87"/>
      <c r="N117" s="87"/>
      <c r="O117" s="87"/>
      <c r="P117" s="87"/>
      <c r="Q117" s="87"/>
      <c r="R117" s="87"/>
      <c r="S117" s="87"/>
      <c r="T117" s="87"/>
      <c r="U117" s="87"/>
      <c r="V117" s="87"/>
      <c r="W117" s="87"/>
      <c r="X117" s="87"/>
      <c r="Y117" s="87"/>
      <c r="Z117" s="87"/>
    </row>
    <row r="118" spans="1:26" ht="25.5" customHeight="1" x14ac:dyDescent="0.3">
      <c r="A118" s="87"/>
      <c r="B118" s="88">
        <f t="shared" ca="1" si="4"/>
        <v>45327</v>
      </c>
      <c r="C118" s="87">
        <v>377.78995322299471</v>
      </c>
      <c r="D118" s="87">
        <f t="shared" si="3"/>
        <v>3.9324074127338182E-3</v>
      </c>
      <c r="E118" s="87"/>
      <c r="F118" s="87"/>
      <c r="G118" s="87"/>
      <c r="H118" s="87"/>
      <c r="I118" s="87"/>
      <c r="J118" s="87"/>
      <c r="K118" s="87"/>
      <c r="L118" s="87"/>
      <c r="M118" s="87"/>
      <c r="N118" s="87"/>
      <c r="O118" s="87"/>
      <c r="P118" s="87"/>
      <c r="Q118" s="87"/>
      <c r="R118" s="87"/>
      <c r="S118" s="87"/>
      <c r="T118" s="87"/>
      <c r="U118" s="87"/>
      <c r="V118" s="87"/>
      <c r="W118" s="87"/>
      <c r="X118" s="87"/>
      <c r="Y118" s="87"/>
      <c r="Z118" s="87"/>
    </row>
    <row r="119" spans="1:26" ht="25.5" customHeight="1" x14ac:dyDescent="0.3">
      <c r="A119" s="87"/>
      <c r="B119" s="88">
        <f t="shared" ca="1" si="4"/>
        <v>45326</v>
      </c>
      <c r="C119" s="87">
        <v>376.31014840591632</v>
      </c>
      <c r="D119" s="87">
        <f t="shared" si="3"/>
        <v>1.058926739871513E-2</v>
      </c>
      <c r="E119" s="87"/>
      <c r="F119" s="87"/>
      <c r="G119" s="87"/>
      <c r="H119" s="87"/>
      <c r="I119" s="87"/>
      <c r="J119" s="87"/>
      <c r="K119" s="87"/>
      <c r="L119" s="87"/>
      <c r="M119" s="87"/>
      <c r="N119" s="87"/>
      <c r="O119" s="87"/>
      <c r="P119" s="87"/>
      <c r="Q119" s="87"/>
      <c r="R119" s="87"/>
      <c r="S119" s="87"/>
      <c r="T119" s="87"/>
      <c r="U119" s="87"/>
      <c r="V119" s="87"/>
      <c r="W119" s="87"/>
      <c r="X119" s="87"/>
      <c r="Y119" s="87"/>
      <c r="Z119" s="87"/>
    </row>
    <row r="120" spans="1:26" ht="25.5" customHeight="1" x14ac:dyDescent="0.3">
      <c r="A120" s="87"/>
      <c r="B120" s="88">
        <f t="shared" ca="1" si="4"/>
        <v>45325</v>
      </c>
      <c r="C120" s="87">
        <v>372.36705409958404</v>
      </c>
      <c r="D120" s="87">
        <f t="shared" si="3"/>
        <v>1.1561251999179456E-2</v>
      </c>
      <c r="E120" s="87"/>
      <c r="F120" s="87"/>
      <c r="G120" s="87"/>
      <c r="H120" s="87"/>
      <c r="I120" s="87"/>
      <c r="J120" s="87"/>
      <c r="K120" s="87"/>
      <c r="L120" s="87"/>
      <c r="M120" s="87"/>
      <c r="N120" s="87"/>
      <c r="O120" s="87"/>
      <c r="P120" s="87"/>
      <c r="Q120" s="87"/>
      <c r="R120" s="87"/>
      <c r="S120" s="87"/>
      <c r="T120" s="87"/>
      <c r="U120" s="87"/>
      <c r="V120" s="87"/>
      <c r="W120" s="87"/>
      <c r="X120" s="87"/>
      <c r="Y120" s="87"/>
      <c r="Z120" s="87"/>
    </row>
    <row r="121" spans="1:26" ht="25.5" customHeight="1" x14ac:dyDescent="0.3">
      <c r="A121" s="87"/>
      <c r="B121" s="88">
        <f t="shared" ca="1" si="4"/>
        <v>45324</v>
      </c>
      <c r="C121" s="87">
        <v>368.11122743547526</v>
      </c>
      <c r="D121" s="87">
        <f t="shared" si="3"/>
        <v>-1.0608902561421996E-2</v>
      </c>
      <c r="E121" s="87"/>
      <c r="F121" s="87"/>
      <c r="G121" s="87"/>
      <c r="H121" s="87"/>
      <c r="I121" s="87"/>
      <c r="J121" s="87"/>
      <c r="K121" s="87"/>
      <c r="L121" s="87"/>
      <c r="M121" s="87"/>
      <c r="N121" s="87"/>
      <c r="O121" s="87"/>
      <c r="P121" s="87"/>
      <c r="Q121" s="87"/>
      <c r="R121" s="87"/>
      <c r="S121" s="87"/>
      <c r="T121" s="87"/>
      <c r="U121" s="87"/>
      <c r="V121" s="87"/>
      <c r="W121" s="87"/>
      <c r="X121" s="87"/>
      <c r="Y121" s="87"/>
      <c r="Z121" s="87"/>
    </row>
    <row r="122" spans="1:26" ht="25.5" customHeight="1" x14ac:dyDescent="0.3">
      <c r="A122" s="87"/>
      <c r="B122" s="88">
        <f t="shared" ca="1" si="4"/>
        <v>45323</v>
      </c>
      <c r="C122" s="87">
        <v>372.05835830590524</v>
      </c>
      <c r="D122" s="87">
        <f t="shared" si="3"/>
        <v>-8.9482535193451396E-3</v>
      </c>
      <c r="E122" s="87"/>
      <c r="F122" s="87"/>
      <c r="G122" s="87"/>
      <c r="H122" s="87"/>
      <c r="I122" s="87"/>
      <c r="J122" s="87"/>
      <c r="K122" s="87"/>
      <c r="L122" s="87"/>
      <c r="M122" s="87"/>
      <c r="N122" s="87"/>
      <c r="O122" s="87"/>
      <c r="P122" s="87"/>
      <c r="Q122" s="87"/>
      <c r="R122" s="87"/>
      <c r="S122" s="87"/>
      <c r="T122" s="87"/>
      <c r="U122" s="87"/>
      <c r="V122" s="87"/>
      <c r="W122" s="87"/>
      <c r="X122" s="87"/>
      <c r="Y122" s="87"/>
      <c r="Z122" s="87"/>
    </row>
    <row r="123" spans="1:26" ht="25.5" customHeight="1" x14ac:dyDescent="0.3">
      <c r="A123" s="87"/>
      <c r="B123" s="88">
        <f t="shared" ca="1" si="4"/>
        <v>45322</v>
      </c>
      <c r="C123" s="87">
        <v>375.41769098044546</v>
      </c>
      <c r="D123" s="87">
        <f t="shared" si="3"/>
        <v>-3.6104273234997097E-2</v>
      </c>
      <c r="E123" s="87"/>
      <c r="F123" s="87"/>
      <c r="G123" s="87"/>
      <c r="H123" s="87"/>
      <c r="I123" s="87"/>
      <c r="J123" s="87"/>
      <c r="K123" s="87"/>
      <c r="L123" s="87"/>
      <c r="M123" s="87"/>
      <c r="N123" s="87"/>
      <c r="O123" s="87"/>
      <c r="P123" s="87"/>
      <c r="Q123" s="87"/>
      <c r="R123" s="87"/>
      <c r="S123" s="87"/>
      <c r="T123" s="87"/>
      <c r="U123" s="87"/>
      <c r="V123" s="87"/>
      <c r="W123" s="87"/>
      <c r="X123" s="87"/>
      <c r="Y123" s="87"/>
      <c r="Z123" s="87"/>
    </row>
    <row r="124" spans="1:26" ht="25.5" customHeight="1" x14ac:dyDescent="0.3">
      <c r="A124" s="87"/>
      <c r="B124" s="88">
        <f t="shared" ca="1" si="4"/>
        <v>45321</v>
      </c>
      <c r="C124" s="87">
        <v>389.47956771258936</v>
      </c>
      <c r="D124" s="87">
        <f t="shared" si="3"/>
        <v>2.6980226951764053E-2</v>
      </c>
      <c r="E124" s="87"/>
      <c r="F124" s="87"/>
      <c r="G124" s="87"/>
      <c r="H124" s="87"/>
      <c r="I124" s="87"/>
      <c r="J124" s="87"/>
      <c r="K124" s="87"/>
      <c r="L124" s="87"/>
      <c r="M124" s="87"/>
      <c r="N124" s="87"/>
      <c r="O124" s="87"/>
      <c r="P124" s="87"/>
      <c r="Q124" s="87"/>
      <c r="R124" s="87"/>
      <c r="S124" s="87"/>
      <c r="T124" s="87"/>
      <c r="U124" s="87"/>
      <c r="V124" s="87"/>
      <c r="W124" s="87"/>
      <c r="X124" s="87"/>
      <c r="Y124" s="87"/>
      <c r="Z124" s="87"/>
    </row>
    <row r="125" spans="1:26" ht="25.5" customHeight="1" x14ac:dyDescent="0.3">
      <c r="A125" s="87"/>
      <c r="B125" s="88">
        <f t="shared" ca="1" si="4"/>
        <v>45320</v>
      </c>
      <c r="C125" s="87">
        <v>379.24738713677561</v>
      </c>
      <c r="D125" s="87">
        <f t="shared" si="3"/>
        <v>8.9101875873871528E-3</v>
      </c>
      <c r="E125" s="87"/>
      <c r="F125" s="87"/>
      <c r="G125" s="87"/>
      <c r="H125" s="87"/>
      <c r="I125" s="87"/>
      <c r="J125" s="87"/>
      <c r="K125" s="87"/>
      <c r="L125" s="87"/>
      <c r="M125" s="87"/>
      <c r="N125" s="87"/>
      <c r="O125" s="87"/>
      <c r="P125" s="87"/>
      <c r="Q125" s="87"/>
      <c r="R125" s="87"/>
      <c r="S125" s="87"/>
      <c r="T125" s="87"/>
      <c r="U125" s="87"/>
      <c r="V125" s="87"/>
      <c r="W125" s="87"/>
      <c r="X125" s="87"/>
      <c r="Y125" s="87"/>
      <c r="Z125" s="87"/>
    </row>
    <row r="126" spans="1:26" ht="25.5" customHeight="1" x14ac:dyDescent="0.3">
      <c r="A126" s="87"/>
      <c r="B126" s="88">
        <f t="shared" ca="1" si="4"/>
        <v>45319</v>
      </c>
      <c r="C126" s="87">
        <v>375.89806486509178</v>
      </c>
      <c r="D126" s="87">
        <f t="shared" si="3"/>
        <v>-1.0006661774594083E-2</v>
      </c>
      <c r="E126" s="87"/>
      <c r="F126" s="87"/>
      <c r="G126" s="87"/>
      <c r="H126" s="87"/>
      <c r="I126" s="87"/>
      <c r="J126" s="87"/>
      <c r="K126" s="87"/>
      <c r="L126" s="87"/>
      <c r="M126" s="87"/>
      <c r="N126" s="87"/>
      <c r="O126" s="87"/>
      <c r="P126" s="87"/>
      <c r="Q126" s="87"/>
      <c r="R126" s="87"/>
      <c r="S126" s="87"/>
      <c r="T126" s="87"/>
      <c r="U126" s="87"/>
      <c r="V126" s="87"/>
      <c r="W126" s="87"/>
      <c r="X126" s="87"/>
      <c r="Y126" s="87"/>
      <c r="Z126" s="87"/>
    </row>
    <row r="127" spans="1:26" ht="25.5" customHeight="1" x14ac:dyDescent="0.3">
      <c r="A127" s="87"/>
      <c r="B127" s="88">
        <f t="shared" ca="1" si="4"/>
        <v>45318</v>
      </c>
      <c r="C127" s="87">
        <v>379.69757002496686</v>
      </c>
      <c r="D127" s="87">
        <f t="shared" si="3"/>
        <v>-1.0171633349125075E-2</v>
      </c>
      <c r="E127" s="87"/>
      <c r="F127" s="87"/>
      <c r="G127" s="87"/>
      <c r="H127" s="87"/>
      <c r="I127" s="87"/>
      <c r="J127" s="87"/>
      <c r="K127" s="87"/>
      <c r="L127" s="87"/>
      <c r="M127" s="87"/>
      <c r="N127" s="87"/>
      <c r="O127" s="87"/>
      <c r="P127" s="87"/>
      <c r="Q127" s="87"/>
      <c r="R127" s="87"/>
      <c r="S127" s="87"/>
      <c r="T127" s="87"/>
      <c r="U127" s="87"/>
      <c r="V127" s="87"/>
      <c r="W127" s="87"/>
      <c r="X127" s="87"/>
      <c r="Y127" s="87"/>
      <c r="Z127" s="87"/>
    </row>
    <row r="128" spans="1:26" ht="25.5" customHeight="1" x14ac:dyDescent="0.3">
      <c r="A128" s="87"/>
      <c r="B128" s="88">
        <f t="shared" ca="1" si="4"/>
        <v>45317</v>
      </c>
      <c r="C128" s="87">
        <v>383.59940250014176</v>
      </c>
      <c r="D128" s="87">
        <f t="shared" si="3"/>
        <v>-8.4777863019450672E-3</v>
      </c>
      <c r="E128" s="87"/>
      <c r="F128" s="87"/>
      <c r="G128" s="87"/>
      <c r="H128" s="87"/>
      <c r="I128" s="87"/>
      <c r="J128" s="87"/>
      <c r="K128" s="87"/>
      <c r="L128" s="87"/>
      <c r="M128" s="87"/>
      <c r="N128" s="87"/>
      <c r="O128" s="87"/>
      <c r="P128" s="87"/>
      <c r="Q128" s="87"/>
      <c r="R128" s="87"/>
      <c r="S128" s="87"/>
      <c r="T128" s="87"/>
      <c r="U128" s="87"/>
      <c r="V128" s="87"/>
      <c r="W128" s="87"/>
      <c r="X128" s="87"/>
      <c r="Y128" s="87"/>
      <c r="Z128" s="87"/>
    </row>
    <row r="129" spans="1:26" ht="25.5" customHeight="1" x14ac:dyDescent="0.3">
      <c r="A129" s="87"/>
      <c r="B129" s="88">
        <f t="shared" ca="1" si="4"/>
        <v>45316</v>
      </c>
      <c r="C129" s="87">
        <v>386.87928238081616</v>
      </c>
      <c r="D129" s="87">
        <f t="shared" si="3"/>
        <v>4.2388132384829635E-3</v>
      </c>
      <c r="E129" s="87"/>
      <c r="F129" s="87"/>
      <c r="G129" s="87"/>
      <c r="H129" s="87"/>
      <c r="I129" s="87"/>
      <c r="J129" s="87"/>
      <c r="K129" s="87"/>
      <c r="L129" s="87"/>
      <c r="M129" s="87"/>
      <c r="N129" s="87"/>
      <c r="O129" s="87"/>
      <c r="P129" s="87"/>
      <c r="Q129" s="87"/>
      <c r="R129" s="87"/>
      <c r="S129" s="87"/>
      <c r="T129" s="87"/>
      <c r="U129" s="87"/>
      <c r="V129" s="87"/>
      <c r="W129" s="87"/>
      <c r="X129" s="87"/>
      <c r="Y129" s="87"/>
      <c r="Z129" s="87"/>
    </row>
    <row r="130" spans="1:26" ht="25.5" customHeight="1" x14ac:dyDescent="0.3">
      <c r="A130" s="87"/>
      <c r="B130" s="88">
        <f t="shared" ca="1" si="4"/>
        <v>45315</v>
      </c>
      <c r="C130" s="87">
        <v>385.24629528428864</v>
      </c>
      <c r="D130" s="87">
        <f t="shared" si="3"/>
        <v>3.3993282572548633E-3</v>
      </c>
      <c r="E130" s="87"/>
      <c r="F130" s="87"/>
      <c r="G130" s="87"/>
      <c r="H130" s="87"/>
      <c r="I130" s="87"/>
      <c r="J130" s="87"/>
      <c r="K130" s="87"/>
      <c r="L130" s="87"/>
      <c r="M130" s="87"/>
      <c r="N130" s="87"/>
      <c r="O130" s="87"/>
      <c r="P130" s="87"/>
      <c r="Q130" s="87"/>
      <c r="R130" s="87"/>
      <c r="S130" s="87"/>
      <c r="T130" s="87"/>
      <c r="U130" s="87"/>
      <c r="V130" s="87"/>
      <c r="W130" s="87"/>
      <c r="X130" s="87"/>
      <c r="Y130" s="87"/>
      <c r="Z130" s="87"/>
    </row>
    <row r="131" spans="1:26" ht="25.5" customHeight="1" x14ac:dyDescent="0.3">
      <c r="A131" s="87"/>
      <c r="B131" s="88">
        <f t="shared" ca="1" si="4"/>
        <v>45314</v>
      </c>
      <c r="C131" s="87">
        <v>383.94115327284521</v>
      </c>
      <c r="D131" s="87">
        <f t="shared" ref="D131:D194" si="5">C131/C132-1</f>
        <v>-4.8217310977002437E-2</v>
      </c>
      <c r="E131" s="87"/>
      <c r="F131" s="87"/>
      <c r="G131" s="87"/>
      <c r="H131" s="87"/>
      <c r="I131" s="87"/>
      <c r="J131" s="87"/>
      <c r="K131" s="87"/>
      <c r="L131" s="87"/>
      <c r="M131" s="87"/>
      <c r="N131" s="87"/>
      <c r="O131" s="87"/>
      <c r="P131" s="87"/>
      <c r="Q131" s="87"/>
      <c r="R131" s="87"/>
      <c r="S131" s="87"/>
      <c r="T131" s="87"/>
      <c r="U131" s="87"/>
      <c r="V131" s="87"/>
      <c r="W131" s="87"/>
      <c r="X131" s="87"/>
      <c r="Y131" s="87"/>
      <c r="Z131" s="87"/>
    </row>
    <row r="132" spans="1:26" ht="25.5" customHeight="1" x14ac:dyDescent="0.3">
      <c r="A132" s="87"/>
      <c r="B132" s="88">
        <f t="shared" ref="B132:B195" ca="1" si="6">B131-1</f>
        <v>45313</v>
      </c>
      <c r="C132" s="87">
        <v>403.39161207792063</v>
      </c>
      <c r="D132" s="87">
        <f t="shared" si="5"/>
        <v>8.56307815597801E-3</v>
      </c>
      <c r="E132" s="87"/>
      <c r="F132" s="87"/>
      <c r="G132" s="87"/>
      <c r="H132" s="87"/>
      <c r="I132" s="87"/>
      <c r="J132" s="87"/>
      <c r="K132" s="87"/>
      <c r="L132" s="87"/>
      <c r="M132" s="87"/>
      <c r="N132" s="87"/>
      <c r="O132" s="87"/>
      <c r="P132" s="87"/>
      <c r="Q132" s="87"/>
      <c r="R132" s="87"/>
      <c r="S132" s="87"/>
      <c r="T132" s="87"/>
      <c r="U132" s="87"/>
      <c r="V132" s="87"/>
      <c r="W132" s="87"/>
      <c r="X132" s="87"/>
      <c r="Y132" s="87"/>
      <c r="Z132" s="87"/>
    </row>
    <row r="133" spans="1:26" ht="25.5" customHeight="1" x14ac:dyDescent="0.3">
      <c r="A133" s="87"/>
      <c r="B133" s="88">
        <f t="shared" ca="1" si="6"/>
        <v>45312</v>
      </c>
      <c r="C133" s="87">
        <v>399.96666625499319</v>
      </c>
      <c r="D133" s="87">
        <f t="shared" si="5"/>
        <v>-4.458998410137982E-2</v>
      </c>
      <c r="E133" s="87"/>
      <c r="F133" s="87"/>
      <c r="G133" s="87"/>
      <c r="H133" s="87"/>
      <c r="I133" s="87"/>
      <c r="J133" s="87"/>
      <c r="K133" s="87"/>
      <c r="L133" s="87"/>
      <c r="M133" s="87"/>
      <c r="N133" s="87"/>
      <c r="O133" s="87"/>
      <c r="P133" s="87"/>
      <c r="Q133" s="87"/>
      <c r="R133" s="87"/>
      <c r="S133" s="87"/>
      <c r="T133" s="87"/>
      <c r="U133" s="87"/>
      <c r="V133" s="87"/>
      <c r="W133" s="87"/>
      <c r="X133" s="87"/>
      <c r="Y133" s="87"/>
      <c r="Z133" s="87"/>
    </row>
    <row r="134" spans="1:26" ht="25.5" customHeight="1" x14ac:dyDescent="0.3">
      <c r="A134" s="87"/>
      <c r="B134" s="88">
        <f t="shared" ca="1" si="6"/>
        <v>45311</v>
      </c>
      <c r="C134" s="87">
        <v>418.63352864141859</v>
      </c>
      <c r="D134" s="87">
        <f t="shared" si="5"/>
        <v>1.0977524409050865E-2</v>
      </c>
      <c r="E134" s="87"/>
      <c r="F134" s="87"/>
      <c r="G134" s="87"/>
      <c r="H134" s="87"/>
      <c r="I134" s="87"/>
      <c r="J134" s="87"/>
      <c r="K134" s="87"/>
      <c r="L134" s="87"/>
      <c r="M134" s="87"/>
      <c r="N134" s="87"/>
      <c r="O134" s="87"/>
      <c r="P134" s="87"/>
      <c r="Q134" s="87"/>
      <c r="R134" s="87"/>
      <c r="S134" s="87"/>
      <c r="T134" s="87"/>
      <c r="U134" s="87"/>
      <c r="V134" s="87"/>
      <c r="W134" s="87"/>
      <c r="X134" s="87"/>
      <c r="Y134" s="87"/>
      <c r="Z134" s="87"/>
    </row>
    <row r="135" spans="1:26" ht="25.5" customHeight="1" x14ac:dyDescent="0.3">
      <c r="A135" s="87"/>
      <c r="B135" s="88">
        <f t="shared" ca="1" si="6"/>
        <v>45310</v>
      </c>
      <c r="C135" s="87">
        <v>414.08786895250068</v>
      </c>
      <c r="D135" s="87">
        <f t="shared" si="5"/>
        <v>1.9773231150452375E-2</v>
      </c>
      <c r="E135" s="87"/>
      <c r="F135" s="87"/>
      <c r="G135" s="87"/>
      <c r="H135" s="87"/>
      <c r="I135" s="87"/>
      <c r="J135" s="87"/>
      <c r="K135" s="87"/>
      <c r="L135" s="87"/>
      <c r="M135" s="87"/>
      <c r="N135" s="87"/>
      <c r="O135" s="87"/>
      <c r="P135" s="87"/>
      <c r="Q135" s="87"/>
      <c r="R135" s="87"/>
      <c r="S135" s="87"/>
      <c r="T135" s="87"/>
      <c r="U135" s="87"/>
      <c r="V135" s="87"/>
      <c r="W135" s="87"/>
      <c r="X135" s="87"/>
      <c r="Y135" s="87"/>
      <c r="Z135" s="87"/>
    </row>
    <row r="136" spans="1:26" ht="25.5" customHeight="1" x14ac:dyDescent="0.3">
      <c r="A136" s="87"/>
      <c r="B136" s="88">
        <f t="shared" ca="1" si="6"/>
        <v>45309</v>
      </c>
      <c r="C136" s="87">
        <v>406.05877493504062</v>
      </c>
      <c r="D136" s="87">
        <f t="shared" si="5"/>
        <v>1.2842321618951713E-2</v>
      </c>
      <c r="E136" s="87"/>
      <c r="F136" s="87"/>
      <c r="G136" s="87"/>
      <c r="H136" s="87"/>
      <c r="I136" s="87"/>
      <c r="J136" s="87"/>
      <c r="K136" s="87"/>
      <c r="L136" s="87"/>
      <c r="M136" s="87"/>
      <c r="N136" s="87"/>
      <c r="O136" s="87"/>
      <c r="P136" s="87"/>
      <c r="Q136" s="87"/>
      <c r="R136" s="87"/>
      <c r="S136" s="87"/>
      <c r="T136" s="87"/>
      <c r="U136" s="87"/>
      <c r="V136" s="87"/>
      <c r="W136" s="87"/>
      <c r="X136" s="87"/>
      <c r="Y136" s="87"/>
      <c r="Z136" s="87"/>
    </row>
    <row r="137" spans="1:26" ht="25.5" customHeight="1" x14ac:dyDescent="0.3">
      <c r="A137" s="87"/>
      <c r="B137" s="88">
        <f t="shared" ca="1" si="6"/>
        <v>45308</v>
      </c>
      <c r="C137" s="87">
        <v>400.91015774892423</v>
      </c>
      <c r="D137" s="87">
        <f t="shared" si="5"/>
        <v>-7.717727965304233E-3</v>
      </c>
      <c r="E137" s="87"/>
      <c r="F137" s="87"/>
      <c r="G137" s="87"/>
      <c r="H137" s="87"/>
      <c r="I137" s="87"/>
      <c r="J137" s="87"/>
      <c r="K137" s="87"/>
      <c r="L137" s="87"/>
      <c r="M137" s="87"/>
      <c r="N137" s="87"/>
      <c r="O137" s="87"/>
      <c r="P137" s="87"/>
      <c r="Q137" s="87"/>
      <c r="R137" s="87"/>
      <c r="S137" s="87"/>
      <c r="T137" s="87"/>
      <c r="U137" s="87"/>
      <c r="V137" s="87"/>
      <c r="W137" s="87"/>
      <c r="X137" s="87"/>
      <c r="Y137" s="87"/>
      <c r="Z137" s="87"/>
    </row>
    <row r="138" spans="1:26" ht="25.5" customHeight="1" x14ac:dyDescent="0.3">
      <c r="A138" s="87"/>
      <c r="B138" s="88">
        <f t="shared" ca="1" si="6"/>
        <v>45307</v>
      </c>
      <c r="C138" s="87">
        <v>404.02833855617462</v>
      </c>
      <c r="D138" s="87">
        <f t="shared" si="5"/>
        <v>5.687786476818335E-3</v>
      </c>
      <c r="E138" s="87"/>
      <c r="F138" s="87"/>
      <c r="G138" s="87"/>
      <c r="H138" s="87"/>
      <c r="I138" s="87"/>
      <c r="J138" s="87"/>
      <c r="K138" s="87"/>
      <c r="L138" s="87"/>
      <c r="M138" s="87"/>
      <c r="N138" s="87"/>
      <c r="O138" s="87"/>
      <c r="P138" s="87"/>
      <c r="Q138" s="87"/>
      <c r="R138" s="87"/>
      <c r="S138" s="87"/>
      <c r="T138" s="87"/>
      <c r="U138" s="87"/>
      <c r="V138" s="87"/>
      <c r="W138" s="87"/>
      <c r="X138" s="87"/>
      <c r="Y138" s="87"/>
      <c r="Z138" s="87"/>
    </row>
    <row r="139" spans="1:26" ht="25.5" customHeight="1" x14ac:dyDescent="0.3">
      <c r="A139" s="87"/>
      <c r="B139" s="88">
        <f t="shared" ca="1" si="6"/>
        <v>45306</v>
      </c>
      <c r="C139" s="87">
        <v>401.74330839950767</v>
      </c>
      <c r="D139" s="87">
        <f t="shared" si="5"/>
        <v>-2.5844904631317389E-2</v>
      </c>
      <c r="E139" s="87"/>
      <c r="F139" s="87"/>
      <c r="G139" s="87"/>
      <c r="H139" s="87"/>
      <c r="I139" s="87"/>
      <c r="J139" s="87"/>
      <c r="K139" s="87"/>
      <c r="L139" s="87"/>
      <c r="M139" s="87"/>
      <c r="N139" s="87"/>
      <c r="O139" s="87"/>
      <c r="P139" s="87"/>
      <c r="Q139" s="87"/>
      <c r="R139" s="87"/>
      <c r="S139" s="87"/>
      <c r="T139" s="87"/>
      <c r="U139" s="87"/>
      <c r="V139" s="87"/>
      <c r="W139" s="87"/>
      <c r="X139" s="87"/>
      <c r="Y139" s="87"/>
      <c r="Z139" s="87"/>
    </row>
    <row r="140" spans="1:26" ht="25.5" customHeight="1" x14ac:dyDescent="0.3">
      <c r="A140" s="87"/>
      <c r="B140" s="88">
        <f t="shared" ca="1" si="6"/>
        <v>45305</v>
      </c>
      <c r="C140" s="87">
        <v>412.40179342023799</v>
      </c>
      <c r="D140" s="87">
        <f t="shared" si="5"/>
        <v>-5.482448415240182E-2</v>
      </c>
      <c r="E140" s="87"/>
      <c r="F140" s="87"/>
      <c r="G140" s="87"/>
      <c r="H140" s="87"/>
      <c r="I140" s="87"/>
      <c r="J140" s="87"/>
      <c r="K140" s="87"/>
      <c r="L140" s="87"/>
      <c r="M140" s="87"/>
      <c r="N140" s="87"/>
      <c r="O140" s="87"/>
      <c r="P140" s="87"/>
      <c r="Q140" s="87"/>
      <c r="R140" s="87"/>
      <c r="S140" s="87"/>
      <c r="T140" s="87"/>
      <c r="U140" s="87"/>
      <c r="V140" s="87"/>
      <c r="W140" s="87"/>
      <c r="X140" s="87"/>
      <c r="Y140" s="87"/>
      <c r="Z140" s="87"/>
    </row>
    <row r="141" spans="1:26" ht="25.5" customHeight="1" x14ac:dyDescent="0.3">
      <c r="A141" s="87"/>
      <c r="B141" s="88">
        <f t="shared" ca="1" si="6"/>
        <v>45304</v>
      </c>
      <c r="C141" s="87">
        <v>436.32297547446672</v>
      </c>
      <c r="D141" s="87">
        <f t="shared" si="5"/>
        <v>2.1434289906589354E-2</v>
      </c>
      <c r="E141" s="87"/>
      <c r="F141" s="87"/>
      <c r="G141" s="87"/>
      <c r="H141" s="87"/>
      <c r="I141" s="87"/>
      <c r="J141" s="87"/>
      <c r="K141" s="87"/>
      <c r="L141" s="87"/>
      <c r="M141" s="87"/>
      <c r="N141" s="87"/>
      <c r="O141" s="87"/>
      <c r="P141" s="87"/>
      <c r="Q141" s="87"/>
      <c r="R141" s="87"/>
      <c r="S141" s="87"/>
      <c r="T141" s="87"/>
      <c r="U141" s="87"/>
      <c r="V141" s="87"/>
      <c r="W141" s="87"/>
      <c r="X141" s="87"/>
      <c r="Y141" s="87"/>
      <c r="Z141" s="87"/>
    </row>
    <row r="142" spans="1:26" ht="25.5" customHeight="1" x14ac:dyDescent="0.3">
      <c r="A142" s="87"/>
      <c r="B142" s="88">
        <f t="shared" ca="1" si="6"/>
        <v>45303</v>
      </c>
      <c r="C142" s="87">
        <v>427.16695511991151</v>
      </c>
      <c r="D142" s="87">
        <f t="shared" si="5"/>
        <v>-2.7259660421066867E-2</v>
      </c>
      <c r="E142" s="87"/>
      <c r="F142" s="87"/>
      <c r="G142" s="87"/>
      <c r="H142" s="87"/>
      <c r="I142" s="87"/>
      <c r="J142" s="87"/>
      <c r="K142" s="87"/>
      <c r="L142" s="87"/>
      <c r="M142" s="87"/>
      <c r="N142" s="87"/>
      <c r="O142" s="87"/>
      <c r="P142" s="87"/>
      <c r="Q142" s="87"/>
      <c r="R142" s="87"/>
      <c r="S142" s="87"/>
      <c r="T142" s="87"/>
      <c r="U142" s="87"/>
      <c r="V142" s="87"/>
      <c r="W142" s="87"/>
      <c r="X142" s="87"/>
      <c r="Y142" s="87"/>
      <c r="Z142" s="87"/>
    </row>
    <row r="143" spans="1:26" ht="25.5" customHeight="1" x14ac:dyDescent="0.3">
      <c r="A143" s="87"/>
      <c r="B143" s="88">
        <f t="shared" ca="1" si="6"/>
        <v>45302</v>
      </c>
      <c r="C143" s="87">
        <v>439.13769969159279</v>
      </c>
      <c r="D143" s="87">
        <f t="shared" si="5"/>
        <v>-3.4989243973258088E-2</v>
      </c>
      <c r="E143" s="87"/>
      <c r="F143" s="87"/>
      <c r="G143" s="87"/>
      <c r="H143" s="87"/>
      <c r="I143" s="87"/>
      <c r="J143" s="87"/>
      <c r="K143" s="87"/>
      <c r="L143" s="87"/>
      <c r="M143" s="87"/>
      <c r="N143" s="87"/>
      <c r="O143" s="87"/>
      <c r="P143" s="87"/>
      <c r="Q143" s="87"/>
      <c r="R143" s="87"/>
      <c r="S143" s="87"/>
      <c r="T143" s="87"/>
      <c r="U143" s="87"/>
      <c r="V143" s="87"/>
      <c r="W143" s="87"/>
      <c r="X143" s="87"/>
      <c r="Y143" s="87"/>
      <c r="Z143" s="87"/>
    </row>
    <row r="144" spans="1:26" ht="25.5" customHeight="1" x14ac:dyDescent="0.3">
      <c r="A144" s="87"/>
      <c r="B144" s="88">
        <f t="shared" ca="1" si="6"/>
        <v>45301</v>
      </c>
      <c r="C144" s="87">
        <v>455.05990161152528</v>
      </c>
      <c r="D144" s="87">
        <f t="shared" si="5"/>
        <v>-1.1487365982526532E-3</v>
      </c>
      <c r="E144" s="87"/>
      <c r="F144" s="87"/>
      <c r="G144" s="87"/>
      <c r="H144" s="87"/>
      <c r="I144" s="87"/>
      <c r="J144" s="87"/>
      <c r="K144" s="87"/>
      <c r="L144" s="87"/>
      <c r="M144" s="87"/>
      <c r="N144" s="87"/>
      <c r="O144" s="87"/>
      <c r="P144" s="87"/>
      <c r="Q144" s="87"/>
      <c r="R144" s="87"/>
      <c r="S144" s="87"/>
      <c r="T144" s="87"/>
      <c r="U144" s="87"/>
      <c r="V144" s="87"/>
      <c r="W144" s="87"/>
      <c r="X144" s="87"/>
      <c r="Y144" s="87"/>
      <c r="Z144" s="87"/>
    </row>
    <row r="145" spans="1:26" ht="25.5" customHeight="1" x14ac:dyDescent="0.3">
      <c r="A145" s="87"/>
      <c r="B145" s="88">
        <f t="shared" ca="1" si="6"/>
        <v>45300</v>
      </c>
      <c r="C145" s="87">
        <v>455.58324676063</v>
      </c>
      <c r="D145" s="87">
        <f t="shared" si="5"/>
        <v>-2.3172892032617964E-3</v>
      </c>
      <c r="E145" s="87"/>
      <c r="F145" s="87"/>
      <c r="G145" s="87"/>
      <c r="H145" s="87"/>
      <c r="I145" s="87"/>
      <c r="J145" s="87"/>
      <c r="K145" s="87"/>
      <c r="L145" s="87"/>
      <c r="M145" s="87"/>
      <c r="N145" s="87"/>
      <c r="O145" s="87"/>
      <c r="P145" s="87"/>
      <c r="Q145" s="87"/>
      <c r="R145" s="87"/>
      <c r="S145" s="87"/>
      <c r="T145" s="87"/>
      <c r="U145" s="87"/>
      <c r="V145" s="87"/>
      <c r="W145" s="87"/>
      <c r="X145" s="87"/>
      <c r="Y145" s="87"/>
      <c r="Z145" s="87"/>
    </row>
    <row r="146" spans="1:26" ht="25.5" customHeight="1" x14ac:dyDescent="0.3">
      <c r="A146" s="87"/>
      <c r="B146" s="88">
        <f t="shared" ca="1" si="6"/>
        <v>45299</v>
      </c>
      <c r="C146" s="87">
        <v>456.64141698597376</v>
      </c>
      <c r="D146" s="87">
        <f t="shared" si="5"/>
        <v>-1.3780110230854903E-2</v>
      </c>
      <c r="E146" s="87"/>
      <c r="F146" s="87"/>
      <c r="G146" s="87"/>
      <c r="H146" s="87"/>
      <c r="I146" s="87"/>
      <c r="J146" s="87"/>
      <c r="K146" s="87"/>
      <c r="L146" s="87"/>
      <c r="M146" s="87"/>
      <c r="N146" s="87"/>
      <c r="O146" s="87"/>
      <c r="P146" s="87"/>
      <c r="Q146" s="87"/>
      <c r="R146" s="87"/>
      <c r="S146" s="87"/>
      <c r="T146" s="87"/>
      <c r="U146" s="87"/>
      <c r="V146" s="87"/>
      <c r="W146" s="87"/>
      <c r="X146" s="87"/>
      <c r="Y146" s="87"/>
      <c r="Z146" s="87"/>
    </row>
    <row r="147" spans="1:26" ht="25.5" customHeight="1" x14ac:dyDescent="0.3">
      <c r="A147" s="87"/>
      <c r="B147" s="88">
        <f t="shared" ca="1" si="6"/>
        <v>45298</v>
      </c>
      <c r="C147" s="87">
        <v>463.02190994430731</v>
      </c>
      <c r="D147" s="87">
        <f t="shared" si="5"/>
        <v>4.2551275097924002E-2</v>
      </c>
      <c r="E147" s="87"/>
      <c r="F147" s="87"/>
      <c r="G147" s="87"/>
      <c r="H147" s="87"/>
      <c r="I147" s="87"/>
      <c r="J147" s="87"/>
      <c r="K147" s="87"/>
      <c r="L147" s="87"/>
      <c r="M147" s="87"/>
      <c r="N147" s="87"/>
      <c r="O147" s="87"/>
      <c r="P147" s="87"/>
      <c r="Q147" s="87"/>
      <c r="R147" s="87"/>
      <c r="S147" s="87"/>
      <c r="T147" s="87"/>
      <c r="U147" s="87"/>
      <c r="V147" s="87"/>
      <c r="W147" s="87"/>
      <c r="X147" s="87"/>
      <c r="Y147" s="87"/>
      <c r="Z147" s="87"/>
    </row>
    <row r="148" spans="1:26" ht="25.5" customHeight="1" x14ac:dyDescent="0.3">
      <c r="A148" s="87"/>
      <c r="B148" s="88">
        <f t="shared" ca="1" si="6"/>
        <v>45297</v>
      </c>
      <c r="C148" s="87">
        <v>444.1238728529845</v>
      </c>
      <c r="D148" s="87">
        <f t="shared" si="5"/>
        <v>9.9257086585378129E-3</v>
      </c>
      <c r="E148" s="87"/>
      <c r="F148" s="87"/>
      <c r="G148" s="87"/>
      <c r="H148" s="87"/>
      <c r="I148" s="87"/>
      <c r="J148" s="87"/>
      <c r="K148" s="87"/>
      <c r="L148" s="87"/>
      <c r="M148" s="87"/>
      <c r="N148" s="87"/>
      <c r="O148" s="87"/>
      <c r="P148" s="87"/>
      <c r="Q148" s="87"/>
      <c r="R148" s="87"/>
      <c r="S148" s="87"/>
      <c r="T148" s="87"/>
      <c r="U148" s="87"/>
      <c r="V148" s="87"/>
      <c r="W148" s="87"/>
      <c r="X148" s="87"/>
      <c r="Y148" s="87"/>
      <c r="Z148" s="87"/>
    </row>
    <row r="149" spans="1:26" ht="25.5" customHeight="1" x14ac:dyDescent="0.3">
      <c r="A149" s="87"/>
      <c r="B149" s="88">
        <f t="shared" ca="1" si="6"/>
        <v>45296</v>
      </c>
      <c r="C149" s="87">
        <v>439.75895359957167</v>
      </c>
      <c r="D149" s="87">
        <f t="shared" si="5"/>
        <v>2.5891610119934683E-3</v>
      </c>
      <c r="E149" s="87"/>
      <c r="F149" s="87"/>
      <c r="G149" s="87"/>
      <c r="H149" s="87"/>
      <c r="I149" s="87"/>
      <c r="J149" s="87"/>
      <c r="K149" s="87"/>
      <c r="L149" s="87"/>
      <c r="M149" s="87"/>
      <c r="N149" s="87"/>
      <c r="O149" s="87"/>
      <c r="P149" s="87"/>
      <c r="Q149" s="87"/>
      <c r="R149" s="87"/>
      <c r="S149" s="87"/>
      <c r="T149" s="87"/>
      <c r="U149" s="87"/>
      <c r="V149" s="87"/>
      <c r="W149" s="87"/>
      <c r="X149" s="87"/>
      <c r="Y149" s="87"/>
      <c r="Z149" s="87"/>
    </row>
    <row r="150" spans="1:26" ht="25.5" customHeight="1" x14ac:dyDescent="0.3">
      <c r="A150" s="87"/>
      <c r="B150" s="88">
        <f t="shared" ca="1" si="6"/>
        <v>45295</v>
      </c>
      <c r="C150" s="87">
        <v>438.62328728518042</v>
      </c>
      <c r="D150" s="87">
        <f t="shared" si="5"/>
        <v>6.8873914853093687E-3</v>
      </c>
      <c r="E150" s="87"/>
      <c r="F150" s="87"/>
      <c r="G150" s="87"/>
      <c r="H150" s="87"/>
      <c r="I150" s="87"/>
      <c r="J150" s="87"/>
      <c r="K150" s="87"/>
      <c r="L150" s="87"/>
      <c r="M150" s="87"/>
      <c r="N150" s="87"/>
      <c r="O150" s="87"/>
      <c r="P150" s="87"/>
      <c r="Q150" s="87"/>
      <c r="R150" s="87"/>
      <c r="S150" s="87"/>
      <c r="T150" s="87"/>
      <c r="U150" s="87"/>
      <c r="V150" s="87"/>
      <c r="W150" s="87"/>
      <c r="X150" s="87"/>
      <c r="Y150" s="87"/>
      <c r="Z150" s="87"/>
    </row>
    <row r="151" spans="1:26" ht="25.5" customHeight="1" x14ac:dyDescent="0.3">
      <c r="A151" s="87"/>
      <c r="B151" s="88">
        <f t="shared" ca="1" si="6"/>
        <v>45294</v>
      </c>
      <c r="C151" s="87">
        <v>435.62298127315466</v>
      </c>
      <c r="D151" s="87">
        <f t="shared" si="5"/>
        <v>3.6520599910756735E-2</v>
      </c>
      <c r="E151" s="87"/>
      <c r="F151" s="87"/>
      <c r="G151" s="87"/>
      <c r="H151" s="87"/>
      <c r="I151" s="87"/>
      <c r="J151" s="87"/>
      <c r="K151" s="87"/>
      <c r="L151" s="87"/>
      <c r="M151" s="87"/>
      <c r="N151" s="87"/>
      <c r="O151" s="87"/>
      <c r="P151" s="87"/>
      <c r="Q151" s="87"/>
      <c r="R151" s="87"/>
      <c r="S151" s="87"/>
      <c r="T151" s="87"/>
      <c r="U151" s="87"/>
      <c r="V151" s="87"/>
      <c r="W151" s="87"/>
      <c r="X151" s="87"/>
      <c r="Y151" s="87"/>
      <c r="Z151" s="87"/>
    </row>
    <row r="152" spans="1:26" ht="25.5" customHeight="1" x14ac:dyDescent="0.3">
      <c r="A152" s="87"/>
      <c r="B152" s="88">
        <f t="shared" ca="1" si="6"/>
        <v>45293</v>
      </c>
      <c r="C152" s="87">
        <v>420.27431129749021</v>
      </c>
      <c r="D152" s="87">
        <f t="shared" si="5"/>
        <v>-1.1046575061929298E-3</v>
      </c>
      <c r="E152" s="87"/>
      <c r="F152" s="87"/>
      <c r="G152" s="87"/>
      <c r="H152" s="87"/>
      <c r="I152" s="87"/>
      <c r="J152" s="87"/>
      <c r="K152" s="87"/>
      <c r="L152" s="87"/>
      <c r="M152" s="87"/>
      <c r="N152" s="87"/>
      <c r="O152" s="87"/>
      <c r="P152" s="87"/>
      <c r="Q152" s="87"/>
      <c r="R152" s="87"/>
      <c r="S152" s="87"/>
      <c r="T152" s="87"/>
      <c r="U152" s="87"/>
      <c r="V152" s="87"/>
      <c r="W152" s="87"/>
      <c r="X152" s="87"/>
      <c r="Y152" s="87"/>
      <c r="Z152" s="87"/>
    </row>
    <row r="153" spans="1:26" ht="25.5" customHeight="1" x14ac:dyDescent="0.3">
      <c r="A153" s="87"/>
      <c r="B153" s="88">
        <f t="shared" ca="1" si="6"/>
        <v>45292</v>
      </c>
      <c r="C153" s="87">
        <v>420.73908388465213</v>
      </c>
      <c r="D153" s="87">
        <f t="shared" si="5"/>
        <v>-2.5190565569481738E-3</v>
      </c>
      <c r="E153" s="87"/>
      <c r="F153" s="87"/>
      <c r="G153" s="87"/>
      <c r="H153" s="87"/>
      <c r="I153" s="87"/>
      <c r="J153" s="87"/>
      <c r="K153" s="87"/>
      <c r="L153" s="87"/>
      <c r="M153" s="87"/>
      <c r="N153" s="87"/>
      <c r="O153" s="87"/>
      <c r="P153" s="87"/>
      <c r="Q153" s="87"/>
      <c r="R153" s="87"/>
      <c r="S153" s="87"/>
      <c r="T153" s="87"/>
      <c r="U153" s="87"/>
      <c r="V153" s="87"/>
      <c r="W153" s="87"/>
      <c r="X153" s="87"/>
      <c r="Y153" s="87"/>
      <c r="Z153" s="87"/>
    </row>
    <row r="154" spans="1:26" ht="25.5" customHeight="1" x14ac:dyDescent="0.3">
      <c r="A154" s="87"/>
      <c r="B154" s="88">
        <f t="shared" ca="1" si="6"/>
        <v>45291</v>
      </c>
      <c r="C154" s="87">
        <v>421.80162603645067</v>
      </c>
      <c r="D154" s="87">
        <f t="shared" si="5"/>
        <v>-1.5803205737517922E-3</v>
      </c>
      <c r="E154" s="87"/>
      <c r="F154" s="87"/>
      <c r="G154" s="87"/>
      <c r="H154" s="87"/>
      <c r="I154" s="87"/>
      <c r="J154" s="87"/>
      <c r="K154" s="87"/>
      <c r="L154" s="87"/>
      <c r="M154" s="87"/>
      <c r="N154" s="87"/>
      <c r="O154" s="87"/>
      <c r="P154" s="87"/>
      <c r="Q154" s="87"/>
      <c r="R154" s="87"/>
      <c r="S154" s="87"/>
      <c r="T154" s="87"/>
      <c r="U154" s="87"/>
      <c r="V154" s="87"/>
      <c r="W154" s="87"/>
      <c r="X154" s="87"/>
      <c r="Y154" s="87"/>
      <c r="Z154" s="87"/>
    </row>
    <row r="155" spans="1:26" ht="25.5" customHeight="1" x14ac:dyDescent="0.3">
      <c r="A155" s="87"/>
      <c r="B155" s="88">
        <f t="shared" ca="1" si="6"/>
        <v>45290</v>
      </c>
      <c r="C155" s="87">
        <v>422.46926290439626</v>
      </c>
      <c r="D155" s="87">
        <f t="shared" si="5"/>
        <v>-9.499326680545539E-3</v>
      </c>
      <c r="E155" s="87"/>
      <c r="F155" s="87"/>
      <c r="G155" s="87"/>
      <c r="H155" s="87"/>
      <c r="I155" s="87"/>
      <c r="J155" s="87"/>
      <c r="K155" s="87"/>
      <c r="L155" s="87"/>
      <c r="M155" s="87"/>
      <c r="N155" s="87"/>
      <c r="O155" s="87"/>
      <c r="P155" s="87"/>
      <c r="Q155" s="87"/>
      <c r="R155" s="87"/>
      <c r="S155" s="87"/>
      <c r="T155" s="87"/>
      <c r="U155" s="87"/>
      <c r="V155" s="87"/>
      <c r="W155" s="87"/>
      <c r="X155" s="87"/>
      <c r="Y155" s="87"/>
      <c r="Z155" s="87"/>
    </row>
    <row r="156" spans="1:26" ht="25.5" customHeight="1" x14ac:dyDescent="0.3">
      <c r="A156" s="87"/>
      <c r="B156" s="88">
        <f t="shared" ca="1" si="6"/>
        <v>45289</v>
      </c>
      <c r="C156" s="87">
        <v>426.52092450233221</v>
      </c>
      <c r="D156" s="87">
        <f t="shared" si="5"/>
        <v>-2.2698624260284461E-3</v>
      </c>
      <c r="E156" s="87"/>
      <c r="F156" s="87"/>
      <c r="G156" s="87"/>
      <c r="H156" s="87"/>
      <c r="I156" s="87"/>
      <c r="J156" s="87"/>
      <c r="K156" s="87"/>
      <c r="L156" s="87"/>
      <c r="M156" s="87"/>
      <c r="N156" s="87"/>
      <c r="O156" s="87"/>
      <c r="P156" s="87"/>
      <c r="Q156" s="87"/>
      <c r="R156" s="87"/>
      <c r="S156" s="87"/>
      <c r="T156" s="87"/>
      <c r="U156" s="87"/>
      <c r="V156" s="87"/>
      <c r="W156" s="87"/>
      <c r="X156" s="87"/>
      <c r="Y156" s="87"/>
      <c r="Z156" s="87"/>
    </row>
    <row r="157" spans="1:26" ht="25.5" customHeight="1" x14ac:dyDescent="0.3">
      <c r="A157" s="87"/>
      <c r="B157" s="88">
        <f t="shared" ca="1" si="6"/>
        <v>45288</v>
      </c>
      <c r="C157" s="87">
        <v>427.49127087554774</v>
      </c>
      <c r="D157" s="87">
        <f t="shared" si="5"/>
        <v>-4.1332314815306637E-3</v>
      </c>
      <c r="E157" s="87"/>
      <c r="F157" s="87"/>
      <c r="G157" s="87"/>
      <c r="H157" s="87"/>
      <c r="I157" s="87"/>
      <c r="J157" s="87"/>
      <c r="K157" s="87"/>
      <c r="L157" s="87"/>
      <c r="M157" s="87"/>
      <c r="N157" s="87"/>
      <c r="O157" s="87"/>
      <c r="P157" s="87"/>
      <c r="Q157" s="87"/>
      <c r="R157" s="87"/>
      <c r="S157" s="87"/>
      <c r="T157" s="87"/>
      <c r="U157" s="87"/>
      <c r="V157" s="87"/>
      <c r="W157" s="87"/>
      <c r="X157" s="87"/>
      <c r="Y157" s="87"/>
      <c r="Z157" s="87"/>
    </row>
    <row r="158" spans="1:26" ht="25.5" customHeight="1" x14ac:dyDescent="0.3">
      <c r="A158" s="87"/>
      <c r="B158" s="88">
        <f t="shared" ca="1" si="6"/>
        <v>45287</v>
      </c>
      <c r="C158" s="87">
        <v>429.26552465599167</v>
      </c>
      <c r="D158" s="87">
        <f t="shared" si="5"/>
        <v>1.5926264553826952E-2</v>
      </c>
      <c r="E158" s="87"/>
      <c r="F158" s="87"/>
      <c r="G158" s="87"/>
      <c r="H158" s="87"/>
      <c r="I158" s="87"/>
      <c r="J158" s="87"/>
      <c r="K158" s="87"/>
      <c r="L158" s="87"/>
      <c r="M158" s="87"/>
      <c r="N158" s="87"/>
      <c r="O158" s="87"/>
      <c r="P158" s="87"/>
      <c r="Q158" s="87"/>
      <c r="R158" s="87"/>
      <c r="S158" s="87"/>
      <c r="T158" s="87"/>
      <c r="U158" s="87"/>
      <c r="V158" s="87"/>
      <c r="W158" s="87"/>
      <c r="X158" s="87"/>
      <c r="Y158" s="87"/>
      <c r="Z158" s="87"/>
    </row>
    <row r="159" spans="1:26" ht="25.5" customHeight="1" x14ac:dyDescent="0.3">
      <c r="A159" s="87"/>
      <c r="B159" s="88">
        <f t="shared" ca="1" si="6"/>
        <v>45286</v>
      </c>
      <c r="C159" s="87">
        <v>422.53610289769983</v>
      </c>
      <c r="D159" s="87">
        <f t="shared" si="5"/>
        <v>1.2769666279279113E-2</v>
      </c>
      <c r="E159" s="87"/>
      <c r="F159" s="87"/>
      <c r="G159" s="87"/>
      <c r="H159" s="87"/>
      <c r="I159" s="87"/>
      <c r="J159" s="87"/>
      <c r="K159" s="87"/>
      <c r="L159" s="87"/>
      <c r="M159" s="87"/>
      <c r="N159" s="87"/>
      <c r="O159" s="87"/>
      <c r="P159" s="87"/>
      <c r="Q159" s="87"/>
      <c r="R159" s="87"/>
      <c r="S159" s="87"/>
      <c r="T159" s="87"/>
      <c r="U159" s="87"/>
      <c r="V159" s="87"/>
      <c r="W159" s="87"/>
      <c r="X159" s="87"/>
      <c r="Y159" s="87"/>
      <c r="Z159" s="87"/>
    </row>
    <row r="160" spans="1:26" ht="25.5" customHeight="1" x14ac:dyDescent="0.3">
      <c r="A160" s="87"/>
      <c r="B160" s="88">
        <f t="shared" ca="1" si="6"/>
        <v>45285</v>
      </c>
      <c r="C160" s="87">
        <v>417.20848971515528</v>
      </c>
      <c r="D160" s="87">
        <f t="shared" si="5"/>
        <v>-2.1764498942983268E-2</v>
      </c>
      <c r="E160" s="87"/>
      <c r="F160" s="87"/>
      <c r="G160" s="87"/>
      <c r="H160" s="87"/>
      <c r="I160" s="87"/>
      <c r="J160" s="87"/>
      <c r="K160" s="87"/>
      <c r="L160" s="87"/>
      <c r="M160" s="87"/>
      <c r="N160" s="87"/>
      <c r="O160" s="87"/>
      <c r="P160" s="87"/>
      <c r="Q160" s="87"/>
      <c r="R160" s="87"/>
      <c r="S160" s="87"/>
      <c r="T160" s="87"/>
      <c r="U160" s="87"/>
      <c r="V160" s="87"/>
      <c r="W160" s="87"/>
      <c r="X160" s="87"/>
      <c r="Y160" s="87"/>
      <c r="Z160" s="87"/>
    </row>
    <row r="161" spans="1:26" ht="25.5" customHeight="1" x14ac:dyDescent="0.3">
      <c r="A161" s="87"/>
      <c r="B161" s="88">
        <f t="shared" ca="1" si="6"/>
        <v>45284</v>
      </c>
      <c r="C161" s="87">
        <v>426.49084935513719</v>
      </c>
      <c r="D161" s="87">
        <f t="shared" si="5"/>
        <v>1.7302598964909599E-2</v>
      </c>
      <c r="E161" s="87"/>
      <c r="F161" s="87"/>
      <c r="G161" s="87"/>
      <c r="H161" s="87"/>
      <c r="I161" s="87"/>
      <c r="J161" s="87"/>
      <c r="K161" s="87"/>
      <c r="L161" s="87"/>
      <c r="M161" s="87"/>
      <c r="N161" s="87"/>
      <c r="O161" s="87"/>
      <c r="P161" s="87"/>
      <c r="Q161" s="87"/>
      <c r="R161" s="87"/>
      <c r="S161" s="87"/>
      <c r="T161" s="87"/>
      <c r="U161" s="87"/>
      <c r="V161" s="87"/>
      <c r="W161" s="87"/>
      <c r="X161" s="87"/>
      <c r="Y161" s="87"/>
      <c r="Z161" s="87"/>
    </row>
    <row r="162" spans="1:26" ht="25.5" customHeight="1" x14ac:dyDescent="0.3">
      <c r="A162" s="87"/>
      <c r="B162" s="88">
        <f t="shared" ca="1" si="6"/>
        <v>45283</v>
      </c>
      <c r="C162" s="87">
        <v>419.23696035878146</v>
      </c>
      <c r="D162" s="87">
        <f t="shared" si="5"/>
        <v>-1.825988748115992E-2</v>
      </c>
      <c r="E162" s="87"/>
      <c r="F162" s="87"/>
      <c r="G162" s="87"/>
      <c r="H162" s="87"/>
      <c r="I162" s="87"/>
      <c r="J162" s="87"/>
      <c r="K162" s="87"/>
      <c r="L162" s="87"/>
      <c r="M162" s="87"/>
      <c r="N162" s="87"/>
      <c r="O162" s="87"/>
      <c r="P162" s="87"/>
      <c r="Q162" s="87"/>
      <c r="R162" s="87"/>
      <c r="S162" s="87"/>
      <c r="T162" s="87"/>
      <c r="U162" s="87"/>
      <c r="V162" s="87"/>
      <c r="W162" s="87"/>
      <c r="X162" s="87"/>
      <c r="Y162" s="87"/>
      <c r="Z162" s="87"/>
    </row>
    <row r="163" spans="1:26" ht="25.5" customHeight="1" x14ac:dyDescent="0.3">
      <c r="A163" s="87"/>
      <c r="B163" s="88">
        <f t="shared" ca="1" si="6"/>
        <v>45282</v>
      </c>
      <c r="C163" s="87">
        <v>427.03456343772046</v>
      </c>
      <c r="D163" s="87">
        <f t="shared" si="5"/>
        <v>-6.6820699364117386E-3</v>
      </c>
      <c r="E163" s="87"/>
      <c r="F163" s="87"/>
      <c r="G163" s="87"/>
      <c r="H163" s="87"/>
      <c r="I163" s="87"/>
      <c r="J163" s="87"/>
      <c r="K163" s="87"/>
      <c r="L163" s="87"/>
      <c r="M163" s="87"/>
      <c r="N163" s="87"/>
      <c r="O163" s="87"/>
      <c r="P163" s="87"/>
      <c r="Q163" s="87"/>
      <c r="R163" s="87"/>
      <c r="S163" s="87"/>
      <c r="T163" s="87"/>
      <c r="U163" s="87"/>
      <c r="V163" s="87"/>
      <c r="W163" s="87"/>
      <c r="X163" s="87"/>
      <c r="Y163" s="87"/>
      <c r="Z163" s="87"/>
    </row>
    <row r="164" spans="1:26" ht="25.5" customHeight="1" x14ac:dyDescent="0.3">
      <c r="A164" s="87"/>
      <c r="B164" s="88">
        <f t="shared" ca="1" si="6"/>
        <v>45281</v>
      </c>
      <c r="C164" s="87">
        <v>429.90723363906602</v>
      </c>
      <c r="D164" s="87">
        <f t="shared" si="5"/>
        <v>-2.4103784687807828E-3</v>
      </c>
      <c r="E164" s="87"/>
      <c r="F164" s="87"/>
      <c r="G164" s="87"/>
      <c r="H164" s="87"/>
      <c r="I164" s="87"/>
      <c r="J164" s="87"/>
      <c r="K164" s="87"/>
      <c r="L164" s="87"/>
      <c r="M164" s="87"/>
      <c r="N164" s="87"/>
      <c r="O164" s="87"/>
      <c r="P164" s="87"/>
      <c r="Q164" s="87"/>
      <c r="R164" s="87"/>
      <c r="S164" s="87"/>
      <c r="T164" s="87"/>
      <c r="U164" s="87"/>
      <c r="V164" s="87"/>
      <c r="W164" s="87"/>
      <c r="X164" s="87"/>
      <c r="Y164" s="87"/>
      <c r="Z164" s="87"/>
    </row>
    <row r="165" spans="1:26" ht="25.5" customHeight="1" x14ac:dyDescent="0.3">
      <c r="A165" s="87"/>
      <c r="B165" s="88">
        <f t="shared" ca="1" si="6"/>
        <v>45280</v>
      </c>
      <c r="C165" s="87">
        <v>430.94597654213089</v>
      </c>
      <c r="D165" s="87">
        <f t="shared" si="5"/>
        <v>-1.30386362264161E-2</v>
      </c>
      <c r="E165" s="87"/>
      <c r="F165" s="87"/>
      <c r="G165" s="87"/>
      <c r="H165" s="87"/>
      <c r="I165" s="87"/>
      <c r="J165" s="87"/>
      <c r="K165" s="87"/>
      <c r="L165" s="87"/>
      <c r="M165" s="87"/>
      <c r="N165" s="87"/>
      <c r="O165" s="87"/>
      <c r="P165" s="87"/>
      <c r="Q165" s="87"/>
      <c r="R165" s="87"/>
      <c r="S165" s="87"/>
      <c r="T165" s="87"/>
      <c r="U165" s="87"/>
      <c r="V165" s="87"/>
      <c r="W165" s="87"/>
      <c r="X165" s="87"/>
      <c r="Y165" s="87"/>
      <c r="Z165" s="87"/>
    </row>
    <row r="166" spans="1:26" ht="25.5" customHeight="1" x14ac:dyDescent="0.3">
      <c r="A166" s="87"/>
      <c r="B166" s="88">
        <f t="shared" ca="1" si="6"/>
        <v>45279</v>
      </c>
      <c r="C166" s="87">
        <v>436.63915565492493</v>
      </c>
      <c r="D166" s="87">
        <f t="shared" si="5"/>
        <v>1.5107018671627337E-3</v>
      </c>
      <c r="E166" s="87"/>
      <c r="F166" s="87"/>
      <c r="G166" s="87"/>
      <c r="H166" s="87"/>
      <c r="I166" s="87"/>
      <c r="J166" s="87"/>
      <c r="K166" s="87"/>
      <c r="L166" s="87"/>
      <c r="M166" s="87"/>
      <c r="N166" s="87"/>
      <c r="O166" s="87"/>
      <c r="P166" s="87"/>
      <c r="Q166" s="87"/>
      <c r="R166" s="87"/>
      <c r="S166" s="87"/>
      <c r="T166" s="87"/>
      <c r="U166" s="87"/>
      <c r="V166" s="87"/>
      <c r="W166" s="87"/>
      <c r="X166" s="87"/>
      <c r="Y166" s="87"/>
      <c r="Z166" s="87"/>
    </row>
    <row r="167" spans="1:26" ht="25.5" customHeight="1" x14ac:dyDescent="0.3">
      <c r="A167" s="87"/>
      <c r="B167" s="88">
        <f t="shared" ca="1" si="6"/>
        <v>45278</v>
      </c>
      <c r="C167" s="87">
        <v>435.98051907071823</v>
      </c>
      <c r="D167" s="87">
        <f t="shared" si="5"/>
        <v>-1.6261135591286724E-2</v>
      </c>
      <c r="E167" s="87"/>
      <c r="F167" s="87"/>
      <c r="G167" s="87"/>
      <c r="H167" s="87"/>
      <c r="I167" s="87"/>
      <c r="J167" s="87"/>
      <c r="K167" s="87"/>
      <c r="L167" s="87"/>
      <c r="M167" s="87"/>
      <c r="N167" s="87"/>
      <c r="O167" s="87"/>
      <c r="P167" s="87"/>
      <c r="Q167" s="87"/>
      <c r="R167" s="87"/>
      <c r="S167" s="87"/>
      <c r="T167" s="87"/>
      <c r="U167" s="87"/>
      <c r="V167" s="87"/>
      <c r="W167" s="87"/>
      <c r="X167" s="87"/>
      <c r="Y167" s="87"/>
      <c r="Z167" s="87"/>
    </row>
    <row r="168" spans="1:26" ht="25.5" customHeight="1" x14ac:dyDescent="0.3">
      <c r="A168" s="87"/>
      <c r="B168" s="88">
        <f t="shared" ca="1" si="6"/>
        <v>45277</v>
      </c>
      <c r="C168" s="87">
        <v>443.18724698629137</v>
      </c>
      <c r="D168" s="87">
        <f t="shared" si="5"/>
        <v>1.8228422196296945E-2</v>
      </c>
      <c r="E168" s="87"/>
      <c r="F168" s="87"/>
      <c r="G168" s="87"/>
      <c r="H168" s="87"/>
      <c r="I168" s="87"/>
      <c r="J168" s="87"/>
      <c r="K168" s="87"/>
      <c r="L168" s="87"/>
      <c r="M168" s="87"/>
      <c r="N168" s="87"/>
      <c r="O168" s="87"/>
      <c r="P168" s="87"/>
      <c r="Q168" s="87"/>
      <c r="R168" s="87"/>
      <c r="S168" s="87"/>
      <c r="T168" s="87"/>
      <c r="U168" s="87"/>
      <c r="V168" s="87"/>
      <c r="W168" s="87"/>
      <c r="X168" s="87"/>
      <c r="Y168" s="87"/>
      <c r="Z168" s="87"/>
    </row>
    <row r="169" spans="1:26" ht="25.5" customHeight="1" x14ac:dyDescent="0.3">
      <c r="A169" s="87"/>
      <c r="B169" s="88">
        <f t="shared" ca="1" si="6"/>
        <v>45276</v>
      </c>
      <c r="C169" s="87">
        <v>435.25326667895007</v>
      </c>
      <c r="D169" s="87">
        <f t="shared" si="5"/>
        <v>-1.7602153152618261E-4</v>
      </c>
      <c r="E169" s="87"/>
      <c r="F169" s="87"/>
      <c r="G169" s="87"/>
      <c r="H169" s="87"/>
      <c r="I169" s="87"/>
      <c r="J169" s="87"/>
      <c r="K169" s="87"/>
      <c r="L169" s="87"/>
      <c r="M169" s="87"/>
      <c r="N169" s="87"/>
      <c r="O169" s="87"/>
      <c r="P169" s="87"/>
      <c r="Q169" s="87"/>
      <c r="R169" s="87"/>
      <c r="S169" s="87"/>
      <c r="T169" s="87"/>
      <c r="U169" s="87"/>
      <c r="V169" s="87"/>
      <c r="W169" s="87"/>
      <c r="X169" s="87"/>
      <c r="Y169" s="87"/>
      <c r="Z169" s="87"/>
    </row>
    <row r="170" spans="1:26" ht="25.5" customHeight="1" x14ac:dyDescent="0.3">
      <c r="A170" s="87"/>
      <c r="B170" s="88">
        <f t="shared" ca="1" si="6"/>
        <v>45275</v>
      </c>
      <c r="C170" s="87">
        <v>435.3298941136311</v>
      </c>
      <c r="D170" s="87">
        <f t="shared" si="5"/>
        <v>2.4004740238652733E-2</v>
      </c>
      <c r="E170" s="87"/>
      <c r="F170" s="87"/>
      <c r="G170" s="87"/>
      <c r="H170" s="87"/>
      <c r="I170" s="87"/>
      <c r="J170" s="87"/>
      <c r="K170" s="87"/>
      <c r="L170" s="87"/>
      <c r="M170" s="87"/>
      <c r="N170" s="87"/>
      <c r="O170" s="87"/>
      <c r="P170" s="87"/>
      <c r="Q170" s="87"/>
      <c r="R170" s="87"/>
      <c r="S170" s="87"/>
      <c r="T170" s="87"/>
      <c r="U170" s="87"/>
      <c r="V170" s="87"/>
      <c r="W170" s="87"/>
      <c r="X170" s="87"/>
      <c r="Y170" s="87"/>
      <c r="Z170" s="87"/>
    </row>
    <row r="171" spans="1:26" ht="25.5" customHeight="1" x14ac:dyDescent="0.3">
      <c r="A171" s="87"/>
      <c r="B171" s="88">
        <f t="shared" ca="1" si="6"/>
        <v>45274</v>
      </c>
      <c r="C171" s="87">
        <v>425.1248817580414</v>
      </c>
      <c r="D171" s="87">
        <f t="shared" si="5"/>
        <v>-3.1348235289718751E-5</v>
      </c>
      <c r="E171" s="87"/>
      <c r="F171" s="87"/>
      <c r="G171" s="87"/>
      <c r="H171" s="87"/>
      <c r="I171" s="87"/>
      <c r="J171" s="87"/>
      <c r="K171" s="87"/>
      <c r="L171" s="87"/>
      <c r="M171" s="87"/>
      <c r="N171" s="87"/>
      <c r="O171" s="87"/>
      <c r="P171" s="87"/>
      <c r="Q171" s="87"/>
      <c r="R171" s="87"/>
      <c r="S171" s="87"/>
      <c r="T171" s="87"/>
      <c r="U171" s="87"/>
      <c r="V171" s="87"/>
      <c r="W171" s="87"/>
      <c r="X171" s="87"/>
      <c r="Y171" s="87"/>
      <c r="Z171" s="87"/>
    </row>
    <row r="172" spans="1:26" ht="25.5" customHeight="1" x14ac:dyDescent="0.3">
      <c r="A172" s="87"/>
      <c r="B172" s="88">
        <f t="shared" ca="1" si="6"/>
        <v>45273</v>
      </c>
      <c r="C172" s="87">
        <v>425.13820909065061</v>
      </c>
      <c r="D172" s="87">
        <f t="shared" si="5"/>
        <v>1.7240529119461279E-2</v>
      </c>
      <c r="E172" s="87"/>
      <c r="F172" s="87"/>
      <c r="G172" s="87"/>
      <c r="H172" s="87"/>
      <c r="I172" s="87"/>
      <c r="J172" s="87"/>
      <c r="K172" s="87"/>
      <c r="L172" s="87"/>
      <c r="M172" s="87"/>
      <c r="N172" s="87"/>
      <c r="O172" s="87"/>
      <c r="P172" s="87"/>
      <c r="Q172" s="87"/>
      <c r="R172" s="87"/>
      <c r="S172" s="87"/>
      <c r="T172" s="87"/>
      <c r="U172" s="87"/>
      <c r="V172" s="87"/>
      <c r="W172" s="87"/>
      <c r="X172" s="87"/>
      <c r="Y172" s="87"/>
      <c r="Z172" s="87"/>
    </row>
    <row r="173" spans="1:26" ht="25.5" customHeight="1" x14ac:dyDescent="0.3">
      <c r="A173" s="87"/>
      <c r="B173" s="88">
        <f t="shared" ca="1" si="6"/>
        <v>45272</v>
      </c>
      <c r="C173" s="87">
        <v>417.93282603344232</v>
      </c>
      <c r="D173" s="87">
        <f t="shared" si="5"/>
        <v>-2.2587788498494854E-3</v>
      </c>
      <c r="E173" s="87"/>
      <c r="F173" s="87"/>
      <c r="G173" s="87"/>
      <c r="H173" s="87"/>
      <c r="I173" s="87"/>
      <c r="J173" s="87"/>
      <c r="K173" s="87"/>
      <c r="L173" s="87"/>
      <c r="M173" s="87"/>
      <c r="N173" s="87"/>
      <c r="O173" s="87"/>
      <c r="P173" s="87"/>
      <c r="Q173" s="87"/>
      <c r="R173" s="87"/>
      <c r="S173" s="87"/>
      <c r="T173" s="87"/>
      <c r="U173" s="87"/>
      <c r="V173" s="87"/>
      <c r="W173" s="87"/>
      <c r="X173" s="87"/>
      <c r="Y173" s="87"/>
      <c r="Z173" s="87"/>
    </row>
    <row r="174" spans="1:26" ht="25.5" customHeight="1" x14ac:dyDescent="0.3">
      <c r="A174" s="87"/>
      <c r="B174" s="88">
        <f t="shared" ca="1" si="6"/>
        <v>45271</v>
      </c>
      <c r="C174" s="87">
        <v>418.87898101640872</v>
      </c>
      <c r="D174" s="87">
        <f t="shared" si="5"/>
        <v>-1.1561852259705407E-2</v>
      </c>
      <c r="E174" s="87"/>
      <c r="F174" s="87"/>
      <c r="G174" s="87"/>
      <c r="H174" s="87"/>
      <c r="I174" s="87"/>
      <c r="J174" s="87"/>
      <c r="K174" s="87"/>
      <c r="L174" s="87"/>
      <c r="M174" s="87"/>
      <c r="N174" s="87"/>
      <c r="O174" s="87"/>
      <c r="P174" s="87"/>
      <c r="Q174" s="87"/>
      <c r="R174" s="87"/>
      <c r="S174" s="87"/>
      <c r="T174" s="87"/>
      <c r="U174" s="87"/>
      <c r="V174" s="87"/>
      <c r="W174" s="87"/>
      <c r="X174" s="87"/>
      <c r="Y174" s="87"/>
      <c r="Z174" s="87"/>
    </row>
    <row r="175" spans="1:26" ht="25.5" customHeight="1" x14ac:dyDescent="0.3">
      <c r="A175" s="87"/>
      <c r="B175" s="88">
        <f t="shared" ca="1" si="6"/>
        <v>45270</v>
      </c>
      <c r="C175" s="87">
        <v>423.77864712528913</v>
      </c>
      <c r="D175" s="87">
        <f t="shared" si="5"/>
        <v>-2.8485808926873801E-2</v>
      </c>
      <c r="E175" s="87"/>
      <c r="F175" s="87"/>
      <c r="G175" s="87"/>
      <c r="H175" s="87"/>
      <c r="I175" s="87"/>
      <c r="J175" s="87"/>
      <c r="K175" s="87"/>
      <c r="L175" s="87"/>
      <c r="M175" s="87"/>
      <c r="N175" s="87"/>
      <c r="O175" s="87"/>
      <c r="P175" s="87"/>
      <c r="Q175" s="87"/>
      <c r="R175" s="87"/>
      <c r="S175" s="87"/>
      <c r="T175" s="87"/>
      <c r="U175" s="87"/>
      <c r="V175" s="87"/>
      <c r="W175" s="87"/>
      <c r="X175" s="87"/>
      <c r="Y175" s="87"/>
      <c r="Z175" s="87"/>
    </row>
    <row r="176" spans="1:26" ht="25.5" customHeight="1" x14ac:dyDescent="0.3">
      <c r="A176" s="87"/>
      <c r="B176" s="88">
        <f t="shared" ca="1" si="6"/>
        <v>45269</v>
      </c>
      <c r="C176" s="87">
        <v>436.20427886615522</v>
      </c>
      <c r="D176" s="87">
        <f t="shared" si="5"/>
        <v>6.4691325645236386E-3</v>
      </c>
      <c r="E176" s="87"/>
      <c r="F176" s="87"/>
      <c r="G176" s="87"/>
      <c r="H176" s="87"/>
      <c r="I176" s="87"/>
      <c r="J176" s="87"/>
      <c r="K176" s="87"/>
      <c r="L176" s="87"/>
      <c r="M176" s="87"/>
      <c r="N176" s="87"/>
      <c r="O176" s="87"/>
      <c r="P176" s="87"/>
      <c r="Q176" s="87"/>
      <c r="R176" s="87"/>
      <c r="S176" s="87"/>
      <c r="T176" s="87"/>
      <c r="U176" s="87"/>
      <c r="V176" s="87"/>
      <c r="W176" s="87"/>
      <c r="X176" s="87"/>
      <c r="Y176" s="87"/>
      <c r="Z176" s="87"/>
    </row>
    <row r="177" spans="1:26" ht="25.5" customHeight="1" x14ac:dyDescent="0.3">
      <c r="A177" s="87"/>
      <c r="B177" s="88">
        <f t="shared" ca="1" si="6"/>
        <v>45268</v>
      </c>
      <c r="C177" s="87">
        <v>433.40055323374821</v>
      </c>
      <c r="D177" s="87">
        <f t="shared" si="5"/>
        <v>-2.1711572435395676E-2</v>
      </c>
      <c r="E177" s="87"/>
      <c r="F177" s="87"/>
      <c r="G177" s="87"/>
      <c r="H177" s="87"/>
      <c r="I177" s="87"/>
      <c r="J177" s="87"/>
      <c r="K177" s="87"/>
      <c r="L177" s="87"/>
      <c r="M177" s="87"/>
      <c r="N177" s="87"/>
      <c r="O177" s="87"/>
      <c r="P177" s="87"/>
      <c r="Q177" s="87"/>
      <c r="R177" s="87"/>
      <c r="S177" s="87"/>
      <c r="T177" s="87"/>
      <c r="U177" s="87"/>
      <c r="V177" s="87"/>
      <c r="W177" s="87"/>
      <c r="X177" s="87"/>
      <c r="Y177" s="87"/>
      <c r="Z177" s="87"/>
    </row>
    <row r="178" spans="1:26" ht="25.5" customHeight="1" x14ac:dyDescent="0.3">
      <c r="A178" s="87"/>
      <c r="B178" s="88">
        <f t="shared" ca="1" si="6"/>
        <v>45267</v>
      </c>
      <c r="C178" s="87">
        <v>443.01919661124401</v>
      </c>
      <c r="D178" s="87">
        <f t="shared" si="5"/>
        <v>1.9357347803058422E-2</v>
      </c>
      <c r="E178" s="87"/>
      <c r="F178" s="87"/>
      <c r="G178" s="87"/>
      <c r="H178" s="87"/>
      <c r="I178" s="87"/>
      <c r="J178" s="87"/>
      <c r="K178" s="87"/>
      <c r="L178" s="87"/>
      <c r="M178" s="87"/>
      <c r="N178" s="87"/>
      <c r="O178" s="87"/>
      <c r="P178" s="87"/>
      <c r="Q178" s="87"/>
      <c r="R178" s="87"/>
      <c r="S178" s="87"/>
      <c r="T178" s="87"/>
      <c r="U178" s="87"/>
      <c r="V178" s="87"/>
      <c r="W178" s="87"/>
      <c r="X178" s="87"/>
      <c r="Y178" s="87"/>
      <c r="Z178" s="87"/>
    </row>
    <row r="179" spans="1:26" ht="25.5" customHeight="1" x14ac:dyDescent="0.3">
      <c r="A179" s="87"/>
      <c r="B179" s="88">
        <f t="shared" ca="1" si="6"/>
        <v>45266</v>
      </c>
      <c r="C179" s="87">
        <v>434.60636995068393</v>
      </c>
      <c r="D179" s="87">
        <f t="shared" si="5"/>
        <v>-1.170796021641074E-2</v>
      </c>
      <c r="E179" s="87"/>
      <c r="F179" s="87"/>
      <c r="G179" s="87"/>
      <c r="H179" s="87"/>
      <c r="I179" s="87"/>
      <c r="J179" s="87"/>
      <c r="K179" s="87"/>
      <c r="L179" s="87"/>
      <c r="M179" s="87"/>
      <c r="N179" s="87"/>
      <c r="O179" s="87"/>
      <c r="P179" s="87"/>
      <c r="Q179" s="87"/>
      <c r="R179" s="87"/>
      <c r="S179" s="87"/>
      <c r="T179" s="87"/>
      <c r="U179" s="87"/>
      <c r="V179" s="87"/>
      <c r="W179" s="87"/>
      <c r="X179" s="87"/>
      <c r="Y179" s="87"/>
      <c r="Z179" s="87"/>
    </row>
    <row r="180" spans="1:26" ht="25.5" customHeight="1" x14ac:dyDescent="0.3">
      <c r="A180" s="87"/>
      <c r="B180" s="88">
        <f t="shared" ca="1" si="6"/>
        <v>45265</v>
      </c>
      <c r="C180" s="87">
        <v>439.75500404298674</v>
      </c>
      <c r="D180" s="87">
        <f t="shared" si="5"/>
        <v>-4.6469239126299966E-3</v>
      </c>
      <c r="E180" s="87"/>
      <c r="F180" s="87"/>
      <c r="G180" s="87"/>
      <c r="H180" s="87"/>
      <c r="I180" s="87"/>
      <c r="J180" s="87"/>
      <c r="K180" s="87"/>
      <c r="L180" s="87"/>
      <c r="M180" s="87"/>
      <c r="N180" s="87"/>
      <c r="O180" s="87"/>
      <c r="P180" s="87"/>
      <c r="Q180" s="87"/>
      <c r="R180" s="87"/>
      <c r="S180" s="87"/>
      <c r="T180" s="87"/>
      <c r="U180" s="87"/>
      <c r="V180" s="87"/>
      <c r="W180" s="87"/>
      <c r="X180" s="87"/>
      <c r="Y180" s="87"/>
      <c r="Z180" s="87"/>
    </row>
    <row r="181" spans="1:26" ht="25.5" customHeight="1" x14ac:dyDescent="0.3">
      <c r="A181" s="87"/>
      <c r="B181" s="88">
        <f t="shared" ca="1" si="6"/>
        <v>45264</v>
      </c>
      <c r="C181" s="87">
        <v>441.80805244669375</v>
      </c>
      <c r="D181" s="87">
        <f t="shared" si="5"/>
        <v>2.1357359297695444E-2</v>
      </c>
      <c r="E181" s="87"/>
      <c r="F181" s="87"/>
      <c r="G181" s="87"/>
      <c r="H181" s="87"/>
      <c r="I181" s="87"/>
      <c r="J181" s="87"/>
      <c r="K181" s="87"/>
      <c r="L181" s="87"/>
      <c r="M181" s="87"/>
      <c r="N181" s="87"/>
      <c r="O181" s="87"/>
      <c r="P181" s="87"/>
      <c r="Q181" s="87"/>
      <c r="R181" s="87"/>
      <c r="S181" s="87"/>
      <c r="T181" s="87"/>
      <c r="U181" s="87"/>
      <c r="V181" s="87"/>
      <c r="W181" s="87"/>
      <c r="X181" s="87"/>
      <c r="Y181" s="87"/>
      <c r="Z181" s="87"/>
    </row>
    <row r="182" spans="1:26" ht="25.5" customHeight="1" x14ac:dyDescent="0.3">
      <c r="A182" s="87"/>
      <c r="B182" s="88">
        <f t="shared" ca="1" si="6"/>
        <v>45263</v>
      </c>
      <c r="C182" s="87">
        <v>432.56951000038737</v>
      </c>
      <c r="D182" s="87">
        <f t="shared" si="5"/>
        <v>1.6104254493156667E-2</v>
      </c>
      <c r="E182" s="87"/>
      <c r="F182" s="87"/>
      <c r="G182" s="87"/>
      <c r="H182" s="87"/>
      <c r="I182" s="87"/>
      <c r="J182" s="87"/>
      <c r="K182" s="87"/>
      <c r="L182" s="87"/>
      <c r="M182" s="87"/>
      <c r="N182" s="87"/>
      <c r="O182" s="87"/>
      <c r="P182" s="87"/>
      <c r="Q182" s="87"/>
      <c r="R182" s="87"/>
      <c r="S182" s="87"/>
      <c r="T182" s="87"/>
      <c r="U182" s="87"/>
      <c r="V182" s="87"/>
      <c r="W182" s="87"/>
      <c r="X182" s="87"/>
      <c r="Y182" s="87"/>
      <c r="Z182" s="87"/>
    </row>
    <row r="183" spans="1:26" ht="25.5" customHeight="1" x14ac:dyDescent="0.3">
      <c r="A183" s="87"/>
      <c r="B183" s="88">
        <f t="shared" ca="1" si="6"/>
        <v>45262</v>
      </c>
      <c r="C183" s="87">
        <v>425.71370810385747</v>
      </c>
      <c r="D183" s="87">
        <f t="shared" si="5"/>
        <v>-1.5748142119710984E-2</v>
      </c>
      <c r="E183" s="87"/>
      <c r="F183" s="87"/>
      <c r="G183" s="87"/>
      <c r="H183" s="87"/>
      <c r="I183" s="87"/>
      <c r="J183" s="87"/>
      <c r="K183" s="87"/>
      <c r="L183" s="87"/>
      <c r="M183" s="87"/>
      <c r="N183" s="87"/>
      <c r="O183" s="87"/>
      <c r="P183" s="87"/>
      <c r="Q183" s="87"/>
      <c r="R183" s="87"/>
      <c r="S183" s="87"/>
      <c r="T183" s="87"/>
      <c r="U183" s="87"/>
      <c r="V183" s="87"/>
      <c r="W183" s="87"/>
      <c r="X183" s="87"/>
      <c r="Y183" s="87"/>
      <c r="Z183" s="87"/>
    </row>
    <row r="184" spans="1:26" ht="25.5" customHeight="1" x14ac:dyDescent="0.3">
      <c r="A184" s="87"/>
      <c r="B184" s="88">
        <f t="shared" ca="1" si="6"/>
        <v>45261</v>
      </c>
      <c r="C184" s="87">
        <v>432.52517604659221</v>
      </c>
      <c r="D184" s="87">
        <f t="shared" si="5"/>
        <v>-2.5224797790325049E-2</v>
      </c>
      <c r="E184" s="87"/>
      <c r="F184" s="87"/>
      <c r="G184" s="87"/>
      <c r="H184" s="87"/>
      <c r="I184" s="87"/>
      <c r="J184" s="87"/>
      <c r="K184" s="87"/>
      <c r="L184" s="87"/>
      <c r="M184" s="87"/>
      <c r="N184" s="87"/>
      <c r="O184" s="87"/>
      <c r="P184" s="87"/>
      <c r="Q184" s="87"/>
      <c r="R184" s="87"/>
      <c r="S184" s="87"/>
      <c r="T184" s="87"/>
      <c r="U184" s="87"/>
      <c r="V184" s="87"/>
      <c r="W184" s="87"/>
      <c r="X184" s="87"/>
      <c r="Y184" s="87"/>
      <c r="Z184" s="87"/>
    </row>
    <row r="185" spans="1:26" ht="25.5" customHeight="1" x14ac:dyDescent="0.3">
      <c r="A185" s="87"/>
      <c r="B185" s="88">
        <f t="shared" ca="1" si="6"/>
        <v>45260</v>
      </c>
      <c r="C185" s="87">
        <v>443.71786958277141</v>
      </c>
      <c r="D185" s="87">
        <f t="shared" si="5"/>
        <v>-1.3217733074993632E-2</v>
      </c>
      <c r="E185" s="87"/>
      <c r="F185" s="87"/>
      <c r="G185" s="87"/>
      <c r="H185" s="87"/>
      <c r="I185" s="87"/>
      <c r="J185" s="87"/>
      <c r="K185" s="87"/>
      <c r="L185" s="87"/>
      <c r="M185" s="87"/>
      <c r="N185" s="87"/>
      <c r="O185" s="87"/>
      <c r="P185" s="87"/>
      <c r="Q185" s="87"/>
      <c r="R185" s="87"/>
      <c r="S185" s="87"/>
      <c r="T185" s="87"/>
      <c r="U185" s="87"/>
      <c r="V185" s="87"/>
      <c r="W185" s="87"/>
      <c r="X185" s="87"/>
      <c r="Y185" s="87"/>
      <c r="Z185" s="87"/>
    </row>
    <row r="186" spans="1:26" ht="25.5" customHeight="1" x14ac:dyDescent="0.3">
      <c r="A186" s="87"/>
      <c r="B186" s="88">
        <f t="shared" ca="1" si="6"/>
        <v>45259</v>
      </c>
      <c r="C186" s="87">
        <v>449.66137359305947</v>
      </c>
      <c r="D186" s="87">
        <f t="shared" si="5"/>
        <v>-2.4030892088893641E-2</v>
      </c>
      <c r="E186" s="87"/>
      <c r="F186" s="87"/>
      <c r="G186" s="87"/>
      <c r="H186" s="87"/>
      <c r="I186" s="87"/>
      <c r="J186" s="87"/>
      <c r="K186" s="87"/>
      <c r="L186" s="87"/>
      <c r="M186" s="87"/>
      <c r="N186" s="87"/>
      <c r="O186" s="87"/>
      <c r="P186" s="87"/>
      <c r="Q186" s="87"/>
      <c r="R186" s="87"/>
      <c r="S186" s="87"/>
      <c r="T186" s="87"/>
      <c r="U186" s="87"/>
      <c r="V186" s="87"/>
      <c r="W186" s="87"/>
      <c r="X186" s="87"/>
      <c r="Y186" s="87"/>
      <c r="Z186" s="87"/>
    </row>
    <row r="187" spans="1:26" ht="25.5" customHeight="1" x14ac:dyDescent="0.3">
      <c r="A187" s="87"/>
      <c r="B187" s="88">
        <f t="shared" ca="1" si="6"/>
        <v>45258</v>
      </c>
      <c r="C187" s="87">
        <v>460.7332034878462</v>
      </c>
      <c r="D187" s="87">
        <f t="shared" si="5"/>
        <v>-1.4182358184448685E-2</v>
      </c>
      <c r="E187" s="87"/>
      <c r="F187" s="87"/>
      <c r="G187" s="87"/>
      <c r="H187" s="87"/>
      <c r="I187" s="87"/>
      <c r="J187" s="87"/>
      <c r="K187" s="87"/>
      <c r="L187" s="87"/>
      <c r="M187" s="87"/>
      <c r="N187" s="87"/>
      <c r="O187" s="87"/>
      <c r="P187" s="87"/>
      <c r="Q187" s="87"/>
      <c r="R187" s="87"/>
      <c r="S187" s="87"/>
      <c r="T187" s="87"/>
      <c r="U187" s="87"/>
      <c r="V187" s="87"/>
      <c r="W187" s="87"/>
      <c r="X187" s="87"/>
      <c r="Y187" s="87"/>
      <c r="Z187" s="87"/>
    </row>
    <row r="188" spans="1:26" ht="25.5" customHeight="1" x14ac:dyDescent="0.3">
      <c r="A188" s="87"/>
      <c r="B188" s="88">
        <f t="shared" ca="1" si="6"/>
        <v>45257</v>
      </c>
      <c r="C188" s="87">
        <v>467.36149156280811</v>
      </c>
      <c r="D188" s="87">
        <f t="shared" si="5"/>
        <v>9.6348467466549348E-3</v>
      </c>
      <c r="E188" s="87"/>
      <c r="F188" s="87"/>
      <c r="G188" s="87"/>
      <c r="H188" s="87"/>
      <c r="I188" s="87"/>
      <c r="J188" s="87"/>
      <c r="K188" s="87"/>
      <c r="L188" s="87"/>
      <c r="M188" s="87"/>
      <c r="N188" s="87"/>
      <c r="O188" s="87"/>
      <c r="P188" s="87"/>
      <c r="Q188" s="87"/>
      <c r="R188" s="87"/>
      <c r="S188" s="87"/>
      <c r="T188" s="87"/>
      <c r="U188" s="87"/>
      <c r="V188" s="87"/>
      <c r="W188" s="87"/>
      <c r="X188" s="87"/>
      <c r="Y188" s="87"/>
      <c r="Z188" s="87"/>
    </row>
    <row r="189" spans="1:26" ht="25.5" customHeight="1" x14ac:dyDescent="0.3">
      <c r="A189" s="87"/>
      <c r="B189" s="88">
        <f t="shared" ca="1" si="6"/>
        <v>45256</v>
      </c>
      <c r="C189" s="87">
        <v>462.901506488991</v>
      </c>
      <c r="D189" s="87">
        <f t="shared" si="5"/>
        <v>7.7545491478430151E-3</v>
      </c>
      <c r="E189" s="87"/>
      <c r="F189" s="87"/>
      <c r="G189" s="87"/>
      <c r="H189" s="87"/>
      <c r="I189" s="87"/>
      <c r="J189" s="87"/>
      <c r="K189" s="87"/>
      <c r="L189" s="87"/>
      <c r="M189" s="87"/>
      <c r="N189" s="87"/>
      <c r="O189" s="87"/>
      <c r="P189" s="87"/>
      <c r="Q189" s="87"/>
      <c r="R189" s="87"/>
      <c r="S189" s="87"/>
      <c r="T189" s="87"/>
      <c r="U189" s="87"/>
      <c r="V189" s="87"/>
      <c r="W189" s="87"/>
      <c r="X189" s="87"/>
      <c r="Y189" s="87"/>
      <c r="Z189" s="87"/>
    </row>
    <row r="190" spans="1:26" ht="25.5" customHeight="1" x14ac:dyDescent="0.3">
      <c r="A190" s="87"/>
      <c r="B190" s="88">
        <f t="shared" ca="1" si="6"/>
        <v>45255</v>
      </c>
      <c r="C190" s="87">
        <v>459.33953548552114</v>
      </c>
      <c r="D190" s="87">
        <f t="shared" si="5"/>
        <v>1.9985416066312434E-2</v>
      </c>
      <c r="E190" s="87"/>
      <c r="F190" s="87"/>
      <c r="G190" s="87"/>
      <c r="H190" s="87"/>
      <c r="I190" s="87"/>
      <c r="J190" s="87"/>
      <c r="K190" s="87"/>
      <c r="L190" s="87"/>
      <c r="M190" s="87"/>
      <c r="N190" s="87"/>
      <c r="O190" s="87"/>
      <c r="P190" s="87"/>
      <c r="Q190" s="87"/>
      <c r="R190" s="87"/>
      <c r="S190" s="87"/>
      <c r="T190" s="87"/>
      <c r="U190" s="87"/>
      <c r="V190" s="87"/>
      <c r="W190" s="87"/>
      <c r="X190" s="87"/>
      <c r="Y190" s="87"/>
      <c r="Z190" s="87"/>
    </row>
    <row r="191" spans="1:26" ht="25.5" customHeight="1" x14ac:dyDescent="0.3">
      <c r="A191" s="87"/>
      <c r="B191" s="88">
        <f t="shared" ca="1" si="6"/>
        <v>45254</v>
      </c>
      <c r="C191" s="87">
        <v>450.33931686691693</v>
      </c>
      <c r="D191" s="87">
        <f t="shared" si="5"/>
        <v>-1.6325997250235535E-2</v>
      </c>
      <c r="E191" s="87"/>
      <c r="F191" s="87"/>
      <c r="G191" s="87"/>
      <c r="H191" s="87"/>
      <c r="I191" s="87"/>
      <c r="J191" s="87"/>
      <c r="K191" s="87"/>
      <c r="L191" s="87"/>
      <c r="M191" s="87"/>
      <c r="N191" s="87"/>
      <c r="O191" s="87"/>
      <c r="P191" s="87"/>
      <c r="Q191" s="87"/>
      <c r="R191" s="87"/>
      <c r="S191" s="87"/>
      <c r="T191" s="87"/>
      <c r="U191" s="87"/>
      <c r="V191" s="87"/>
      <c r="W191" s="87"/>
      <c r="X191" s="87"/>
      <c r="Y191" s="87"/>
      <c r="Z191" s="87"/>
    </row>
    <row r="192" spans="1:26" ht="25.5" customHeight="1" x14ac:dyDescent="0.3">
      <c r="A192" s="87"/>
      <c r="B192" s="88">
        <f t="shared" ca="1" si="6"/>
        <v>45253</v>
      </c>
      <c r="C192" s="87">
        <v>457.81358011702804</v>
      </c>
      <c r="D192" s="87">
        <f t="shared" si="5"/>
        <v>3.1392861013641582E-3</v>
      </c>
      <c r="E192" s="87"/>
      <c r="F192" s="87"/>
      <c r="G192" s="87"/>
      <c r="H192" s="87"/>
      <c r="I192" s="87"/>
      <c r="J192" s="87"/>
      <c r="K192" s="87"/>
      <c r="L192" s="87"/>
      <c r="M192" s="87"/>
      <c r="N192" s="87"/>
      <c r="O192" s="87"/>
      <c r="P192" s="87"/>
      <c r="Q192" s="87"/>
      <c r="R192" s="87"/>
      <c r="S192" s="87"/>
      <c r="T192" s="87"/>
      <c r="U192" s="87"/>
      <c r="V192" s="87"/>
      <c r="W192" s="87"/>
      <c r="X192" s="87"/>
      <c r="Y192" s="87"/>
      <c r="Z192" s="87"/>
    </row>
    <row r="193" spans="1:26" ht="25.5" customHeight="1" x14ac:dyDescent="0.3">
      <c r="A193" s="87"/>
      <c r="B193" s="88">
        <f t="shared" ca="1" si="6"/>
        <v>45252</v>
      </c>
      <c r="C193" s="87">
        <v>456.38086999492447</v>
      </c>
      <c r="D193" s="87">
        <f t="shared" si="5"/>
        <v>-1.2894511618475435E-2</v>
      </c>
      <c r="E193" s="87"/>
      <c r="F193" s="87"/>
      <c r="G193" s="87"/>
      <c r="H193" s="87"/>
      <c r="I193" s="87"/>
      <c r="J193" s="87"/>
      <c r="K193" s="87"/>
      <c r="L193" s="87"/>
      <c r="M193" s="87"/>
      <c r="N193" s="87"/>
      <c r="O193" s="87"/>
      <c r="P193" s="87"/>
      <c r="Q193" s="87"/>
      <c r="R193" s="87"/>
      <c r="S193" s="87"/>
      <c r="T193" s="87"/>
      <c r="U193" s="87"/>
      <c r="V193" s="87"/>
      <c r="W193" s="87"/>
      <c r="X193" s="87"/>
      <c r="Y193" s="87"/>
      <c r="Z193" s="87"/>
    </row>
    <row r="194" spans="1:26" ht="25.5" customHeight="1" x14ac:dyDescent="0.3">
      <c r="A194" s="87"/>
      <c r="B194" s="88">
        <f t="shared" ca="1" si="6"/>
        <v>45251</v>
      </c>
      <c r="C194" s="87">
        <v>462.34255139561077</v>
      </c>
      <c r="D194" s="87">
        <f t="shared" si="5"/>
        <v>-2.4878988770812294E-2</v>
      </c>
      <c r="E194" s="87"/>
      <c r="F194" s="90" t="b">
        <f>D194&lt;E195</f>
        <v>0</v>
      </c>
      <c r="G194" s="90">
        <f>F194+0</f>
        <v>0</v>
      </c>
      <c r="H194" s="87"/>
      <c r="I194" s="87"/>
      <c r="J194" s="87" t="s">
        <v>377</v>
      </c>
      <c r="K194" s="87"/>
      <c r="L194" s="87"/>
      <c r="M194" s="87"/>
      <c r="N194" s="87"/>
      <c r="O194" s="87"/>
      <c r="P194" s="87"/>
      <c r="Q194" s="87"/>
      <c r="R194" s="87"/>
      <c r="S194" s="87"/>
      <c r="T194" s="87"/>
      <c r="U194" s="87"/>
      <c r="V194" s="87"/>
      <c r="W194" s="87"/>
      <c r="X194" s="87"/>
      <c r="Y194" s="87"/>
      <c r="Z194" s="87"/>
    </row>
    <row r="195" spans="1:26" ht="25.5" customHeight="1" x14ac:dyDescent="0.3">
      <c r="A195" s="87"/>
      <c r="B195" s="88">
        <f t="shared" ca="1" si="6"/>
        <v>45250</v>
      </c>
      <c r="C195" s="87">
        <v>474.13864132904428</v>
      </c>
      <c r="D195" s="89">
        <f t="shared" ref="D195:D254" si="7">C195/C196-1</f>
        <v>-2.0484188765854672E-3</v>
      </c>
      <c r="E195" s="90">
        <f>_xlfn.PERCENTILE.INC(D195:D254,1%)</f>
        <v>-4.7363750011826418E-2</v>
      </c>
      <c r="F195" s="87"/>
      <c r="G195" s="87"/>
      <c r="H195" s="87"/>
      <c r="I195" s="87"/>
      <c r="J195" s="87" t="s">
        <v>376</v>
      </c>
      <c r="K195" s="87"/>
      <c r="L195" s="87"/>
      <c r="M195" s="87"/>
      <c r="N195" s="87"/>
      <c r="O195" s="87"/>
      <c r="P195" s="87"/>
      <c r="Q195" s="87"/>
      <c r="R195" s="87"/>
      <c r="S195" s="87"/>
      <c r="T195" s="87"/>
      <c r="U195" s="87"/>
      <c r="V195" s="87"/>
      <c r="W195" s="87"/>
      <c r="X195" s="87"/>
      <c r="Y195" s="87"/>
      <c r="Z195" s="87"/>
    </row>
    <row r="196" spans="1:26" ht="25.5" customHeight="1" x14ac:dyDescent="0.3">
      <c r="A196" s="87"/>
      <c r="B196" s="88">
        <f t="shared" ref="B196:B255" ca="1" si="8">B195-1</f>
        <v>45249</v>
      </c>
      <c r="C196" s="87">
        <v>475.11186945091737</v>
      </c>
      <c r="D196" s="89">
        <f t="shared" si="7"/>
        <v>2.5782666834115453E-2</v>
      </c>
      <c r="E196" s="87"/>
      <c r="F196" s="87"/>
      <c r="G196" s="87"/>
      <c r="H196" s="87"/>
      <c r="I196" s="87"/>
      <c r="J196" s="87"/>
      <c r="K196" s="87"/>
      <c r="L196" s="87"/>
      <c r="M196" s="87"/>
      <c r="N196" s="87"/>
      <c r="O196" s="87"/>
      <c r="P196" s="87"/>
      <c r="Q196" s="87"/>
      <c r="R196" s="87"/>
      <c r="S196" s="87"/>
      <c r="T196" s="87"/>
      <c r="U196" s="87"/>
      <c r="V196" s="87"/>
      <c r="W196" s="87"/>
      <c r="X196" s="87"/>
      <c r="Y196" s="87"/>
      <c r="Z196" s="87"/>
    </row>
    <row r="197" spans="1:26" ht="25.5" customHeight="1" x14ac:dyDescent="0.3">
      <c r="A197" s="87"/>
      <c r="B197" s="88">
        <f t="shared" ca="1" si="8"/>
        <v>45248</v>
      </c>
      <c r="C197" s="87">
        <v>463.17010884699437</v>
      </c>
      <c r="D197" s="89">
        <f t="shared" si="7"/>
        <v>-9.4765189589529619E-4</v>
      </c>
      <c r="E197" s="87"/>
      <c r="F197" s="87"/>
      <c r="G197" s="87"/>
      <c r="H197" s="87"/>
      <c r="I197" s="87"/>
      <c r="J197" s="87"/>
      <c r="K197" s="87"/>
      <c r="L197" s="87"/>
      <c r="M197" s="87"/>
      <c r="N197" s="87"/>
      <c r="O197" s="87"/>
      <c r="P197" s="87"/>
      <c r="Q197" s="87"/>
      <c r="R197" s="87"/>
      <c r="S197" s="87"/>
      <c r="T197" s="87"/>
      <c r="U197" s="87"/>
      <c r="V197" s="87"/>
      <c r="W197" s="87"/>
      <c r="X197" s="87"/>
      <c r="Y197" s="87"/>
      <c r="Z197" s="87"/>
    </row>
    <row r="198" spans="1:26" ht="25.5" customHeight="1" x14ac:dyDescent="0.3">
      <c r="A198" s="87"/>
      <c r="B198" s="88">
        <f t="shared" ca="1" si="8"/>
        <v>45247</v>
      </c>
      <c r="C198" s="87">
        <v>463.60944922050317</v>
      </c>
      <c r="D198" s="89">
        <f t="shared" si="7"/>
        <v>-9.8023947104852738E-4</v>
      </c>
      <c r="E198" s="87"/>
      <c r="F198" s="87"/>
      <c r="G198" s="87"/>
      <c r="H198" s="87"/>
      <c r="I198" s="87"/>
      <c r="J198" s="87"/>
      <c r="K198" s="87"/>
      <c r="L198" s="87"/>
      <c r="M198" s="87"/>
      <c r="N198" s="87"/>
      <c r="O198" s="87"/>
      <c r="P198" s="87"/>
      <c r="Q198" s="87"/>
      <c r="R198" s="87"/>
      <c r="S198" s="87"/>
      <c r="T198" s="87"/>
      <c r="U198" s="87"/>
      <c r="V198" s="87"/>
      <c r="W198" s="87"/>
      <c r="X198" s="87"/>
      <c r="Y198" s="87"/>
      <c r="Z198" s="87"/>
    </row>
    <row r="199" spans="1:26" ht="25.5" customHeight="1" x14ac:dyDescent="0.3">
      <c r="A199" s="87"/>
      <c r="B199" s="88">
        <f t="shared" ca="1" si="8"/>
        <v>45246</v>
      </c>
      <c r="C199" s="87">
        <v>464.06434340701696</v>
      </c>
      <c r="D199" s="89">
        <f t="shared" si="7"/>
        <v>-1.8891793199030671E-2</v>
      </c>
      <c r="E199" s="87"/>
      <c r="F199" s="87"/>
      <c r="G199" s="87"/>
      <c r="H199" s="87"/>
      <c r="I199" s="87"/>
      <c r="J199" s="87"/>
      <c r="K199" s="87"/>
      <c r="L199" s="87"/>
      <c r="M199" s="87"/>
      <c r="N199" s="87"/>
      <c r="O199" s="87"/>
      <c r="P199" s="87"/>
      <c r="Q199" s="87"/>
      <c r="R199" s="87"/>
      <c r="S199" s="87"/>
      <c r="T199" s="87"/>
      <c r="U199" s="87"/>
      <c r="V199" s="87"/>
      <c r="W199" s="87"/>
      <c r="X199" s="87"/>
      <c r="Y199" s="87"/>
      <c r="Z199" s="87"/>
    </row>
    <row r="200" spans="1:26" ht="25.5" customHeight="1" x14ac:dyDescent="0.3">
      <c r="A200" s="87"/>
      <c r="B200" s="88">
        <f t="shared" ca="1" si="8"/>
        <v>45245</v>
      </c>
      <c r="C200" s="87">
        <v>473.00016470166833</v>
      </c>
      <c r="D200" s="89">
        <f t="shared" si="7"/>
        <v>1.5230076012452187E-2</v>
      </c>
      <c r="E200" s="87"/>
      <c r="F200" s="87"/>
      <c r="G200" s="87"/>
      <c r="H200" s="87"/>
      <c r="I200" s="87"/>
      <c r="J200" s="87"/>
      <c r="K200" s="87"/>
      <c r="L200" s="87"/>
      <c r="M200" s="87"/>
      <c r="N200" s="87"/>
      <c r="O200" s="87"/>
      <c r="P200" s="87"/>
      <c r="Q200" s="87"/>
      <c r="R200" s="87"/>
      <c r="S200" s="87"/>
      <c r="T200" s="87"/>
      <c r="U200" s="87"/>
      <c r="V200" s="87"/>
      <c r="W200" s="87"/>
      <c r="X200" s="87"/>
      <c r="Y200" s="87"/>
      <c r="Z200" s="87"/>
    </row>
    <row r="201" spans="1:26" ht="25.5" customHeight="1" x14ac:dyDescent="0.3">
      <c r="A201" s="87"/>
      <c r="B201" s="88">
        <f t="shared" ca="1" si="8"/>
        <v>45244</v>
      </c>
      <c r="C201" s="87">
        <v>465.90440519599701</v>
      </c>
      <c r="D201" s="89">
        <f t="shared" si="7"/>
        <v>1.1803697656624923E-2</v>
      </c>
      <c r="E201" s="87"/>
      <c r="F201" s="87"/>
      <c r="G201" s="87"/>
      <c r="H201" s="87"/>
      <c r="I201" s="87"/>
      <c r="J201" s="87"/>
      <c r="K201" s="87"/>
      <c r="L201" s="87"/>
      <c r="M201" s="87"/>
      <c r="N201" s="87"/>
      <c r="O201" s="87"/>
      <c r="P201" s="87"/>
      <c r="Q201" s="87"/>
      <c r="R201" s="87"/>
      <c r="S201" s="87"/>
      <c r="T201" s="87"/>
      <c r="U201" s="87"/>
      <c r="V201" s="87"/>
      <c r="W201" s="87"/>
      <c r="X201" s="87"/>
      <c r="Y201" s="87"/>
      <c r="Z201" s="87"/>
    </row>
    <row r="202" spans="1:26" ht="25.5" customHeight="1" x14ac:dyDescent="0.3">
      <c r="A202" s="87"/>
      <c r="B202" s="88">
        <f t="shared" ca="1" si="8"/>
        <v>45243</v>
      </c>
      <c r="C202" s="87">
        <v>460.46916637589783</v>
      </c>
      <c r="D202" s="89">
        <f t="shared" si="7"/>
        <v>-1.881344229984061E-2</v>
      </c>
      <c r="E202" s="87"/>
      <c r="F202" s="87"/>
      <c r="G202" s="87"/>
      <c r="H202" s="87"/>
      <c r="I202" s="87"/>
      <c r="J202" s="87"/>
      <c r="K202" s="87"/>
      <c r="L202" s="87"/>
      <c r="M202" s="87"/>
      <c r="N202" s="87"/>
      <c r="O202" s="87"/>
      <c r="P202" s="87"/>
      <c r="Q202" s="87"/>
      <c r="R202" s="87"/>
      <c r="S202" s="87"/>
      <c r="T202" s="87"/>
      <c r="U202" s="87"/>
      <c r="V202" s="87"/>
      <c r="W202" s="87"/>
      <c r="X202" s="87"/>
      <c r="Y202" s="87"/>
      <c r="Z202" s="87"/>
    </row>
    <row r="203" spans="1:26" ht="25.5" customHeight="1" x14ac:dyDescent="0.3">
      <c r="A203" s="87"/>
      <c r="B203" s="88">
        <f t="shared" ca="1" si="8"/>
        <v>45242</v>
      </c>
      <c r="C203" s="87">
        <v>469.29828253579939</v>
      </c>
      <c r="D203" s="89">
        <f t="shared" si="7"/>
        <v>-5.1919805226846583E-3</v>
      </c>
      <c r="E203" s="87"/>
      <c r="F203" s="87"/>
      <c r="G203" s="87"/>
      <c r="H203" s="87"/>
      <c r="I203" s="87"/>
      <c r="J203" s="87"/>
      <c r="K203" s="87"/>
      <c r="L203" s="87"/>
      <c r="M203" s="87"/>
      <c r="N203" s="87"/>
      <c r="O203" s="87"/>
      <c r="P203" s="87"/>
      <c r="Q203" s="87"/>
      <c r="R203" s="87"/>
      <c r="S203" s="87"/>
      <c r="T203" s="87"/>
      <c r="U203" s="87"/>
      <c r="V203" s="87"/>
      <c r="W203" s="87"/>
      <c r="X203" s="87"/>
      <c r="Y203" s="87"/>
      <c r="Z203" s="87"/>
    </row>
    <row r="204" spans="1:26" ht="25.5" customHeight="1" x14ac:dyDescent="0.3">
      <c r="A204" s="87"/>
      <c r="B204" s="88">
        <f t="shared" ca="1" si="8"/>
        <v>45241</v>
      </c>
      <c r="C204" s="87">
        <v>471.74758681818287</v>
      </c>
      <c r="D204" s="89">
        <f t="shared" si="7"/>
        <v>5.7058502560067836E-3</v>
      </c>
      <c r="E204" s="87"/>
      <c r="F204" s="87"/>
      <c r="G204" s="87"/>
      <c r="H204" s="87"/>
      <c r="I204" s="87"/>
      <c r="J204" s="87"/>
      <c r="K204" s="87"/>
      <c r="L204" s="87"/>
      <c r="M204" s="87"/>
      <c r="N204" s="87"/>
      <c r="O204" s="87"/>
      <c r="P204" s="87"/>
      <c r="Q204" s="87"/>
      <c r="R204" s="87"/>
      <c r="S204" s="87"/>
      <c r="T204" s="87"/>
      <c r="U204" s="87"/>
      <c r="V204" s="87"/>
      <c r="W204" s="87"/>
      <c r="X204" s="87"/>
      <c r="Y204" s="87"/>
      <c r="Z204" s="87"/>
    </row>
    <row r="205" spans="1:26" ht="25.5" customHeight="1" x14ac:dyDescent="0.3">
      <c r="A205" s="87"/>
      <c r="B205" s="88">
        <f t="shared" ca="1" si="8"/>
        <v>45240</v>
      </c>
      <c r="C205" s="87">
        <v>469.07113715018903</v>
      </c>
      <c r="D205" s="89">
        <f t="shared" si="7"/>
        <v>1.2223942596063964E-2</v>
      </c>
      <c r="E205" s="87"/>
      <c r="F205" s="87"/>
      <c r="G205" s="87"/>
      <c r="H205" s="87"/>
      <c r="I205" s="87"/>
      <c r="J205" s="87"/>
      <c r="K205" s="87"/>
      <c r="L205" s="87"/>
      <c r="M205" s="87"/>
      <c r="N205" s="87"/>
      <c r="O205" s="87"/>
      <c r="P205" s="87"/>
      <c r="Q205" s="87"/>
      <c r="R205" s="87"/>
      <c r="S205" s="87"/>
      <c r="T205" s="87"/>
      <c r="U205" s="87"/>
      <c r="V205" s="87"/>
      <c r="W205" s="87"/>
      <c r="X205" s="87"/>
      <c r="Y205" s="87"/>
      <c r="Z205" s="87"/>
    </row>
    <row r="206" spans="1:26" ht="25.5" customHeight="1" x14ac:dyDescent="0.3">
      <c r="A206" s="87"/>
      <c r="B206" s="88">
        <f t="shared" ca="1" si="8"/>
        <v>45239</v>
      </c>
      <c r="C206" s="87">
        <v>463.40648290452032</v>
      </c>
      <c r="D206" s="89">
        <f t="shared" si="7"/>
        <v>-7.6128090980852603E-3</v>
      </c>
      <c r="E206" s="87"/>
      <c r="F206" s="87"/>
      <c r="G206" s="87"/>
      <c r="H206" s="87"/>
      <c r="I206" s="87"/>
      <c r="J206" s="87"/>
      <c r="K206" s="87"/>
      <c r="L206" s="87"/>
      <c r="M206" s="87"/>
      <c r="N206" s="87"/>
      <c r="O206" s="87"/>
      <c r="P206" s="87"/>
      <c r="Q206" s="87"/>
      <c r="R206" s="87"/>
      <c r="S206" s="87"/>
      <c r="T206" s="87"/>
      <c r="U206" s="87"/>
      <c r="V206" s="87"/>
      <c r="W206" s="87"/>
      <c r="X206" s="87"/>
      <c r="Y206" s="87"/>
      <c r="Z206" s="87"/>
    </row>
    <row r="207" spans="1:26" ht="25.5" customHeight="1" x14ac:dyDescent="0.3">
      <c r="A207" s="87"/>
      <c r="B207" s="88">
        <f t="shared" ca="1" si="8"/>
        <v>45238</v>
      </c>
      <c r="C207" s="87">
        <v>466.96137067565428</v>
      </c>
      <c r="D207" s="89">
        <f t="shared" si="7"/>
        <v>1.3003007670599587E-2</v>
      </c>
      <c r="E207" s="87"/>
      <c r="F207" s="87"/>
      <c r="G207" s="87"/>
      <c r="H207" s="87"/>
      <c r="I207" s="87"/>
      <c r="J207" s="87"/>
      <c r="K207" s="87"/>
      <c r="L207" s="87"/>
      <c r="M207" s="87"/>
      <c r="N207" s="87"/>
      <c r="O207" s="87"/>
      <c r="P207" s="87"/>
      <c r="Q207" s="87"/>
      <c r="R207" s="87"/>
      <c r="S207" s="87"/>
      <c r="T207" s="87"/>
      <c r="U207" s="87"/>
      <c r="V207" s="87"/>
      <c r="W207" s="87"/>
      <c r="X207" s="87"/>
      <c r="Y207" s="87"/>
      <c r="Z207" s="87"/>
    </row>
    <row r="208" spans="1:26" ht="25.5" customHeight="1" x14ac:dyDescent="0.3">
      <c r="A208" s="87"/>
      <c r="B208" s="88">
        <f t="shared" ca="1" si="8"/>
        <v>45237</v>
      </c>
      <c r="C208" s="87">
        <v>460.96740793438704</v>
      </c>
      <c r="D208" s="89">
        <f t="shared" si="7"/>
        <v>3.0157735471694647E-2</v>
      </c>
      <c r="E208" s="87"/>
      <c r="F208" s="87"/>
      <c r="G208" s="87"/>
      <c r="H208" s="87"/>
      <c r="I208" s="87"/>
      <c r="J208" s="87"/>
      <c r="K208" s="87"/>
      <c r="L208" s="87"/>
      <c r="M208" s="87"/>
      <c r="N208" s="87"/>
      <c r="O208" s="87"/>
      <c r="P208" s="87"/>
      <c r="Q208" s="87"/>
      <c r="R208" s="87"/>
      <c r="S208" s="87"/>
      <c r="T208" s="87"/>
      <c r="U208" s="87"/>
      <c r="V208" s="87"/>
      <c r="W208" s="87"/>
      <c r="X208" s="87"/>
      <c r="Y208" s="87"/>
      <c r="Z208" s="87"/>
    </row>
    <row r="209" spans="1:26" ht="25.5" customHeight="1" x14ac:dyDescent="0.3">
      <c r="A209" s="87"/>
      <c r="B209" s="88">
        <f t="shared" ca="1" si="8"/>
        <v>45236</v>
      </c>
      <c r="C209" s="87">
        <v>447.47264623831285</v>
      </c>
      <c r="D209" s="89">
        <f t="shared" si="7"/>
        <v>1.745716256631713E-2</v>
      </c>
      <c r="E209" s="87"/>
      <c r="F209" s="87"/>
      <c r="G209" s="87"/>
      <c r="H209" s="87"/>
      <c r="I209" s="87"/>
      <c r="J209" s="87"/>
      <c r="K209" s="87"/>
      <c r="L209" s="87"/>
      <c r="M209" s="87"/>
      <c r="N209" s="87"/>
      <c r="O209" s="87"/>
      <c r="P209" s="87"/>
      <c r="Q209" s="87"/>
      <c r="R209" s="87"/>
      <c r="S209" s="87"/>
      <c r="T209" s="87"/>
      <c r="U209" s="87"/>
      <c r="V209" s="87"/>
      <c r="W209" s="87"/>
      <c r="X209" s="87"/>
      <c r="Y209" s="87"/>
      <c r="Z209" s="87"/>
    </row>
    <row r="210" spans="1:26" ht="25.5" customHeight="1" x14ac:dyDescent="0.3">
      <c r="A210" s="87"/>
      <c r="B210" s="88">
        <f t="shared" ca="1" si="8"/>
        <v>45235</v>
      </c>
      <c r="C210" s="87">
        <v>439.79507216761755</v>
      </c>
      <c r="D210" s="89">
        <f t="shared" si="7"/>
        <v>3.3095521836376429E-2</v>
      </c>
      <c r="E210" s="87"/>
      <c r="F210" s="87"/>
      <c r="G210" s="87"/>
      <c r="H210" s="87"/>
      <c r="I210" s="87"/>
      <c r="J210" s="87"/>
      <c r="K210" s="87"/>
      <c r="L210" s="87"/>
      <c r="M210" s="87"/>
      <c r="N210" s="87"/>
      <c r="O210" s="87"/>
      <c r="P210" s="87"/>
      <c r="Q210" s="87"/>
      <c r="R210" s="87"/>
      <c r="S210" s="87"/>
      <c r="T210" s="87"/>
      <c r="U210" s="87"/>
      <c r="V210" s="87"/>
      <c r="W210" s="87"/>
      <c r="X210" s="87"/>
      <c r="Y210" s="87"/>
      <c r="Z210" s="87"/>
    </row>
    <row r="211" spans="1:26" ht="25.5" customHeight="1" x14ac:dyDescent="0.3">
      <c r="A211" s="87"/>
      <c r="B211" s="88">
        <f t="shared" ca="1" si="8"/>
        <v>45234</v>
      </c>
      <c r="C211" s="87">
        <v>425.70610642650053</v>
      </c>
      <c r="D211" s="89">
        <f t="shared" si="7"/>
        <v>-4.0471712464743459E-2</v>
      </c>
      <c r="E211" s="87"/>
      <c r="F211" s="87"/>
      <c r="G211" s="87"/>
      <c r="H211" s="87"/>
      <c r="I211" s="87"/>
      <c r="J211" s="87"/>
      <c r="K211" s="87"/>
      <c r="L211" s="87"/>
      <c r="M211" s="87"/>
      <c r="N211" s="87"/>
      <c r="O211" s="87"/>
      <c r="P211" s="87"/>
      <c r="Q211" s="87"/>
      <c r="R211" s="87"/>
      <c r="S211" s="87"/>
      <c r="T211" s="87"/>
      <c r="U211" s="87"/>
      <c r="V211" s="87"/>
      <c r="W211" s="87"/>
      <c r="X211" s="87"/>
      <c r="Y211" s="87"/>
      <c r="Z211" s="87"/>
    </row>
    <row r="212" spans="1:26" ht="25.5" customHeight="1" x14ac:dyDescent="0.3">
      <c r="A212" s="87"/>
      <c r="B212" s="88">
        <f t="shared" ca="1" si="8"/>
        <v>45233</v>
      </c>
      <c r="C212" s="87">
        <v>443.66186172584156</v>
      </c>
      <c r="D212" s="89">
        <f t="shared" si="7"/>
        <v>-1.6010237156295348E-2</v>
      </c>
      <c r="E212" s="87"/>
      <c r="F212" s="87"/>
      <c r="G212" s="87"/>
      <c r="H212" s="87"/>
      <c r="I212" s="87"/>
      <c r="J212" s="87"/>
      <c r="K212" s="87"/>
      <c r="L212" s="87"/>
      <c r="M212" s="87"/>
      <c r="N212" s="87"/>
      <c r="O212" s="87"/>
      <c r="P212" s="87"/>
      <c r="Q212" s="87"/>
      <c r="R212" s="87"/>
      <c r="S212" s="87"/>
      <c r="T212" s="87"/>
      <c r="U212" s="87"/>
      <c r="V212" s="87"/>
      <c r="W212" s="87"/>
      <c r="X212" s="87"/>
      <c r="Y212" s="87"/>
      <c r="Z212" s="87"/>
    </row>
    <row r="213" spans="1:26" ht="25.5" customHeight="1" x14ac:dyDescent="0.3">
      <c r="A213" s="87"/>
      <c r="B213" s="88">
        <f t="shared" ca="1" si="8"/>
        <v>45232</v>
      </c>
      <c r="C213" s="87">
        <v>450.88056652507277</v>
      </c>
      <c r="D213" s="89">
        <f t="shared" si="7"/>
        <v>1.8836713700466357E-2</v>
      </c>
      <c r="E213" s="87"/>
      <c r="F213" s="87"/>
      <c r="G213" s="87"/>
      <c r="H213" s="87"/>
      <c r="I213" s="87"/>
      <c r="J213" s="87"/>
      <c r="K213" s="87"/>
      <c r="L213" s="87"/>
      <c r="M213" s="87"/>
      <c r="N213" s="87"/>
      <c r="O213" s="87"/>
      <c r="P213" s="87"/>
      <c r="Q213" s="87"/>
      <c r="R213" s="87"/>
      <c r="S213" s="87"/>
      <c r="T213" s="87"/>
      <c r="U213" s="87"/>
      <c r="V213" s="87"/>
      <c r="W213" s="87"/>
      <c r="X213" s="87"/>
      <c r="Y213" s="87"/>
      <c r="Z213" s="87"/>
    </row>
    <row r="214" spans="1:26" ht="25.5" customHeight="1" x14ac:dyDescent="0.3">
      <c r="A214" s="87"/>
      <c r="B214" s="88">
        <f t="shared" ca="1" si="8"/>
        <v>45231</v>
      </c>
      <c r="C214" s="87">
        <v>442.54448280279559</v>
      </c>
      <c r="D214" s="89">
        <f t="shared" si="7"/>
        <v>-3.7618194819252215E-3</v>
      </c>
      <c r="E214" s="87"/>
      <c r="F214" s="87"/>
      <c r="G214" s="87"/>
      <c r="H214" s="87"/>
      <c r="I214" s="87"/>
      <c r="J214" s="87"/>
      <c r="K214" s="87"/>
      <c r="L214" s="87"/>
      <c r="M214" s="87"/>
      <c r="N214" s="87"/>
      <c r="O214" s="87"/>
      <c r="P214" s="87"/>
      <c r="Q214" s="87"/>
      <c r="R214" s="87"/>
      <c r="S214" s="87"/>
      <c r="T214" s="87"/>
      <c r="U214" s="87"/>
      <c r="V214" s="87"/>
      <c r="W214" s="87"/>
      <c r="X214" s="87"/>
      <c r="Y214" s="87"/>
      <c r="Z214" s="87"/>
    </row>
    <row r="215" spans="1:26" ht="25.5" customHeight="1" x14ac:dyDescent="0.3">
      <c r="A215" s="87"/>
      <c r="B215" s="88">
        <f t="shared" ca="1" si="8"/>
        <v>45230</v>
      </c>
      <c r="C215" s="87">
        <v>444.21554148091246</v>
      </c>
      <c r="D215" s="89">
        <f t="shared" si="7"/>
        <v>1.6657493905506637E-2</v>
      </c>
      <c r="E215" s="87"/>
      <c r="F215" s="87"/>
      <c r="G215" s="87"/>
      <c r="H215" s="87"/>
      <c r="I215" s="87"/>
      <c r="J215" s="87"/>
      <c r="K215" s="87"/>
      <c r="L215" s="87"/>
      <c r="M215" s="87"/>
      <c r="N215" s="87"/>
      <c r="O215" s="87"/>
      <c r="P215" s="87"/>
      <c r="Q215" s="87"/>
      <c r="R215" s="87"/>
      <c r="S215" s="87"/>
      <c r="T215" s="87"/>
      <c r="U215" s="87"/>
      <c r="V215" s="87"/>
      <c r="W215" s="87"/>
      <c r="X215" s="87"/>
      <c r="Y215" s="87"/>
      <c r="Z215" s="87"/>
    </row>
    <row r="216" spans="1:26" ht="25.5" customHeight="1" x14ac:dyDescent="0.3">
      <c r="A216" s="87"/>
      <c r="B216" s="88">
        <f t="shared" ca="1" si="8"/>
        <v>45229</v>
      </c>
      <c r="C216" s="87">
        <v>436.93726170694032</v>
      </c>
      <c r="D216" s="89">
        <f t="shared" si="7"/>
        <v>-3.2224806312493137E-2</v>
      </c>
      <c r="E216" s="87"/>
      <c r="F216" s="87"/>
      <c r="G216" s="87"/>
      <c r="H216" s="87"/>
      <c r="I216" s="87"/>
      <c r="J216" s="87"/>
      <c r="K216" s="87"/>
      <c r="L216" s="87"/>
      <c r="M216" s="87"/>
      <c r="N216" s="87"/>
      <c r="O216" s="87"/>
      <c r="P216" s="87"/>
      <c r="Q216" s="87"/>
      <c r="R216" s="87"/>
      <c r="S216" s="87"/>
      <c r="T216" s="87"/>
      <c r="U216" s="87"/>
      <c r="V216" s="87"/>
      <c r="W216" s="87"/>
      <c r="X216" s="87"/>
      <c r="Y216" s="87"/>
      <c r="Z216" s="87"/>
    </row>
    <row r="217" spans="1:26" ht="25.5" customHeight="1" x14ac:dyDescent="0.3">
      <c r="A217" s="87"/>
      <c r="B217" s="88">
        <f t="shared" ca="1" si="8"/>
        <v>45228</v>
      </c>
      <c r="C217" s="87">
        <v>451.48632095237059</v>
      </c>
      <c r="D217" s="89">
        <f t="shared" si="7"/>
        <v>1.4972265726527212E-2</v>
      </c>
      <c r="E217" s="87"/>
      <c r="F217" s="87"/>
      <c r="G217" s="87"/>
      <c r="H217" s="87"/>
      <c r="I217" s="87"/>
      <c r="J217" s="87"/>
      <c r="K217" s="87"/>
      <c r="L217" s="87"/>
      <c r="M217" s="87"/>
      <c r="N217" s="87"/>
      <c r="O217" s="87"/>
      <c r="P217" s="87"/>
      <c r="Q217" s="87"/>
      <c r="R217" s="87"/>
      <c r="S217" s="87"/>
      <c r="T217" s="87"/>
      <c r="U217" s="87"/>
      <c r="V217" s="87"/>
      <c r="W217" s="87"/>
      <c r="X217" s="87"/>
      <c r="Y217" s="87"/>
      <c r="Z217" s="87"/>
    </row>
    <row r="218" spans="1:26" ht="25.5" customHeight="1" x14ac:dyDescent="0.3">
      <c r="A218" s="87"/>
      <c r="B218" s="88">
        <f t="shared" ca="1" si="8"/>
        <v>45227</v>
      </c>
      <c r="C218" s="87">
        <v>444.82626392672137</v>
      </c>
      <c r="D218" s="89">
        <f t="shared" si="7"/>
        <v>7.2617800613734573E-3</v>
      </c>
      <c r="E218" s="87"/>
      <c r="F218" s="87"/>
      <c r="G218" s="87"/>
      <c r="H218" s="87"/>
      <c r="I218" s="87"/>
      <c r="J218" s="87"/>
      <c r="K218" s="87"/>
      <c r="L218" s="87"/>
      <c r="M218" s="87"/>
      <c r="N218" s="87"/>
      <c r="O218" s="87"/>
      <c r="P218" s="87"/>
      <c r="Q218" s="87"/>
      <c r="R218" s="87"/>
      <c r="S218" s="87"/>
      <c r="T218" s="87"/>
      <c r="U218" s="87"/>
      <c r="V218" s="87"/>
      <c r="W218" s="87"/>
      <c r="X218" s="87"/>
      <c r="Y218" s="87"/>
      <c r="Z218" s="87"/>
    </row>
    <row r="219" spans="1:26" ht="25.5" customHeight="1" x14ac:dyDescent="0.3">
      <c r="A219" s="87"/>
      <c r="B219" s="88">
        <f t="shared" ca="1" si="8"/>
        <v>45226</v>
      </c>
      <c r="C219" s="87">
        <v>441.61932154282437</v>
      </c>
      <c r="D219" s="89">
        <f t="shared" si="7"/>
        <v>-1.295846576383497E-2</v>
      </c>
      <c r="E219" s="87"/>
      <c r="F219" s="87"/>
      <c r="G219" s="87"/>
      <c r="H219" s="87"/>
      <c r="I219" s="87"/>
      <c r="J219" s="87"/>
      <c r="K219" s="87"/>
      <c r="L219" s="87"/>
      <c r="M219" s="87"/>
      <c r="N219" s="87"/>
      <c r="O219" s="87"/>
      <c r="P219" s="87"/>
      <c r="Q219" s="87"/>
      <c r="R219" s="87"/>
      <c r="S219" s="87"/>
      <c r="T219" s="87"/>
      <c r="U219" s="87"/>
      <c r="V219" s="87"/>
      <c r="W219" s="87"/>
      <c r="X219" s="87"/>
      <c r="Y219" s="87"/>
      <c r="Z219" s="87"/>
    </row>
    <row r="220" spans="1:26" ht="25.5" customHeight="1" x14ac:dyDescent="0.3">
      <c r="A220" s="87"/>
      <c r="B220" s="88">
        <f t="shared" ca="1" si="8"/>
        <v>45225</v>
      </c>
      <c r="C220" s="87">
        <v>447.41716151243548</v>
      </c>
      <c r="D220" s="89">
        <f t="shared" si="7"/>
        <v>1.20664605123455E-3</v>
      </c>
      <c r="E220" s="87"/>
      <c r="F220" s="87"/>
      <c r="G220" s="87"/>
      <c r="H220" s="87"/>
      <c r="I220" s="87"/>
      <c r="J220" s="87"/>
      <c r="K220" s="87"/>
      <c r="L220" s="87"/>
      <c r="M220" s="87"/>
      <c r="N220" s="87"/>
      <c r="O220" s="87"/>
      <c r="P220" s="87"/>
      <c r="Q220" s="87"/>
      <c r="R220" s="87"/>
      <c r="S220" s="87"/>
      <c r="T220" s="87"/>
      <c r="U220" s="87"/>
      <c r="V220" s="87"/>
      <c r="W220" s="87"/>
      <c r="X220" s="87"/>
      <c r="Y220" s="87"/>
      <c r="Z220" s="87"/>
    </row>
    <row r="221" spans="1:26" ht="25.5" customHeight="1" x14ac:dyDescent="0.3">
      <c r="A221" s="87"/>
      <c r="B221" s="88">
        <f t="shared" ca="1" si="8"/>
        <v>45224</v>
      </c>
      <c r="C221" s="87">
        <v>446.87793801314808</v>
      </c>
      <c r="D221" s="89">
        <f t="shared" si="7"/>
        <v>2.7450995241957044E-2</v>
      </c>
      <c r="E221" s="87"/>
      <c r="F221" s="87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</row>
    <row r="222" spans="1:26" ht="25.5" customHeight="1" x14ac:dyDescent="0.3">
      <c r="A222" s="87"/>
      <c r="B222" s="88">
        <f t="shared" ca="1" si="8"/>
        <v>45223</v>
      </c>
      <c r="C222" s="87">
        <v>434.93844483347999</v>
      </c>
      <c r="D222" s="89">
        <f t="shared" si="7"/>
        <v>-3.6180317999326972E-3</v>
      </c>
      <c r="E222" s="87"/>
      <c r="F222" s="87"/>
      <c r="G222" s="87"/>
      <c r="H222" s="87"/>
      <c r="I222" s="87"/>
      <c r="J222" s="87"/>
      <c r="K222" s="87"/>
      <c r="L222" s="87"/>
      <c r="M222" s="87"/>
      <c r="N222" s="87"/>
      <c r="O222" s="87"/>
      <c r="P222" s="87"/>
      <c r="Q222" s="87"/>
      <c r="R222" s="87"/>
      <c r="S222" s="87"/>
      <c r="T222" s="87"/>
      <c r="U222" s="87"/>
      <c r="V222" s="87"/>
      <c r="W222" s="87"/>
      <c r="X222" s="87"/>
      <c r="Y222" s="87"/>
      <c r="Z222" s="87"/>
    </row>
    <row r="223" spans="1:26" ht="25.5" customHeight="1" x14ac:dyDescent="0.3">
      <c r="A223" s="87"/>
      <c r="B223" s="88">
        <f t="shared" ca="1" si="8"/>
        <v>45222</v>
      </c>
      <c r="C223" s="87">
        <v>436.51778004291128</v>
      </c>
      <c r="D223" s="89">
        <f t="shared" si="7"/>
        <v>5.5600007174134713E-3</v>
      </c>
      <c r="E223" s="87"/>
      <c r="F223" s="87"/>
      <c r="G223" s="87"/>
      <c r="H223" s="87"/>
      <c r="I223" s="87"/>
      <c r="J223" s="87"/>
      <c r="K223" s="87"/>
      <c r="L223" s="87"/>
      <c r="M223" s="87"/>
      <c r="N223" s="87"/>
      <c r="O223" s="87"/>
      <c r="P223" s="87"/>
      <c r="Q223" s="87"/>
      <c r="R223" s="87"/>
      <c r="S223" s="87"/>
      <c r="T223" s="87"/>
      <c r="U223" s="87"/>
      <c r="V223" s="87"/>
      <c r="W223" s="87"/>
      <c r="X223" s="87"/>
      <c r="Y223" s="87"/>
      <c r="Z223" s="87"/>
    </row>
    <row r="224" spans="1:26" ht="25.5" customHeight="1" x14ac:dyDescent="0.3">
      <c r="A224" s="87"/>
      <c r="B224" s="88">
        <f t="shared" ca="1" si="8"/>
        <v>45221</v>
      </c>
      <c r="C224" s="87">
        <v>434.10416059855118</v>
      </c>
      <c r="D224" s="89">
        <f t="shared" si="7"/>
        <v>6.2241428450588998E-3</v>
      </c>
      <c r="E224" s="87"/>
      <c r="F224" s="87"/>
      <c r="G224" s="87"/>
      <c r="H224" s="87"/>
      <c r="I224" s="87"/>
      <c r="J224" s="87"/>
      <c r="K224" s="87"/>
      <c r="L224" s="87"/>
      <c r="M224" s="87"/>
      <c r="N224" s="87"/>
      <c r="O224" s="87"/>
      <c r="P224" s="87"/>
      <c r="Q224" s="87"/>
      <c r="R224" s="87"/>
      <c r="S224" s="87"/>
      <c r="T224" s="87"/>
      <c r="U224" s="87"/>
      <c r="V224" s="87"/>
      <c r="W224" s="87"/>
      <c r="X224" s="87"/>
      <c r="Y224" s="87"/>
      <c r="Z224" s="87"/>
    </row>
    <row r="225" spans="1:26" ht="25.5" customHeight="1" x14ac:dyDescent="0.3">
      <c r="A225" s="87"/>
      <c r="B225" s="88">
        <f t="shared" ca="1" si="8"/>
        <v>45220</v>
      </c>
      <c r="C225" s="87">
        <v>431.41894744359723</v>
      </c>
      <c r="D225" s="89">
        <f t="shared" si="7"/>
        <v>-3.5868955479142151E-2</v>
      </c>
      <c r="E225" s="87"/>
      <c r="F225" s="87"/>
      <c r="G225" s="87"/>
      <c r="H225" s="87"/>
      <c r="I225" s="87"/>
      <c r="J225" s="87"/>
      <c r="K225" s="87"/>
      <c r="L225" s="87"/>
      <c r="M225" s="87"/>
      <c r="N225" s="87"/>
      <c r="O225" s="87"/>
      <c r="P225" s="87"/>
      <c r="Q225" s="87"/>
      <c r="R225" s="87"/>
      <c r="S225" s="87"/>
      <c r="T225" s="87"/>
      <c r="U225" s="87"/>
      <c r="V225" s="87"/>
      <c r="W225" s="87"/>
      <c r="X225" s="87"/>
      <c r="Y225" s="87"/>
      <c r="Z225" s="87"/>
    </row>
    <row r="226" spans="1:26" ht="25.5" customHeight="1" x14ac:dyDescent="0.3">
      <c r="A226" s="87"/>
      <c r="B226" s="88">
        <f t="shared" ca="1" si="8"/>
        <v>45219</v>
      </c>
      <c r="C226" s="87">
        <v>447.46920026623411</v>
      </c>
      <c r="D226" s="89">
        <f t="shared" si="7"/>
        <v>2.2625870647248414E-2</v>
      </c>
      <c r="E226" s="87"/>
      <c r="F226" s="87"/>
      <c r="G226" s="87"/>
      <c r="H226" s="87"/>
      <c r="I226" s="87"/>
      <c r="J226" s="87"/>
      <c r="K226" s="87"/>
      <c r="L226" s="87"/>
      <c r="M226" s="87"/>
      <c r="N226" s="87"/>
      <c r="O226" s="87"/>
      <c r="P226" s="87"/>
      <c r="Q226" s="87"/>
      <c r="R226" s="87"/>
      <c r="S226" s="87"/>
      <c r="T226" s="87"/>
      <c r="U226" s="87"/>
      <c r="V226" s="87"/>
      <c r="W226" s="87"/>
      <c r="X226" s="87"/>
      <c r="Y226" s="87"/>
      <c r="Z226" s="87"/>
    </row>
    <row r="227" spans="1:26" ht="25.5" customHeight="1" x14ac:dyDescent="0.3">
      <c r="A227" s="87"/>
      <c r="B227" s="88">
        <f t="shared" ca="1" si="8"/>
        <v>45218</v>
      </c>
      <c r="C227" s="87">
        <v>437.56882464064631</v>
      </c>
      <c r="D227" s="89">
        <f t="shared" si="7"/>
        <v>-1.6069482833338533E-2</v>
      </c>
      <c r="E227" s="87"/>
      <c r="F227" s="87"/>
      <c r="G227" s="87"/>
      <c r="H227" s="87"/>
      <c r="I227" s="87"/>
      <c r="J227" s="87"/>
      <c r="K227" s="87"/>
      <c r="L227" s="87"/>
      <c r="M227" s="87"/>
      <c r="N227" s="87"/>
      <c r="O227" s="87"/>
      <c r="P227" s="87"/>
      <c r="Q227" s="87"/>
      <c r="R227" s="87"/>
      <c r="S227" s="87"/>
      <c r="T227" s="87"/>
      <c r="U227" s="87"/>
      <c r="V227" s="87"/>
      <c r="W227" s="87"/>
      <c r="X227" s="87"/>
      <c r="Y227" s="87"/>
      <c r="Z227" s="87"/>
    </row>
    <row r="228" spans="1:26" ht="25.5" customHeight="1" x14ac:dyDescent="0.3">
      <c r="A228" s="87"/>
      <c r="B228" s="88">
        <f t="shared" ca="1" si="8"/>
        <v>45217</v>
      </c>
      <c r="C228" s="87">
        <v>444.71516738872469</v>
      </c>
      <c r="D228" s="89">
        <f t="shared" si="7"/>
        <v>-1.2750396806813002E-2</v>
      </c>
      <c r="E228" s="87"/>
      <c r="F228" s="87"/>
      <c r="G228" s="87"/>
      <c r="H228" s="87"/>
      <c r="I228" s="87"/>
      <c r="J228" s="87"/>
      <c r="K228" s="87"/>
      <c r="L228" s="87"/>
      <c r="M228" s="87"/>
      <c r="N228" s="87"/>
      <c r="O228" s="87"/>
      <c r="P228" s="87"/>
      <c r="Q228" s="87"/>
      <c r="R228" s="87"/>
      <c r="S228" s="87"/>
      <c r="T228" s="87"/>
      <c r="U228" s="87"/>
      <c r="V228" s="87"/>
      <c r="W228" s="87"/>
      <c r="X228" s="87"/>
      <c r="Y228" s="87"/>
      <c r="Z228" s="87"/>
    </row>
    <row r="229" spans="1:26" ht="25.5" customHeight="1" x14ac:dyDescent="0.3">
      <c r="A229" s="87"/>
      <c r="B229" s="88">
        <f t="shared" ca="1" si="8"/>
        <v>45216</v>
      </c>
      <c r="C229" s="87">
        <v>450.45869448853244</v>
      </c>
      <c r="D229" s="89">
        <f t="shared" si="7"/>
        <v>-5.4498826985630022E-2</v>
      </c>
      <c r="E229" s="87"/>
      <c r="F229" s="87"/>
      <c r="G229" s="87"/>
      <c r="H229" s="87"/>
      <c r="I229" s="87"/>
      <c r="J229" s="87"/>
      <c r="K229" s="87"/>
      <c r="L229" s="87"/>
      <c r="M229" s="87"/>
      <c r="N229" s="87"/>
      <c r="O229" s="87"/>
      <c r="P229" s="87"/>
      <c r="Q229" s="87"/>
      <c r="R229" s="87"/>
      <c r="S229" s="87"/>
      <c r="T229" s="87"/>
      <c r="U229" s="87"/>
      <c r="V229" s="87"/>
      <c r="W229" s="87"/>
      <c r="X229" s="87"/>
      <c r="Y229" s="87"/>
      <c r="Z229" s="87"/>
    </row>
    <row r="230" spans="1:26" ht="25.5" customHeight="1" x14ac:dyDescent="0.3">
      <c r="A230" s="87"/>
      <c r="B230" s="88">
        <f t="shared" ca="1" si="8"/>
        <v>45215</v>
      </c>
      <c r="C230" s="87">
        <v>476.42320003942103</v>
      </c>
      <c r="D230" s="89">
        <f t="shared" si="7"/>
        <v>-1.0919975430475959E-2</v>
      </c>
      <c r="E230" s="87"/>
      <c r="F230" s="87"/>
      <c r="G230" s="87"/>
      <c r="H230" s="87"/>
      <c r="I230" s="87"/>
      <c r="J230" s="87"/>
      <c r="K230" s="87"/>
      <c r="L230" s="87"/>
      <c r="M230" s="87"/>
      <c r="N230" s="87"/>
      <c r="O230" s="87"/>
      <c r="P230" s="87"/>
      <c r="Q230" s="87"/>
      <c r="R230" s="87"/>
      <c r="S230" s="87"/>
      <c r="T230" s="87"/>
      <c r="U230" s="87"/>
      <c r="V230" s="87"/>
      <c r="W230" s="87"/>
      <c r="X230" s="87"/>
      <c r="Y230" s="87"/>
      <c r="Z230" s="87"/>
    </row>
    <row r="231" spans="1:26" ht="25.5" customHeight="1" x14ac:dyDescent="0.3">
      <c r="A231" s="87"/>
      <c r="B231" s="88">
        <f t="shared" ca="1" si="8"/>
        <v>45214</v>
      </c>
      <c r="C231" s="87">
        <v>481.68316840366282</v>
      </c>
      <c r="D231" s="89">
        <f t="shared" si="7"/>
        <v>5.997724237760238E-3</v>
      </c>
      <c r="E231" s="87"/>
      <c r="F231" s="87"/>
      <c r="G231" s="87"/>
      <c r="H231" s="87"/>
      <c r="I231" s="87"/>
      <c r="J231" s="87"/>
      <c r="K231" s="87"/>
      <c r="L231" s="87"/>
      <c r="M231" s="87"/>
      <c r="N231" s="87"/>
      <c r="O231" s="87"/>
      <c r="P231" s="87"/>
      <c r="Q231" s="87"/>
      <c r="R231" s="87"/>
      <c r="S231" s="87"/>
      <c r="T231" s="87"/>
      <c r="U231" s="87"/>
      <c r="V231" s="87"/>
      <c r="W231" s="87"/>
      <c r="X231" s="87"/>
      <c r="Y231" s="87"/>
      <c r="Z231" s="87"/>
    </row>
    <row r="232" spans="1:26" ht="25.5" customHeight="1" x14ac:dyDescent="0.3">
      <c r="A232" s="87"/>
      <c r="B232" s="88">
        <f t="shared" ca="1" si="8"/>
        <v>45213</v>
      </c>
      <c r="C232" s="87">
        <v>478.81138972618641</v>
      </c>
      <c r="D232" s="89">
        <f t="shared" si="7"/>
        <v>-9.8299408467465987E-3</v>
      </c>
      <c r="E232" s="87"/>
      <c r="F232" s="87"/>
      <c r="G232" s="87"/>
      <c r="H232" s="87"/>
      <c r="I232" s="87"/>
      <c r="J232" s="87"/>
      <c r="K232" s="87"/>
      <c r="L232" s="87"/>
      <c r="M232" s="87"/>
      <c r="N232" s="87"/>
      <c r="O232" s="87"/>
      <c r="P232" s="87"/>
      <c r="Q232" s="87"/>
      <c r="R232" s="87"/>
      <c r="S232" s="87"/>
      <c r="T232" s="87"/>
      <c r="U232" s="87"/>
      <c r="V232" s="87"/>
      <c r="W232" s="87"/>
      <c r="X232" s="87"/>
      <c r="Y232" s="87"/>
      <c r="Z232" s="87"/>
    </row>
    <row r="233" spans="1:26" ht="25.5" customHeight="1" x14ac:dyDescent="0.3">
      <c r="A233" s="87"/>
      <c r="B233" s="88">
        <f t="shared" ca="1" si="8"/>
        <v>45212</v>
      </c>
      <c r="C233" s="87">
        <v>483.56480313658773</v>
      </c>
      <c r="D233" s="89">
        <f t="shared" si="7"/>
        <v>-4.2405476182573065E-2</v>
      </c>
      <c r="E233" s="87"/>
      <c r="F233" s="87"/>
      <c r="G233" s="87"/>
      <c r="H233" s="87"/>
      <c r="I233" s="87"/>
      <c r="J233" s="87"/>
      <c r="K233" s="87"/>
      <c r="L233" s="87"/>
      <c r="M233" s="87"/>
      <c r="N233" s="87"/>
      <c r="O233" s="87"/>
      <c r="P233" s="87"/>
      <c r="Q233" s="87"/>
      <c r="R233" s="87"/>
      <c r="S233" s="87"/>
      <c r="T233" s="87"/>
      <c r="U233" s="87"/>
      <c r="V233" s="87"/>
      <c r="W233" s="87"/>
      <c r="X233" s="87"/>
      <c r="Y233" s="87"/>
      <c r="Z233" s="87"/>
    </row>
    <row r="234" spans="1:26" ht="25.5" customHeight="1" x14ac:dyDescent="0.3">
      <c r="A234" s="87"/>
      <c r="B234" s="88">
        <f t="shared" ca="1" si="8"/>
        <v>45211</v>
      </c>
      <c r="C234" s="87">
        <v>504.97866383870763</v>
      </c>
      <c r="D234" s="89">
        <f t="shared" si="7"/>
        <v>-2.574235393602764E-2</v>
      </c>
      <c r="E234" s="87"/>
      <c r="F234" s="87"/>
      <c r="G234" s="87"/>
      <c r="H234" s="87"/>
      <c r="I234" s="87"/>
      <c r="J234" s="87"/>
      <c r="K234" s="87"/>
      <c r="L234" s="87"/>
      <c r="M234" s="87"/>
      <c r="N234" s="87"/>
      <c r="O234" s="87"/>
      <c r="P234" s="87"/>
      <c r="Q234" s="87"/>
      <c r="R234" s="87"/>
      <c r="S234" s="87"/>
      <c r="T234" s="87"/>
      <c r="U234" s="87"/>
      <c r="V234" s="87"/>
      <c r="W234" s="87"/>
      <c r="X234" s="87"/>
      <c r="Y234" s="87"/>
      <c r="Z234" s="87"/>
    </row>
    <row r="235" spans="1:26" ht="25.5" customHeight="1" x14ac:dyDescent="0.3">
      <c r="A235" s="87"/>
      <c r="B235" s="88">
        <f t="shared" ca="1" si="8"/>
        <v>45210</v>
      </c>
      <c r="C235" s="87">
        <v>518.3214787985861</v>
      </c>
      <c r="D235" s="89">
        <f t="shared" si="7"/>
        <v>-6.5674513951086144E-4</v>
      </c>
      <c r="E235" s="87"/>
      <c r="F235" s="87"/>
      <c r="G235" s="87"/>
      <c r="H235" s="87"/>
      <c r="I235" s="87"/>
      <c r="J235" s="87"/>
      <c r="K235" s="87"/>
      <c r="L235" s="87"/>
      <c r="M235" s="87"/>
      <c r="N235" s="87"/>
      <c r="O235" s="87"/>
      <c r="P235" s="87"/>
      <c r="Q235" s="87"/>
      <c r="R235" s="87"/>
      <c r="S235" s="87"/>
      <c r="T235" s="87"/>
      <c r="U235" s="87"/>
      <c r="V235" s="87"/>
      <c r="W235" s="87"/>
      <c r="X235" s="87"/>
      <c r="Y235" s="87"/>
      <c r="Z235" s="87"/>
    </row>
    <row r="236" spans="1:26" ht="25.5" customHeight="1" x14ac:dyDescent="0.3">
      <c r="A236" s="87"/>
      <c r="B236" s="88">
        <f t="shared" ca="1" si="8"/>
        <v>45209</v>
      </c>
      <c r="C236" s="87">
        <v>518.66210761681191</v>
      </c>
      <c r="D236" s="89">
        <f t="shared" si="7"/>
        <v>2.4206272699851317E-2</v>
      </c>
      <c r="E236" s="87"/>
      <c r="F236" s="87"/>
      <c r="G236" s="87"/>
      <c r="H236" s="87"/>
      <c r="I236" s="87"/>
      <c r="J236" s="87"/>
      <c r="K236" s="87"/>
      <c r="L236" s="87"/>
      <c r="M236" s="87"/>
      <c r="N236" s="87"/>
      <c r="O236" s="87"/>
      <c r="P236" s="87"/>
      <c r="Q236" s="87"/>
      <c r="R236" s="87"/>
      <c r="S236" s="87"/>
      <c r="T236" s="87"/>
      <c r="U236" s="87"/>
      <c r="V236" s="87"/>
      <c r="W236" s="87"/>
      <c r="X236" s="87"/>
      <c r="Y236" s="87"/>
      <c r="Z236" s="87"/>
    </row>
    <row r="237" spans="1:26" ht="25.5" customHeight="1" x14ac:dyDescent="0.3">
      <c r="A237" s="87"/>
      <c r="B237" s="88">
        <f t="shared" ca="1" si="8"/>
        <v>45208</v>
      </c>
      <c r="C237" s="87">
        <v>506.40395537668064</v>
      </c>
      <c r="D237" s="89">
        <f t="shared" si="7"/>
        <v>-2.2736536770803673E-2</v>
      </c>
      <c r="E237" s="87"/>
      <c r="F237" s="87"/>
      <c r="G237" s="87"/>
      <c r="H237" s="87"/>
      <c r="I237" s="87"/>
      <c r="J237" s="87"/>
      <c r="K237" s="87"/>
      <c r="L237" s="87"/>
      <c r="M237" s="87"/>
      <c r="N237" s="87"/>
      <c r="O237" s="87"/>
      <c r="P237" s="87"/>
      <c r="Q237" s="87"/>
      <c r="R237" s="87"/>
      <c r="S237" s="87"/>
      <c r="T237" s="87"/>
      <c r="U237" s="87"/>
      <c r="V237" s="87"/>
      <c r="W237" s="87"/>
      <c r="X237" s="87"/>
      <c r="Y237" s="87"/>
      <c r="Z237" s="87"/>
    </row>
    <row r="238" spans="1:26" ht="25.5" customHeight="1" x14ac:dyDescent="0.3">
      <c r="A238" s="87"/>
      <c r="B238" s="88">
        <f t="shared" ca="1" si="8"/>
        <v>45207</v>
      </c>
      <c r="C238" s="87">
        <v>518.18570368256405</v>
      </c>
      <c r="D238" s="89">
        <f t="shared" si="7"/>
        <v>-3.7835761119578759E-2</v>
      </c>
      <c r="E238" s="87"/>
      <c r="F238" s="87"/>
      <c r="G238" s="87"/>
      <c r="H238" s="87"/>
      <c r="I238" s="87"/>
      <c r="J238" s="87"/>
      <c r="K238" s="87"/>
      <c r="L238" s="87"/>
      <c r="M238" s="87"/>
      <c r="N238" s="87"/>
      <c r="O238" s="87"/>
      <c r="P238" s="87"/>
      <c r="Q238" s="87"/>
      <c r="R238" s="87"/>
      <c r="S238" s="87"/>
      <c r="T238" s="87"/>
      <c r="U238" s="87"/>
      <c r="V238" s="87"/>
      <c r="W238" s="87"/>
      <c r="X238" s="87"/>
      <c r="Y238" s="87"/>
      <c r="Z238" s="87"/>
    </row>
    <row r="239" spans="1:26" ht="25.5" customHeight="1" x14ac:dyDescent="0.3">
      <c r="A239" s="87"/>
      <c r="B239" s="88">
        <f t="shared" ca="1" si="8"/>
        <v>45206</v>
      </c>
      <c r="C239" s="87">
        <v>538.56263072667025</v>
      </c>
      <c r="D239" s="89">
        <f t="shared" si="7"/>
        <v>2.0621551127179227E-2</v>
      </c>
      <c r="E239" s="87"/>
      <c r="F239" s="87"/>
      <c r="G239" s="87"/>
      <c r="H239" s="87"/>
      <c r="I239" s="87"/>
      <c r="J239" s="87"/>
      <c r="K239" s="87"/>
      <c r="L239" s="87"/>
      <c r="M239" s="87"/>
      <c r="N239" s="87"/>
      <c r="O239" s="87"/>
      <c r="P239" s="87"/>
      <c r="Q239" s="87"/>
      <c r="R239" s="87"/>
      <c r="S239" s="87"/>
      <c r="T239" s="87"/>
      <c r="U239" s="87"/>
      <c r="V239" s="87"/>
      <c r="W239" s="87"/>
      <c r="X239" s="87"/>
      <c r="Y239" s="87"/>
      <c r="Z239" s="87"/>
    </row>
    <row r="240" spans="1:26" ht="25.5" customHeight="1" x14ac:dyDescent="0.3">
      <c r="A240" s="87"/>
      <c r="B240" s="88">
        <f t="shared" ca="1" si="8"/>
        <v>45205</v>
      </c>
      <c r="C240" s="87">
        <v>527.68102940005451</v>
      </c>
      <c r="D240" s="89">
        <f t="shared" si="7"/>
        <v>4.7572532220447883E-3</v>
      </c>
      <c r="E240" s="87"/>
      <c r="F240" s="87"/>
      <c r="G240" s="87"/>
      <c r="H240" s="87"/>
      <c r="I240" s="87"/>
      <c r="J240" s="87"/>
      <c r="K240" s="87"/>
      <c r="L240" s="87"/>
      <c r="M240" s="87"/>
      <c r="N240" s="87"/>
      <c r="O240" s="87"/>
      <c r="P240" s="87"/>
      <c r="Q240" s="87"/>
      <c r="R240" s="87"/>
      <c r="S240" s="87"/>
      <c r="T240" s="87"/>
      <c r="U240" s="87"/>
      <c r="V240" s="87"/>
      <c r="W240" s="87"/>
      <c r="X240" s="87"/>
      <c r="Y240" s="87"/>
      <c r="Z240" s="87"/>
    </row>
    <row r="241" spans="1:26" ht="25.5" customHeight="1" x14ac:dyDescent="0.3">
      <c r="A241" s="87"/>
      <c r="B241" s="88">
        <f t="shared" ca="1" si="8"/>
        <v>45204</v>
      </c>
      <c r="C241" s="87">
        <v>525.18260277086097</v>
      </c>
      <c r="D241" s="89">
        <f t="shared" si="7"/>
        <v>1.1077216718318184E-3</v>
      </c>
      <c r="E241" s="87"/>
      <c r="F241" s="87"/>
      <c r="G241" s="87"/>
      <c r="H241" s="87"/>
      <c r="I241" s="87"/>
      <c r="J241" s="87"/>
      <c r="K241" s="87"/>
      <c r="L241" s="87"/>
      <c r="M241" s="87"/>
      <c r="N241" s="87"/>
      <c r="O241" s="87"/>
      <c r="P241" s="87"/>
      <c r="Q241" s="87"/>
      <c r="R241" s="87"/>
      <c r="S241" s="87"/>
      <c r="T241" s="87"/>
      <c r="U241" s="87"/>
      <c r="V241" s="87"/>
      <c r="W241" s="87"/>
      <c r="X241" s="87"/>
      <c r="Y241" s="87"/>
      <c r="Z241" s="87"/>
    </row>
    <row r="242" spans="1:26" ht="25.5" customHeight="1" x14ac:dyDescent="0.3">
      <c r="A242" s="87"/>
      <c r="B242" s="88">
        <f t="shared" ca="1" si="8"/>
        <v>45203</v>
      </c>
      <c r="C242" s="87">
        <v>524.60149033094615</v>
      </c>
      <c r="D242" s="89">
        <f t="shared" si="7"/>
        <v>-2.0636068355903814E-2</v>
      </c>
      <c r="E242" s="87"/>
      <c r="F242" s="87"/>
      <c r="G242" s="87"/>
      <c r="H242" s="87"/>
      <c r="I242" s="87"/>
      <c r="J242" s="87"/>
      <c r="K242" s="87"/>
      <c r="L242" s="87"/>
      <c r="M242" s="87"/>
      <c r="N242" s="87"/>
      <c r="O242" s="87"/>
      <c r="P242" s="87"/>
      <c r="Q242" s="87"/>
      <c r="R242" s="87"/>
      <c r="S242" s="87"/>
      <c r="T242" s="87"/>
      <c r="U242" s="87"/>
      <c r="V242" s="87"/>
      <c r="W242" s="87"/>
      <c r="X242" s="87"/>
      <c r="Y242" s="87"/>
      <c r="Z242" s="87"/>
    </row>
    <row r="243" spans="1:26" ht="25.5" customHeight="1" x14ac:dyDescent="0.3">
      <c r="A243" s="87"/>
      <c r="B243" s="88">
        <f t="shared" ca="1" si="8"/>
        <v>45202</v>
      </c>
      <c r="C243" s="87">
        <v>535.65530992169306</v>
      </c>
      <c r="D243" s="89">
        <f t="shared" si="7"/>
        <v>-4.4269361979502042E-3</v>
      </c>
      <c r="E243" s="87"/>
      <c r="F243" s="87"/>
      <c r="G243" s="87"/>
      <c r="H243" s="87"/>
      <c r="I243" s="87"/>
      <c r="J243" s="87"/>
      <c r="K243" s="87"/>
      <c r="L243" s="87"/>
      <c r="M243" s="87"/>
      <c r="N243" s="87"/>
      <c r="O243" s="87"/>
      <c r="P243" s="87"/>
      <c r="Q243" s="87"/>
      <c r="R243" s="87"/>
      <c r="S243" s="87"/>
      <c r="T243" s="87"/>
      <c r="U243" s="87"/>
      <c r="V243" s="87"/>
      <c r="W243" s="87"/>
      <c r="X243" s="87"/>
      <c r="Y243" s="87"/>
      <c r="Z243" s="87"/>
    </row>
    <row r="244" spans="1:26" ht="25.5" customHeight="1" x14ac:dyDescent="0.3">
      <c r="A244" s="87"/>
      <c r="B244" s="88">
        <f t="shared" ca="1" si="8"/>
        <v>45201</v>
      </c>
      <c r="C244" s="87">
        <v>538.03716612826884</v>
      </c>
      <c r="D244" s="89">
        <f t="shared" si="7"/>
        <v>2.4875276046589567E-2</v>
      </c>
      <c r="E244" s="87"/>
      <c r="F244" s="87"/>
      <c r="G244" s="87"/>
      <c r="H244" s="87"/>
      <c r="I244" s="87"/>
      <c r="J244" s="87"/>
      <c r="K244" s="87"/>
      <c r="L244" s="87"/>
      <c r="M244" s="87"/>
      <c r="N244" s="87"/>
      <c r="O244" s="87"/>
      <c r="P244" s="87"/>
      <c r="Q244" s="87"/>
      <c r="R244" s="87"/>
      <c r="S244" s="87"/>
      <c r="T244" s="87"/>
      <c r="U244" s="87"/>
      <c r="V244" s="87"/>
      <c r="W244" s="87"/>
      <c r="X244" s="87"/>
      <c r="Y244" s="87"/>
      <c r="Z244" s="87"/>
    </row>
    <row r="245" spans="1:26" ht="25.5" customHeight="1" x14ac:dyDescent="0.3">
      <c r="A245" s="87"/>
      <c r="B245" s="88">
        <f t="shared" ca="1" si="8"/>
        <v>45200</v>
      </c>
      <c r="C245" s="87">
        <v>524.97818876431779</v>
      </c>
      <c r="D245" s="89">
        <f t="shared" si="7"/>
        <v>1.8738556540899287E-2</v>
      </c>
      <c r="E245" s="87"/>
      <c r="F245" s="87"/>
      <c r="G245" s="87"/>
      <c r="H245" s="87"/>
      <c r="I245" s="87"/>
      <c r="J245" s="87"/>
      <c r="K245" s="87"/>
      <c r="L245" s="87"/>
      <c r="M245" s="87"/>
      <c r="N245" s="87"/>
      <c r="O245" s="87"/>
      <c r="P245" s="87"/>
      <c r="Q245" s="87"/>
      <c r="R245" s="87"/>
      <c r="S245" s="87"/>
      <c r="T245" s="87"/>
      <c r="U245" s="87"/>
      <c r="V245" s="87"/>
      <c r="W245" s="87"/>
      <c r="X245" s="87"/>
      <c r="Y245" s="87"/>
      <c r="Z245" s="87"/>
    </row>
    <row r="246" spans="1:26" ht="25.5" customHeight="1" x14ac:dyDescent="0.3">
      <c r="A246" s="87"/>
      <c r="B246" s="88">
        <f t="shared" ca="1" si="8"/>
        <v>45199</v>
      </c>
      <c r="C246" s="87">
        <v>515.32180204003248</v>
      </c>
      <c r="D246" s="89">
        <f t="shared" si="7"/>
        <v>-9.6710970273448105E-3</v>
      </c>
      <c r="E246" s="87"/>
      <c r="F246" s="87"/>
      <c r="G246" s="87"/>
      <c r="H246" s="87"/>
      <c r="I246" s="87"/>
      <c r="J246" s="87"/>
      <c r="K246" s="87"/>
      <c r="L246" s="87"/>
      <c r="M246" s="87"/>
      <c r="N246" s="87"/>
      <c r="O246" s="87"/>
      <c r="P246" s="87"/>
      <c r="Q246" s="87"/>
      <c r="R246" s="87"/>
      <c r="S246" s="87"/>
      <c r="T246" s="87"/>
      <c r="U246" s="87"/>
      <c r="V246" s="87"/>
      <c r="W246" s="87"/>
      <c r="X246" s="87"/>
      <c r="Y246" s="87"/>
      <c r="Z246" s="87"/>
    </row>
    <row r="247" spans="1:26" ht="25.5" customHeight="1" x14ac:dyDescent="0.3">
      <c r="A247" s="87"/>
      <c r="B247" s="88">
        <f t="shared" ca="1" si="8"/>
        <v>45198</v>
      </c>
      <c r="C247" s="87">
        <v>520.35419797725672</v>
      </c>
      <c r="D247" s="89">
        <f t="shared" si="7"/>
        <v>9.4434334988235946E-3</v>
      </c>
      <c r="E247" s="87"/>
      <c r="F247" s="87"/>
      <c r="G247" s="87"/>
      <c r="H247" s="87"/>
      <c r="I247" s="87"/>
      <c r="J247" s="87"/>
      <c r="K247" s="87"/>
      <c r="L247" s="87"/>
      <c r="M247" s="87"/>
      <c r="N247" s="87"/>
      <c r="O247" s="87"/>
      <c r="P247" s="87"/>
      <c r="Q247" s="87"/>
      <c r="R247" s="87"/>
      <c r="S247" s="87"/>
      <c r="T247" s="87"/>
      <c r="U247" s="87"/>
      <c r="V247" s="87"/>
      <c r="W247" s="87"/>
      <c r="X247" s="87"/>
      <c r="Y247" s="87"/>
      <c r="Z247" s="87"/>
    </row>
    <row r="248" spans="1:26" ht="25.5" customHeight="1" x14ac:dyDescent="0.3">
      <c r="A248" s="87"/>
      <c r="B248" s="88">
        <f t="shared" ca="1" si="8"/>
        <v>45197</v>
      </c>
      <c r="C248" s="87">
        <v>515.48623796943366</v>
      </c>
      <c r="D248" s="89">
        <f t="shared" si="7"/>
        <v>-1.9759111469268786E-2</v>
      </c>
      <c r="E248" s="87"/>
      <c r="F248" s="87"/>
      <c r="G248" s="87"/>
      <c r="H248" s="87"/>
      <c r="I248" s="87"/>
      <c r="J248" s="87"/>
      <c r="K248" s="87"/>
      <c r="L248" s="87"/>
      <c r="M248" s="87"/>
      <c r="N248" s="87"/>
      <c r="O248" s="87"/>
      <c r="P248" s="87"/>
      <c r="Q248" s="87"/>
      <c r="R248" s="87"/>
      <c r="S248" s="87"/>
      <c r="T248" s="87"/>
      <c r="U248" s="87"/>
      <c r="V248" s="87"/>
      <c r="W248" s="87"/>
      <c r="X248" s="87"/>
      <c r="Y248" s="87"/>
      <c r="Z248" s="87"/>
    </row>
    <row r="249" spans="1:26" ht="25.5" customHeight="1" x14ac:dyDescent="0.3">
      <c r="A249" s="87"/>
      <c r="B249" s="88">
        <f t="shared" ca="1" si="8"/>
        <v>45196</v>
      </c>
      <c r="C249" s="87">
        <v>525.87710225196633</v>
      </c>
      <c r="D249" s="89">
        <f t="shared" si="7"/>
        <v>-5.8363692997556171E-3</v>
      </c>
      <c r="E249" s="87"/>
      <c r="F249" s="87"/>
      <c r="G249" s="87"/>
      <c r="H249" s="87"/>
      <c r="I249" s="87"/>
      <c r="J249" s="87"/>
      <c r="K249" s="87"/>
      <c r="L249" s="87"/>
      <c r="M249" s="87"/>
      <c r="N249" s="87"/>
      <c r="O249" s="87"/>
      <c r="P249" s="87"/>
      <c r="Q249" s="87"/>
      <c r="R249" s="87"/>
      <c r="S249" s="87"/>
      <c r="T249" s="87"/>
      <c r="U249" s="87"/>
      <c r="V249" s="87"/>
      <c r="W249" s="87"/>
      <c r="X249" s="87"/>
      <c r="Y249" s="87"/>
      <c r="Z249" s="87"/>
    </row>
    <row r="250" spans="1:26" ht="25.5" customHeight="1" x14ac:dyDescent="0.3">
      <c r="A250" s="87"/>
      <c r="B250" s="88">
        <f t="shared" ca="1" si="8"/>
        <v>45195</v>
      </c>
      <c r="C250" s="87">
        <v>528.9643334483701</v>
      </c>
      <c r="D250" s="89">
        <f t="shared" si="7"/>
        <v>2.03482342588579E-3</v>
      </c>
      <c r="E250" s="87"/>
      <c r="F250" s="87"/>
      <c r="G250" s="87"/>
      <c r="H250" s="87"/>
      <c r="I250" s="87"/>
      <c r="J250" s="87"/>
      <c r="K250" s="87"/>
      <c r="L250" s="87"/>
      <c r="M250" s="87"/>
      <c r="N250" s="87"/>
      <c r="O250" s="87"/>
      <c r="P250" s="87"/>
      <c r="Q250" s="87"/>
      <c r="R250" s="87"/>
      <c r="S250" s="87"/>
      <c r="T250" s="87"/>
      <c r="U250" s="87"/>
      <c r="V250" s="87"/>
      <c r="W250" s="87"/>
      <c r="X250" s="87"/>
      <c r="Y250" s="87"/>
      <c r="Z250" s="87"/>
    </row>
    <row r="251" spans="1:26" ht="25.5" customHeight="1" x14ac:dyDescent="0.3">
      <c r="A251" s="87"/>
      <c r="B251" s="88">
        <f t="shared" ca="1" si="8"/>
        <v>45194</v>
      </c>
      <c r="C251" s="87">
        <v>527.89017016382593</v>
      </c>
      <c r="D251" s="89">
        <f t="shared" si="7"/>
        <v>2.1591404674223824E-2</v>
      </c>
      <c r="E251" s="87"/>
      <c r="F251" s="87"/>
      <c r="G251" s="87"/>
      <c r="H251" s="87"/>
      <c r="I251" s="87"/>
      <c r="J251" s="87"/>
      <c r="K251" s="87"/>
      <c r="L251" s="87"/>
      <c r="M251" s="87"/>
      <c r="N251" s="87"/>
      <c r="O251" s="87"/>
      <c r="P251" s="87"/>
      <c r="Q251" s="87"/>
      <c r="R251" s="87"/>
      <c r="S251" s="87"/>
      <c r="T251" s="87"/>
      <c r="U251" s="87"/>
      <c r="V251" s="87"/>
      <c r="W251" s="87"/>
      <c r="X251" s="87"/>
      <c r="Y251" s="87"/>
      <c r="Z251" s="87"/>
    </row>
    <row r="252" spans="1:26" ht="25.5" customHeight="1" x14ac:dyDescent="0.3">
      <c r="A252" s="87"/>
      <c r="B252" s="88">
        <f t="shared" ca="1" si="8"/>
        <v>45193</v>
      </c>
      <c r="C252" s="87">
        <v>516.73317507224453</v>
      </c>
      <c r="D252" s="89">
        <f t="shared" si="7"/>
        <v>7.2932829414320555E-3</v>
      </c>
      <c r="E252" s="87"/>
      <c r="F252" s="87"/>
      <c r="G252" s="87"/>
      <c r="H252" s="87"/>
      <c r="I252" s="87"/>
      <c r="J252" s="87"/>
      <c r="K252" s="87"/>
      <c r="L252" s="87"/>
      <c r="M252" s="87"/>
      <c r="N252" s="87"/>
      <c r="O252" s="87"/>
      <c r="P252" s="87"/>
      <c r="Q252" s="87"/>
      <c r="R252" s="87"/>
      <c r="S252" s="87"/>
      <c r="T252" s="87"/>
      <c r="U252" s="87"/>
      <c r="V252" s="87"/>
      <c r="W252" s="87"/>
      <c r="X252" s="87"/>
      <c r="Y252" s="87"/>
      <c r="Z252" s="87"/>
    </row>
    <row r="253" spans="1:26" ht="25.5" customHeight="1" x14ac:dyDescent="0.3">
      <c r="A253" s="87"/>
      <c r="B253" s="88">
        <f t="shared" ca="1" si="8"/>
        <v>45192</v>
      </c>
      <c r="C253" s="87">
        <v>512.99178086774691</v>
      </c>
      <c r="D253" s="89">
        <f t="shared" si="7"/>
        <v>1.7956199872004586E-2</v>
      </c>
      <c r="E253" s="87"/>
      <c r="F253" s="87"/>
      <c r="G253" s="87"/>
      <c r="H253" s="87"/>
      <c r="I253" s="87"/>
      <c r="J253" s="87"/>
      <c r="K253" s="87"/>
      <c r="L253" s="87"/>
      <c r="M253" s="87"/>
      <c r="N253" s="87"/>
      <c r="O253" s="87"/>
      <c r="P253" s="87"/>
      <c r="Q253" s="87"/>
      <c r="R253" s="87"/>
      <c r="S253" s="87"/>
      <c r="T253" s="87"/>
      <c r="U253" s="87"/>
      <c r="V253" s="87"/>
      <c r="W253" s="87"/>
      <c r="X253" s="87"/>
      <c r="Y253" s="87"/>
      <c r="Z253" s="87"/>
    </row>
    <row r="254" spans="1:26" ht="25.5" customHeight="1" x14ac:dyDescent="0.3">
      <c r="A254" s="87"/>
      <c r="B254" s="88">
        <f t="shared" ca="1" si="8"/>
        <v>45191</v>
      </c>
      <c r="C254" s="87">
        <v>503.94288175881172</v>
      </c>
      <c r="D254" s="89">
        <f t="shared" si="7"/>
        <v>-5.4926009562041855E-3</v>
      </c>
      <c r="E254" s="87"/>
      <c r="F254" s="87"/>
      <c r="G254" s="87"/>
      <c r="H254" s="87"/>
      <c r="I254" s="87"/>
      <c r="J254" s="87"/>
      <c r="K254" s="87"/>
      <c r="L254" s="87"/>
      <c r="M254" s="87"/>
      <c r="N254" s="87"/>
      <c r="O254" s="87"/>
      <c r="P254" s="87"/>
      <c r="Q254" s="87"/>
      <c r="R254" s="87"/>
      <c r="S254" s="87"/>
      <c r="T254" s="87"/>
      <c r="U254" s="87"/>
      <c r="V254" s="87"/>
      <c r="W254" s="87"/>
      <c r="X254" s="87"/>
      <c r="Y254" s="87"/>
      <c r="Z254" s="87"/>
    </row>
    <row r="255" spans="1:26" ht="25.5" customHeight="1" x14ac:dyDescent="0.3">
      <c r="A255" s="87"/>
      <c r="B255" s="88">
        <f t="shared" ca="1" si="8"/>
        <v>45190</v>
      </c>
      <c r="C255" s="87">
        <v>506.72612616391325</v>
      </c>
      <c r="D255" s="87"/>
      <c r="E255" s="87"/>
      <c r="F255" s="87"/>
      <c r="G255" s="87"/>
      <c r="H255" s="87"/>
      <c r="I255" s="87"/>
      <c r="J255" s="87"/>
      <c r="K255" s="87"/>
      <c r="L255" s="87"/>
      <c r="M255" s="87"/>
      <c r="N255" s="87"/>
      <c r="O255" s="87"/>
      <c r="P255" s="87"/>
      <c r="Q255" s="87"/>
      <c r="R255" s="87"/>
      <c r="S255" s="87"/>
      <c r="T255" s="87"/>
      <c r="U255" s="87"/>
      <c r="V255" s="87"/>
      <c r="W255" s="87"/>
      <c r="X255" s="87"/>
      <c r="Y255" s="87"/>
      <c r="Z255" s="87"/>
    </row>
    <row r="256" spans="1:26" ht="25.5" customHeight="1" x14ac:dyDescent="0.3">
      <c r="A256" s="87"/>
      <c r="B256" s="87"/>
      <c r="C256" s="87"/>
      <c r="D256" s="87"/>
      <c r="E256" s="87"/>
      <c r="F256" s="87"/>
      <c r="G256" s="87"/>
      <c r="H256" s="87"/>
      <c r="I256" s="87"/>
      <c r="J256" s="87"/>
      <c r="K256" s="87"/>
      <c r="L256" s="87"/>
      <c r="M256" s="87"/>
      <c r="N256" s="87"/>
      <c r="O256" s="87"/>
      <c r="P256" s="87"/>
      <c r="Q256" s="87"/>
      <c r="R256" s="87"/>
      <c r="S256" s="87"/>
      <c r="T256" s="87"/>
      <c r="U256" s="87"/>
      <c r="V256" s="87"/>
      <c r="W256" s="87"/>
      <c r="X256" s="87"/>
      <c r="Y256" s="87"/>
      <c r="Z256" s="87"/>
    </row>
    <row r="257" spans="1:26" ht="25.5" customHeight="1" x14ac:dyDescent="0.3">
      <c r="A257" s="87"/>
      <c r="B257" s="87"/>
      <c r="C257" s="87"/>
      <c r="D257" s="87"/>
      <c r="E257" s="87"/>
      <c r="F257" s="87"/>
      <c r="G257" s="87"/>
      <c r="H257" s="87"/>
      <c r="I257" s="87"/>
      <c r="J257" s="87"/>
      <c r="K257" s="87"/>
      <c r="L257" s="87"/>
      <c r="M257" s="87"/>
      <c r="N257" s="87"/>
      <c r="O257" s="87"/>
      <c r="P257" s="87"/>
      <c r="Q257" s="87"/>
      <c r="R257" s="87"/>
      <c r="S257" s="87"/>
      <c r="T257" s="87"/>
      <c r="U257" s="87"/>
      <c r="V257" s="87"/>
      <c r="W257" s="87"/>
      <c r="X257" s="87"/>
      <c r="Y257" s="87"/>
      <c r="Z257" s="87"/>
    </row>
    <row r="258" spans="1:26" ht="25.5" customHeight="1" x14ac:dyDescent="0.3">
      <c r="A258" s="87"/>
      <c r="B258" s="87"/>
      <c r="C258" s="87"/>
      <c r="D258" s="87"/>
      <c r="E258" s="87"/>
      <c r="F258" s="87"/>
      <c r="G258" s="87"/>
      <c r="H258" s="87"/>
      <c r="I258" s="87"/>
      <c r="J258" s="87"/>
      <c r="K258" s="87"/>
      <c r="L258" s="87"/>
      <c r="M258" s="87"/>
      <c r="N258" s="87"/>
      <c r="O258" s="87"/>
      <c r="P258" s="87"/>
      <c r="Q258" s="87"/>
      <c r="R258" s="87"/>
      <c r="S258" s="87"/>
      <c r="T258" s="87"/>
      <c r="U258" s="87"/>
      <c r="V258" s="87"/>
      <c r="W258" s="87"/>
      <c r="X258" s="87"/>
      <c r="Y258" s="87"/>
      <c r="Z258" s="87"/>
    </row>
    <row r="259" spans="1:26" ht="25.5" customHeight="1" x14ac:dyDescent="0.3">
      <c r="A259" s="87"/>
      <c r="B259" s="87"/>
      <c r="C259" s="87"/>
      <c r="D259" s="87"/>
      <c r="E259" s="87"/>
      <c r="F259" s="87"/>
      <c r="G259" s="87"/>
      <c r="H259" s="87"/>
      <c r="I259" s="87"/>
      <c r="J259" s="87"/>
      <c r="K259" s="87"/>
      <c r="L259" s="87"/>
      <c r="M259" s="87"/>
      <c r="N259" s="87"/>
      <c r="O259" s="87"/>
      <c r="P259" s="87"/>
      <c r="Q259" s="87"/>
      <c r="R259" s="87"/>
      <c r="S259" s="87"/>
      <c r="T259" s="87"/>
      <c r="U259" s="87"/>
      <c r="V259" s="87"/>
      <c r="W259" s="87"/>
      <c r="X259" s="87"/>
      <c r="Y259" s="87"/>
      <c r="Z259" s="87"/>
    </row>
    <row r="260" spans="1:26" ht="25.5" customHeight="1" x14ac:dyDescent="0.3">
      <c r="A260" s="87"/>
      <c r="B260" s="87"/>
      <c r="C260" s="87"/>
      <c r="D260" s="87"/>
      <c r="E260" s="87"/>
      <c r="F260" s="87"/>
      <c r="G260" s="87"/>
      <c r="H260" s="87"/>
      <c r="I260" s="87"/>
      <c r="J260" s="87"/>
      <c r="K260" s="87"/>
      <c r="L260" s="87"/>
      <c r="M260" s="87"/>
      <c r="N260" s="87"/>
      <c r="O260" s="87"/>
      <c r="P260" s="87"/>
      <c r="Q260" s="87"/>
      <c r="R260" s="87"/>
      <c r="S260" s="87"/>
      <c r="T260" s="87"/>
      <c r="U260" s="87"/>
      <c r="V260" s="87"/>
      <c r="W260" s="87"/>
      <c r="X260" s="87"/>
      <c r="Y260" s="87"/>
      <c r="Z260" s="87"/>
    </row>
    <row r="261" spans="1:26" ht="25.5" customHeight="1" x14ac:dyDescent="0.3">
      <c r="A261" s="87"/>
      <c r="B261" s="87"/>
      <c r="C261" s="87"/>
      <c r="D261" s="87"/>
      <c r="E261" s="87"/>
      <c r="F261" s="87"/>
      <c r="G261" s="87"/>
      <c r="H261" s="87"/>
      <c r="I261" s="87"/>
      <c r="J261" s="87"/>
      <c r="K261" s="87"/>
      <c r="L261" s="87"/>
      <c r="M261" s="87"/>
      <c r="N261" s="87"/>
      <c r="O261" s="87"/>
      <c r="P261" s="87"/>
      <c r="Q261" s="87"/>
      <c r="R261" s="87"/>
      <c r="S261" s="87"/>
      <c r="T261" s="87"/>
      <c r="U261" s="87"/>
      <c r="V261" s="87"/>
      <c r="W261" s="87"/>
      <c r="X261" s="87"/>
      <c r="Y261" s="87"/>
      <c r="Z261" s="87"/>
    </row>
    <row r="262" spans="1:26" ht="25.5" customHeight="1" x14ac:dyDescent="0.3">
      <c r="A262" s="87"/>
      <c r="B262" s="87"/>
      <c r="C262" s="87"/>
      <c r="D262" s="87"/>
      <c r="E262" s="87"/>
      <c r="F262" s="87"/>
      <c r="G262" s="87"/>
      <c r="H262" s="87"/>
      <c r="I262" s="87"/>
      <c r="J262" s="87"/>
      <c r="K262" s="87"/>
      <c r="L262" s="87"/>
      <c r="M262" s="87"/>
      <c r="N262" s="87"/>
      <c r="O262" s="87"/>
      <c r="P262" s="87"/>
      <c r="Q262" s="87"/>
      <c r="R262" s="87"/>
      <c r="S262" s="87"/>
      <c r="T262" s="87"/>
      <c r="U262" s="87"/>
      <c r="V262" s="87"/>
      <c r="W262" s="87"/>
      <c r="X262" s="87"/>
      <c r="Y262" s="87"/>
      <c r="Z262" s="87"/>
    </row>
    <row r="263" spans="1:26" ht="25.5" customHeight="1" x14ac:dyDescent="0.3">
      <c r="A263" s="87"/>
      <c r="B263" s="87"/>
      <c r="C263" s="87"/>
      <c r="D263" s="87"/>
      <c r="E263" s="87"/>
      <c r="F263" s="87"/>
      <c r="G263" s="87"/>
      <c r="H263" s="87"/>
      <c r="I263" s="87"/>
      <c r="J263" s="87"/>
      <c r="K263" s="87"/>
      <c r="L263" s="87"/>
      <c r="M263" s="87"/>
      <c r="N263" s="87"/>
      <c r="O263" s="87"/>
      <c r="P263" s="87"/>
      <c r="Q263" s="87"/>
      <c r="R263" s="87"/>
      <c r="S263" s="87"/>
      <c r="T263" s="87"/>
      <c r="U263" s="87"/>
      <c r="V263" s="87"/>
      <c r="W263" s="87"/>
      <c r="X263" s="87"/>
      <c r="Y263" s="87"/>
      <c r="Z263" s="87"/>
    </row>
    <row r="264" spans="1:26" ht="25.5" customHeight="1" x14ac:dyDescent="0.3">
      <c r="A264" s="87"/>
      <c r="B264" s="87"/>
      <c r="C264" s="87"/>
      <c r="D264" s="87"/>
      <c r="E264" s="87"/>
      <c r="F264" s="87"/>
      <c r="G264" s="87"/>
      <c r="H264" s="87"/>
      <c r="I264" s="87"/>
      <c r="J264" s="87"/>
      <c r="K264" s="87"/>
      <c r="L264" s="87"/>
      <c r="M264" s="87"/>
      <c r="N264" s="87"/>
      <c r="O264" s="87"/>
      <c r="P264" s="87"/>
      <c r="Q264" s="87"/>
      <c r="R264" s="87"/>
      <c r="S264" s="87"/>
      <c r="T264" s="87"/>
      <c r="U264" s="87"/>
      <c r="V264" s="87"/>
      <c r="W264" s="87"/>
      <c r="X264" s="87"/>
      <c r="Y264" s="87"/>
      <c r="Z264" s="87"/>
    </row>
    <row r="265" spans="1:26" ht="25.5" customHeight="1" x14ac:dyDescent="0.3">
      <c r="A265" s="87"/>
      <c r="B265" s="87"/>
      <c r="C265" s="87"/>
      <c r="D265" s="87"/>
      <c r="E265" s="87"/>
      <c r="F265" s="87"/>
      <c r="G265" s="87"/>
      <c r="H265" s="87"/>
      <c r="I265" s="87"/>
      <c r="J265" s="87"/>
      <c r="K265" s="87"/>
      <c r="L265" s="87"/>
      <c r="M265" s="87"/>
      <c r="N265" s="87"/>
      <c r="O265" s="87"/>
      <c r="P265" s="87"/>
      <c r="Q265" s="87"/>
      <c r="R265" s="87"/>
      <c r="S265" s="87"/>
      <c r="T265" s="87"/>
      <c r="U265" s="87"/>
      <c r="V265" s="87"/>
      <c r="W265" s="87"/>
      <c r="X265" s="87"/>
      <c r="Y265" s="87"/>
      <c r="Z265" s="87"/>
    </row>
    <row r="266" spans="1:26" ht="25.5" customHeight="1" x14ac:dyDescent="0.3">
      <c r="A266" s="87"/>
      <c r="B266" s="87"/>
      <c r="C266" s="87"/>
      <c r="D266" s="87"/>
      <c r="E266" s="87"/>
      <c r="F266" s="87"/>
      <c r="G266" s="87"/>
      <c r="H266" s="87"/>
      <c r="I266" s="87"/>
      <c r="J266" s="87"/>
      <c r="K266" s="87"/>
      <c r="L266" s="87"/>
      <c r="M266" s="87"/>
      <c r="N266" s="87"/>
      <c r="O266" s="87"/>
      <c r="P266" s="87"/>
      <c r="Q266" s="87"/>
      <c r="R266" s="87"/>
      <c r="S266" s="87"/>
      <c r="T266" s="87"/>
      <c r="U266" s="87"/>
      <c r="V266" s="87"/>
      <c r="W266" s="87"/>
      <c r="X266" s="87"/>
      <c r="Y266" s="87"/>
      <c r="Z266" s="87"/>
    </row>
    <row r="267" spans="1:26" ht="25.5" customHeight="1" x14ac:dyDescent="0.3">
      <c r="A267" s="87"/>
      <c r="B267" s="87"/>
      <c r="C267" s="87"/>
      <c r="D267" s="87"/>
      <c r="E267" s="87"/>
      <c r="F267" s="87"/>
      <c r="G267" s="87"/>
      <c r="H267" s="87"/>
      <c r="I267" s="87"/>
      <c r="J267" s="87"/>
      <c r="K267" s="87"/>
      <c r="L267" s="87"/>
      <c r="M267" s="87"/>
      <c r="N267" s="87"/>
      <c r="O267" s="87"/>
      <c r="P267" s="87"/>
      <c r="Q267" s="87"/>
      <c r="R267" s="87"/>
      <c r="S267" s="87"/>
      <c r="T267" s="87"/>
      <c r="U267" s="87"/>
      <c r="V267" s="87"/>
      <c r="W267" s="87"/>
      <c r="X267" s="87"/>
      <c r="Y267" s="87"/>
      <c r="Z267" s="87"/>
    </row>
    <row r="268" spans="1:26" ht="25.5" customHeight="1" x14ac:dyDescent="0.3">
      <c r="A268" s="87"/>
      <c r="B268" s="87"/>
      <c r="C268" s="87"/>
      <c r="D268" s="87"/>
      <c r="E268" s="87"/>
      <c r="F268" s="87"/>
      <c r="G268" s="87"/>
      <c r="H268" s="87"/>
      <c r="I268" s="87"/>
      <c r="J268" s="87"/>
      <c r="K268" s="87"/>
      <c r="L268" s="87"/>
      <c r="M268" s="87"/>
      <c r="N268" s="87"/>
      <c r="O268" s="87"/>
      <c r="P268" s="87"/>
      <c r="Q268" s="87"/>
      <c r="R268" s="87"/>
      <c r="S268" s="87"/>
      <c r="T268" s="87"/>
      <c r="U268" s="87"/>
      <c r="V268" s="87"/>
      <c r="W268" s="87"/>
      <c r="X268" s="87"/>
      <c r="Y268" s="87"/>
      <c r="Z268" s="87"/>
    </row>
    <row r="269" spans="1:26" ht="25.5" customHeight="1" x14ac:dyDescent="0.3">
      <c r="A269" s="87"/>
      <c r="B269" s="87"/>
      <c r="C269" s="87"/>
      <c r="D269" s="87"/>
      <c r="E269" s="87"/>
      <c r="F269" s="87"/>
      <c r="G269" s="87"/>
      <c r="H269" s="87"/>
      <c r="I269" s="87"/>
      <c r="J269" s="87"/>
      <c r="K269" s="87"/>
      <c r="L269" s="87"/>
      <c r="M269" s="87"/>
      <c r="N269" s="87"/>
      <c r="O269" s="87"/>
      <c r="P269" s="87"/>
      <c r="Q269" s="87"/>
      <c r="R269" s="87"/>
      <c r="S269" s="87"/>
      <c r="T269" s="87"/>
      <c r="U269" s="87"/>
      <c r="V269" s="87"/>
      <c r="W269" s="87"/>
      <c r="X269" s="87"/>
      <c r="Y269" s="87"/>
      <c r="Z269" s="87"/>
    </row>
    <row r="270" spans="1:26" ht="25.5" customHeight="1" x14ac:dyDescent="0.3">
      <c r="A270" s="87"/>
      <c r="B270" s="87"/>
      <c r="C270" s="87"/>
      <c r="D270" s="87"/>
      <c r="E270" s="87"/>
      <c r="F270" s="87"/>
      <c r="G270" s="87"/>
      <c r="H270" s="87"/>
      <c r="I270" s="87"/>
      <c r="J270" s="87"/>
      <c r="K270" s="87"/>
      <c r="L270" s="87"/>
      <c r="M270" s="87"/>
      <c r="N270" s="87"/>
      <c r="O270" s="87"/>
      <c r="P270" s="87"/>
      <c r="Q270" s="87"/>
      <c r="R270" s="87"/>
      <c r="S270" s="87"/>
      <c r="T270" s="87"/>
      <c r="U270" s="87"/>
      <c r="V270" s="87"/>
      <c r="W270" s="87"/>
      <c r="X270" s="87"/>
      <c r="Y270" s="87"/>
      <c r="Z270" s="87"/>
    </row>
    <row r="271" spans="1:26" ht="25.5" customHeight="1" x14ac:dyDescent="0.3">
      <c r="A271" s="87"/>
      <c r="B271" s="87"/>
      <c r="C271" s="87"/>
      <c r="D271" s="87"/>
      <c r="E271" s="87"/>
      <c r="F271" s="87"/>
      <c r="G271" s="87"/>
      <c r="H271" s="87"/>
      <c r="I271" s="87"/>
      <c r="J271" s="87"/>
      <c r="K271" s="87"/>
      <c r="L271" s="87"/>
      <c r="M271" s="87"/>
      <c r="N271" s="87"/>
      <c r="O271" s="87"/>
      <c r="P271" s="87"/>
      <c r="Q271" s="87"/>
      <c r="R271" s="87"/>
      <c r="S271" s="87"/>
      <c r="T271" s="87"/>
      <c r="U271" s="87"/>
      <c r="V271" s="87"/>
      <c r="W271" s="87"/>
      <c r="X271" s="87"/>
      <c r="Y271" s="87"/>
      <c r="Z271" s="87"/>
    </row>
    <row r="272" spans="1:26" ht="25.5" customHeight="1" x14ac:dyDescent="0.3">
      <c r="A272" s="87"/>
      <c r="B272" s="87"/>
      <c r="C272" s="87"/>
      <c r="D272" s="87"/>
      <c r="E272" s="87"/>
      <c r="F272" s="87"/>
      <c r="G272" s="87"/>
      <c r="H272" s="87"/>
      <c r="I272" s="87"/>
      <c r="J272" s="87"/>
      <c r="K272" s="87"/>
      <c r="L272" s="87"/>
      <c r="M272" s="87"/>
      <c r="N272" s="87"/>
      <c r="O272" s="87"/>
      <c r="P272" s="87"/>
      <c r="Q272" s="87"/>
      <c r="R272" s="87"/>
      <c r="S272" s="87"/>
      <c r="T272" s="87"/>
      <c r="U272" s="87"/>
      <c r="V272" s="87"/>
      <c r="W272" s="87"/>
      <c r="X272" s="87"/>
      <c r="Y272" s="87"/>
      <c r="Z272" s="87"/>
    </row>
    <row r="273" spans="1:26" ht="25.5" customHeight="1" x14ac:dyDescent="0.3">
      <c r="A273" s="87"/>
      <c r="B273" s="87"/>
      <c r="C273" s="87"/>
      <c r="D273" s="87"/>
      <c r="E273" s="87"/>
      <c r="F273" s="87"/>
      <c r="G273" s="87"/>
      <c r="H273" s="87"/>
      <c r="I273" s="87"/>
      <c r="J273" s="87"/>
      <c r="K273" s="87"/>
      <c r="L273" s="87"/>
      <c r="M273" s="87"/>
      <c r="N273" s="87"/>
      <c r="O273" s="87"/>
      <c r="P273" s="87"/>
      <c r="Q273" s="87"/>
      <c r="R273" s="87"/>
      <c r="S273" s="87"/>
      <c r="T273" s="87"/>
      <c r="U273" s="87"/>
      <c r="V273" s="87"/>
      <c r="W273" s="87"/>
      <c r="X273" s="87"/>
      <c r="Y273" s="87"/>
      <c r="Z273" s="87"/>
    </row>
    <row r="274" spans="1:26" ht="25.5" customHeight="1" x14ac:dyDescent="0.3">
      <c r="A274" s="87"/>
      <c r="B274" s="87"/>
      <c r="C274" s="87"/>
      <c r="D274" s="87"/>
      <c r="E274" s="87"/>
      <c r="F274" s="87"/>
      <c r="G274" s="87"/>
      <c r="H274" s="87"/>
      <c r="I274" s="87"/>
      <c r="J274" s="87"/>
      <c r="K274" s="87"/>
      <c r="L274" s="87"/>
      <c r="M274" s="87"/>
      <c r="N274" s="87"/>
      <c r="O274" s="87"/>
      <c r="P274" s="87"/>
      <c r="Q274" s="87"/>
      <c r="R274" s="87"/>
      <c r="S274" s="87"/>
      <c r="T274" s="87"/>
      <c r="U274" s="87"/>
      <c r="V274" s="87"/>
      <c r="W274" s="87"/>
      <c r="X274" s="87"/>
      <c r="Y274" s="87"/>
      <c r="Z274" s="87"/>
    </row>
    <row r="275" spans="1:26" ht="25.5" customHeight="1" x14ac:dyDescent="0.3">
      <c r="A275" s="87"/>
      <c r="B275" s="87"/>
      <c r="C275" s="87"/>
      <c r="D275" s="87"/>
      <c r="E275" s="87"/>
      <c r="F275" s="87"/>
      <c r="G275" s="87"/>
      <c r="H275" s="87"/>
      <c r="I275" s="87"/>
      <c r="J275" s="87"/>
      <c r="K275" s="87"/>
      <c r="L275" s="87"/>
      <c r="M275" s="87"/>
      <c r="N275" s="87"/>
      <c r="O275" s="87"/>
      <c r="P275" s="87"/>
      <c r="Q275" s="87"/>
      <c r="R275" s="87"/>
      <c r="S275" s="87"/>
      <c r="T275" s="87"/>
      <c r="U275" s="87"/>
      <c r="V275" s="87"/>
      <c r="W275" s="87"/>
      <c r="X275" s="87"/>
      <c r="Y275" s="87"/>
      <c r="Z275" s="87"/>
    </row>
    <row r="276" spans="1:26" ht="25.5" customHeight="1" x14ac:dyDescent="0.3">
      <c r="A276" s="87"/>
      <c r="B276" s="87"/>
      <c r="C276" s="87"/>
      <c r="D276" s="87"/>
      <c r="E276" s="87"/>
      <c r="F276" s="87"/>
      <c r="G276" s="87"/>
      <c r="H276" s="87"/>
      <c r="I276" s="87"/>
      <c r="J276" s="87"/>
      <c r="K276" s="87"/>
      <c r="L276" s="87"/>
      <c r="M276" s="87"/>
      <c r="N276" s="87"/>
      <c r="O276" s="87"/>
      <c r="P276" s="87"/>
      <c r="Q276" s="87"/>
      <c r="R276" s="87"/>
      <c r="S276" s="87"/>
      <c r="T276" s="87"/>
      <c r="U276" s="87"/>
      <c r="V276" s="87"/>
      <c r="W276" s="87"/>
      <c r="X276" s="87"/>
      <c r="Y276" s="87"/>
      <c r="Z276" s="87"/>
    </row>
    <row r="277" spans="1:26" ht="25.5" customHeight="1" x14ac:dyDescent="0.3">
      <c r="A277" s="87"/>
      <c r="B277" s="87"/>
      <c r="C277" s="87"/>
      <c r="D277" s="87"/>
      <c r="E277" s="87"/>
      <c r="F277" s="87"/>
      <c r="G277" s="87"/>
      <c r="H277" s="87"/>
      <c r="I277" s="87"/>
      <c r="J277" s="87"/>
      <c r="K277" s="87"/>
      <c r="L277" s="87"/>
      <c r="M277" s="87"/>
      <c r="N277" s="87"/>
      <c r="O277" s="87"/>
      <c r="P277" s="87"/>
      <c r="Q277" s="87"/>
      <c r="R277" s="87"/>
      <c r="S277" s="87"/>
      <c r="T277" s="87"/>
      <c r="U277" s="87"/>
      <c r="V277" s="87"/>
      <c r="W277" s="87"/>
      <c r="X277" s="87"/>
      <c r="Y277" s="87"/>
      <c r="Z277" s="87"/>
    </row>
    <row r="278" spans="1:26" ht="25.5" customHeight="1" x14ac:dyDescent="0.3">
      <c r="A278" s="87"/>
      <c r="B278" s="87"/>
      <c r="C278" s="87"/>
      <c r="D278" s="87"/>
      <c r="E278" s="87"/>
      <c r="F278" s="87"/>
      <c r="G278" s="87"/>
      <c r="H278" s="87"/>
      <c r="I278" s="87"/>
      <c r="J278" s="87"/>
      <c r="K278" s="87"/>
      <c r="L278" s="87"/>
      <c r="M278" s="87"/>
      <c r="N278" s="87"/>
      <c r="O278" s="87"/>
      <c r="P278" s="87"/>
      <c r="Q278" s="87"/>
      <c r="R278" s="87"/>
      <c r="S278" s="87"/>
      <c r="T278" s="87"/>
      <c r="U278" s="87"/>
      <c r="V278" s="87"/>
      <c r="W278" s="87"/>
      <c r="X278" s="87"/>
      <c r="Y278" s="87"/>
      <c r="Z278" s="87"/>
    </row>
    <row r="279" spans="1:26" ht="25.5" customHeight="1" x14ac:dyDescent="0.3">
      <c r="A279" s="87"/>
      <c r="B279" s="87"/>
      <c r="C279" s="87"/>
      <c r="D279" s="87"/>
      <c r="E279" s="87"/>
      <c r="F279" s="87"/>
      <c r="G279" s="87"/>
      <c r="H279" s="87"/>
      <c r="I279" s="87"/>
      <c r="J279" s="87"/>
      <c r="K279" s="87"/>
      <c r="L279" s="87"/>
      <c r="M279" s="87"/>
      <c r="N279" s="87"/>
      <c r="O279" s="87"/>
      <c r="P279" s="87"/>
      <c r="Q279" s="87"/>
      <c r="R279" s="87"/>
      <c r="S279" s="87"/>
      <c r="T279" s="87"/>
      <c r="U279" s="87"/>
      <c r="V279" s="87"/>
      <c r="W279" s="87"/>
      <c r="X279" s="87"/>
      <c r="Y279" s="87"/>
      <c r="Z279" s="87"/>
    </row>
    <row r="280" spans="1:26" ht="25.5" customHeight="1" x14ac:dyDescent="0.3">
      <c r="A280" s="87"/>
      <c r="B280" s="87"/>
      <c r="C280" s="87"/>
      <c r="D280" s="87"/>
      <c r="E280" s="87"/>
      <c r="F280" s="87"/>
      <c r="G280" s="87"/>
      <c r="H280" s="87"/>
      <c r="I280" s="87"/>
      <c r="J280" s="87"/>
      <c r="K280" s="87"/>
      <c r="L280" s="87"/>
      <c r="M280" s="87"/>
      <c r="N280" s="87"/>
      <c r="O280" s="87"/>
      <c r="P280" s="87"/>
      <c r="Q280" s="87"/>
      <c r="R280" s="87"/>
      <c r="S280" s="87"/>
      <c r="T280" s="87"/>
      <c r="U280" s="87"/>
      <c r="V280" s="87"/>
      <c r="W280" s="87"/>
      <c r="X280" s="87"/>
      <c r="Y280" s="87"/>
      <c r="Z280" s="87"/>
    </row>
    <row r="281" spans="1:26" ht="25.5" customHeight="1" x14ac:dyDescent="0.3">
      <c r="A281" s="87"/>
      <c r="B281" s="87"/>
      <c r="C281" s="87"/>
      <c r="D281" s="87"/>
      <c r="E281" s="87"/>
      <c r="F281" s="87"/>
      <c r="G281" s="87"/>
      <c r="H281" s="87"/>
      <c r="I281" s="87"/>
      <c r="J281" s="87"/>
      <c r="K281" s="87"/>
      <c r="L281" s="87"/>
      <c r="M281" s="87"/>
      <c r="N281" s="87"/>
      <c r="O281" s="87"/>
      <c r="P281" s="87"/>
      <c r="Q281" s="87"/>
      <c r="R281" s="87"/>
      <c r="S281" s="87"/>
      <c r="T281" s="87"/>
      <c r="U281" s="87"/>
      <c r="V281" s="87"/>
      <c r="W281" s="87"/>
      <c r="X281" s="87"/>
      <c r="Y281" s="87"/>
      <c r="Z281" s="87"/>
    </row>
    <row r="282" spans="1:26" ht="25.5" customHeight="1" x14ac:dyDescent="0.3">
      <c r="A282" s="87"/>
      <c r="B282" s="87"/>
      <c r="C282" s="87"/>
      <c r="D282" s="87"/>
      <c r="E282" s="87"/>
      <c r="F282" s="87"/>
      <c r="G282" s="87"/>
      <c r="H282" s="87"/>
      <c r="I282" s="87"/>
      <c r="J282" s="87"/>
      <c r="K282" s="87"/>
      <c r="L282" s="87"/>
      <c r="M282" s="87"/>
      <c r="N282" s="87"/>
      <c r="O282" s="87"/>
      <c r="P282" s="87"/>
      <c r="Q282" s="87"/>
      <c r="R282" s="87"/>
      <c r="S282" s="87"/>
      <c r="T282" s="87"/>
      <c r="U282" s="87"/>
      <c r="V282" s="87"/>
      <c r="W282" s="87"/>
      <c r="X282" s="87"/>
      <c r="Y282" s="87"/>
      <c r="Z282" s="87"/>
    </row>
    <row r="283" spans="1:26" ht="25.5" customHeight="1" x14ac:dyDescent="0.3">
      <c r="A283" s="87"/>
      <c r="B283" s="87"/>
      <c r="C283" s="87"/>
      <c r="D283" s="87"/>
      <c r="E283" s="87"/>
      <c r="F283" s="87"/>
      <c r="G283" s="87"/>
      <c r="H283" s="87"/>
      <c r="I283" s="87"/>
      <c r="J283" s="87"/>
      <c r="K283" s="87"/>
      <c r="L283" s="87"/>
      <c r="M283" s="87"/>
      <c r="N283" s="87"/>
      <c r="O283" s="87"/>
      <c r="P283" s="87"/>
      <c r="Q283" s="87"/>
      <c r="R283" s="87"/>
      <c r="S283" s="87"/>
      <c r="T283" s="87"/>
      <c r="U283" s="87"/>
      <c r="V283" s="87"/>
      <c r="W283" s="87"/>
      <c r="X283" s="87"/>
      <c r="Y283" s="87"/>
      <c r="Z283" s="87"/>
    </row>
    <row r="284" spans="1:26" ht="25.5" customHeight="1" x14ac:dyDescent="0.3">
      <c r="A284" s="87"/>
      <c r="B284" s="87"/>
      <c r="C284" s="87"/>
      <c r="D284" s="87"/>
      <c r="E284" s="87"/>
      <c r="F284" s="87"/>
      <c r="G284" s="87"/>
      <c r="H284" s="87"/>
      <c r="I284" s="87"/>
      <c r="J284" s="87"/>
      <c r="K284" s="87"/>
      <c r="L284" s="87"/>
      <c r="M284" s="87"/>
      <c r="N284" s="87"/>
      <c r="O284" s="87"/>
      <c r="P284" s="87"/>
      <c r="Q284" s="87"/>
      <c r="R284" s="87"/>
      <c r="S284" s="87"/>
      <c r="T284" s="87"/>
      <c r="U284" s="87"/>
      <c r="V284" s="87"/>
      <c r="W284" s="87"/>
      <c r="X284" s="87"/>
      <c r="Y284" s="87"/>
      <c r="Z284" s="87"/>
    </row>
    <row r="285" spans="1:26" ht="25.5" customHeight="1" x14ac:dyDescent="0.3">
      <c r="A285" s="87"/>
      <c r="B285" s="87"/>
      <c r="C285" s="87"/>
      <c r="D285" s="87"/>
      <c r="E285" s="87"/>
      <c r="F285" s="87"/>
      <c r="G285" s="87"/>
      <c r="H285" s="87"/>
      <c r="I285" s="87"/>
      <c r="J285" s="87"/>
      <c r="K285" s="87"/>
      <c r="L285" s="87"/>
      <c r="M285" s="87"/>
      <c r="N285" s="87"/>
      <c r="O285" s="87"/>
      <c r="P285" s="87"/>
      <c r="Q285" s="87"/>
      <c r="R285" s="87"/>
      <c r="S285" s="87"/>
      <c r="T285" s="87"/>
      <c r="U285" s="87"/>
      <c r="V285" s="87"/>
      <c r="W285" s="87"/>
      <c r="X285" s="87"/>
      <c r="Y285" s="87"/>
      <c r="Z285" s="87"/>
    </row>
    <row r="286" spans="1:26" ht="25.5" customHeight="1" x14ac:dyDescent="0.3">
      <c r="A286" s="87"/>
      <c r="B286" s="87"/>
      <c r="C286" s="87"/>
      <c r="D286" s="87"/>
      <c r="E286" s="87"/>
      <c r="F286" s="87"/>
      <c r="G286" s="87"/>
      <c r="H286" s="87"/>
      <c r="I286" s="87"/>
      <c r="J286" s="87"/>
      <c r="K286" s="87"/>
      <c r="L286" s="87"/>
      <c r="M286" s="87"/>
      <c r="N286" s="87"/>
      <c r="O286" s="87"/>
      <c r="P286" s="87"/>
      <c r="Q286" s="87"/>
      <c r="R286" s="87"/>
      <c r="S286" s="87"/>
      <c r="T286" s="87"/>
      <c r="U286" s="87"/>
      <c r="V286" s="87"/>
      <c r="W286" s="87"/>
      <c r="X286" s="87"/>
      <c r="Y286" s="87"/>
      <c r="Z286" s="87"/>
    </row>
    <row r="287" spans="1:26" ht="25.5" customHeight="1" x14ac:dyDescent="0.3">
      <c r="A287" s="87"/>
      <c r="B287" s="87"/>
      <c r="C287" s="87"/>
      <c r="D287" s="87"/>
      <c r="E287" s="87"/>
      <c r="F287" s="87"/>
      <c r="G287" s="87"/>
      <c r="H287" s="87"/>
      <c r="I287" s="87"/>
      <c r="J287" s="87"/>
      <c r="K287" s="87"/>
      <c r="L287" s="87"/>
      <c r="M287" s="87"/>
      <c r="N287" s="87"/>
      <c r="O287" s="87"/>
      <c r="P287" s="87"/>
      <c r="Q287" s="87"/>
      <c r="R287" s="87"/>
      <c r="S287" s="87"/>
      <c r="T287" s="87"/>
      <c r="U287" s="87"/>
      <c r="V287" s="87"/>
      <c r="W287" s="87"/>
      <c r="X287" s="87"/>
      <c r="Y287" s="87"/>
      <c r="Z287" s="87"/>
    </row>
    <row r="288" spans="1:26" ht="25.5" customHeight="1" x14ac:dyDescent="0.3">
      <c r="A288" s="87"/>
      <c r="B288" s="87"/>
      <c r="C288" s="87"/>
      <c r="D288" s="87"/>
      <c r="E288" s="87"/>
      <c r="F288" s="87"/>
      <c r="G288" s="87"/>
      <c r="H288" s="87"/>
      <c r="I288" s="87"/>
      <c r="J288" s="87"/>
      <c r="K288" s="87"/>
      <c r="L288" s="87"/>
      <c r="M288" s="87"/>
      <c r="N288" s="87"/>
      <c r="O288" s="87"/>
      <c r="P288" s="87"/>
      <c r="Q288" s="87"/>
      <c r="R288" s="87"/>
      <c r="S288" s="87"/>
      <c r="T288" s="87"/>
      <c r="U288" s="87"/>
      <c r="V288" s="87"/>
      <c r="W288" s="87"/>
      <c r="X288" s="87"/>
      <c r="Y288" s="87"/>
      <c r="Z288" s="87"/>
    </row>
    <row r="289" spans="1:26" ht="25.5" customHeight="1" x14ac:dyDescent="0.3">
      <c r="A289" s="87"/>
      <c r="B289" s="87"/>
      <c r="C289" s="87"/>
      <c r="D289" s="87"/>
      <c r="E289" s="87"/>
      <c r="F289" s="87"/>
      <c r="G289" s="87"/>
      <c r="H289" s="87"/>
      <c r="I289" s="87"/>
      <c r="J289" s="87"/>
      <c r="K289" s="87"/>
      <c r="L289" s="87"/>
      <c r="M289" s="87"/>
      <c r="N289" s="87"/>
      <c r="O289" s="87"/>
      <c r="P289" s="87"/>
      <c r="Q289" s="87"/>
      <c r="R289" s="87"/>
      <c r="S289" s="87"/>
      <c r="T289" s="87"/>
      <c r="U289" s="87"/>
      <c r="V289" s="87"/>
      <c r="W289" s="87"/>
      <c r="X289" s="87"/>
      <c r="Y289" s="87"/>
      <c r="Z289" s="87"/>
    </row>
    <row r="290" spans="1:26" ht="25.5" customHeight="1" x14ac:dyDescent="0.3">
      <c r="A290" s="87"/>
      <c r="B290" s="87"/>
      <c r="C290" s="87"/>
      <c r="D290" s="87"/>
      <c r="E290" s="87"/>
      <c r="F290" s="87"/>
      <c r="G290" s="87"/>
      <c r="H290" s="87"/>
      <c r="I290" s="87"/>
      <c r="J290" s="87"/>
      <c r="K290" s="87"/>
      <c r="L290" s="87"/>
      <c r="M290" s="87"/>
      <c r="N290" s="87"/>
      <c r="O290" s="87"/>
      <c r="P290" s="87"/>
      <c r="Q290" s="87"/>
      <c r="R290" s="87"/>
      <c r="S290" s="87"/>
      <c r="T290" s="87"/>
      <c r="U290" s="87"/>
      <c r="V290" s="87"/>
      <c r="W290" s="87"/>
      <c r="X290" s="87"/>
      <c r="Y290" s="87"/>
      <c r="Z290" s="87"/>
    </row>
    <row r="291" spans="1:26" ht="25.5" customHeight="1" x14ac:dyDescent="0.3">
      <c r="A291" s="87"/>
      <c r="B291" s="87"/>
      <c r="C291" s="87"/>
      <c r="D291" s="87"/>
      <c r="E291" s="87"/>
      <c r="F291" s="87"/>
      <c r="G291" s="87"/>
      <c r="H291" s="87"/>
      <c r="I291" s="87"/>
      <c r="J291" s="87"/>
      <c r="K291" s="87"/>
      <c r="L291" s="87"/>
      <c r="M291" s="87"/>
      <c r="N291" s="87"/>
      <c r="O291" s="87"/>
      <c r="P291" s="87"/>
      <c r="Q291" s="87"/>
      <c r="R291" s="87"/>
      <c r="S291" s="87"/>
      <c r="T291" s="87"/>
      <c r="U291" s="87"/>
      <c r="V291" s="87"/>
      <c r="W291" s="87"/>
      <c r="X291" s="87"/>
      <c r="Y291" s="87"/>
      <c r="Z291" s="87"/>
    </row>
    <row r="292" spans="1:26" ht="25.5" customHeight="1" x14ac:dyDescent="0.3">
      <c r="A292" s="87"/>
      <c r="B292" s="87"/>
      <c r="C292" s="87"/>
      <c r="D292" s="87"/>
      <c r="E292" s="87"/>
      <c r="F292" s="87"/>
      <c r="G292" s="87"/>
      <c r="H292" s="87"/>
      <c r="I292" s="87"/>
      <c r="J292" s="87"/>
      <c r="K292" s="87"/>
      <c r="L292" s="87"/>
      <c r="M292" s="87"/>
      <c r="N292" s="87"/>
      <c r="O292" s="87"/>
      <c r="P292" s="87"/>
      <c r="Q292" s="87"/>
      <c r="R292" s="87"/>
      <c r="S292" s="87"/>
      <c r="T292" s="87"/>
      <c r="U292" s="87"/>
      <c r="V292" s="87"/>
      <c r="W292" s="87"/>
      <c r="X292" s="87"/>
      <c r="Y292" s="87"/>
      <c r="Z292" s="87"/>
    </row>
    <row r="293" spans="1:26" ht="25.5" customHeight="1" x14ac:dyDescent="0.3">
      <c r="A293" s="87"/>
      <c r="B293" s="87"/>
      <c r="C293" s="87"/>
      <c r="D293" s="87"/>
      <c r="E293" s="87"/>
      <c r="F293" s="87"/>
      <c r="G293" s="87"/>
      <c r="H293" s="87"/>
      <c r="I293" s="87"/>
      <c r="J293" s="87"/>
      <c r="K293" s="87"/>
      <c r="L293" s="87"/>
      <c r="M293" s="87"/>
      <c r="N293" s="87"/>
      <c r="O293" s="87"/>
      <c r="P293" s="87"/>
      <c r="Q293" s="87"/>
      <c r="R293" s="87"/>
      <c r="S293" s="87"/>
      <c r="T293" s="87"/>
      <c r="U293" s="87"/>
      <c r="V293" s="87"/>
      <c r="W293" s="87"/>
      <c r="X293" s="87"/>
      <c r="Y293" s="87"/>
      <c r="Z293" s="87"/>
    </row>
    <row r="294" spans="1:26" ht="25.5" customHeight="1" x14ac:dyDescent="0.3">
      <c r="A294" s="87"/>
      <c r="B294" s="87"/>
      <c r="C294" s="87"/>
      <c r="D294" s="87"/>
      <c r="E294" s="87"/>
      <c r="F294" s="87"/>
      <c r="G294" s="87"/>
      <c r="H294" s="87"/>
      <c r="I294" s="87"/>
      <c r="J294" s="87"/>
      <c r="K294" s="87"/>
      <c r="L294" s="87"/>
      <c r="M294" s="87"/>
      <c r="N294" s="87"/>
      <c r="O294" s="87"/>
      <c r="P294" s="87"/>
      <c r="Q294" s="87"/>
      <c r="R294" s="87"/>
      <c r="S294" s="87"/>
      <c r="T294" s="87"/>
      <c r="U294" s="87"/>
      <c r="V294" s="87"/>
      <c r="W294" s="87"/>
      <c r="X294" s="87"/>
      <c r="Y294" s="87"/>
      <c r="Z294" s="87"/>
    </row>
    <row r="295" spans="1:26" ht="25.5" customHeight="1" x14ac:dyDescent="0.3">
      <c r="A295" s="87"/>
      <c r="B295" s="87"/>
      <c r="C295" s="87"/>
      <c r="D295" s="87"/>
      <c r="E295" s="87"/>
      <c r="F295" s="87"/>
      <c r="G295" s="87"/>
      <c r="H295" s="87"/>
      <c r="I295" s="87"/>
      <c r="J295" s="87"/>
      <c r="K295" s="87"/>
      <c r="L295" s="87"/>
      <c r="M295" s="87"/>
      <c r="N295" s="87"/>
      <c r="O295" s="87"/>
      <c r="P295" s="87"/>
      <c r="Q295" s="87"/>
      <c r="R295" s="87"/>
      <c r="S295" s="87"/>
      <c r="T295" s="87"/>
      <c r="U295" s="87"/>
      <c r="V295" s="87"/>
      <c r="W295" s="87"/>
      <c r="X295" s="87"/>
      <c r="Y295" s="87"/>
      <c r="Z295" s="87"/>
    </row>
    <row r="296" spans="1:26" ht="25.5" customHeight="1" x14ac:dyDescent="0.3">
      <c r="A296" s="87"/>
      <c r="B296" s="87"/>
      <c r="C296" s="87"/>
      <c r="D296" s="87"/>
      <c r="E296" s="87"/>
      <c r="F296" s="87"/>
      <c r="G296" s="87"/>
      <c r="H296" s="87"/>
      <c r="I296" s="87"/>
      <c r="J296" s="87"/>
      <c r="K296" s="87"/>
      <c r="L296" s="87"/>
      <c r="M296" s="87"/>
      <c r="N296" s="87"/>
      <c r="O296" s="87"/>
      <c r="P296" s="87"/>
      <c r="Q296" s="87"/>
      <c r="R296" s="87"/>
      <c r="S296" s="87"/>
      <c r="T296" s="87"/>
      <c r="U296" s="87"/>
      <c r="V296" s="87"/>
      <c r="W296" s="87"/>
      <c r="X296" s="87"/>
      <c r="Y296" s="87"/>
      <c r="Z296" s="87"/>
    </row>
    <row r="297" spans="1:26" ht="25.5" customHeight="1" x14ac:dyDescent="0.3">
      <c r="A297" s="87"/>
      <c r="B297" s="87"/>
      <c r="C297" s="87"/>
      <c r="D297" s="87"/>
      <c r="E297" s="87"/>
      <c r="F297" s="87"/>
      <c r="G297" s="87"/>
      <c r="H297" s="87"/>
      <c r="I297" s="87"/>
      <c r="J297" s="87"/>
      <c r="K297" s="87"/>
      <c r="L297" s="87"/>
      <c r="M297" s="87"/>
      <c r="N297" s="87"/>
      <c r="O297" s="87"/>
      <c r="P297" s="87"/>
      <c r="Q297" s="87"/>
      <c r="R297" s="87"/>
      <c r="S297" s="87"/>
      <c r="T297" s="87"/>
      <c r="U297" s="87"/>
      <c r="V297" s="87"/>
      <c r="W297" s="87"/>
      <c r="X297" s="87"/>
      <c r="Y297" s="87"/>
      <c r="Z297" s="87"/>
    </row>
    <row r="298" spans="1:26" ht="25.5" customHeight="1" x14ac:dyDescent="0.3">
      <c r="A298" s="87"/>
      <c r="B298" s="87"/>
      <c r="C298" s="87"/>
      <c r="D298" s="87"/>
      <c r="E298" s="87"/>
      <c r="F298" s="87"/>
      <c r="G298" s="87"/>
      <c r="H298" s="87"/>
      <c r="I298" s="87"/>
      <c r="J298" s="87"/>
      <c r="K298" s="87"/>
      <c r="L298" s="87"/>
      <c r="M298" s="87"/>
      <c r="N298" s="87"/>
      <c r="O298" s="87"/>
      <c r="P298" s="87"/>
      <c r="Q298" s="87"/>
      <c r="R298" s="87"/>
      <c r="S298" s="87"/>
      <c r="T298" s="87"/>
      <c r="U298" s="87"/>
      <c r="V298" s="87"/>
      <c r="W298" s="87"/>
      <c r="X298" s="87"/>
      <c r="Y298" s="87"/>
      <c r="Z298" s="87"/>
    </row>
    <row r="299" spans="1:26" ht="25.5" customHeight="1" x14ac:dyDescent="0.3">
      <c r="A299" s="87"/>
      <c r="B299" s="87"/>
      <c r="C299" s="87"/>
      <c r="D299" s="87"/>
      <c r="E299" s="87"/>
      <c r="F299" s="87"/>
      <c r="G299" s="87"/>
      <c r="H299" s="87"/>
      <c r="I299" s="87"/>
      <c r="J299" s="87"/>
      <c r="K299" s="87"/>
      <c r="L299" s="87"/>
      <c r="M299" s="87"/>
      <c r="N299" s="87"/>
      <c r="O299" s="87"/>
      <c r="P299" s="87"/>
      <c r="Q299" s="87"/>
      <c r="R299" s="87"/>
      <c r="S299" s="87"/>
      <c r="T299" s="87"/>
      <c r="U299" s="87"/>
      <c r="V299" s="87"/>
      <c r="W299" s="87"/>
      <c r="X299" s="87"/>
      <c r="Y299" s="87"/>
      <c r="Z299" s="87"/>
    </row>
    <row r="300" spans="1:26" ht="25.5" customHeight="1" x14ac:dyDescent="0.3">
      <c r="A300" s="87"/>
      <c r="B300" s="87"/>
      <c r="C300" s="87"/>
      <c r="D300" s="87"/>
      <c r="E300" s="87"/>
      <c r="F300" s="87"/>
      <c r="G300" s="87"/>
      <c r="H300" s="87"/>
      <c r="I300" s="87"/>
      <c r="J300" s="87"/>
      <c r="K300" s="87"/>
      <c r="L300" s="87"/>
      <c r="M300" s="87"/>
      <c r="N300" s="87"/>
      <c r="O300" s="87"/>
      <c r="P300" s="87"/>
      <c r="Q300" s="87"/>
      <c r="R300" s="87"/>
      <c r="S300" s="87"/>
      <c r="T300" s="87"/>
      <c r="U300" s="87"/>
      <c r="V300" s="87"/>
      <c r="W300" s="87"/>
      <c r="X300" s="87"/>
      <c r="Y300" s="87"/>
      <c r="Z300" s="87"/>
    </row>
    <row r="301" spans="1:26" ht="25.5" customHeight="1" x14ac:dyDescent="0.3">
      <c r="A301" s="87"/>
      <c r="B301" s="87"/>
      <c r="C301" s="87"/>
      <c r="D301" s="87"/>
      <c r="E301" s="87"/>
      <c r="F301" s="87"/>
      <c r="G301" s="87"/>
      <c r="H301" s="87"/>
      <c r="I301" s="87"/>
      <c r="J301" s="87"/>
      <c r="K301" s="87"/>
      <c r="L301" s="87"/>
      <c r="M301" s="87"/>
      <c r="N301" s="87"/>
      <c r="O301" s="87"/>
      <c r="P301" s="87"/>
      <c r="Q301" s="87"/>
      <c r="R301" s="87"/>
      <c r="S301" s="87"/>
      <c r="T301" s="87"/>
      <c r="U301" s="87"/>
      <c r="V301" s="87"/>
      <c r="W301" s="87"/>
      <c r="X301" s="87"/>
      <c r="Y301" s="87"/>
      <c r="Z301" s="87"/>
    </row>
    <row r="302" spans="1:26" ht="25.5" customHeight="1" x14ac:dyDescent="0.3">
      <c r="A302" s="87"/>
      <c r="B302" s="87"/>
      <c r="C302" s="87"/>
      <c r="D302" s="87"/>
      <c r="E302" s="87"/>
      <c r="F302" s="87"/>
      <c r="G302" s="87"/>
      <c r="H302" s="87"/>
      <c r="I302" s="87"/>
      <c r="J302" s="87"/>
      <c r="K302" s="87"/>
      <c r="L302" s="87"/>
      <c r="M302" s="87"/>
      <c r="N302" s="87"/>
      <c r="O302" s="87"/>
      <c r="P302" s="87"/>
      <c r="Q302" s="87"/>
      <c r="R302" s="87"/>
      <c r="S302" s="87"/>
      <c r="T302" s="87"/>
      <c r="U302" s="87"/>
      <c r="V302" s="87"/>
      <c r="W302" s="87"/>
      <c r="X302" s="87"/>
      <c r="Y302" s="87"/>
      <c r="Z302" s="87"/>
    </row>
    <row r="303" spans="1:26" ht="25.5" customHeight="1" x14ac:dyDescent="0.3">
      <c r="A303" s="87"/>
      <c r="B303" s="87"/>
      <c r="C303" s="87"/>
      <c r="D303" s="87"/>
      <c r="E303" s="87"/>
      <c r="F303" s="87"/>
      <c r="G303" s="87"/>
      <c r="H303" s="87"/>
      <c r="I303" s="87"/>
      <c r="J303" s="87"/>
      <c r="K303" s="87"/>
      <c r="L303" s="87"/>
      <c r="M303" s="87"/>
      <c r="N303" s="87"/>
      <c r="O303" s="87"/>
      <c r="P303" s="87"/>
      <c r="Q303" s="87"/>
      <c r="R303" s="87"/>
      <c r="S303" s="87"/>
      <c r="T303" s="87"/>
      <c r="U303" s="87"/>
      <c r="V303" s="87"/>
      <c r="W303" s="87"/>
      <c r="X303" s="87"/>
      <c r="Y303" s="87"/>
      <c r="Z303" s="87"/>
    </row>
    <row r="304" spans="1:26" ht="25.5" customHeight="1" x14ac:dyDescent="0.3">
      <c r="A304" s="87"/>
      <c r="B304" s="87"/>
      <c r="C304" s="87"/>
      <c r="D304" s="87"/>
      <c r="E304" s="87"/>
      <c r="F304" s="87"/>
      <c r="G304" s="87"/>
      <c r="H304" s="87"/>
      <c r="I304" s="87"/>
      <c r="J304" s="87"/>
      <c r="K304" s="87"/>
      <c r="L304" s="87"/>
      <c r="M304" s="87"/>
      <c r="N304" s="87"/>
      <c r="O304" s="87"/>
      <c r="P304" s="87"/>
      <c r="Q304" s="87"/>
      <c r="R304" s="87"/>
      <c r="S304" s="87"/>
      <c r="T304" s="87"/>
      <c r="U304" s="87"/>
      <c r="V304" s="87"/>
      <c r="W304" s="87"/>
      <c r="X304" s="87"/>
      <c r="Y304" s="87"/>
      <c r="Z304" s="87"/>
    </row>
    <row r="305" spans="1:26" ht="25.5" customHeight="1" x14ac:dyDescent="0.3">
      <c r="A305" s="87"/>
      <c r="B305" s="87"/>
      <c r="C305" s="87"/>
      <c r="D305" s="87"/>
      <c r="E305" s="87"/>
      <c r="F305" s="87"/>
      <c r="G305" s="87"/>
      <c r="H305" s="87"/>
      <c r="I305" s="87"/>
      <c r="J305" s="87"/>
      <c r="K305" s="87"/>
      <c r="L305" s="87"/>
      <c r="M305" s="87"/>
      <c r="N305" s="87"/>
      <c r="O305" s="87"/>
      <c r="P305" s="87"/>
      <c r="Q305" s="87"/>
      <c r="R305" s="87"/>
      <c r="S305" s="87"/>
      <c r="T305" s="87"/>
      <c r="U305" s="87"/>
      <c r="V305" s="87"/>
      <c r="W305" s="87"/>
      <c r="X305" s="87"/>
      <c r="Y305" s="87"/>
      <c r="Z305" s="87"/>
    </row>
    <row r="306" spans="1:26" ht="25.5" customHeight="1" x14ac:dyDescent="0.3">
      <c r="A306" s="87"/>
      <c r="B306" s="87"/>
      <c r="C306" s="87"/>
      <c r="D306" s="87"/>
      <c r="E306" s="87"/>
      <c r="F306" s="87"/>
      <c r="G306" s="87"/>
      <c r="H306" s="87"/>
      <c r="I306" s="87"/>
      <c r="J306" s="87"/>
      <c r="K306" s="87"/>
      <c r="L306" s="87"/>
      <c r="M306" s="87"/>
      <c r="N306" s="87"/>
      <c r="O306" s="87"/>
      <c r="P306" s="87"/>
      <c r="Q306" s="87"/>
      <c r="R306" s="87"/>
      <c r="S306" s="87"/>
      <c r="T306" s="87"/>
      <c r="U306" s="87"/>
      <c r="V306" s="87"/>
      <c r="W306" s="87"/>
      <c r="X306" s="87"/>
      <c r="Y306" s="87"/>
      <c r="Z306" s="87"/>
    </row>
    <row r="307" spans="1:26" ht="25.5" customHeight="1" x14ac:dyDescent="0.3">
      <c r="A307" s="87"/>
      <c r="B307" s="87"/>
      <c r="C307" s="87"/>
      <c r="D307" s="87"/>
      <c r="E307" s="87"/>
      <c r="F307" s="87"/>
      <c r="G307" s="87"/>
      <c r="H307" s="87"/>
      <c r="I307" s="87"/>
      <c r="J307" s="87"/>
      <c r="K307" s="87"/>
      <c r="L307" s="87"/>
      <c r="M307" s="87"/>
      <c r="N307" s="87"/>
      <c r="O307" s="87"/>
      <c r="P307" s="87"/>
      <c r="Q307" s="87"/>
      <c r="R307" s="87"/>
      <c r="S307" s="87"/>
      <c r="T307" s="87"/>
      <c r="U307" s="87"/>
      <c r="V307" s="87"/>
      <c r="W307" s="87"/>
      <c r="X307" s="87"/>
      <c r="Y307" s="87"/>
      <c r="Z307" s="87"/>
    </row>
    <row r="308" spans="1:26" ht="25.5" customHeight="1" x14ac:dyDescent="0.3">
      <c r="A308" s="87"/>
      <c r="B308" s="87"/>
      <c r="C308" s="87"/>
      <c r="D308" s="87"/>
      <c r="E308" s="87"/>
      <c r="F308" s="87"/>
      <c r="G308" s="87"/>
      <c r="H308" s="87"/>
      <c r="I308" s="87"/>
      <c r="J308" s="87"/>
      <c r="K308" s="87"/>
      <c r="L308" s="87"/>
      <c r="M308" s="87"/>
      <c r="N308" s="87"/>
      <c r="O308" s="87"/>
      <c r="P308" s="87"/>
      <c r="Q308" s="87"/>
      <c r="R308" s="87"/>
      <c r="S308" s="87"/>
      <c r="T308" s="87"/>
      <c r="U308" s="87"/>
      <c r="V308" s="87"/>
      <c r="W308" s="87"/>
      <c r="X308" s="87"/>
      <c r="Y308" s="87"/>
      <c r="Z308" s="87"/>
    </row>
    <row r="309" spans="1:26" ht="25.5" customHeight="1" x14ac:dyDescent="0.3">
      <c r="A309" s="87"/>
      <c r="B309" s="87"/>
      <c r="C309" s="87"/>
      <c r="D309" s="87"/>
      <c r="E309" s="87"/>
      <c r="F309" s="87"/>
      <c r="G309" s="87"/>
      <c r="H309" s="87"/>
      <c r="I309" s="87"/>
      <c r="J309" s="87"/>
      <c r="K309" s="87"/>
      <c r="L309" s="87"/>
      <c r="M309" s="87"/>
      <c r="N309" s="87"/>
      <c r="O309" s="87"/>
      <c r="P309" s="87"/>
      <c r="Q309" s="87"/>
      <c r="R309" s="87"/>
      <c r="S309" s="87"/>
      <c r="T309" s="87"/>
      <c r="U309" s="87"/>
      <c r="V309" s="87"/>
      <c r="W309" s="87"/>
      <c r="X309" s="87"/>
      <c r="Y309" s="87"/>
      <c r="Z309" s="87"/>
    </row>
    <row r="310" spans="1:26" ht="25.5" customHeight="1" x14ac:dyDescent="0.3">
      <c r="A310" s="87"/>
      <c r="B310" s="87"/>
      <c r="C310" s="87"/>
      <c r="D310" s="87"/>
      <c r="E310" s="87"/>
      <c r="F310" s="87"/>
      <c r="G310" s="87"/>
      <c r="H310" s="87"/>
      <c r="I310" s="87"/>
      <c r="J310" s="87"/>
      <c r="K310" s="87"/>
      <c r="L310" s="87"/>
      <c r="M310" s="87"/>
      <c r="N310" s="87"/>
      <c r="O310" s="87"/>
      <c r="P310" s="87"/>
      <c r="Q310" s="87"/>
      <c r="R310" s="87"/>
      <c r="S310" s="87"/>
      <c r="T310" s="87"/>
      <c r="U310" s="87"/>
      <c r="V310" s="87"/>
      <c r="W310" s="87"/>
      <c r="X310" s="87"/>
      <c r="Y310" s="87"/>
      <c r="Z310" s="87"/>
    </row>
    <row r="311" spans="1:26" ht="25.5" customHeight="1" x14ac:dyDescent="0.3">
      <c r="A311" s="87"/>
      <c r="B311" s="87"/>
      <c r="C311" s="87"/>
      <c r="D311" s="87"/>
      <c r="E311" s="87"/>
      <c r="F311" s="87"/>
      <c r="G311" s="87"/>
      <c r="H311" s="87"/>
      <c r="I311" s="87"/>
      <c r="J311" s="87"/>
      <c r="K311" s="87"/>
      <c r="L311" s="87"/>
      <c r="M311" s="87"/>
      <c r="N311" s="87"/>
      <c r="O311" s="87"/>
      <c r="P311" s="87"/>
      <c r="Q311" s="87"/>
      <c r="R311" s="87"/>
      <c r="S311" s="87"/>
      <c r="T311" s="87"/>
      <c r="U311" s="87"/>
      <c r="V311" s="87"/>
      <c r="W311" s="87"/>
      <c r="X311" s="87"/>
      <c r="Y311" s="87"/>
      <c r="Z311" s="87"/>
    </row>
    <row r="312" spans="1:26" ht="25.5" customHeight="1" x14ac:dyDescent="0.3">
      <c r="A312" s="87"/>
      <c r="B312" s="87"/>
      <c r="C312" s="87"/>
      <c r="D312" s="87"/>
      <c r="E312" s="87"/>
      <c r="F312" s="87"/>
      <c r="G312" s="87"/>
      <c r="H312" s="87"/>
      <c r="I312" s="87"/>
      <c r="J312" s="87"/>
      <c r="K312" s="87"/>
      <c r="L312" s="87"/>
      <c r="M312" s="87"/>
      <c r="N312" s="87"/>
      <c r="O312" s="87"/>
      <c r="P312" s="87"/>
      <c r="Q312" s="87"/>
      <c r="R312" s="87"/>
      <c r="S312" s="87"/>
      <c r="T312" s="87"/>
      <c r="U312" s="87"/>
      <c r="V312" s="87"/>
      <c r="W312" s="87"/>
      <c r="X312" s="87"/>
      <c r="Y312" s="87"/>
      <c r="Z312" s="87"/>
    </row>
    <row r="313" spans="1:26" ht="25.5" customHeight="1" x14ac:dyDescent="0.3">
      <c r="A313" s="87"/>
      <c r="B313" s="87"/>
      <c r="C313" s="87"/>
      <c r="D313" s="87"/>
      <c r="E313" s="87"/>
      <c r="F313" s="87"/>
      <c r="G313" s="87"/>
      <c r="H313" s="87"/>
      <c r="I313" s="87"/>
      <c r="J313" s="87"/>
      <c r="K313" s="87"/>
      <c r="L313" s="87"/>
      <c r="M313" s="87"/>
      <c r="N313" s="87"/>
      <c r="O313" s="87"/>
      <c r="P313" s="87"/>
      <c r="Q313" s="87"/>
      <c r="R313" s="87"/>
      <c r="S313" s="87"/>
      <c r="T313" s="87"/>
      <c r="U313" s="87"/>
      <c r="V313" s="87"/>
      <c r="W313" s="87"/>
      <c r="X313" s="87"/>
      <c r="Y313" s="87"/>
      <c r="Z313" s="87"/>
    </row>
    <row r="314" spans="1:26" ht="25.5" customHeight="1" x14ac:dyDescent="0.3">
      <c r="A314" s="87"/>
      <c r="B314" s="87"/>
      <c r="C314" s="87"/>
      <c r="D314" s="87"/>
      <c r="E314" s="87"/>
      <c r="F314" s="87"/>
      <c r="G314" s="87"/>
      <c r="H314" s="87"/>
      <c r="I314" s="87"/>
      <c r="J314" s="87"/>
      <c r="K314" s="87"/>
      <c r="L314" s="87"/>
      <c r="M314" s="87"/>
      <c r="N314" s="87"/>
      <c r="O314" s="87"/>
      <c r="P314" s="87"/>
      <c r="Q314" s="87"/>
      <c r="R314" s="87"/>
      <c r="S314" s="87"/>
      <c r="T314" s="87"/>
      <c r="U314" s="87"/>
      <c r="V314" s="87"/>
      <c r="W314" s="87"/>
      <c r="X314" s="87"/>
      <c r="Y314" s="87"/>
      <c r="Z314" s="87"/>
    </row>
    <row r="315" spans="1:26" ht="25.5" customHeight="1" x14ac:dyDescent="0.3">
      <c r="A315" s="87"/>
      <c r="B315" s="87"/>
      <c r="C315" s="87"/>
      <c r="D315" s="87"/>
      <c r="E315" s="87"/>
      <c r="F315" s="87"/>
      <c r="G315" s="87"/>
      <c r="H315" s="87"/>
      <c r="I315" s="87"/>
      <c r="J315" s="87"/>
      <c r="K315" s="87"/>
      <c r="L315" s="87"/>
      <c r="M315" s="87"/>
      <c r="N315" s="87"/>
      <c r="O315" s="87"/>
      <c r="P315" s="87"/>
      <c r="Q315" s="87"/>
      <c r="R315" s="87"/>
      <c r="S315" s="87"/>
      <c r="T315" s="87"/>
      <c r="U315" s="87"/>
      <c r="V315" s="87"/>
      <c r="W315" s="87"/>
      <c r="X315" s="87"/>
      <c r="Y315" s="87"/>
      <c r="Z315" s="87"/>
    </row>
    <row r="316" spans="1:26" ht="25.5" customHeight="1" x14ac:dyDescent="0.3">
      <c r="A316" s="87"/>
      <c r="B316" s="87"/>
      <c r="C316" s="87"/>
      <c r="D316" s="87"/>
      <c r="E316" s="87"/>
      <c r="F316" s="87"/>
      <c r="G316" s="87"/>
      <c r="H316" s="87"/>
      <c r="I316" s="87"/>
      <c r="J316" s="87"/>
      <c r="K316" s="87"/>
      <c r="L316" s="87"/>
      <c r="M316" s="87"/>
      <c r="N316" s="87"/>
      <c r="O316" s="87"/>
      <c r="P316" s="87"/>
      <c r="Q316" s="87"/>
      <c r="R316" s="87"/>
      <c r="S316" s="87"/>
      <c r="T316" s="87"/>
      <c r="U316" s="87"/>
      <c r="V316" s="87"/>
      <c r="W316" s="87"/>
      <c r="X316" s="87"/>
      <c r="Y316" s="87"/>
      <c r="Z316" s="87"/>
    </row>
    <row r="317" spans="1:26" ht="25.5" customHeight="1" x14ac:dyDescent="0.3">
      <c r="A317" s="87"/>
      <c r="B317" s="87"/>
      <c r="C317" s="87"/>
      <c r="D317" s="87"/>
      <c r="E317" s="87"/>
      <c r="F317" s="87"/>
      <c r="G317" s="87"/>
      <c r="H317" s="87"/>
      <c r="I317" s="87"/>
      <c r="J317" s="87"/>
      <c r="K317" s="87"/>
      <c r="L317" s="87"/>
      <c r="M317" s="87"/>
      <c r="N317" s="87"/>
      <c r="O317" s="87"/>
      <c r="P317" s="87"/>
      <c r="Q317" s="87"/>
      <c r="R317" s="87"/>
      <c r="S317" s="87"/>
      <c r="T317" s="87"/>
      <c r="U317" s="87"/>
      <c r="V317" s="87"/>
      <c r="W317" s="87"/>
      <c r="X317" s="87"/>
      <c r="Y317" s="87"/>
      <c r="Z317" s="87"/>
    </row>
    <row r="318" spans="1:26" ht="25.5" customHeight="1" x14ac:dyDescent="0.3">
      <c r="A318" s="87"/>
      <c r="B318" s="87"/>
      <c r="C318" s="87"/>
      <c r="D318" s="87"/>
      <c r="E318" s="87"/>
      <c r="F318" s="87"/>
      <c r="G318" s="87"/>
      <c r="H318" s="87"/>
      <c r="I318" s="87"/>
      <c r="J318" s="87"/>
      <c r="K318" s="87"/>
      <c r="L318" s="87"/>
      <c r="M318" s="87"/>
      <c r="N318" s="87"/>
      <c r="O318" s="87"/>
      <c r="P318" s="87"/>
      <c r="Q318" s="87"/>
      <c r="R318" s="87"/>
      <c r="S318" s="87"/>
      <c r="T318" s="87"/>
      <c r="U318" s="87"/>
      <c r="V318" s="87"/>
      <c r="W318" s="87"/>
      <c r="X318" s="87"/>
      <c r="Y318" s="87"/>
      <c r="Z318" s="87"/>
    </row>
    <row r="319" spans="1:26" ht="25.5" customHeight="1" x14ac:dyDescent="0.3">
      <c r="A319" s="87"/>
      <c r="B319" s="87"/>
      <c r="C319" s="87"/>
      <c r="D319" s="87"/>
      <c r="E319" s="87"/>
      <c r="F319" s="87"/>
      <c r="G319" s="87"/>
      <c r="H319" s="87"/>
      <c r="I319" s="87"/>
      <c r="J319" s="87"/>
      <c r="K319" s="87"/>
      <c r="L319" s="87"/>
      <c r="M319" s="87"/>
      <c r="N319" s="87"/>
      <c r="O319" s="87"/>
      <c r="P319" s="87"/>
      <c r="Q319" s="87"/>
      <c r="R319" s="87"/>
      <c r="S319" s="87"/>
      <c r="T319" s="87"/>
      <c r="U319" s="87"/>
      <c r="V319" s="87"/>
      <c r="W319" s="87"/>
      <c r="X319" s="87"/>
      <c r="Y319" s="87"/>
      <c r="Z319" s="87"/>
    </row>
    <row r="320" spans="1:26" ht="25.5" customHeight="1" x14ac:dyDescent="0.3">
      <c r="A320" s="87"/>
      <c r="B320" s="87"/>
      <c r="C320" s="87"/>
      <c r="D320" s="87"/>
      <c r="E320" s="87"/>
      <c r="F320" s="87"/>
      <c r="G320" s="87"/>
      <c r="H320" s="87"/>
      <c r="I320" s="87"/>
      <c r="J320" s="87"/>
      <c r="K320" s="87"/>
      <c r="L320" s="87"/>
      <c r="M320" s="87"/>
      <c r="N320" s="87"/>
      <c r="O320" s="87"/>
      <c r="P320" s="87"/>
      <c r="Q320" s="87"/>
      <c r="R320" s="87"/>
      <c r="S320" s="87"/>
      <c r="T320" s="87"/>
      <c r="U320" s="87"/>
      <c r="V320" s="87"/>
      <c r="W320" s="87"/>
      <c r="X320" s="87"/>
      <c r="Y320" s="87"/>
      <c r="Z320" s="87"/>
    </row>
    <row r="321" spans="1:26" ht="25.5" customHeight="1" x14ac:dyDescent="0.3">
      <c r="A321" s="87"/>
      <c r="B321" s="87"/>
      <c r="C321" s="87"/>
      <c r="D321" s="87"/>
      <c r="E321" s="87"/>
      <c r="F321" s="87"/>
      <c r="G321" s="87"/>
      <c r="H321" s="87"/>
      <c r="I321" s="87"/>
      <c r="J321" s="87"/>
      <c r="K321" s="87"/>
      <c r="L321" s="87"/>
      <c r="M321" s="87"/>
      <c r="N321" s="87"/>
      <c r="O321" s="87"/>
      <c r="P321" s="87"/>
      <c r="Q321" s="87"/>
      <c r="R321" s="87"/>
      <c r="S321" s="87"/>
      <c r="T321" s="87"/>
      <c r="U321" s="87"/>
      <c r="V321" s="87"/>
      <c r="W321" s="87"/>
      <c r="X321" s="87"/>
      <c r="Y321" s="87"/>
      <c r="Z321" s="87"/>
    </row>
    <row r="322" spans="1:26" ht="25.5" customHeight="1" x14ac:dyDescent="0.3">
      <c r="A322" s="87"/>
      <c r="B322" s="87"/>
      <c r="C322" s="87"/>
      <c r="D322" s="87"/>
      <c r="E322" s="87"/>
      <c r="F322" s="87"/>
      <c r="G322" s="87"/>
      <c r="H322" s="87"/>
      <c r="I322" s="87"/>
      <c r="J322" s="87"/>
      <c r="K322" s="87"/>
      <c r="L322" s="87"/>
      <c r="M322" s="87"/>
      <c r="N322" s="87"/>
      <c r="O322" s="87"/>
      <c r="P322" s="87"/>
      <c r="Q322" s="87"/>
      <c r="R322" s="87"/>
      <c r="S322" s="87"/>
      <c r="T322" s="87"/>
      <c r="U322" s="87"/>
      <c r="V322" s="87"/>
      <c r="W322" s="87"/>
      <c r="X322" s="87"/>
      <c r="Y322" s="87"/>
      <c r="Z322" s="87"/>
    </row>
    <row r="323" spans="1:26" ht="25.5" customHeight="1" x14ac:dyDescent="0.3">
      <c r="A323" s="87"/>
      <c r="B323" s="87"/>
      <c r="C323" s="87"/>
      <c r="D323" s="87"/>
      <c r="E323" s="87"/>
      <c r="F323" s="87"/>
      <c r="G323" s="87"/>
      <c r="H323" s="87"/>
      <c r="I323" s="87"/>
      <c r="J323" s="87"/>
      <c r="K323" s="87"/>
      <c r="L323" s="87"/>
      <c r="M323" s="87"/>
      <c r="N323" s="87"/>
      <c r="O323" s="87"/>
      <c r="P323" s="87"/>
      <c r="Q323" s="87"/>
      <c r="R323" s="87"/>
      <c r="S323" s="87"/>
      <c r="T323" s="87"/>
      <c r="U323" s="87"/>
      <c r="V323" s="87"/>
      <c r="W323" s="87"/>
      <c r="X323" s="87"/>
      <c r="Y323" s="87"/>
      <c r="Z323" s="87"/>
    </row>
    <row r="324" spans="1:26" ht="25.5" customHeight="1" x14ac:dyDescent="0.3">
      <c r="A324" s="87"/>
      <c r="B324" s="87"/>
      <c r="C324" s="87"/>
      <c r="D324" s="87"/>
      <c r="E324" s="87"/>
      <c r="F324" s="87"/>
      <c r="G324" s="87"/>
      <c r="H324" s="87"/>
      <c r="I324" s="87"/>
      <c r="J324" s="87"/>
      <c r="K324" s="87"/>
      <c r="L324" s="87"/>
      <c r="M324" s="87"/>
      <c r="N324" s="87"/>
      <c r="O324" s="87"/>
      <c r="P324" s="87"/>
      <c r="Q324" s="87"/>
      <c r="R324" s="87"/>
      <c r="S324" s="87"/>
      <c r="T324" s="87"/>
      <c r="U324" s="87"/>
      <c r="V324" s="87"/>
      <c r="W324" s="87"/>
      <c r="X324" s="87"/>
      <c r="Y324" s="87"/>
      <c r="Z324" s="87"/>
    </row>
    <row r="325" spans="1:26" ht="25.5" customHeight="1" x14ac:dyDescent="0.3">
      <c r="A325" s="87"/>
      <c r="B325" s="87"/>
      <c r="C325" s="87"/>
      <c r="D325" s="87"/>
      <c r="E325" s="87"/>
      <c r="F325" s="87"/>
      <c r="G325" s="87"/>
      <c r="H325" s="87"/>
      <c r="I325" s="87"/>
      <c r="J325" s="87"/>
      <c r="K325" s="87"/>
      <c r="L325" s="87"/>
      <c r="M325" s="87"/>
      <c r="N325" s="87"/>
      <c r="O325" s="87"/>
      <c r="P325" s="87"/>
      <c r="Q325" s="87"/>
      <c r="R325" s="87"/>
      <c r="S325" s="87"/>
      <c r="T325" s="87"/>
      <c r="U325" s="87"/>
      <c r="V325" s="87"/>
      <c r="W325" s="87"/>
      <c r="X325" s="87"/>
      <c r="Y325" s="87"/>
      <c r="Z325" s="87"/>
    </row>
    <row r="326" spans="1:26" ht="25.5" customHeight="1" x14ac:dyDescent="0.3">
      <c r="A326" s="87"/>
      <c r="B326" s="87"/>
      <c r="C326" s="87"/>
      <c r="D326" s="87"/>
      <c r="E326" s="87"/>
      <c r="F326" s="87"/>
      <c r="G326" s="87"/>
      <c r="H326" s="87"/>
      <c r="I326" s="87"/>
      <c r="J326" s="87"/>
      <c r="K326" s="87"/>
      <c r="L326" s="87"/>
      <c r="M326" s="87"/>
      <c r="N326" s="87"/>
      <c r="O326" s="87"/>
      <c r="P326" s="87"/>
      <c r="Q326" s="87"/>
      <c r="R326" s="87"/>
      <c r="S326" s="87"/>
      <c r="T326" s="87"/>
      <c r="U326" s="87"/>
      <c r="V326" s="87"/>
      <c r="W326" s="87"/>
      <c r="X326" s="87"/>
      <c r="Y326" s="87"/>
      <c r="Z326" s="87"/>
    </row>
    <row r="327" spans="1:26" ht="25.5" customHeight="1" x14ac:dyDescent="0.3">
      <c r="A327" s="87"/>
      <c r="B327" s="87"/>
      <c r="C327" s="87"/>
      <c r="D327" s="87"/>
      <c r="E327" s="87"/>
      <c r="F327" s="87"/>
      <c r="G327" s="87"/>
      <c r="H327" s="87"/>
      <c r="I327" s="87"/>
      <c r="J327" s="87"/>
      <c r="K327" s="87"/>
      <c r="L327" s="87"/>
      <c r="M327" s="87"/>
      <c r="N327" s="87"/>
      <c r="O327" s="87"/>
      <c r="P327" s="87"/>
      <c r="Q327" s="87"/>
      <c r="R327" s="87"/>
      <c r="S327" s="87"/>
      <c r="T327" s="87"/>
      <c r="U327" s="87"/>
      <c r="V327" s="87"/>
      <c r="W327" s="87"/>
      <c r="X327" s="87"/>
      <c r="Y327" s="87"/>
      <c r="Z327" s="87"/>
    </row>
    <row r="328" spans="1:26" ht="25.5" customHeight="1" x14ac:dyDescent="0.3">
      <c r="A328" s="87"/>
      <c r="B328" s="87"/>
      <c r="C328" s="87"/>
      <c r="D328" s="87"/>
      <c r="E328" s="87"/>
      <c r="F328" s="87"/>
      <c r="G328" s="87"/>
      <c r="H328" s="87"/>
      <c r="I328" s="87"/>
      <c r="J328" s="87"/>
      <c r="K328" s="87"/>
      <c r="L328" s="87"/>
      <c r="M328" s="87"/>
      <c r="N328" s="87"/>
      <c r="O328" s="87"/>
      <c r="P328" s="87"/>
      <c r="Q328" s="87"/>
      <c r="R328" s="87"/>
      <c r="S328" s="87"/>
      <c r="T328" s="87"/>
      <c r="U328" s="87"/>
      <c r="V328" s="87"/>
      <c r="W328" s="87"/>
      <c r="X328" s="87"/>
      <c r="Y328" s="87"/>
      <c r="Z328" s="87"/>
    </row>
    <row r="329" spans="1:26" ht="25.5" customHeight="1" x14ac:dyDescent="0.3">
      <c r="A329" s="87"/>
      <c r="B329" s="87"/>
      <c r="C329" s="87"/>
      <c r="D329" s="87"/>
      <c r="E329" s="87"/>
      <c r="F329" s="87"/>
      <c r="G329" s="87"/>
      <c r="H329" s="87"/>
      <c r="I329" s="87"/>
      <c r="J329" s="87"/>
      <c r="K329" s="87"/>
      <c r="L329" s="87"/>
      <c r="M329" s="87"/>
      <c r="N329" s="87"/>
      <c r="O329" s="87"/>
      <c r="P329" s="87"/>
      <c r="Q329" s="87"/>
      <c r="R329" s="87"/>
      <c r="S329" s="87"/>
      <c r="T329" s="87"/>
      <c r="U329" s="87"/>
      <c r="V329" s="87"/>
      <c r="W329" s="87"/>
      <c r="X329" s="87"/>
      <c r="Y329" s="87"/>
      <c r="Z329" s="87"/>
    </row>
    <row r="330" spans="1:26" ht="25.5" customHeight="1" x14ac:dyDescent="0.3">
      <c r="A330" s="87"/>
      <c r="B330" s="87"/>
      <c r="C330" s="87"/>
      <c r="D330" s="87"/>
      <c r="E330" s="87"/>
      <c r="F330" s="87"/>
      <c r="G330" s="87"/>
      <c r="H330" s="87"/>
      <c r="I330" s="87"/>
      <c r="J330" s="87"/>
      <c r="K330" s="87"/>
      <c r="L330" s="87"/>
      <c r="M330" s="87"/>
      <c r="N330" s="87"/>
      <c r="O330" s="87"/>
      <c r="P330" s="87"/>
      <c r="Q330" s="87"/>
      <c r="R330" s="87"/>
      <c r="S330" s="87"/>
      <c r="T330" s="87"/>
      <c r="U330" s="87"/>
      <c r="V330" s="87"/>
      <c r="W330" s="87"/>
      <c r="X330" s="87"/>
      <c r="Y330" s="87"/>
      <c r="Z330" s="87"/>
    </row>
    <row r="331" spans="1:26" ht="25.5" customHeight="1" x14ac:dyDescent="0.3">
      <c r="A331" s="87"/>
      <c r="B331" s="87"/>
      <c r="C331" s="87"/>
      <c r="D331" s="87"/>
      <c r="E331" s="87"/>
      <c r="F331" s="87"/>
      <c r="G331" s="87"/>
      <c r="H331" s="87"/>
      <c r="I331" s="87"/>
      <c r="J331" s="87"/>
      <c r="K331" s="87"/>
      <c r="L331" s="87"/>
      <c r="M331" s="87"/>
      <c r="N331" s="87"/>
      <c r="O331" s="87"/>
      <c r="P331" s="87"/>
      <c r="Q331" s="87"/>
      <c r="R331" s="87"/>
      <c r="S331" s="87"/>
      <c r="T331" s="87"/>
      <c r="U331" s="87"/>
      <c r="V331" s="87"/>
      <c r="W331" s="87"/>
      <c r="X331" s="87"/>
      <c r="Y331" s="87"/>
      <c r="Z331" s="87"/>
    </row>
    <row r="332" spans="1:26" ht="25.5" customHeight="1" x14ac:dyDescent="0.3">
      <c r="A332" s="87"/>
      <c r="B332" s="87"/>
      <c r="C332" s="87"/>
      <c r="D332" s="87"/>
      <c r="E332" s="87"/>
      <c r="F332" s="87"/>
      <c r="G332" s="87"/>
      <c r="H332" s="87"/>
      <c r="I332" s="87"/>
      <c r="J332" s="87"/>
      <c r="K332" s="87"/>
      <c r="L332" s="87"/>
      <c r="M332" s="87"/>
      <c r="N332" s="87"/>
      <c r="O332" s="87"/>
      <c r="P332" s="87"/>
      <c r="Q332" s="87"/>
      <c r="R332" s="87"/>
      <c r="S332" s="87"/>
      <c r="T332" s="87"/>
      <c r="U332" s="87"/>
      <c r="V332" s="87"/>
      <c r="W332" s="87"/>
      <c r="X332" s="87"/>
      <c r="Y332" s="87"/>
      <c r="Z332" s="87"/>
    </row>
    <row r="333" spans="1:26" ht="25.5" customHeight="1" x14ac:dyDescent="0.3">
      <c r="A333" s="87"/>
      <c r="B333" s="87"/>
      <c r="C333" s="87"/>
      <c r="D333" s="87"/>
      <c r="E333" s="87"/>
      <c r="F333" s="87"/>
      <c r="G333" s="87"/>
      <c r="H333" s="87"/>
      <c r="I333" s="87"/>
      <c r="J333" s="87"/>
      <c r="K333" s="87"/>
      <c r="L333" s="87"/>
      <c r="M333" s="87"/>
      <c r="N333" s="87"/>
      <c r="O333" s="87"/>
      <c r="P333" s="87"/>
      <c r="Q333" s="87"/>
      <c r="R333" s="87"/>
      <c r="S333" s="87"/>
      <c r="T333" s="87"/>
      <c r="U333" s="87"/>
      <c r="V333" s="87"/>
      <c r="W333" s="87"/>
      <c r="X333" s="87"/>
      <c r="Y333" s="87"/>
      <c r="Z333" s="87"/>
    </row>
    <row r="334" spans="1:26" ht="25.5" customHeight="1" x14ac:dyDescent="0.3">
      <c r="A334" s="87"/>
      <c r="B334" s="87"/>
      <c r="C334" s="87"/>
      <c r="D334" s="87"/>
      <c r="E334" s="87"/>
      <c r="F334" s="87"/>
      <c r="G334" s="87"/>
      <c r="H334" s="87"/>
      <c r="I334" s="87"/>
      <c r="J334" s="87"/>
      <c r="K334" s="87"/>
      <c r="L334" s="87"/>
      <c r="M334" s="87"/>
      <c r="N334" s="87"/>
      <c r="O334" s="87"/>
      <c r="P334" s="87"/>
      <c r="Q334" s="87"/>
      <c r="R334" s="87"/>
      <c r="S334" s="87"/>
      <c r="T334" s="87"/>
      <c r="U334" s="87"/>
      <c r="V334" s="87"/>
      <c r="W334" s="87"/>
      <c r="X334" s="87"/>
      <c r="Y334" s="87"/>
      <c r="Z334" s="87"/>
    </row>
    <row r="335" spans="1:26" ht="25.5" customHeight="1" x14ac:dyDescent="0.3">
      <c r="A335" s="87"/>
      <c r="B335" s="87"/>
      <c r="C335" s="87"/>
      <c r="D335" s="87"/>
      <c r="E335" s="87"/>
      <c r="F335" s="87"/>
      <c r="G335" s="87"/>
      <c r="H335" s="87"/>
      <c r="I335" s="87"/>
      <c r="J335" s="87"/>
      <c r="K335" s="87"/>
      <c r="L335" s="87"/>
      <c r="M335" s="87"/>
      <c r="N335" s="87"/>
      <c r="O335" s="87"/>
      <c r="P335" s="87"/>
      <c r="Q335" s="87"/>
      <c r="R335" s="87"/>
      <c r="S335" s="87"/>
      <c r="T335" s="87"/>
      <c r="U335" s="87"/>
      <c r="V335" s="87"/>
      <c r="W335" s="87"/>
      <c r="X335" s="87"/>
      <c r="Y335" s="87"/>
      <c r="Z335" s="87"/>
    </row>
    <row r="336" spans="1:26" ht="25.5" customHeight="1" x14ac:dyDescent="0.3">
      <c r="A336" s="87"/>
      <c r="B336" s="87"/>
      <c r="C336" s="87"/>
      <c r="D336" s="87"/>
      <c r="E336" s="87"/>
      <c r="F336" s="87"/>
      <c r="G336" s="87"/>
      <c r="H336" s="87"/>
      <c r="I336" s="87"/>
      <c r="J336" s="87"/>
      <c r="K336" s="87"/>
      <c r="L336" s="87"/>
      <c r="M336" s="87"/>
      <c r="N336" s="87"/>
      <c r="O336" s="87"/>
      <c r="P336" s="87"/>
      <c r="Q336" s="87"/>
      <c r="R336" s="87"/>
      <c r="S336" s="87"/>
      <c r="T336" s="87"/>
      <c r="U336" s="87"/>
      <c r="V336" s="87"/>
      <c r="W336" s="87"/>
      <c r="X336" s="87"/>
      <c r="Y336" s="87"/>
      <c r="Z336" s="87"/>
    </row>
    <row r="337" spans="1:26" ht="25.5" customHeight="1" x14ac:dyDescent="0.3">
      <c r="A337" s="87"/>
      <c r="B337" s="87"/>
      <c r="C337" s="87"/>
      <c r="D337" s="87"/>
      <c r="E337" s="87"/>
      <c r="F337" s="87"/>
      <c r="G337" s="87"/>
      <c r="H337" s="87"/>
      <c r="I337" s="87"/>
      <c r="J337" s="87"/>
      <c r="K337" s="87"/>
      <c r="L337" s="87"/>
      <c r="M337" s="87"/>
      <c r="N337" s="87"/>
      <c r="O337" s="87"/>
      <c r="P337" s="87"/>
      <c r="Q337" s="87"/>
      <c r="R337" s="87"/>
      <c r="S337" s="87"/>
      <c r="T337" s="87"/>
      <c r="U337" s="87"/>
      <c r="V337" s="87"/>
      <c r="W337" s="87"/>
      <c r="X337" s="87"/>
      <c r="Y337" s="87"/>
      <c r="Z337" s="87"/>
    </row>
    <row r="338" spans="1:26" ht="25.5" customHeight="1" x14ac:dyDescent="0.3">
      <c r="A338" s="87"/>
      <c r="B338" s="87"/>
      <c r="C338" s="87"/>
      <c r="D338" s="87"/>
      <c r="E338" s="87"/>
      <c r="F338" s="87"/>
      <c r="G338" s="87"/>
      <c r="H338" s="87"/>
      <c r="I338" s="87"/>
      <c r="J338" s="87"/>
      <c r="K338" s="87"/>
      <c r="L338" s="87"/>
      <c r="M338" s="87"/>
      <c r="N338" s="87"/>
      <c r="O338" s="87"/>
      <c r="P338" s="87"/>
      <c r="Q338" s="87"/>
      <c r="R338" s="87"/>
      <c r="S338" s="87"/>
      <c r="T338" s="87"/>
      <c r="U338" s="87"/>
      <c r="V338" s="87"/>
      <c r="W338" s="87"/>
      <c r="X338" s="87"/>
      <c r="Y338" s="87"/>
      <c r="Z338" s="87"/>
    </row>
    <row r="339" spans="1:26" ht="25.5" customHeight="1" x14ac:dyDescent="0.3">
      <c r="A339" s="87"/>
      <c r="B339" s="87"/>
      <c r="C339" s="87"/>
      <c r="D339" s="87"/>
      <c r="E339" s="87"/>
      <c r="F339" s="87"/>
      <c r="G339" s="87"/>
      <c r="H339" s="87"/>
      <c r="I339" s="87"/>
      <c r="J339" s="87"/>
      <c r="K339" s="87"/>
      <c r="L339" s="87"/>
      <c r="M339" s="87"/>
      <c r="N339" s="87"/>
      <c r="O339" s="87"/>
      <c r="P339" s="87"/>
      <c r="Q339" s="87"/>
      <c r="R339" s="87"/>
      <c r="S339" s="87"/>
      <c r="T339" s="87"/>
      <c r="U339" s="87"/>
      <c r="V339" s="87"/>
      <c r="W339" s="87"/>
      <c r="X339" s="87"/>
      <c r="Y339" s="87"/>
      <c r="Z339" s="87"/>
    </row>
    <row r="340" spans="1:26" ht="25.5" customHeight="1" x14ac:dyDescent="0.3">
      <c r="A340" s="87"/>
      <c r="B340" s="87"/>
      <c r="C340" s="87"/>
      <c r="D340" s="87"/>
      <c r="E340" s="87"/>
      <c r="F340" s="87"/>
      <c r="G340" s="87"/>
      <c r="H340" s="87"/>
      <c r="I340" s="87"/>
      <c r="J340" s="87"/>
      <c r="K340" s="87"/>
      <c r="L340" s="87"/>
      <c r="M340" s="87"/>
      <c r="N340" s="87"/>
      <c r="O340" s="87"/>
      <c r="P340" s="87"/>
      <c r="Q340" s="87"/>
      <c r="R340" s="87"/>
      <c r="S340" s="87"/>
      <c r="T340" s="87"/>
      <c r="U340" s="87"/>
      <c r="V340" s="87"/>
      <c r="W340" s="87"/>
      <c r="X340" s="87"/>
      <c r="Y340" s="87"/>
      <c r="Z340" s="87"/>
    </row>
    <row r="341" spans="1:26" ht="25.5" customHeight="1" x14ac:dyDescent="0.3">
      <c r="A341" s="87"/>
      <c r="B341" s="87"/>
      <c r="C341" s="87"/>
      <c r="D341" s="87"/>
      <c r="E341" s="87"/>
      <c r="F341" s="87"/>
      <c r="G341" s="87"/>
      <c r="H341" s="87"/>
      <c r="I341" s="87"/>
      <c r="J341" s="87"/>
      <c r="K341" s="87"/>
      <c r="L341" s="87"/>
      <c r="M341" s="87"/>
      <c r="N341" s="87"/>
      <c r="O341" s="87"/>
      <c r="P341" s="87"/>
      <c r="Q341" s="87"/>
      <c r="R341" s="87"/>
      <c r="S341" s="87"/>
      <c r="T341" s="87"/>
      <c r="U341" s="87"/>
      <c r="V341" s="87"/>
      <c r="W341" s="87"/>
      <c r="X341" s="87"/>
      <c r="Y341" s="87"/>
      <c r="Z341" s="87"/>
    </row>
    <row r="342" spans="1:26" ht="25.5" customHeight="1" x14ac:dyDescent="0.3">
      <c r="A342" s="87"/>
      <c r="B342" s="87"/>
      <c r="C342" s="87"/>
      <c r="D342" s="87"/>
      <c r="E342" s="87"/>
      <c r="F342" s="87"/>
      <c r="G342" s="87"/>
      <c r="H342" s="87"/>
      <c r="I342" s="87"/>
      <c r="J342" s="87"/>
      <c r="K342" s="87"/>
      <c r="L342" s="87"/>
      <c r="M342" s="87"/>
      <c r="N342" s="87"/>
      <c r="O342" s="87"/>
      <c r="P342" s="87"/>
      <c r="Q342" s="87"/>
      <c r="R342" s="87"/>
      <c r="S342" s="87"/>
      <c r="T342" s="87"/>
      <c r="U342" s="87"/>
      <c r="V342" s="87"/>
      <c r="W342" s="87"/>
      <c r="X342" s="87"/>
      <c r="Y342" s="87"/>
      <c r="Z342" s="87"/>
    </row>
    <row r="343" spans="1:26" ht="25.5" customHeight="1" x14ac:dyDescent="0.3">
      <c r="A343" s="87"/>
      <c r="B343" s="87"/>
      <c r="C343" s="87"/>
      <c r="D343" s="87"/>
      <c r="E343" s="87"/>
      <c r="F343" s="87"/>
      <c r="G343" s="87"/>
      <c r="H343" s="87"/>
      <c r="I343" s="87"/>
      <c r="J343" s="87"/>
      <c r="K343" s="87"/>
      <c r="L343" s="87"/>
      <c r="M343" s="87"/>
      <c r="N343" s="87"/>
      <c r="O343" s="87"/>
      <c r="P343" s="87"/>
      <c r="Q343" s="87"/>
      <c r="R343" s="87"/>
      <c r="S343" s="87"/>
      <c r="T343" s="87"/>
      <c r="U343" s="87"/>
      <c r="V343" s="87"/>
      <c r="W343" s="87"/>
      <c r="X343" s="87"/>
      <c r="Y343" s="87"/>
      <c r="Z343" s="87"/>
    </row>
    <row r="344" spans="1:26" ht="25.5" customHeight="1" x14ac:dyDescent="0.3">
      <c r="A344" s="87"/>
      <c r="B344" s="87"/>
      <c r="C344" s="87"/>
      <c r="D344" s="87"/>
      <c r="E344" s="87"/>
      <c r="F344" s="87"/>
      <c r="G344" s="87"/>
      <c r="H344" s="87"/>
      <c r="I344" s="87"/>
      <c r="J344" s="87"/>
      <c r="K344" s="87"/>
      <c r="L344" s="87"/>
      <c r="M344" s="87"/>
      <c r="N344" s="87"/>
      <c r="O344" s="87"/>
      <c r="P344" s="87"/>
      <c r="Q344" s="87"/>
      <c r="R344" s="87"/>
      <c r="S344" s="87"/>
      <c r="T344" s="87"/>
      <c r="U344" s="87"/>
      <c r="V344" s="87"/>
      <c r="W344" s="87"/>
      <c r="X344" s="87"/>
      <c r="Y344" s="87"/>
      <c r="Z344" s="87"/>
    </row>
    <row r="345" spans="1:26" ht="25.5" customHeight="1" x14ac:dyDescent="0.3">
      <c r="A345" s="87"/>
      <c r="B345" s="87"/>
      <c r="C345" s="87"/>
      <c r="D345" s="87"/>
      <c r="E345" s="87"/>
      <c r="F345" s="87"/>
      <c r="G345" s="87"/>
      <c r="H345" s="87"/>
      <c r="I345" s="87"/>
      <c r="J345" s="87"/>
      <c r="K345" s="87"/>
      <c r="L345" s="87"/>
      <c r="M345" s="87"/>
      <c r="N345" s="87"/>
      <c r="O345" s="87"/>
      <c r="P345" s="87"/>
      <c r="Q345" s="87"/>
      <c r="R345" s="87"/>
      <c r="S345" s="87"/>
      <c r="T345" s="87"/>
      <c r="U345" s="87"/>
      <c r="V345" s="87"/>
      <c r="W345" s="87"/>
      <c r="X345" s="87"/>
      <c r="Y345" s="87"/>
      <c r="Z345" s="87"/>
    </row>
    <row r="346" spans="1:26" ht="25.5" customHeight="1" x14ac:dyDescent="0.3">
      <c r="A346" s="87"/>
      <c r="B346" s="87"/>
      <c r="C346" s="87"/>
      <c r="D346" s="87"/>
      <c r="E346" s="87"/>
      <c r="F346" s="87"/>
      <c r="G346" s="87"/>
      <c r="H346" s="87"/>
      <c r="I346" s="87"/>
      <c r="J346" s="87"/>
      <c r="K346" s="87"/>
      <c r="L346" s="87"/>
      <c r="M346" s="87"/>
      <c r="N346" s="87"/>
      <c r="O346" s="87"/>
      <c r="P346" s="87"/>
      <c r="Q346" s="87"/>
      <c r="R346" s="87"/>
      <c r="S346" s="87"/>
      <c r="T346" s="87"/>
      <c r="U346" s="87"/>
      <c r="V346" s="87"/>
      <c r="W346" s="87"/>
      <c r="X346" s="87"/>
      <c r="Y346" s="87"/>
      <c r="Z346" s="87"/>
    </row>
    <row r="347" spans="1:26" ht="25.5" customHeight="1" x14ac:dyDescent="0.3">
      <c r="A347" s="87"/>
      <c r="B347" s="87"/>
      <c r="C347" s="87"/>
      <c r="D347" s="87"/>
      <c r="E347" s="87"/>
      <c r="F347" s="87"/>
      <c r="G347" s="87"/>
      <c r="H347" s="87"/>
      <c r="I347" s="87"/>
      <c r="J347" s="87"/>
      <c r="K347" s="87"/>
      <c r="L347" s="87"/>
      <c r="M347" s="87"/>
      <c r="N347" s="87"/>
      <c r="O347" s="87"/>
      <c r="P347" s="87"/>
      <c r="Q347" s="87"/>
      <c r="R347" s="87"/>
      <c r="S347" s="87"/>
      <c r="T347" s="87"/>
      <c r="U347" s="87"/>
      <c r="V347" s="87"/>
      <c r="W347" s="87"/>
      <c r="X347" s="87"/>
      <c r="Y347" s="87"/>
      <c r="Z347" s="87"/>
    </row>
    <row r="348" spans="1:26" ht="25.5" customHeight="1" x14ac:dyDescent="0.3">
      <c r="A348" s="87"/>
      <c r="B348" s="87"/>
      <c r="C348" s="87"/>
      <c r="D348" s="87"/>
      <c r="E348" s="87"/>
      <c r="F348" s="87"/>
      <c r="G348" s="87"/>
      <c r="H348" s="87"/>
      <c r="I348" s="87"/>
      <c r="J348" s="87"/>
      <c r="K348" s="87"/>
      <c r="L348" s="87"/>
      <c r="M348" s="87"/>
      <c r="N348" s="87"/>
      <c r="O348" s="87"/>
      <c r="P348" s="87"/>
      <c r="Q348" s="87"/>
      <c r="R348" s="87"/>
      <c r="S348" s="87"/>
      <c r="T348" s="87"/>
      <c r="U348" s="87"/>
      <c r="V348" s="87"/>
      <c r="W348" s="87"/>
      <c r="X348" s="87"/>
      <c r="Y348" s="87"/>
      <c r="Z348" s="87"/>
    </row>
    <row r="349" spans="1:26" ht="25.5" customHeight="1" x14ac:dyDescent="0.3">
      <c r="A349" s="87"/>
      <c r="B349" s="87"/>
      <c r="C349" s="87"/>
      <c r="D349" s="87"/>
      <c r="E349" s="87"/>
      <c r="F349" s="87"/>
      <c r="G349" s="87"/>
      <c r="H349" s="87"/>
      <c r="I349" s="87"/>
      <c r="J349" s="87"/>
      <c r="K349" s="87"/>
      <c r="L349" s="87"/>
      <c r="M349" s="87"/>
      <c r="N349" s="87"/>
      <c r="O349" s="87"/>
      <c r="P349" s="87"/>
      <c r="Q349" s="87"/>
      <c r="R349" s="87"/>
      <c r="S349" s="87"/>
      <c r="T349" s="87"/>
      <c r="U349" s="87"/>
      <c r="V349" s="87"/>
      <c r="W349" s="87"/>
      <c r="X349" s="87"/>
      <c r="Y349" s="87"/>
      <c r="Z349" s="87"/>
    </row>
    <row r="350" spans="1:26" ht="25.5" customHeight="1" x14ac:dyDescent="0.3">
      <c r="A350" s="87"/>
      <c r="B350" s="87"/>
      <c r="C350" s="87"/>
      <c r="D350" s="87"/>
      <c r="E350" s="87"/>
      <c r="F350" s="87"/>
      <c r="G350" s="87"/>
      <c r="H350" s="87"/>
      <c r="I350" s="87"/>
      <c r="J350" s="87"/>
      <c r="K350" s="87"/>
      <c r="L350" s="87"/>
      <c r="M350" s="87"/>
      <c r="N350" s="87"/>
      <c r="O350" s="87"/>
      <c r="P350" s="87"/>
      <c r="Q350" s="87"/>
      <c r="R350" s="87"/>
      <c r="S350" s="87"/>
      <c r="T350" s="87"/>
      <c r="U350" s="87"/>
      <c r="V350" s="87"/>
      <c r="W350" s="87"/>
      <c r="X350" s="87"/>
      <c r="Y350" s="87"/>
      <c r="Z350" s="87"/>
    </row>
    <row r="351" spans="1:26" ht="25.5" customHeight="1" x14ac:dyDescent="0.3">
      <c r="A351" s="87"/>
      <c r="B351" s="87"/>
      <c r="C351" s="87"/>
      <c r="D351" s="87"/>
      <c r="E351" s="87"/>
      <c r="F351" s="87"/>
      <c r="G351" s="87"/>
      <c r="H351" s="87"/>
      <c r="I351" s="87"/>
      <c r="J351" s="87"/>
      <c r="K351" s="87"/>
      <c r="L351" s="87"/>
      <c r="M351" s="87"/>
      <c r="N351" s="87"/>
      <c r="O351" s="87"/>
      <c r="P351" s="87"/>
      <c r="Q351" s="87"/>
      <c r="R351" s="87"/>
      <c r="S351" s="87"/>
      <c r="T351" s="87"/>
      <c r="U351" s="87"/>
      <c r="V351" s="87"/>
      <c r="W351" s="87"/>
      <c r="X351" s="87"/>
      <c r="Y351" s="87"/>
      <c r="Z351" s="87"/>
    </row>
    <row r="352" spans="1:26" ht="25.5" customHeight="1" x14ac:dyDescent="0.3">
      <c r="A352" s="87"/>
      <c r="B352" s="87"/>
      <c r="C352" s="87"/>
      <c r="D352" s="87"/>
      <c r="E352" s="87"/>
      <c r="F352" s="87"/>
      <c r="G352" s="87"/>
      <c r="H352" s="87"/>
      <c r="I352" s="87"/>
      <c r="J352" s="87"/>
      <c r="K352" s="87"/>
      <c r="L352" s="87"/>
      <c r="M352" s="87"/>
      <c r="N352" s="87"/>
      <c r="O352" s="87"/>
      <c r="P352" s="87"/>
      <c r="Q352" s="87"/>
      <c r="R352" s="87"/>
      <c r="S352" s="87"/>
      <c r="T352" s="87"/>
      <c r="U352" s="87"/>
      <c r="V352" s="87"/>
      <c r="W352" s="87"/>
      <c r="X352" s="87"/>
      <c r="Y352" s="87"/>
      <c r="Z352" s="87"/>
    </row>
    <row r="353" spans="1:26" ht="25.5" customHeight="1" x14ac:dyDescent="0.3">
      <c r="A353" s="87"/>
      <c r="B353" s="87"/>
      <c r="C353" s="87"/>
      <c r="D353" s="87"/>
      <c r="E353" s="87"/>
      <c r="F353" s="87"/>
      <c r="G353" s="87"/>
      <c r="H353" s="87"/>
      <c r="I353" s="87"/>
      <c r="J353" s="87"/>
      <c r="K353" s="87"/>
      <c r="L353" s="87"/>
      <c r="M353" s="87"/>
      <c r="N353" s="87"/>
      <c r="O353" s="87"/>
      <c r="P353" s="87"/>
      <c r="Q353" s="87"/>
      <c r="R353" s="87"/>
      <c r="S353" s="87"/>
      <c r="T353" s="87"/>
      <c r="U353" s="87"/>
      <c r="V353" s="87"/>
      <c r="W353" s="87"/>
      <c r="X353" s="87"/>
      <c r="Y353" s="87"/>
      <c r="Z353" s="87"/>
    </row>
    <row r="354" spans="1:26" ht="25.5" customHeight="1" x14ac:dyDescent="0.3">
      <c r="A354" s="87"/>
      <c r="B354" s="87"/>
      <c r="C354" s="87"/>
      <c r="D354" s="87"/>
      <c r="E354" s="87"/>
      <c r="F354" s="87"/>
      <c r="G354" s="87"/>
      <c r="H354" s="87"/>
      <c r="I354" s="87"/>
      <c r="J354" s="87"/>
      <c r="K354" s="87"/>
      <c r="L354" s="87"/>
      <c r="M354" s="87"/>
      <c r="N354" s="87"/>
      <c r="O354" s="87"/>
      <c r="P354" s="87"/>
      <c r="Q354" s="87"/>
      <c r="R354" s="87"/>
      <c r="S354" s="87"/>
      <c r="T354" s="87"/>
      <c r="U354" s="87"/>
      <c r="V354" s="87"/>
      <c r="W354" s="87"/>
      <c r="X354" s="87"/>
      <c r="Y354" s="87"/>
      <c r="Z354" s="87"/>
    </row>
    <row r="355" spans="1:26" ht="25.5" customHeight="1" x14ac:dyDescent="0.3">
      <c r="A355" s="87"/>
      <c r="B355" s="87"/>
      <c r="C355" s="87"/>
      <c r="D355" s="87"/>
      <c r="E355" s="87"/>
      <c r="F355" s="87"/>
      <c r="G355" s="87"/>
      <c r="H355" s="87"/>
      <c r="I355" s="87"/>
      <c r="J355" s="87"/>
      <c r="K355" s="87"/>
      <c r="L355" s="87"/>
      <c r="M355" s="87"/>
      <c r="N355" s="87"/>
      <c r="O355" s="87"/>
      <c r="P355" s="87"/>
      <c r="Q355" s="87"/>
      <c r="R355" s="87"/>
      <c r="S355" s="87"/>
      <c r="T355" s="87"/>
      <c r="U355" s="87"/>
      <c r="V355" s="87"/>
      <c r="W355" s="87"/>
      <c r="X355" s="87"/>
      <c r="Y355" s="87"/>
      <c r="Z355" s="87"/>
    </row>
    <row r="356" spans="1:26" ht="25.5" customHeight="1" x14ac:dyDescent="0.3">
      <c r="A356" s="87"/>
      <c r="B356" s="87"/>
      <c r="C356" s="87"/>
      <c r="D356" s="87"/>
      <c r="E356" s="87"/>
      <c r="F356" s="87"/>
      <c r="G356" s="87"/>
      <c r="H356" s="87"/>
      <c r="I356" s="87"/>
      <c r="J356" s="87"/>
      <c r="K356" s="87"/>
      <c r="L356" s="87"/>
      <c r="M356" s="87"/>
      <c r="N356" s="87"/>
      <c r="O356" s="87"/>
      <c r="P356" s="87"/>
      <c r="Q356" s="87"/>
      <c r="R356" s="87"/>
      <c r="S356" s="87"/>
      <c r="T356" s="87"/>
      <c r="U356" s="87"/>
      <c r="V356" s="87"/>
      <c r="W356" s="87"/>
      <c r="X356" s="87"/>
      <c r="Y356" s="87"/>
      <c r="Z356" s="87"/>
    </row>
    <row r="357" spans="1:26" ht="25.5" customHeight="1" x14ac:dyDescent="0.3">
      <c r="A357" s="87"/>
      <c r="B357" s="87"/>
      <c r="C357" s="87"/>
      <c r="D357" s="87"/>
      <c r="E357" s="87"/>
      <c r="F357" s="87"/>
      <c r="G357" s="87"/>
      <c r="H357" s="87"/>
      <c r="I357" s="87"/>
      <c r="J357" s="87"/>
      <c r="K357" s="87"/>
      <c r="L357" s="87"/>
      <c r="M357" s="87"/>
      <c r="N357" s="87"/>
      <c r="O357" s="87"/>
      <c r="P357" s="87"/>
      <c r="Q357" s="87"/>
      <c r="R357" s="87"/>
      <c r="S357" s="87"/>
      <c r="T357" s="87"/>
      <c r="U357" s="87"/>
      <c r="V357" s="87"/>
      <c r="W357" s="87"/>
      <c r="X357" s="87"/>
      <c r="Y357" s="87"/>
      <c r="Z357" s="87"/>
    </row>
    <row r="358" spans="1:26" ht="25.5" customHeight="1" x14ac:dyDescent="0.3">
      <c r="A358" s="87"/>
      <c r="B358" s="87"/>
      <c r="C358" s="87"/>
      <c r="D358" s="87"/>
      <c r="E358" s="87"/>
      <c r="F358" s="87"/>
      <c r="G358" s="87"/>
      <c r="H358" s="87"/>
      <c r="I358" s="87"/>
      <c r="J358" s="87"/>
      <c r="K358" s="87"/>
      <c r="L358" s="87"/>
      <c r="M358" s="87"/>
      <c r="N358" s="87"/>
      <c r="O358" s="87"/>
      <c r="P358" s="87"/>
      <c r="Q358" s="87"/>
      <c r="R358" s="87"/>
      <c r="S358" s="87"/>
      <c r="T358" s="87"/>
      <c r="U358" s="87"/>
      <c r="V358" s="87"/>
      <c r="W358" s="87"/>
      <c r="X358" s="87"/>
      <c r="Y358" s="87"/>
      <c r="Z358" s="87"/>
    </row>
    <row r="359" spans="1:26" ht="25.5" customHeight="1" x14ac:dyDescent="0.3">
      <c r="A359" s="87"/>
      <c r="B359" s="87"/>
      <c r="C359" s="87"/>
      <c r="D359" s="87"/>
      <c r="E359" s="87"/>
      <c r="F359" s="87"/>
      <c r="G359" s="87"/>
      <c r="H359" s="87"/>
      <c r="I359" s="87"/>
      <c r="J359" s="87"/>
      <c r="K359" s="87"/>
      <c r="L359" s="87"/>
      <c r="M359" s="87"/>
      <c r="N359" s="87"/>
      <c r="O359" s="87"/>
      <c r="P359" s="87"/>
      <c r="Q359" s="87"/>
      <c r="R359" s="87"/>
      <c r="S359" s="87"/>
      <c r="T359" s="87"/>
      <c r="U359" s="87"/>
      <c r="V359" s="87"/>
      <c r="W359" s="87"/>
      <c r="X359" s="87"/>
      <c r="Y359" s="87"/>
      <c r="Z359" s="87"/>
    </row>
    <row r="360" spans="1:26" ht="25.5" customHeight="1" x14ac:dyDescent="0.3">
      <c r="A360" s="87"/>
      <c r="B360" s="87"/>
      <c r="C360" s="87"/>
      <c r="D360" s="87"/>
      <c r="E360" s="87"/>
      <c r="F360" s="87"/>
      <c r="G360" s="87"/>
      <c r="H360" s="87"/>
      <c r="I360" s="87"/>
      <c r="J360" s="87"/>
      <c r="K360" s="87"/>
      <c r="L360" s="87"/>
      <c r="M360" s="87"/>
      <c r="N360" s="87"/>
      <c r="O360" s="87"/>
      <c r="P360" s="87"/>
      <c r="Q360" s="87"/>
      <c r="R360" s="87"/>
      <c r="S360" s="87"/>
      <c r="T360" s="87"/>
      <c r="U360" s="87"/>
      <c r="V360" s="87"/>
      <c r="W360" s="87"/>
      <c r="X360" s="87"/>
      <c r="Y360" s="87"/>
      <c r="Z360" s="87"/>
    </row>
    <row r="361" spans="1:26" ht="25.5" customHeight="1" x14ac:dyDescent="0.3">
      <c r="A361" s="87"/>
      <c r="B361" s="87"/>
      <c r="C361" s="87"/>
      <c r="D361" s="87"/>
      <c r="E361" s="87"/>
      <c r="F361" s="87"/>
      <c r="G361" s="87"/>
      <c r="H361" s="87"/>
      <c r="I361" s="87"/>
      <c r="J361" s="87"/>
      <c r="K361" s="87"/>
      <c r="L361" s="87"/>
      <c r="M361" s="87"/>
      <c r="N361" s="87"/>
      <c r="O361" s="87"/>
      <c r="P361" s="87"/>
      <c r="Q361" s="87"/>
      <c r="R361" s="87"/>
      <c r="S361" s="87"/>
      <c r="T361" s="87"/>
      <c r="U361" s="87"/>
      <c r="V361" s="87"/>
      <c r="W361" s="87"/>
      <c r="X361" s="87"/>
      <c r="Y361" s="87"/>
      <c r="Z361" s="87"/>
    </row>
    <row r="362" spans="1:26" ht="25.5" customHeight="1" x14ac:dyDescent="0.3">
      <c r="A362" s="87"/>
      <c r="B362" s="87"/>
      <c r="C362" s="87"/>
      <c r="D362" s="87"/>
      <c r="E362" s="87"/>
      <c r="F362" s="87"/>
      <c r="G362" s="87"/>
      <c r="H362" s="87"/>
      <c r="I362" s="87"/>
      <c r="J362" s="87"/>
      <c r="K362" s="87"/>
      <c r="L362" s="87"/>
      <c r="M362" s="87"/>
      <c r="N362" s="87"/>
      <c r="O362" s="87"/>
      <c r="P362" s="87"/>
      <c r="Q362" s="87"/>
      <c r="R362" s="87"/>
      <c r="S362" s="87"/>
      <c r="T362" s="87"/>
      <c r="U362" s="87"/>
      <c r="V362" s="87"/>
      <c r="W362" s="87"/>
      <c r="X362" s="87"/>
      <c r="Y362" s="87"/>
      <c r="Z362" s="87"/>
    </row>
    <row r="363" spans="1:26" ht="25.5" customHeight="1" x14ac:dyDescent="0.3">
      <c r="A363" s="87"/>
      <c r="B363" s="87"/>
      <c r="C363" s="87"/>
      <c r="D363" s="87"/>
      <c r="E363" s="87"/>
      <c r="F363" s="87"/>
      <c r="G363" s="87"/>
      <c r="H363" s="87"/>
      <c r="I363" s="87"/>
      <c r="J363" s="87"/>
      <c r="K363" s="87"/>
      <c r="L363" s="87"/>
      <c r="M363" s="87"/>
      <c r="N363" s="87"/>
      <c r="O363" s="87"/>
      <c r="P363" s="87"/>
      <c r="Q363" s="87"/>
      <c r="R363" s="87"/>
      <c r="S363" s="87"/>
      <c r="T363" s="87"/>
      <c r="U363" s="87"/>
      <c r="V363" s="87"/>
      <c r="W363" s="87"/>
      <c r="X363" s="87"/>
      <c r="Y363" s="87"/>
      <c r="Z363" s="87"/>
    </row>
    <row r="364" spans="1:26" ht="25.5" customHeight="1" x14ac:dyDescent="0.3">
      <c r="A364" s="87"/>
      <c r="B364" s="87"/>
      <c r="C364" s="87"/>
      <c r="D364" s="87"/>
      <c r="E364" s="87"/>
      <c r="F364" s="87"/>
      <c r="G364" s="87"/>
      <c r="H364" s="87"/>
      <c r="I364" s="87"/>
      <c r="J364" s="87"/>
      <c r="K364" s="87"/>
      <c r="L364" s="87"/>
      <c r="M364" s="87"/>
      <c r="N364" s="87"/>
      <c r="O364" s="87"/>
      <c r="P364" s="87"/>
      <c r="Q364" s="87"/>
      <c r="R364" s="87"/>
      <c r="S364" s="87"/>
      <c r="T364" s="87"/>
      <c r="U364" s="87"/>
      <c r="V364" s="87"/>
      <c r="W364" s="87"/>
      <c r="X364" s="87"/>
      <c r="Y364" s="87"/>
      <c r="Z364" s="87"/>
    </row>
    <row r="365" spans="1:26" ht="25.5" customHeight="1" x14ac:dyDescent="0.3">
      <c r="A365" s="87"/>
      <c r="B365" s="87"/>
      <c r="C365" s="87"/>
      <c r="D365" s="87"/>
      <c r="E365" s="87"/>
      <c r="F365" s="87"/>
      <c r="G365" s="87"/>
      <c r="H365" s="87"/>
      <c r="I365" s="87"/>
      <c r="J365" s="87"/>
      <c r="K365" s="87"/>
      <c r="L365" s="87"/>
      <c r="M365" s="87"/>
      <c r="N365" s="87"/>
      <c r="O365" s="87"/>
      <c r="P365" s="87"/>
      <c r="Q365" s="87"/>
      <c r="R365" s="87"/>
      <c r="S365" s="87"/>
      <c r="T365" s="87"/>
      <c r="U365" s="87"/>
      <c r="V365" s="87"/>
      <c r="W365" s="87"/>
      <c r="X365" s="87"/>
      <c r="Y365" s="87"/>
      <c r="Z365" s="87"/>
    </row>
    <row r="366" spans="1:26" ht="25.5" customHeight="1" x14ac:dyDescent="0.3">
      <c r="A366" s="87"/>
      <c r="B366" s="87"/>
      <c r="C366" s="87"/>
      <c r="D366" s="87"/>
      <c r="E366" s="87"/>
      <c r="F366" s="87"/>
      <c r="G366" s="87"/>
      <c r="H366" s="87"/>
      <c r="I366" s="87"/>
      <c r="J366" s="87"/>
      <c r="K366" s="87"/>
      <c r="L366" s="87"/>
      <c r="M366" s="87"/>
      <c r="N366" s="87"/>
      <c r="O366" s="87"/>
      <c r="P366" s="87"/>
      <c r="Q366" s="87"/>
      <c r="R366" s="87"/>
      <c r="S366" s="87"/>
      <c r="T366" s="87"/>
      <c r="U366" s="87"/>
      <c r="V366" s="87"/>
      <c r="W366" s="87"/>
      <c r="X366" s="87"/>
      <c r="Y366" s="87"/>
      <c r="Z366" s="87"/>
    </row>
    <row r="367" spans="1:26" ht="25.5" customHeight="1" x14ac:dyDescent="0.3">
      <c r="A367" s="87"/>
      <c r="B367" s="87"/>
      <c r="C367" s="87"/>
      <c r="D367" s="87"/>
      <c r="E367" s="87"/>
      <c r="F367" s="87"/>
      <c r="G367" s="87"/>
      <c r="H367" s="87"/>
      <c r="I367" s="87"/>
      <c r="J367" s="87"/>
      <c r="K367" s="87"/>
      <c r="L367" s="87"/>
      <c r="M367" s="87"/>
      <c r="N367" s="87"/>
      <c r="O367" s="87"/>
      <c r="P367" s="87"/>
      <c r="Q367" s="87"/>
      <c r="R367" s="87"/>
      <c r="S367" s="87"/>
      <c r="T367" s="87"/>
      <c r="U367" s="87"/>
      <c r="V367" s="87"/>
      <c r="W367" s="87"/>
      <c r="X367" s="87"/>
      <c r="Y367" s="87"/>
      <c r="Z367" s="87"/>
    </row>
    <row r="368" spans="1:26" ht="25.5" customHeight="1" x14ac:dyDescent="0.3">
      <c r="A368" s="87"/>
      <c r="B368" s="87"/>
      <c r="C368" s="87"/>
      <c r="D368" s="87"/>
      <c r="E368" s="87"/>
      <c r="F368" s="87"/>
      <c r="G368" s="87"/>
      <c r="H368" s="87"/>
      <c r="I368" s="87"/>
      <c r="J368" s="87"/>
      <c r="K368" s="87"/>
      <c r="L368" s="87"/>
      <c r="M368" s="87"/>
      <c r="N368" s="87"/>
      <c r="O368" s="87"/>
      <c r="P368" s="87"/>
      <c r="Q368" s="87"/>
      <c r="R368" s="87"/>
      <c r="S368" s="87"/>
      <c r="T368" s="87"/>
      <c r="U368" s="87"/>
      <c r="V368" s="87"/>
      <c r="W368" s="87"/>
      <c r="X368" s="87"/>
      <c r="Y368" s="87"/>
      <c r="Z368" s="87"/>
    </row>
    <row r="369" spans="1:26" ht="25.5" customHeight="1" x14ac:dyDescent="0.3">
      <c r="A369" s="87"/>
      <c r="B369" s="87"/>
      <c r="C369" s="87"/>
      <c r="D369" s="87"/>
      <c r="E369" s="87"/>
      <c r="F369" s="87"/>
      <c r="G369" s="87"/>
      <c r="H369" s="87"/>
      <c r="I369" s="87"/>
      <c r="J369" s="87"/>
      <c r="K369" s="87"/>
      <c r="L369" s="87"/>
      <c r="M369" s="87"/>
      <c r="N369" s="87"/>
      <c r="O369" s="87"/>
      <c r="P369" s="87"/>
      <c r="Q369" s="87"/>
      <c r="R369" s="87"/>
      <c r="S369" s="87"/>
      <c r="T369" s="87"/>
      <c r="U369" s="87"/>
      <c r="V369" s="87"/>
      <c r="W369" s="87"/>
      <c r="X369" s="87"/>
      <c r="Y369" s="87"/>
      <c r="Z369" s="87"/>
    </row>
    <row r="370" spans="1:26" ht="25.5" customHeight="1" x14ac:dyDescent="0.3">
      <c r="A370" s="87"/>
      <c r="B370" s="87"/>
      <c r="C370" s="87"/>
      <c r="D370" s="87"/>
      <c r="E370" s="87"/>
      <c r="F370" s="87"/>
      <c r="G370" s="87"/>
      <c r="H370" s="87"/>
      <c r="I370" s="87"/>
      <c r="J370" s="87"/>
      <c r="K370" s="87"/>
      <c r="L370" s="87"/>
      <c r="M370" s="87"/>
      <c r="N370" s="87"/>
      <c r="O370" s="87"/>
      <c r="P370" s="87"/>
      <c r="Q370" s="87"/>
      <c r="R370" s="87"/>
      <c r="S370" s="87"/>
      <c r="T370" s="87"/>
      <c r="U370" s="87"/>
      <c r="V370" s="87"/>
      <c r="W370" s="87"/>
      <c r="X370" s="87"/>
      <c r="Y370" s="87"/>
      <c r="Z370" s="87"/>
    </row>
    <row r="371" spans="1:26" ht="25.5" customHeight="1" x14ac:dyDescent="0.3">
      <c r="A371" s="87"/>
      <c r="B371" s="87"/>
      <c r="C371" s="87"/>
      <c r="D371" s="87"/>
      <c r="E371" s="87"/>
      <c r="F371" s="87"/>
      <c r="G371" s="87"/>
      <c r="H371" s="87"/>
      <c r="I371" s="87"/>
      <c r="J371" s="87"/>
      <c r="K371" s="87"/>
      <c r="L371" s="87"/>
      <c r="M371" s="87"/>
      <c r="N371" s="87"/>
      <c r="O371" s="87"/>
      <c r="P371" s="87"/>
      <c r="Q371" s="87"/>
      <c r="R371" s="87"/>
      <c r="S371" s="87"/>
      <c r="T371" s="87"/>
      <c r="U371" s="87"/>
      <c r="V371" s="87"/>
      <c r="W371" s="87"/>
      <c r="X371" s="87"/>
      <c r="Y371" s="87"/>
      <c r="Z371" s="87"/>
    </row>
    <row r="372" spans="1:26" ht="25.5" customHeight="1" x14ac:dyDescent="0.3">
      <c r="A372" s="87"/>
      <c r="B372" s="87"/>
      <c r="C372" s="87"/>
      <c r="D372" s="87"/>
      <c r="E372" s="87"/>
      <c r="F372" s="87"/>
      <c r="G372" s="87"/>
      <c r="H372" s="87"/>
      <c r="I372" s="87"/>
      <c r="J372" s="87"/>
      <c r="K372" s="87"/>
      <c r="L372" s="87"/>
      <c r="M372" s="87"/>
      <c r="N372" s="87"/>
      <c r="O372" s="87"/>
      <c r="P372" s="87"/>
      <c r="Q372" s="87"/>
      <c r="R372" s="87"/>
      <c r="S372" s="87"/>
      <c r="T372" s="87"/>
      <c r="U372" s="87"/>
      <c r="V372" s="87"/>
      <c r="W372" s="87"/>
      <c r="X372" s="87"/>
      <c r="Y372" s="87"/>
      <c r="Z372" s="87"/>
    </row>
    <row r="373" spans="1:26" ht="25.5" customHeight="1" x14ac:dyDescent="0.3">
      <c r="A373" s="87"/>
      <c r="B373" s="87"/>
      <c r="C373" s="87"/>
      <c r="D373" s="87"/>
      <c r="E373" s="87"/>
      <c r="F373" s="87"/>
      <c r="G373" s="87"/>
      <c r="H373" s="87"/>
      <c r="I373" s="87"/>
      <c r="J373" s="87"/>
      <c r="K373" s="87"/>
      <c r="L373" s="87"/>
      <c r="M373" s="87"/>
      <c r="N373" s="87"/>
      <c r="O373" s="87"/>
      <c r="P373" s="87"/>
      <c r="Q373" s="87"/>
      <c r="R373" s="87"/>
      <c r="S373" s="87"/>
      <c r="T373" s="87"/>
      <c r="U373" s="87"/>
      <c r="V373" s="87"/>
      <c r="W373" s="87"/>
      <c r="X373" s="87"/>
      <c r="Y373" s="87"/>
      <c r="Z373" s="87"/>
    </row>
    <row r="374" spans="1:26" ht="25.5" customHeight="1" x14ac:dyDescent="0.3">
      <c r="A374" s="87"/>
      <c r="B374" s="87"/>
      <c r="C374" s="87"/>
      <c r="D374" s="87"/>
      <c r="E374" s="87"/>
      <c r="F374" s="87"/>
      <c r="G374" s="87"/>
      <c r="H374" s="87"/>
      <c r="I374" s="87"/>
      <c r="J374" s="87"/>
      <c r="K374" s="87"/>
      <c r="L374" s="87"/>
      <c r="M374" s="87"/>
      <c r="N374" s="87"/>
      <c r="O374" s="87"/>
      <c r="P374" s="87"/>
      <c r="Q374" s="87"/>
      <c r="R374" s="87"/>
      <c r="S374" s="87"/>
      <c r="T374" s="87"/>
      <c r="U374" s="87"/>
      <c r="V374" s="87"/>
      <c r="W374" s="87"/>
      <c r="X374" s="87"/>
      <c r="Y374" s="87"/>
      <c r="Z374" s="87"/>
    </row>
    <row r="375" spans="1:26" ht="25.5" customHeight="1" x14ac:dyDescent="0.3">
      <c r="A375" s="87"/>
      <c r="B375" s="87"/>
      <c r="C375" s="87"/>
      <c r="D375" s="87"/>
      <c r="E375" s="87"/>
      <c r="F375" s="87"/>
      <c r="G375" s="87"/>
      <c r="H375" s="87"/>
      <c r="I375" s="87"/>
      <c r="J375" s="87"/>
      <c r="K375" s="87"/>
      <c r="L375" s="87"/>
      <c r="M375" s="87"/>
      <c r="N375" s="87"/>
      <c r="O375" s="87"/>
      <c r="P375" s="87"/>
      <c r="Q375" s="87"/>
      <c r="R375" s="87"/>
      <c r="S375" s="87"/>
      <c r="T375" s="87"/>
      <c r="U375" s="87"/>
      <c r="V375" s="87"/>
      <c r="W375" s="87"/>
      <c r="X375" s="87"/>
      <c r="Y375" s="87"/>
      <c r="Z375" s="87"/>
    </row>
    <row r="376" spans="1:26" ht="25.5" customHeight="1" x14ac:dyDescent="0.3">
      <c r="A376" s="87"/>
      <c r="B376" s="87"/>
      <c r="C376" s="87"/>
      <c r="D376" s="87"/>
      <c r="E376" s="87"/>
      <c r="F376" s="87"/>
      <c r="G376" s="87"/>
      <c r="H376" s="87"/>
      <c r="I376" s="87"/>
      <c r="J376" s="87"/>
      <c r="K376" s="87"/>
      <c r="L376" s="87"/>
      <c r="M376" s="87"/>
      <c r="N376" s="87"/>
      <c r="O376" s="87"/>
      <c r="P376" s="87"/>
      <c r="Q376" s="87"/>
      <c r="R376" s="87"/>
      <c r="S376" s="87"/>
      <c r="T376" s="87"/>
      <c r="U376" s="87"/>
      <c r="V376" s="87"/>
      <c r="W376" s="87"/>
      <c r="X376" s="87"/>
      <c r="Y376" s="87"/>
      <c r="Z376" s="87"/>
    </row>
    <row r="377" spans="1:26" ht="25.5" customHeight="1" x14ac:dyDescent="0.3">
      <c r="A377" s="87"/>
      <c r="B377" s="87"/>
      <c r="C377" s="87"/>
      <c r="D377" s="87"/>
      <c r="E377" s="87"/>
      <c r="F377" s="87"/>
      <c r="G377" s="87"/>
      <c r="H377" s="87"/>
      <c r="I377" s="87"/>
      <c r="J377" s="87"/>
      <c r="K377" s="87"/>
      <c r="L377" s="87"/>
      <c r="M377" s="87"/>
      <c r="N377" s="87"/>
      <c r="O377" s="87"/>
      <c r="P377" s="87"/>
      <c r="Q377" s="87"/>
      <c r="R377" s="87"/>
      <c r="S377" s="87"/>
      <c r="T377" s="87"/>
      <c r="U377" s="87"/>
      <c r="V377" s="87"/>
      <c r="W377" s="87"/>
      <c r="X377" s="87"/>
      <c r="Y377" s="87"/>
      <c r="Z377" s="87"/>
    </row>
    <row r="378" spans="1:26" ht="25.5" customHeight="1" x14ac:dyDescent="0.3">
      <c r="A378" s="87"/>
      <c r="B378" s="87"/>
      <c r="C378" s="87"/>
      <c r="D378" s="87"/>
      <c r="E378" s="87"/>
      <c r="F378" s="87"/>
      <c r="G378" s="87"/>
      <c r="H378" s="87"/>
      <c r="I378" s="87"/>
      <c r="J378" s="87"/>
      <c r="K378" s="87"/>
      <c r="L378" s="87"/>
      <c r="M378" s="87"/>
      <c r="N378" s="87"/>
      <c r="O378" s="87"/>
      <c r="P378" s="87"/>
      <c r="Q378" s="87"/>
      <c r="R378" s="87"/>
      <c r="S378" s="87"/>
      <c r="T378" s="87"/>
      <c r="U378" s="87"/>
      <c r="V378" s="87"/>
      <c r="W378" s="87"/>
      <c r="X378" s="87"/>
      <c r="Y378" s="87"/>
      <c r="Z378" s="87"/>
    </row>
    <row r="379" spans="1:26" ht="25.5" customHeight="1" x14ac:dyDescent="0.3">
      <c r="A379" s="87"/>
      <c r="B379" s="87"/>
      <c r="C379" s="87"/>
      <c r="D379" s="87"/>
      <c r="E379" s="87"/>
      <c r="F379" s="87"/>
      <c r="G379" s="87"/>
      <c r="H379" s="87"/>
      <c r="I379" s="87"/>
      <c r="J379" s="87"/>
      <c r="K379" s="87"/>
      <c r="L379" s="87"/>
      <c r="M379" s="87"/>
      <c r="N379" s="87"/>
      <c r="O379" s="87"/>
      <c r="P379" s="87"/>
      <c r="Q379" s="87"/>
      <c r="R379" s="87"/>
      <c r="S379" s="87"/>
      <c r="T379" s="87"/>
      <c r="U379" s="87"/>
      <c r="V379" s="87"/>
      <c r="W379" s="87"/>
      <c r="X379" s="87"/>
      <c r="Y379" s="87"/>
      <c r="Z379" s="87"/>
    </row>
    <row r="380" spans="1:26" ht="25.5" customHeight="1" x14ac:dyDescent="0.3">
      <c r="A380" s="87"/>
      <c r="B380" s="87"/>
      <c r="C380" s="87"/>
      <c r="D380" s="87"/>
      <c r="E380" s="87"/>
      <c r="F380" s="87"/>
      <c r="G380" s="87"/>
      <c r="H380" s="87"/>
      <c r="I380" s="87"/>
      <c r="J380" s="87"/>
      <c r="K380" s="87"/>
      <c r="L380" s="87"/>
      <c r="M380" s="87"/>
      <c r="N380" s="87"/>
      <c r="O380" s="87"/>
      <c r="P380" s="87"/>
      <c r="Q380" s="87"/>
      <c r="R380" s="87"/>
      <c r="S380" s="87"/>
      <c r="T380" s="87"/>
      <c r="U380" s="87"/>
      <c r="V380" s="87"/>
      <c r="W380" s="87"/>
      <c r="X380" s="87"/>
      <c r="Y380" s="87"/>
      <c r="Z380" s="87"/>
    </row>
    <row r="381" spans="1:26" ht="25.5" customHeight="1" x14ac:dyDescent="0.3">
      <c r="A381" s="87"/>
      <c r="B381" s="87"/>
      <c r="C381" s="87"/>
      <c r="D381" s="87"/>
      <c r="E381" s="87"/>
      <c r="F381" s="87"/>
      <c r="G381" s="87"/>
      <c r="H381" s="87"/>
      <c r="I381" s="87"/>
      <c r="J381" s="87"/>
      <c r="K381" s="87"/>
      <c r="L381" s="87"/>
      <c r="M381" s="87"/>
      <c r="N381" s="87"/>
      <c r="O381" s="87"/>
      <c r="P381" s="87"/>
      <c r="Q381" s="87"/>
      <c r="R381" s="87"/>
      <c r="S381" s="87"/>
      <c r="T381" s="87"/>
      <c r="U381" s="87"/>
      <c r="V381" s="87"/>
      <c r="W381" s="87"/>
      <c r="X381" s="87"/>
      <c r="Y381" s="87"/>
      <c r="Z381" s="87"/>
    </row>
    <row r="382" spans="1:26" ht="25.5" customHeight="1" x14ac:dyDescent="0.3">
      <c r="A382" s="87"/>
      <c r="B382" s="87"/>
      <c r="C382" s="87"/>
      <c r="D382" s="87"/>
      <c r="E382" s="87"/>
      <c r="F382" s="87"/>
      <c r="G382" s="87"/>
      <c r="H382" s="87"/>
      <c r="I382" s="87"/>
      <c r="J382" s="87"/>
      <c r="K382" s="87"/>
      <c r="L382" s="87"/>
      <c r="M382" s="87"/>
      <c r="N382" s="87"/>
      <c r="O382" s="87"/>
      <c r="P382" s="87"/>
      <c r="Q382" s="87"/>
      <c r="R382" s="87"/>
      <c r="S382" s="87"/>
      <c r="T382" s="87"/>
      <c r="U382" s="87"/>
      <c r="V382" s="87"/>
      <c r="W382" s="87"/>
      <c r="X382" s="87"/>
      <c r="Y382" s="87"/>
      <c r="Z382" s="87"/>
    </row>
    <row r="383" spans="1:26" ht="25.5" customHeight="1" x14ac:dyDescent="0.3">
      <c r="A383" s="87"/>
      <c r="B383" s="87"/>
      <c r="C383" s="87"/>
      <c r="D383" s="87"/>
      <c r="E383" s="87"/>
      <c r="F383" s="87"/>
      <c r="G383" s="87"/>
      <c r="H383" s="87"/>
      <c r="I383" s="87"/>
      <c r="J383" s="87"/>
      <c r="K383" s="87"/>
      <c r="L383" s="87"/>
      <c r="M383" s="87"/>
      <c r="N383" s="87"/>
      <c r="O383" s="87"/>
      <c r="P383" s="87"/>
      <c r="Q383" s="87"/>
      <c r="R383" s="87"/>
      <c r="S383" s="87"/>
      <c r="T383" s="87"/>
      <c r="U383" s="87"/>
      <c r="V383" s="87"/>
      <c r="W383" s="87"/>
      <c r="X383" s="87"/>
      <c r="Y383" s="87"/>
      <c r="Z383" s="87"/>
    </row>
    <row r="384" spans="1:26" ht="25.5" customHeight="1" x14ac:dyDescent="0.3">
      <c r="A384" s="87"/>
      <c r="B384" s="87"/>
      <c r="C384" s="87"/>
      <c r="D384" s="87"/>
      <c r="E384" s="87"/>
      <c r="F384" s="87"/>
      <c r="G384" s="87"/>
      <c r="H384" s="87"/>
      <c r="I384" s="87"/>
      <c r="J384" s="87"/>
      <c r="K384" s="87"/>
      <c r="L384" s="87"/>
      <c r="M384" s="87"/>
      <c r="N384" s="87"/>
      <c r="O384" s="87"/>
      <c r="P384" s="87"/>
      <c r="Q384" s="87"/>
      <c r="R384" s="87"/>
      <c r="S384" s="87"/>
      <c r="T384" s="87"/>
      <c r="U384" s="87"/>
      <c r="V384" s="87"/>
      <c r="W384" s="87"/>
      <c r="X384" s="87"/>
      <c r="Y384" s="87"/>
      <c r="Z384" s="87"/>
    </row>
    <row r="385" spans="1:26" ht="25.5" customHeight="1" x14ac:dyDescent="0.3">
      <c r="A385" s="87"/>
      <c r="B385" s="87"/>
      <c r="C385" s="87"/>
      <c r="D385" s="87"/>
      <c r="E385" s="87"/>
      <c r="F385" s="87"/>
      <c r="G385" s="87"/>
      <c r="H385" s="87"/>
      <c r="I385" s="87"/>
      <c r="J385" s="87"/>
      <c r="K385" s="87"/>
      <c r="L385" s="87"/>
      <c r="M385" s="87"/>
      <c r="N385" s="87"/>
      <c r="O385" s="87"/>
      <c r="P385" s="87"/>
      <c r="Q385" s="87"/>
      <c r="R385" s="87"/>
      <c r="S385" s="87"/>
      <c r="T385" s="87"/>
      <c r="U385" s="87"/>
      <c r="V385" s="87"/>
      <c r="W385" s="87"/>
      <c r="X385" s="87"/>
      <c r="Y385" s="87"/>
      <c r="Z385" s="87"/>
    </row>
    <row r="386" spans="1:26" ht="25.5" customHeight="1" x14ac:dyDescent="0.3">
      <c r="A386" s="87"/>
      <c r="B386" s="87"/>
      <c r="C386" s="87"/>
      <c r="D386" s="87"/>
      <c r="E386" s="87"/>
      <c r="F386" s="87"/>
      <c r="G386" s="87"/>
      <c r="H386" s="87"/>
      <c r="I386" s="87"/>
      <c r="J386" s="87"/>
      <c r="K386" s="87"/>
      <c r="L386" s="87"/>
      <c r="M386" s="87"/>
      <c r="N386" s="87"/>
      <c r="O386" s="87"/>
      <c r="P386" s="87"/>
      <c r="Q386" s="87"/>
      <c r="R386" s="87"/>
      <c r="S386" s="87"/>
      <c r="T386" s="87"/>
      <c r="U386" s="87"/>
      <c r="V386" s="87"/>
      <c r="W386" s="87"/>
      <c r="X386" s="87"/>
      <c r="Y386" s="87"/>
      <c r="Z386" s="87"/>
    </row>
    <row r="387" spans="1:26" ht="25.5" customHeight="1" x14ac:dyDescent="0.3">
      <c r="A387" s="87"/>
      <c r="B387" s="87"/>
      <c r="C387" s="87"/>
      <c r="D387" s="87"/>
      <c r="E387" s="87"/>
      <c r="F387" s="87"/>
      <c r="G387" s="87"/>
      <c r="H387" s="87"/>
      <c r="I387" s="87"/>
      <c r="J387" s="87"/>
      <c r="K387" s="87"/>
      <c r="L387" s="87"/>
      <c r="M387" s="87"/>
      <c r="N387" s="87"/>
      <c r="O387" s="87"/>
      <c r="P387" s="87"/>
      <c r="Q387" s="87"/>
      <c r="R387" s="87"/>
      <c r="S387" s="87"/>
      <c r="T387" s="87"/>
      <c r="U387" s="87"/>
      <c r="V387" s="87"/>
      <c r="W387" s="87"/>
      <c r="X387" s="87"/>
      <c r="Y387" s="87"/>
      <c r="Z387" s="87"/>
    </row>
    <row r="388" spans="1:26" ht="25.5" customHeight="1" x14ac:dyDescent="0.3">
      <c r="A388" s="87"/>
      <c r="B388" s="87"/>
      <c r="C388" s="87"/>
      <c r="D388" s="87"/>
      <c r="E388" s="87"/>
      <c r="F388" s="87"/>
      <c r="G388" s="87"/>
      <c r="H388" s="87"/>
      <c r="I388" s="87"/>
      <c r="J388" s="87"/>
      <c r="K388" s="87"/>
      <c r="L388" s="87"/>
      <c r="M388" s="87"/>
      <c r="N388" s="87"/>
      <c r="O388" s="87"/>
      <c r="P388" s="87"/>
      <c r="Q388" s="87"/>
      <c r="R388" s="87"/>
      <c r="S388" s="87"/>
      <c r="T388" s="87"/>
      <c r="U388" s="87"/>
      <c r="V388" s="87"/>
      <c r="W388" s="87"/>
      <c r="X388" s="87"/>
      <c r="Y388" s="87"/>
      <c r="Z388" s="87"/>
    </row>
    <row r="389" spans="1:26" ht="25.5" customHeight="1" x14ac:dyDescent="0.3">
      <c r="A389" s="87"/>
      <c r="B389" s="87"/>
      <c r="C389" s="87"/>
      <c r="D389" s="87"/>
      <c r="E389" s="87"/>
      <c r="F389" s="87"/>
      <c r="G389" s="87"/>
      <c r="H389" s="87"/>
      <c r="I389" s="87"/>
      <c r="J389" s="87"/>
      <c r="K389" s="87"/>
      <c r="L389" s="87"/>
      <c r="M389" s="87"/>
      <c r="N389" s="87"/>
      <c r="O389" s="87"/>
      <c r="P389" s="87"/>
      <c r="Q389" s="87"/>
      <c r="R389" s="87"/>
      <c r="S389" s="87"/>
      <c r="T389" s="87"/>
      <c r="U389" s="87"/>
      <c r="V389" s="87"/>
      <c r="W389" s="87"/>
      <c r="X389" s="87"/>
      <c r="Y389" s="87"/>
      <c r="Z389" s="87"/>
    </row>
    <row r="390" spans="1:26" ht="25.5" customHeight="1" x14ac:dyDescent="0.3">
      <c r="A390" s="87"/>
      <c r="B390" s="87"/>
      <c r="C390" s="87"/>
      <c r="D390" s="87"/>
      <c r="E390" s="87"/>
      <c r="F390" s="87"/>
      <c r="G390" s="87"/>
      <c r="H390" s="87"/>
      <c r="I390" s="87"/>
      <c r="J390" s="87"/>
      <c r="K390" s="87"/>
      <c r="L390" s="87"/>
      <c r="M390" s="87"/>
      <c r="N390" s="87"/>
      <c r="O390" s="87"/>
      <c r="P390" s="87"/>
      <c r="Q390" s="87"/>
      <c r="R390" s="87"/>
      <c r="S390" s="87"/>
      <c r="T390" s="87"/>
      <c r="U390" s="87"/>
      <c r="V390" s="87"/>
      <c r="W390" s="87"/>
      <c r="X390" s="87"/>
      <c r="Y390" s="87"/>
      <c r="Z390" s="87"/>
    </row>
    <row r="391" spans="1:26" ht="25.5" customHeight="1" x14ac:dyDescent="0.3">
      <c r="A391" s="87"/>
      <c r="B391" s="87"/>
      <c r="C391" s="87"/>
      <c r="D391" s="87"/>
      <c r="E391" s="87"/>
      <c r="F391" s="87"/>
      <c r="G391" s="87"/>
      <c r="H391" s="87"/>
      <c r="I391" s="87"/>
      <c r="J391" s="87"/>
      <c r="K391" s="87"/>
      <c r="L391" s="87"/>
      <c r="M391" s="87"/>
      <c r="N391" s="87"/>
      <c r="O391" s="87"/>
      <c r="P391" s="87"/>
      <c r="Q391" s="87"/>
      <c r="R391" s="87"/>
      <c r="S391" s="87"/>
      <c r="T391" s="87"/>
      <c r="U391" s="87"/>
      <c r="V391" s="87"/>
      <c r="W391" s="87"/>
      <c r="X391" s="87"/>
      <c r="Y391" s="87"/>
      <c r="Z391" s="87"/>
    </row>
    <row r="392" spans="1:26" ht="25.5" customHeight="1" x14ac:dyDescent="0.3">
      <c r="A392" s="87"/>
      <c r="B392" s="87"/>
      <c r="C392" s="87"/>
      <c r="D392" s="87"/>
      <c r="E392" s="87"/>
      <c r="F392" s="87"/>
      <c r="G392" s="87"/>
      <c r="H392" s="87"/>
      <c r="I392" s="87"/>
      <c r="J392" s="87"/>
      <c r="K392" s="87"/>
      <c r="L392" s="87"/>
      <c r="M392" s="87"/>
      <c r="N392" s="87"/>
      <c r="O392" s="87"/>
      <c r="P392" s="87"/>
      <c r="Q392" s="87"/>
      <c r="R392" s="87"/>
      <c r="S392" s="87"/>
      <c r="T392" s="87"/>
      <c r="U392" s="87"/>
      <c r="V392" s="87"/>
      <c r="W392" s="87"/>
      <c r="X392" s="87"/>
      <c r="Y392" s="87"/>
      <c r="Z392" s="87"/>
    </row>
    <row r="393" spans="1:26" ht="25.5" customHeight="1" x14ac:dyDescent="0.3">
      <c r="A393" s="87"/>
      <c r="B393" s="87"/>
      <c r="C393" s="87"/>
      <c r="D393" s="87"/>
      <c r="E393" s="87"/>
      <c r="F393" s="87"/>
      <c r="G393" s="87"/>
      <c r="H393" s="87"/>
      <c r="I393" s="87"/>
      <c r="J393" s="87"/>
      <c r="K393" s="87"/>
      <c r="L393" s="87"/>
      <c r="M393" s="87"/>
      <c r="N393" s="87"/>
      <c r="O393" s="87"/>
      <c r="P393" s="87"/>
      <c r="Q393" s="87"/>
      <c r="R393" s="87"/>
      <c r="S393" s="87"/>
      <c r="T393" s="87"/>
      <c r="U393" s="87"/>
      <c r="V393" s="87"/>
      <c r="W393" s="87"/>
      <c r="X393" s="87"/>
      <c r="Y393" s="87"/>
      <c r="Z393" s="87"/>
    </row>
    <row r="394" spans="1:26" ht="25.5" customHeight="1" x14ac:dyDescent="0.3">
      <c r="A394" s="87"/>
      <c r="B394" s="87"/>
      <c r="C394" s="87"/>
      <c r="D394" s="87"/>
      <c r="E394" s="87"/>
      <c r="F394" s="87"/>
      <c r="G394" s="87"/>
      <c r="H394" s="87"/>
      <c r="I394" s="87"/>
      <c r="J394" s="87"/>
      <c r="K394" s="87"/>
      <c r="L394" s="87"/>
      <c r="M394" s="87"/>
      <c r="N394" s="87"/>
      <c r="O394" s="87"/>
      <c r="P394" s="87"/>
      <c r="Q394" s="87"/>
      <c r="R394" s="87"/>
      <c r="S394" s="87"/>
      <c r="T394" s="87"/>
      <c r="U394" s="87"/>
      <c r="V394" s="87"/>
      <c r="W394" s="87"/>
      <c r="X394" s="87"/>
      <c r="Y394" s="87"/>
      <c r="Z394" s="87"/>
    </row>
    <row r="395" spans="1:26" ht="25.5" customHeight="1" x14ac:dyDescent="0.3">
      <c r="A395" s="87"/>
      <c r="B395" s="87"/>
      <c r="C395" s="87"/>
      <c r="D395" s="87"/>
      <c r="E395" s="87"/>
      <c r="F395" s="87"/>
      <c r="G395" s="87"/>
      <c r="H395" s="87"/>
      <c r="I395" s="87"/>
      <c r="J395" s="87"/>
      <c r="K395" s="87"/>
      <c r="L395" s="87"/>
      <c r="M395" s="87"/>
      <c r="N395" s="87"/>
      <c r="O395" s="87"/>
      <c r="P395" s="87"/>
      <c r="Q395" s="87"/>
      <c r="R395" s="87"/>
      <c r="S395" s="87"/>
      <c r="T395" s="87"/>
      <c r="U395" s="87"/>
      <c r="V395" s="87"/>
      <c r="W395" s="87"/>
      <c r="X395" s="87"/>
      <c r="Y395" s="87"/>
      <c r="Z395" s="87"/>
    </row>
    <row r="396" spans="1:26" ht="25.5" customHeight="1" x14ac:dyDescent="0.3">
      <c r="A396" s="87"/>
      <c r="B396" s="87"/>
      <c r="C396" s="87"/>
      <c r="D396" s="87"/>
      <c r="E396" s="87"/>
      <c r="F396" s="87"/>
      <c r="G396" s="87"/>
      <c r="H396" s="87"/>
      <c r="I396" s="87"/>
      <c r="J396" s="87"/>
      <c r="K396" s="87"/>
      <c r="L396" s="87"/>
      <c r="M396" s="87"/>
      <c r="N396" s="87"/>
      <c r="O396" s="87"/>
      <c r="P396" s="87"/>
      <c r="Q396" s="87"/>
      <c r="R396" s="87"/>
      <c r="S396" s="87"/>
      <c r="T396" s="87"/>
      <c r="U396" s="87"/>
      <c r="V396" s="87"/>
      <c r="W396" s="87"/>
      <c r="X396" s="87"/>
      <c r="Y396" s="87"/>
      <c r="Z396" s="87"/>
    </row>
    <row r="397" spans="1:26" ht="25.5" customHeight="1" x14ac:dyDescent="0.3">
      <c r="A397" s="87"/>
      <c r="B397" s="87"/>
      <c r="C397" s="87"/>
      <c r="D397" s="87"/>
      <c r="E397" s="87"/>
      <c r="F397" s="87"/>
      <c r="G397" s="87"/>
      <c r="H397" s="87"/>
      <c r="I397" s="87"/>
      <c r="J397" s="87"/>
      <c r="K397" s="87"/>
      <c r="L397" s="87"/>
      <c r="M397" s="87"/>
      <c r="N397" s="87"/>
      <c r="O397" s="87"/>
      <c r="P397" s="87"/>
      <c r="Q397" s="87"/>
      <c r="R397" s="87"/>
      <c r="S397" s="87"/>
      <c r="T397" s="87"/>
      <c r="U397" s="87"/>
      <c r="V397" s="87"/>
      <c r="W397" s="87"/>
      <c r="X397" s="87"/>
      <c r="Y397" s="87"/>
      <c r="Z397" s="87"/>
    </row>
    <row r="398" spans="1:26" ht="25.5" customHeight="1" x14ac:dyDescent="0.3">
      <c r="A398" s="87"/>
      <c r="B398" s="87"/>
      <c r="C398" s="87"/>
      <c r="D398" s="87"/>
      <c r="E398" s="87"/>
      <c r="F398" s="87"/>
      <c r="G398" s="87"/>
      <c r="H398" s="87"/>
      <c r="I398" s="87"/>
      <c r="J398" s="87"/>
      <c r="K398" s="87"/>
      <c r="L398" s="87"/>
      <c r="M398" s="87"/>
      <c r="N398" s="87"/>
      <c r="O398" s="87"/>
      <c r="P398" s="87"/>
      <c r="Q398" s="87"/>
      <c r="R398" s="87"/>
      <c r="S398" s="87"/>
      <c r="T398" s="87"/>
      <c r="U398" s="87"/>
      <c r="V398" s="87"/>
      <c r="W398" s="87"/>
      <c r="X398" s="87"/>
      <c r="Y398" s="87"/>
      <c r="Z398" s="87"/>
    </row>
    <row r="399" spans="1:26" ht="25.5" customHeight="1" x14ac:dyDescent="0.3">
      <c r="A399" s="87"/>
      <c r="B399" s="87"/>
      <c r="C399" s="87"/>
      <c r="D399" s="87"/>
      <c r="E399" s="87"/>
      <c r="F399" s="87"/>
      <c r="G399" s="87"/>
      <c r="H399" s="87"/>
      <c r="I399" s="87"/>
      <c r="J399" s="87"/>
      <c r="K399" s="87"/>
      <c r="L399" s="87"/>
      <c r="M399" s="87"/>
      <c r="N399" s="87"/>
      <c r="O399" s="87"/>
      <c r="P399" s="87"/>
      <c r="Q399" s="87"/>
      <c r="R399" s="87"/>
      <c r="S399" s="87"/>
      <c r="T399" s="87"/>
      <c r="U399" s="87"/>
      <c r="V399" s="87"/>
      <c r="W399" s="87"/>
      <c r="X399" s="87"/>
      <c r="Y399" s="87"/>
      <c r="Z399" s="87"/>
    </row>
    <row r="400" spans="1:26" ht="25.5" customHeight="1" x14ac:dyDescent="0.3">
      <c r="A400" s="87"/>
      <c r="B400" s="87"/>
      <c r="C400" s="87"/>
      <c r="D400" s="87"/>
      <c r="E400" s="87"/>
      <c r="F400" s="87"/>
      <c r="G400" s="87"/>
      <c r="H400" s="87"/>
      <c r="I400" s="87"/>
      <c r="J400" s="87"/>
      <c r="K400" s="87"/>
      <c r="L400" s="87"/>
      <c r="M400" s="87"/>
      <c r="N400" s="87"/>
      <c r="O400" s="87"/>
      <c r="P400" s="87"/>
      <c r="Q400" s="87"/>
      <c r="R400" s="87"/>
      <c r="S400" s="87"/>
      <c r="T400" s="87"/>
      <c r="U400" s="87"/>
      <c r="V400" s="87"/>
      <c r="W400" s="87"/>
      <c r="X400" s="87"/>
      <c r="Y400" s="87"/>
      <c r="Z400" s="87"/>
    </row>
    <row r="401" spans="1:26" ht="25.5" customHeight="1" x14ac:dyDescent="0.3">
      <c r="A401" s="87"/>
      <c r="B401" s="87"/>
      <c r="C401" s="87"/>
      <c r="D401" s="87"/>
      <c r="E401" s="87"/>
      <c r="F401" s="87"/>
      <c r="G401" s="87"/>
      <c r="H401" s="87"/>
      <c r="I401" s="87"/>
      <c r="J401" s="87"/>
      <c r="K401" s="87"/>
      <c r="L401" s="87"/>
      <c r="M401" s="87"/>
      <c r="N401" s="87"/>
      <c r="O401" s="87"/>
      <c r="P401" s="87"/>
      <c r="Q401" s="87"/>
      <c r="R401" s="87"/>
      <c r="S401" s="87"/>
      <c r="T401" s="87"/>
      <c r="U401" s="87"/>
      <c r="V401" s="87"/>
      <c r="W401" s="87"/>
      <c r="X401" s="87"/>
      <c r="Y401" s="87"/>
      <c r="Z401" s="87"/>
    </row>
    <row r="402" spans="1:26" ht="25.5" customHeight="1" x14ac:dyDescent="0.3">
      <c r="A402" s="87"/>
      <c r="B402" s="87"/>
      <c r="C402" s="87"/>
      <c r="D402" s="87"/>
      <c r="E402" s="87"/>
      <c r="F402" s="87"/>
      <c r="G402" s="87"/>
      <c r="H402" s="87"/>
      <c r="I402" s="87"/>
      <c r="J402" s="87"/>
      <c r="K402" s="87"/>
      <c r="L402" s="87"/>
      <c r="M402" s="87"/>
      <c r="N402" s="87"/>
      <c r="O402" s="87"/>
      <c r="P402" s="87"/>
      <c r="Q402" s="87"/>
      <c r="R402" s="87"/>
      <c r="S402" s="87"/>
      <c r="T402" s="87"/>
      <c r="U402" s="87"/>
      <c r="V402" s="87"/>
      <c r="W402" s="87"/>
      <c r="X402" s="87"/>
      <c r="Y402" s="87"/>
      <c r="Z402" s="87"/>
    </row>
    <row r="403" spans="1:26" ht="25.5" customHeight="1" x14ac:dyDescent="0.3">
      <c r="A403" s="87"/>
      <c r="B403" s="87"/>
      <c r="C403" s="87"/>
      <c r="D403" s="87"/>
      <c r="E403" s="87"/>
      <c r="F403" s="87"/>
      <c r="G403" s="87"/>
      <c r="H403" s="87"/>
      <c r="I403" s="87"/>
      <c r="J403" s="87"/>
      <c r="K403" s="87"/>
      <c r="L403" s="87"/>
      <c r="M403" s="87"/>
      <c r="N403" s="87"/>
      <c r="O403" s="87"/>
      <c r="P403" s="87"/>
      <c r="Q403" s="87"/>
      <c r="R403" s="87"/>
      <c r="S403" s="87"/>
      <c r="T403" s="87"/>
      <c r="U403" s="87"/>
      <c r="V403" s="87"/>
      <c r="W403" s="87"/>
      <c r="X403" s="87"/>
      <c r="Y403" s="87"/>
      <c r="Z403" s="87"/>
    </row>
    <row r="404" spans="1:26" ht="25.5" customHeight="1" x14ac:dyDescent="0.3">
      <c r="A404" s="87"/>
      <c r="B404" s="87"/>
      <c r="C404" s="87"/>
      <c r="D404" s="87"/>
      <c r="E404" s="87"/>
      <c r="F404" s="87"/>
      <c r="G404" s="87"/>
      <c r="H404" s="87"/>
      <c r="I404" s="87"/>
      <c r="J404" s="87"/>
      <c r="K404" s="87"/>
      <c r="L404" s="87"/>
      <c r="M404" s="87"/>
      <c r="N404" s="87"/>
      <c r="O404" s="87"/>
      <c r="P404" s="87"/>
      <c r="Q404" s="87"/>
      <c r="R404" s="87"/>
      <c r="S404" s="87"/>
      <c r="T404" s="87"/>
      <c r="U404" s="87"/>
      <c r="V404" s="87"/>
      <c r="W404" s="87"/>
      <c r="X404" s="87"/>
      <c r="Y404" s="87"/>
      <c r="Z404" s="87"/>
    </row>
    <row r="405" spans="1:26" ht="25.5" customHeight="1" x14ac:dyDescent="0.3">
      <c r="A405" s="87"/>
      <c r="B405" s="87"/>
      <c r="C405" s="87"/>
      <c r="D405" s="87"/>
      <c r="E405" s="87"/>
      <c r="F405" s="87"/>
      <c r="G405" s="87"/>
      <c r="H405" s="87"/>
      <c r="I405" s="87"/>
      <c r="J405" s="87"/>
      <c r="K405" s="87"/>
      <c r="L405" s="87"/>
      <c r="M405" s="87"/>
      <c r="N405" s="87"/>
      <c r="O405" s="87"/>
      <c r="P405" s="87"/>
      <c r="Q405" s="87"/>
      <c r="R405" s="87"/>
      <c r="S405" s="87"/>
      <c r="T405" s="87"/>
      <c r="U405" s="87"/>
      <c r="V405" s="87"/>
      <c r="W405" s="87"/>
      <c r="X405" s="87"/>
      <c r="Y405" s="87"/>
      <c r="Z405" s="87"/>
    </row>
    <row r="406" spans="1:26" ht="25.5" customHeight="1" x14ac:dyDescent="0.3">
      <c r="A406" s="87"/>
      <c r="B406" s="87"/>
      <c r="C406" s="87"/>
      <c r="D406" s="87"/>
      <c r="E406" s="87"/>
      <c r="F406" s="87"/>
      <c r="G406" s="87"/>
      <c r="H406" s="87"/>
      <c r="I406" s="87"/>
      <c r="J406" s="87"/>
      <c r="K406" s="87"/>
      <c r="L406" s="87"/>
      <c r="M406" s="87"/>
      <c r="N406" s="87"/>
      <c r="O406" s="87"/>
      <c r="P406" s="87"/>
      <c r="Q406" s="87"/>
      <c r="R406" s="87"/>
      <c r="S406" s="87"/>
      <c r="T406" s="87"/>
      <c r="U406" s="87"/>
      <c r="V406" s="87"/>
      <c r="W406" s="87"/>
      <c r="X406" s="87"/>
      <c r="Y406" s="87"/>
      <c r="Z406" s="87"/>
    </row>
    <row r="407" spans="1:26" ht="25.5" customHeight="1" x14ac:dyDescent="0.3">
      <c r="A407" s="87"/>
      <c r="B407" s="87"/>
      <c r="C407" s="87"/>
      <c r="D407" s="87"/>
      <c r="E407" s="87"/>
      <c r="F407" s="87"/>
      <c r="G407" s="87"/>
      <c r="H407" s="87"/>
      <c r="I407" s="87"/>
      <c r="J407" s="87"/>
      <c r="K407" s="87"/>
      <c r="L407" s="87"/>
      <c r="M407" s="87"/>
      <c r="N407" s="87"/>
      <c r="O407" s="87"/>
      <c r="P407" s="87"/>
      <c r="Q407" s="87"/>
      <c r="R407" s="87"/>
      <c r="S407" s="87"/>
      <c r="T407" s="87"/>
      <c r="U407" s="87"/>
      <c r="V407" s="87"/>
      <c r="W407" s="87"/>
      <c r="X407" s="87"/>
      <c r="Y407" s="87"/>
      <c r="Z407" s="87"/>
    </row>
    <row r="408" spans="1:26" ht="25.5" customHeight="1" x14ac:dyDescent="0.3">
      <c r="A408" s="87"/>
      <c r="B408" s="87"/>
      <c r="C408" s="87"/>
      <c r="D408" s="87"/>
      <c r="E408" s="87"/>
      <c r="F408" s="87"/>
      <c r="G408" s="87"/>
      <c r="H408" s="87"/>
      <c r="I408" s="87"/>
      <c r="J408" s="87"/>
      <c r="K408" s="87"/>
      <c r="L408" s="87"/>
      <c r="M408" s="87"/>
      <c r="N408" s="87"/>
      <c r="O408" s="87"/>
      <c r="P408" s="87"/>
      <c r="Q408" s="87"/>
      <c r="R408" s="87"/>
      <c r="S408" s="87"/>
      <c r="T408" s="87"/>
      <c r="U408" s="87"/>
      <c r="V408" s="87"/>
      <c r="W408" s="87"/>
      <c r="X408" s="87"/>
      <c r="Y408" s="87"/>
      <c r="Z408" s="87"/>
    </row>
    <row r="409" spans="1:26" ht="25.5" customHeight="1" x14ac:dyDescent="0.3">
      <c r="A409" s="87"/>
      <c r="B409" s="87"/>
      <c r="C409" s="87"/>
      <c r="D409" s="87"/>
      <c r="E409" s="87"/>
      <c r="F409" s="87"/>
      <c r="G409" s="87"/>
      <c r="H409" s="87"/>
      <c r="I409" s="87"/>
      <c r="J409" s="87"/>
      <c r="K409" s="87"/>
      <c r="L409" s="87"/>
      <c r="M409" s="87"/>
      <c r="N409" s="87"/>
      <c r="O409" s="87"/>
      <c r="P409" s="87"/>
      <c r="Q409" s="87"/>
      <c r="R409" s="87"/>
      <c r="S409" s="87"/>
      <c r="T409" s="87"/>
      <c r="U409" s="87"/>
      <c r="V409" s="87"/>
      <c r="W409" s="87"/>
      <c r="X409" s="87"/>
      <c r="Y409" s="87"/>
      <c r="Z409" s="87"/>
    </row>
    <row r="410" spans="1:26" ht="25.5" customHeight="1" x14ac:dyDescent="0.3">
      <c r="A410" s="87"/>
      <c r="B410" s="87"/>
      <c r="C410" s="87"/>
      <c r="D410" s="87"/>
      <c r="E410" s="87"/>
      <c r="F410" s="87"/>
      <c r="G410" s="87"/>
      <c r="H410" s="87"/>
      <c r="I410" s="87"/>
      <c r="J410" s="87"/>
      <c r="K410" s="87"/>
      <c r="L410" s="87"/>
      <c r="M410" s="87"/>
      <c r="N410" s="87"/>
      <c r="O410" s="87"/>
      <c r="P410" s="87"/>
      <c r="Q410" s="87"/>
      <c r="R410" s="87"/>
      <c r="S410" s="87"/>
      <c r="T410" s="87"/>
      <c r="U410" s="87"/>
      <c r="V410" s="87"/>
      <c r="W410" s="87"/>
      <c r="X410" s="87"/>
      <c r="Y410" s="87"/>
      <c r="Z410" s="87"/>
    </row>
    <row r="411" spans="1:26" ht="25.5" customHeight="1" x14ac:dyDescent="0.3">
      <c r="A411" s="87"/>
      <c r="B411" s="87"/>
      <c r="C411" s="87"/>
      <c r="D411" s="87"/>
      <c r="E411" s="87"/>
      <c r="F411" s="87"/>
      <c r="G411" s="87"/>
      <c r="H411" s="87"/>
      <c r="I411" s="87"/>
      <c r="J411" s="87"/>
      <c r="K411" s="87"/>
      <c r="L411" s="87"/>
      <c r="M411" s="87"/>
      <c r="N411" s="87"/>
      <c r="O411" s="87"/>
      <c r="P411" s="87"/>
      <c r="Q411" s="87"/>
      <c r="R411" s="87"/>
      <c r="S411" s="87"/>
      <c r="T411" s="87"/>
      <c r="U411" s="87"/>
      <c r="V411" s="87"/>
      <c r="W411" s="87"/>
      <c r="X411" s="87"/>
      <c r="Y411" s="87"/>
      <c r="Z411" s="87"/>
    </row>
    <row r="412" spans="1:26" ht="25.5" customHeight="1" x14ac:dyDescent="0.3">
      <c r="A412" s="87"/>
      <c r="B412" s="87"/>
      <c r="C412" s="87"/>
      <c r="D412" s="87"/>
      <c r="E412" s="87"/>
      <c r="F412" s="87"/>
      <c r="G412" s="87"/>
      <c r="H412" s="87"/>
      <c r="I412" s="87"/>
      <c r="J412" s="87"/>
      <c r="K412" s="87"/>
      <c r="L412" s="87"/>
      <c r="M412" s="87"/>
      <c r="N412" s="87"/>
      <c r="O412" s="87"/>
      <c r="P412" s="87"/>
      <c r="Q412" s="87"/>
      <c r="R412" s="87"/>
      <c r="S412" s="87"/>
      <c r="T412" s="87"/>
      <c r="U412" s="87"/>
      <c r="V412" s="87"/>
      <c r="W412" s="87"/>
      <c r="X412" s="87"/>
      <c r="Y412" s="87"/>
      <c r="Z412" s="87"/>
    </row>
    <row r="413" spans="1:26" ht="25.5" customHeight="1" x14ac:dyDescent="0.3">
      <c r="A413" s="87"/>
      <c r="B413" s="87"/>
      <c r="C413" s="87"/>
      <c r="D413" s="87"/>
      <c r="E413" s="87"/>
      <c r="F413" s="87"/>
      <c r="G413" s="87"/>
      <c r="H413" s="87"/>
      <c r="I413" s="87"/>
      <c r="J413" s="87"/>
      <c r="K413" s="87"/>
      <c r="L413" s="87"/>
      <c r="M413" s="87"/>
      <c r="N413" s="87"/>
      <c r="O413" s="87"/>
      <c r="P413" s="87"/>
      <c r="Q413" s="87"/>
      <c r="R413" s="87"/>
      <c r="S413" s="87"/>
      <c r="T413" s="87"/>
      <c r="U413" s="87"/>
      <c r="V413" s="87"/>
      <c r="W413" s="87"/>
      <c r="X413" s="87"/>
      <c r="Y413" s="87"/>
      <c r="Z413" s="87"/>
    </row>
    <row r="414" spans="1:26" ht="25.5" customHeight="1" x14ac:dyDescent="0.3">
      <c r="A414" s="87"/>
      <c r="B414" s="87"/>
      <c r="C414" s="87"/>
      <c r="D414" s="87"/>
      <c r="E414" s="87"/>
      <c r="F414" s="87"/>
      <c r="G414" s="87"/>
      <c r="H414" s="87"/>
      <c r="I414" s="87"/>
      <c r="J414" s="87"/>
      <c r="K414" s="87"/>
      <c r="L414" s="87"/>
      <c r="M414" s="87"/>
      <c r="N414" s="87"/>
      <c r="O414" s="87"/>
      <c r="P414" s="87"/>
      <c r="Q414" s="87"/>
      <c r="R414" s="87"/>
      <c r="S414" s="87"/>
      <c r="T414" s="87"/>
      <c r="U414" s="87"/>
      <c r="V414" s="87"/>
      <c r="W414" s="87"/>
      <c r="X414" s="87"/>
      <c r="Y414" s="87"/>
      <c r="Z414" s="87"/>
    </row>
    <row r="415" spans="1:26" ht="25.5" customHeight="1" x14ac:dyDescent="0.3">
      <c r="A415" s="87"/>
      <c r="B415" s="87"/>
      <c r="C415" s="87"/>
      <c r="D415" s="87"/>
      <c r="E415" s="87"/>
      <c r="F415" s="87"/>
      <c r="G415" s="87"/>
      <c r="H415" s="87"/>
      <c r="I415" s="87"/>
      <c r="J415" s="87"/>
      <c r="K415" s="87"/>
      <c r="L415" s="87"/>
      <c r="M415" s="87"/>
      <c r="N415" s="87"/>
      <c r="O415" s="87"/>
      <c r="P415" s="87"/>
      <c r="Q415" s="87"/>
      <c r="R415" s="87"/>
      <c r="S415" s="87"/>
      <c r="T415" s="87"/>
      <c r="U415" s="87"/>
      <c r="V415" s="87"/>
      <c r="W415" s="87"/>
      <c r="X415" s="87"/>
      <c r="Y415" s="87"/>
      <c r="Z415" s="87"/>
    </row>
    <row r="416" spans="1:26" ht="25.5" customHeight="1" x14ac:dyDescent="0.3">
      <c r="A416" s="87"/>
      <c r="B416" s="87"/>
      <c r="C416" s="87"/>
      <c r="D416" s="87"/>
      <c r="E416" s="87"/>
      <c r="F416" s="87"/>
      <c r="G416" s="87"/>
      <c r="H416" s="87"/>
      <c r="I416" s="87"/>
      <c r="J416" s="87"/>
      <c r="K416" s="87"/>
      <c r="L416" s="87"/>
      <c r="M416" s="87"/>
      <c r="N416" s="87"/>
      <c r="O416" s="87"/>
      <c r="P416" s="87"/>
      <c r="Q416" s="87"/>
      <c r="R416" s="87"/>
      <c r="S416" s="87"/>
      <c r="T416" s="87"/>
      <c r="U416" s="87"/>
      <c r="V416" s="87"/>
      <c r="W416" s="87"/>
      <c r="X416" s="87"/>
      <c r="Y416" s="87"/>
      <c r="Z416" s="87"/>
    </row>
    <row r="417" spans="1:26" ht="25.5" customHeight="1" x14ac:dyDescent="0.3">
      <c r="A417" s="87"/>
      <c r="B417" s="87"/>
      <c r="C417" s="87"/>
      <c r="D417" s="87"/>
      <c r="E417" s="87"/>
      <c r="F417" s="87"/>
      <c r="G417" s="87"/>
      <c r="H417" s="87"/>
      <c r="I417" s="87"/>
      <c r="J417" s="87"/>
      <c r="K417" s="87"/>
      <c r="L417" s="87"/>
      <c r="M417" s="87"/>
      <c r="N417" s="87"/>
      <c r="O417" s="87"/>
      <c r="P417" s="87"/>
      <c r="Q417" s="87"/>
      <c r="R417" s="87"/>
      <c r="S417" s="87"/>
      <c r="T417" s="87"/>
      <c r="U417" s="87"/>
      <c r="V417" s="87"/>
      <c r="W417" s="87"/>
      <c r="X417" s="87"/>
      <c r="Y417" s="87"/>
      <c r="Z417" s="87"/>
    </row>
    <row r="418" spans="1:26" ht="25.5" customHeight="1" x14ac:dyDescent="0.3">
      <c r="A418" s="87"/>
      <c r="B418" s="87"/>
      <c r="C418" s="87"/>
      <c r="D418" s="87"/>
      <c r="E418" s="87"/>
      <c r="F418" s="87"/>
      <c r="G418" s="87"/>
      <c r="H418" s="87"/>
      <c r="I418" s="87"/>
      <c r="J418" s="87"/>
      <c r="K418" s="87"/>
      <c r="L418" s="87"/>
      <c r="M418" s="87"/>
      <c r="N418" s="87"/>
      <c r="O418" s="87"/>
      <c r="P418" s="87"/>
      <c r="Q418" s="87"/>
      <c r="R418" s="87"/>
      <c r="S418" s="87"/>
      <c r="T418" s="87"/>
      <c r="U418" s="87"/>
      <c r="V418" s="87"/>
      <c r="W418" s="87"/>
      <c r="X418" s="87"/>
      <c r="Y418" s="87"/>
      <c r="Z418" s="87"/>
    </row>
    <row r="419" spans="1:26" ht="25.5" customHeight="1" x14ac:dyDescent="0.3">
      <c r="A419" s="87"/>
      <c r="B419" s="87"/>
      <c r="C419" s="87"/>
      <c r="D419" s="87"/>
      <c r="E419" s="87"/>
      <c r="F419" s="87"/>
      <c r="G419" s="87"/>
      <c r="H419" s="87"/>
      <c r="I419" s="87"/>
      <c r="J419" s="87"/>
      <c r="K419" s="87"/>
      <c r="L419" s="87"/>
      <c r="M419" s="87"/>
      <c r="N419" s="87"/>
      <c r="O419" s="87"/>
      <c r="P419" s="87"/>
      <c r="Q419" s="87"/>
      <c r="R419" s="87"/>
      <c r="S419" s="87"/>
      <c r="T419" s="87"/>
      <c r="U419" s="87"/>
      <c r="V419" s="87"/>
      <c r="W419" s="87"/>
      <c r="X419" s="87"/>
      <c r="Y419" s="87"/>
      <c r="Z419" s="87"/>
    </row>
    <row r="420" spans="1:26" ht="25.5" customHeight="1" x14ac:dyDescent="0.3">
      <c r="A420" s="87"/>
      <c r="B420" s="87"/>
      <c r="C420" s="87"/>
      <c r="D420" s="87"/>
      <c r="E420" s="87"/>
      <c r="F420" s="87"/>
      <c r="G420" s="87"/>
      <c r="H420" s="87"/>
      <c r="I420" s="87"/>
      <c r="J420" s="87"/>
      <c r="K420" s="87"/>
      <c r="L420" s="87"/>
      <c r="M420" s="87"/>
      <c r="N420" s="87"/>
      <c r="O420" s="87"/>
      <c r="P420" s="87"/>
      <c r="Q420" s="87"/>
      <c r="R420" s="87"/>
      <c r="S420" s="87"/>
      <c r="T420" s="87"/>
      <c r="U420" s="87"/>
      <c r="V420" s="87"/>
      <c r="W420" s="87"/>
      <c r="X420" s="87"/>
      <c r="Y420" s="87"/>
      <c r="Z420" s="87"/>
    </row>
    <row r="421" spans="1:26" ht="25.5" customHeight="1" x14ac:dyDescent="0.3">
      <c r="A421" s="87"/>
      <c r="B421" s="87"/>
      <c r="C421" s="87"/>
      <c r="D421" s="87"/>
      <c r="E421" s="87"/>
      <c r="F421" s="87"/>
      <c r="G421" s="87"/>
      <c r="H421" s="87"/>
      <c r="I421" s="87"/>
      <c r="J421" s="87"/>
      <c r="K421" s="87"/>
      <c r="L421" s="87"/>
      <c r="M421" s="87"/>
      <c r="N421" s="87"/>
      <c r="O421" s="87"/>
      <c r="P421" s="87"/>
      <c r="Q421" s="87"/>
      <c r="R421" s="87"/>
      <c r="S421" s="87"/>
      <c r="T421" s="87"/>
      <c r="U421" s="87"/>
      <c r="V421" s="87"/>
      <c r="W421" s="87"/>
      <c r="X421" s="87"/>
      <c r="Y421" s="87"/>
      <c r="Z421" s="87"/>
    </row>
    <row r="422" spans="1:26" ht="25.5" customHeight="1" x14ac:dyDescent="0.3">
      <c r="A422" s="87"/>
      <c r="B422" s="87"/>
      <c r="C422" s="87"/>
      <c r="D422" s="87"/>
      <c r="E422" s="87"/>
      <c r="F422" s="87"/>
      <c r="G422" s="87"/>
      <c r="H422" s="87"/>
      <c r="I422" s="87"/>
      <c r="J422" s="87"/>
      <c r="K422" s="87"/>
      <c r="L422" s="87"/>
      <c r="M422" s="87"/>
      <c r="N422" s="87"/>
      <c r="O422" s="87"/>
      <c r="P422" s="87"/>
      <c r="Q422" s="87"/>
      <c r="R422" s="87"/>
      <c r="S422" s="87"/>
      <c r="T422" s="87"/>
      <c r="U422" s="87"/>
      <c r="V422" s="87"/>
      <c r="W422" s="87"/>
      <c r="X422" s="87"/>
      <c r="Y422" s="87"/>
      <c r="Z422" s="87"/>
    </row>
    <row r="423" spans="1:26" ht="25.5" customHeight="1" x14ac:dyDescent="0.3">
      <c r="A423" s="87"/>
      <c r="B423" s="87"/>
      <c r="C423" s="87"/>
      <c r="D423" s="87"/>
      <c r="E423" s="87"/>
      <c r="F423" s="87"/>
      <c r="G423" s="87"/>
      <c r="H423" s="87"/>
      <c r="I423" s="87"/>
      <c r="J423" s="87"/>
      <c r="K423" s="87"/>
      <c r="L423" s="87"/>
      <c r="M423" s="87"/>
      <c r="N423" s="87"/>
      <c r="O423" s="87"/>
      <c r="P423" s="87"/>
      <c r="Q423" s="87"/>
      <c r="R423" s="87"/>
      <c r="S423" s="87"/>
      <c r="T423" s="87"/>
      <c r="U423" s="87"/>
      <c r="V423" s="87"/>
      <c r="W423" s="87"/>
      <c r="X423" s="87"/>
      <c r="Y423" s="87"/>
      <c r="Z423" s="87"/>
    </row>
    <row r="424" spans="1:26" ht="25.5" customHeight="1" x14ac:dyDescent="0.3">
      <c r="A424" s="87"/>
      <c r="B424" s="87"/>
      <c r="C424" s="87"/>
      <c r="D424" s="87"/>
      <c r="E424" s="87"/>
      <c r="F424" s="87"/>
      <c r="G424" s="87"/>
      <c r="H424" s="87"/>
      <c r="I424" s="87"/>
      <c r="J424" s="87"/>
      <c r="K424" s="87"/>
      <c r="L424" s="87"/>
      <c r="M424" s="87"/>
      <c r="N424" s="87"/>
      <c r="O424" s="87"/>
      <c r="P424" s="87"/>
      <c r="Q424" s="87"/>
      <c r="R424" s="87"/>
      <c r="S424" s="87"/>
      <c r="T424" s="87"/>
      <c r="U424" s="87"/>
      <c r="V424" s="87"/>
      <c r="W424" s="87"/>
      <c r="X424" s="87"/>
      <c r="Y424" s="87"/>
      <c r="Z424" s="87"/>
    </row>
    <row r="425" spans="1:26" ht="25.5" customHeight="1" x14ac:dyDescent="0.3">
      <c r="A425" s="87"/>
      <c r="B425" s="87"/>
      <c r="C425" s="87"/>
      <c r="D425" s="87"/>
      <c r="E425" s="87"/>
      <c r="F425" s="87"/>
      <c r="G425" s="87"/>
      <c r="H425" s="87"/>
      <c r="I425" s="87"/>
      <c r="J425" s="87"/>
      <c r="K425" s="87"/>
      <c r="L425" s="87"/>
      <c r="M425" s="87"/>
      <c r="N425" s="87"/>
      <c r="O425" s="87"/>
      <c r="P425" s="87"/>
      <c r="Q425" s="87"/>
      <c r="R425" s="87"/>
      <c r="S425" s="87"/>
      <c r="T425" s="87"/>
      <c r="U425" s="87"/>
      <c r="V425" s="87"/>
      <c r="W425" s="87"/>
      <c r="X425" s="87"/>
      <c r="Y425" s="87"/>
      <c r="Z425" s="87"/>
    </row>
    <row r="426" spans="1:26" ht="25.5" customHeight="1" x14ac:dyDescent="0.3">
      <c r="A426" s="87"/>
      <c r="B426" s="87"/>
      <c r="C426" s="87"/>
      <c r="D426" s="87"/>
      <c r="E426" s="87"/>
      <c r="F426" s="87"/>
      <c r="G426" s="87"/>
      <c r="H426" s="87"/>
      <c r="I426" s="87"/>
      <c r="J426" s="87"/>
      <c r="K426" s="87"/>
      <c r="L426" s="87"/>
      <c r="M426" s="87"/>
      <c r="N426" s="87"/>
      <c r="O426" s="87"/>
      <c r="P426" s="87"/>
      <c r="Q426" s="87"/>
      <c r="R426" s="87"/>
      <c r="S426" s="87"/>
      <c r="T426" s="87"/>
      <c r="U426" s="87"/>
      <c r="V426" s="87"/>
      <c r="W426" s="87"/>
      <c r="X426" s="87"/>
      <c r="Y426" s="87"/>
      <c r="Z426" s="87"/>
    </row>
    <row r="427" spans="1:26" ht="25.5" customHeight="1" x14ac:dyDescent="0.3">
      <c r="A427" s="87"/>
      <c r="B427" s="87"/>
      <c r="C427" s="87"/>
      <c r="D427" s="87"/>
      <c r="E427" s="87"/>
      <c r="F427" s="87"/>
      <c r="G427" s="87"/>
      <c r="H427" s="87"/>
      <c r="I427" s="87"/>
      <c r="J427" s="87"/>
      <c r="K427" s="87"/>
      <c r="L427" s="87"/>
      <c r="M427" s="87"/>
      <c r="N427" s="87"/>
      <c r="O427" s="87"/>
      <c r="P427" s="87"/>
      <c r="Q427" s="87"/>
      <c r="R427" s="87"/>
      <c r="S427" s="87"/>
      <c r="T427" s="87"/>
      <c r="U427" s="87"/>
      <c r="V427" s="87"/>
      <c r="W427" s="87"/>
      <c r="X427" s="87"/>
      <c r="Y427" s="87"/>
      <c r="Z427" s="87"/>
    </row>
    <row r="428" spans="1:26" ht="25.5" customHeight="1" x14ac:dyDescent="0.3">
      <c r="A428" s="87"/>
      <c r="B428" s="87"/>
      <c r="C428" s="87"/>
      <c r="D428" s="87"/>
      <c r="E428" s="87"/>
      <c r="F428" s="87"/>
      <c r="G428" s="87"/>
      <c r="H428" s="87"/>
      <c r="I428" s="87"/>
      <c r="J428" s="87"/>
      <c r="K428" s="87"/>
      <c r="L428" s="87"/>
      <c r="M428" s="87"/>
      <c r="N428" s="87"/>
      <c r="O428" s="87"/>
      <c r="P428" s="87"/>
      <c r="Q428" s="87"/>
      <c r="R428" s="87"/>
      <c r="S428" s="87"/>
      <c r="T428" s="87"/>
      <c r="U428" s="87"/>
      <c r="V428" s="87"/>
      <c r="W428" s="87"/>
      <c r="X428" s="87"/>
      <c r="Y428" s="87"/>
      <c r="Z428" s="87"/>
    </row>
    <row r="429" spans="1:26" ht="25.5" customHeight="1" x14ac:dyDescent="0.3">
      <c r="A429" s="87"/>
      <c r="B429" s="87"/>
      <c r="C429" s="87"/>
      <c r="D429" s="87"/>
      <c r="E429" s="87"/>
      <c r="F429" s="87"/>
      <c r="G429" s="87"/>
      <c r="H429" s="87"/>
      <c r="I429" s="87"/>
      <c r="J429" s="87"/>
      <c r="K429" s="87"/>
      <c r="L429" s="87"/>
      <c r="M429" s="87"/>
      <c r="N429" s="87"/>
      <c r="O429" s="87"/>
      <c r="P429" s="87"/>
      <c r="Q429" s="87"/>
      <c r="R429" s="87"/>
      <c r="S429" s="87"/>
      <c r="T429" s="87"/>
      <c r="U429" s="87"/>
      <c r="V429" s="87"/>
      <c r="W429" s="87"/>
      <c r="X429" s="87"/>
      <c r="Y429" s="87"/>
      <c r="Z429" s="87"/>
    </row>
    <row r="430" spans="1:26" ht="25.5" customHeight="1" x14ac:dyDescent="0.3">
      <c r="A430" s="87"/>
      <c r="B430" s="87"/>
      <c r="C430" s="87"/>
      <c r="D430" s="87"/>
      <c r="E430" s="87"/>
      <c r="F430" s="87"/>
      <c r="G430" s="87"/>
      <c r="H430" s="87"/>
      <c r="I430" s="87"/>
      <c r="J430" s="87"/>
      <c r="K430" s="87"/>
      <c r="L430" s="87"/>
      <c r="M430" s="87"/>
      <c r="N430" s="87"/>
      <c r="O430" s="87"/>
      <c r="P430" s="87"/>
      <c r="Q430" s="87"/>
      <c r="R430" s="87"/>
      <c r="S430" s="87"/>
      <c r="T430" s="87"/>
      <c r="U430" s="87"/>
      <c r="V430" s="87"/>
      <c r="W430" s="87"/>
      <c r="X430" s="87"/>
      <c r="Y430" s="87"/>
      <c r="Z430" s="87"/>
    </row>
    <row r="431" spans="1:26" ht="25.5" customHeight="1" x14ac:dyDescent="0.3">
      <c r="A431" s="87"/>
      <c r="B431" s="87"/>
      <c r="C431" s="87"/>
      <c r="D431" s="87"/>
      <c r="E431" s="87"/>
      <c r="F431" s="87"/>
      <c r="G431" s="87"/>
      <c r="H431" s="87"/>
      <c r="I431" s="87"/>
      <c r="J431" s="87"/>
      <c r="K431" s="87"/>
      <c r="L431" s="87"/>
      <c r="M431" s="87"/>
      <c r="N431" s="87"/>
      <c r="O431" s="87"/>
      <c r="P431" s="87"/>
      <c r="Q431" s="87"/>
      <c r="R431" s="87"/>
      <c r="S431" s="87"/>
      <c r="T431" s="87"/>
      <c r="U431" s="87"/>
      <c r="V431" s="87"/>
      <c r="W431" s="87"/>
      <c r="X431" s="87"/>
      <c r="Y431" s="87"/>
      <c r="Z431" s="87"/>
    </row>
    <row r="432" spans="1:26" ht="25.5" customHeight="1" x14ac:dyDescent="0.3">
      <c r="A432" s="87"/>
      <c r="B432" s="87"/>
      <c r="C432" s="87"/>
      <c r="D432" s="87"/>
      <c r="E432" s="87"/>
      <c r="F432" s="87"/>
      <c r="G432" s="87"/>
      <c r="H432" s="87"/>
      <c r="I432" s="87"/>
      <c r="J432" s="87"/>
      <c r="K432" s="87"/>
      <c r="L432" s="87"/>
      <c r="M432" s="87"/>
      <c r="N432" s="87"/>
      <c r="O432" s="87"/>
      <c r="P432" s="87"/>
      <c r="Q432" s="87"/>
      <c r="R432" s="87"/>
      <c r="S432" s="87"/>
      <c r="T432" s="87"/>
      <c r="U432" s="87"/>
      <c r="V432" s="87"/>
      <c r="W432" s="87"/>
      <c r="X432" s="87"/>
      <c r="Y432" s="87"/>
      <c r="Z432" s="87"/>
    </row>
    <row r="433" spans="1:26" ht="25.5" customHeight="1" x14ac:dyDescent="0.3">
      <c r="A433" s="87"/>
      <c r="B433" s="87"/>
      <c r="C433" s="87"/>
      <c r="D433" s="87"/>
      <c r="E433" s="87"/>
      <c r="F433" s="87"/>
      <c r="G433" s="87"/>
      <c r="H433" s="87"/>
      <c r="I433" s="87"/>
      <c r="J433" s="87"/>
      <c r="K433" s="87"/>
      <c r="L433" s="87"/>
      <c r="M433" s="87"/>
      <c r="N433" s="87"/>
      <c r="O433" s="87"/>
      <c r="P433" s="87"/>
      <c r="Q433" s="87"/>
      <c r="R433" s="87"/>
      <c r="S433" s="87"/>
      <c r="T433" s="87"/>
      <c r="U433" s="87"/>
      <c r="V433" s="87"/>
      <c r="W433" s="87"/>
      <c r="X433" s="87"/>
      <c r="Y433" s="87"/>
      <c r="Z433" s="87"/>
    </row>
    <row r="434" spans="1:26" ht="25.5" customHeight="1" x14ac:dyDescent="0.3">
      <c r="A434" s="87"/>
      <c r="B434" s="87"/>
      <c r="C434" s="87"/>
      <c r="D434" s="87"/>
      <c r="E434" s="87"/>
      <c r="F434" s="87"/>
      <c r="G434" s="87"/>
      <c r="H434" s="87"/>
      <c r="I434" s="87"/>
      <c r="J434" s="87"/>
      <c r="K434" s="87"/>
      <c r="L434" s="87"/>
      <c r="M434" s="87"/>
      <c r="N434" s="87"/>
      <c r="O434" s="87"/>
      <c r="P434" s="87"/>
      <c r="Q434" s="87"/>
      <c r="R434" s="87"/>
      <c r="S434" s="87"/>
      <c r="T434" s="87"/>
      <c r="U434" s="87"/>
      <c r="V434" s="87"/>
      <c r="W434" s="87"/>
      <c r="X434" s="87"/>
      <c r="Y434" s="87"/>
      <c r="Z434" s="87"/>
    </row>
    <row r="435" spans="1:26" ht="25.5" customHeight="1" x14ac:dyDescent="0.3">
      <c r="A435" s="87"/>
      <c r="B435" s="87"/>
      <c r="C435" s="87"/>
      <c r="D435" s="87"/>
      <c r="E435" s="87"/>
      <c r="F435" s="87"/>
      <c r="G435" s="87"/>
      <c r="H435" s="87"/>
      <c r="I435" s="87"/>
      <c r="J435" s="87"/>
      <c r="K435" s="87"/>
      <c r="L435" s="87"/>
      <c r="M435" s="87"/>
      <c r="N435" s="87"/>
      <c r="O435" s="87"/>
      <c r="P435" s="87"/>
      <c r="Q435" s="87"/>
      <c r="R435" s="87"/>
      <c r="S435" s="87"/>
      <c r="T435" s="87"/>
      <c r="U435" s="87"/>
      <c r="V435" s="87"/>
      <c r="W435" s="87"/>
      <c r="X435" s="87"/>
      <c r="Y435" s="87"/>
      <c r="Z435" s="87"/>
    </row>
    <row r="436" spans="1:26" ht="25.5" customHeight="1" x14ac:dyDescent="0.3">
      <c r="A436" s="87"/>
      <c r="B436" s="87"/>
      <c r="C436" s="87"/>
      <c r="D436" s="87"/>
      <c r="E436" s="87"/>
      <c r="F436" s="87"/>
      <c r="G436" s="87"/>
      <c r="H436" s="87"/>
      <c r="I436" s="87"/>
      <c r="J436" s="87"/>
      <c r="K436" s="87"/>
      <c r="L436" s="87"/>
      <c r="M436" s="87"/>
      <c r="N436" s="87"/>
      <c r="O436" s="87"/>
      <c r="P436" s="87"/>
      <c r="Q436" s="87"/>
      <c r="R436" s="87"/>
      <c r="S436" s="87"/>
      <c r="T436" s="87"/>
      <c r="U436" s="87"/>
      <c r="V436" s="87"/>
      <c r="W436" s="87"/>
      <c r="X436" s="87"/>
      <c r="Y436" s="87"/>
      <c r="Z436" s="87"/>
    </row>
    <row r="437" spans="1:26" ht="25.5" customHeight="1" x14ac:dyDescent="0.3">
      <c r="A437" s="87"/>
      <c r="B437" s="87"/>
      <c r="C437" s="87"/>
      <c r="D437" s="87"/>
      <c r="E437" s="87"/>
      <c r="F437" s="87"/>
      <c r="G437" s="87"/>
      <c r="H437" s="87"/>
      <c r="I437" s="87"/>
      <c r="J437" s="87"/>
      <c r="K437" s="87"/>
      <c r="L437" s="87"/>
      <c r="M437" s="87"/>
      <c r="N437" s="87"/>
      <c r="O437" s="87"/>
      <c r="P437" s="87"/>
      <c r="Q437" s="87"/>
      <c r="R437" s="87"/>
      <c r="S437" s="87"/>
      <c r="T437" s="87"/>
      <c r="U437" s="87"/>
      <c r="V437" s="87"/>
      <c r="W437" s="87"/>
      <c r="X437" s="87"/>
      <c r="Y437" s="87"/>
      <c r="Z437" s="87"/>
    </row>
    <row r="438" spans="1:26" ht="25.5" customHeight="1" x14ac:dyDescent="0.3">
      <c r="A438" s="87"/>
      <c r="B438" s="87"/>
      <c r="C438" s="87"/>
      <c r="D438" s="87"/>
      <c r="E438" s="87"/>
      <c r="F438" s="87"/>
      <c r="G438" s="87"/>
      <c r="H438" s="87"/>
      <c r="I438" s="87"/>
      <c r="J438" s="87"/>
      <c r="K438" s="87"/>
      <c r="L438" s="87"/>
      <c r="M438" s="87"/>
      <c r="N438" s="87"/>
      <c r="O438" s="87"/>
      <c r="P438" s="87"/>
      <c r="Q438" s="87"/>
      <c r="R438" s="87"/>
      <c r="S438" s="87"/>
      <c r="T438" s="87"/>
      <c r="U438" s="87"/>
      <c r="V438" s="87"/>
      <c r="W438" s="87"/>
      <c r="X438" s="87"/>
      <c r="Y438" s="87"/>
      <c r="Z438" s="87"/>
    </row>
    <row r="439" spans="1:26" ht="25.5" customHeight="1" x14ac:dyDescent="0.3">
      <c r="A439" s="87"/>
      <c r="B439" s="87"/>
      <c r="C439" s="87"/>
      <c r="D439" s="87"/>
      <c r="E439" s="87"/>
      <c r="F439" s="87"/>
      <c r="G439" s="87"/>
      <c r="H439" s="87"/>
      <c r="I439" s="87"/>
      <c r="J439" s="87"/>
      <c r="K439" s="87"/>
      <c r="L439" s="87"/>
      <c r="M439" s="87"/>
      <c r="N439" s="87"/>
      <c r="O439" s="87"/>
      <c r="P439" s="87"/>
      <c r="Q439" s="87"/>
      <c r="R439" s="87"/>
      <c r="S439" s="87"/>
      <c r="T439" s="87"/>
      <c r="U439" s="87"/>
      <c r="V439" s="87"/>
      <c r="W439" s="87"/>
      <c r="X439" s="87"/>
      <c r="Y439" s="87"/>
      <c r="Z439" s="87"/>
    </row>
    <row r="440" spans="1:26" ht="25.5" customHeight="1" x14ac:dyDescent="0.3">
      <c r="A440" s="87"/>
      <c r="B440" s="87"/>
      <c r="C440" s="87"/>
      <c r="D440" s="87"/>
      <c r="E440" s="87"/>
      <c r="F440" s="87"/>
      <c r="G440" s="87"/>
      <c r="H440" s="87"/>
      <c r="I440" s="87"/>
      <c r="J440" s="87"/>
      <c r="K440" s="87"/>
      <c r="L440" s="87"/>
      <c r="M440" s="87"/>
      <c r="N440" s="87"/>
      <c r="O440" s="87"/>
      <c r="P440" s="87"/>
      <c r="Q440" s="87"/>
      <c r="R440" s="87"/>
      <c r="S440" s="87"/>
      <c r="T440" s="87"/>
      <c r="U440" s="87"/>
      <c r="V440" s="87"/>
      <c r="W440" s="87"/>
      <c r="X440" s="87"/>
      <c r="Y440" s="87"/>
      <c r="Z440" s="87"/>
    </row>
    <row r="441" spans="1:26" ht="25.5" customHeight="1" x14ac:dyDescent="0.3">
      <c r="A441" s="87"/>
      <c r="B441" s="87"/>
      <c r="C441" s="87"/>
      <c r="D441" s="87"/>
      <c r="E441" s="87"/>
      <c r="F441" s="87"/>
      <c r="G441" s="87"/>
      <c r="H441" s="87"/>
      <c r="I441" s="87"/>
      <c r="J441" s="87"/>
      <c r="K441" s="87"/>
      <c r="L441" s="87"/>
      <c r="M441" s="87"/>
      <c r="N441" s="87"/>
      <c r="O441" s="87"/>
      <c r="P441" s="87"/>
      <c r="Q441" s="87"/>
      <c r="R441" s="87"/>
      <c r="S441" s="87"/>
      <c r="T441" s="87"/>
      <c r="U441" s="87"/>
      <c r="V441" s="87"/>
      <c r="W441" s="87"/>
      <c r="X441" s="87"/>
      <c r="Y441" s="87"/>
      <c r="Z441" s="87"/>
    </row>
    <row r="442" spans="1:26" ht="25.5" customHeight="1" x14ac:dyDescent="0.3">
      <c r="A442" s="87"/>
      <c r="B442" s="87"/>
      <c r="C442" s="87"/>
      <c r="D442" s="87"/>
      <c r="E442" s="87"/>
      <c r="F442" s="87"/>
      <c r="G442" s="87"/>
      <c r="H442" s="87"/>
      <c r="I442" s="87"/>
      <c r="J442" s="87"/>
      <c r="K442" s="87"/>
      <c r="L442" s="87"/>
      <c r="M442" s="87"/>
      <c r="N442" s="87"/>
      <c r="O442" s="87"/>
      <c r="P442" s="87"/>
      <c r="Q442" s="87"/>
      <c r="R442" s="87"/>
      <c r="S442" s="87"/>
      <c r="T442" s="87"/>
      <c r="U442" s="87"/>
      <c r="V442" s="87"/>
      <c r="W442" s="87"/>
      <c r="X442" s="87"/>
      <c r="Y442" s="87"/>
      <c r="Z442" s="87"/>
    </row>
    <row r="443" spans="1:26" ht="25.5" customHeight="1" x14ac:dyDescent="0.3">
      <c r="A443" s="87"/>
      <c r="B443" s="87"/>
      <c r="C443" s="87"/>
      <c r="D443" s="87"/>
      <c r="E443" s="87"/>
      <c r="F443" s="87"/>
      <c r="G443" s="87"/>
      <c r="H443" s="87"/>
      <c r="I443" s="87"/>
      <c r="J443" s="87"/>
      <c r="K443" s="87"/>
      <c r="L443" s="87"/>
      <c r="M443" s="87"/>
      <c r="N443" s="87"/>
      <c r="O443" s="87"/>
      <c r="P443" s="87"/>
      <c r="Q443" s="87"/>
      <c r="R443" s="87"/>
      <c r="S443" s="87"/>
      <c r="T443" s="87"/>
      <c r="U443" s="87"/>
      <c r="V443" s="87"/>
      <c r="W443" s="87"/>
      <c r="X443" s="87"/>
      <c r="Y443" s="87"/>
      <c r="Z443" s="87"/>
    </row>
    <row r="444" spans="1:26" ht="25.5" customHeight="1" x14ac:dyDescent="0.3">
      <c r="A444" s="87"/>
      <c r="B444" s="87"/>
      <c r="C444" s="87"/>
      <c r="D444" s="87"/>
      <c r="E444" s="87"/>
      <c r="F444" s="87"/>
      <c r="G444" s="87"/>
      <c r="H444" s="87"/>
      <c r="I444" s="87"/>
      <c r="J444" s="87"/>
      <c r="K444" s="87"/>
      <c r="L444" s="87"/>
      <c r="M444" s="87"/>
      <c r="N444" s="87"/>
      <c r="O444" s="87"/>
      <c r="P444" s="87"/>
      <c r="Q444" s="87"/>
      <c r="R444" s="87"/>
      <c r="S444" s="87"/>
      <c r="T444" s="87"/>
      <c r="U444" s="87"/>
      <c r="V444" s="87"/>
      <c r="W444" s="87"/>
      <c r="X444" s="87"/>
      <c r="Y444" s="87"/>
      <c r="Z444" s="87"/>
    </row>
    <row r="445" spans="1:26" ht="25.5" customHeight="1" x14ac:dyDescent="0.3">
      <c r="A445" s="87"/>
      <c r="B445" s="87"/>
      <c r="C445" s="87"/>
      <c r="D445" s="87"/>
      <c r="E445" s="87"/>
      <c r="F445" s="87"/>
      <c r="G445" s="87"/>
      <c r="H445" s="87"/>
      <c r="I445" s="87"/>
      <c r="J445" s="87"/>
      <c r="K445" s="87"/>
      <c r="L445" s="87"/>
      <c r="M445" s="87"/>
      <c r="N445" s="87"/>
      <c r="O445" s="87"/>
      <c r="P445" s="87"/>
      <c r="Q445" s="87"/>
      <c r="R445" s="87"/>
      <c r="S445" s="87"/>
      <c r="T445" s="87"/>
      <c r="U445" s="87"/>
      <c r="V445" s="87"/>
      <c r="W445" s="87"/>
      <c r="X445" s="87"/>
      <c r="Y445" s="87"/>
      <c r="Z445" s="87"/>
    </row>
    <row r="446" spans="1:26" ht="25.5" customHeight="1" x14ac:dyDescent="0.3">
      <c r="A446" s="87"/>
      <c r="B446" s="87"/>
      <c r="C446" s="87"/>
      <c r="D446" s="87"/>
      <c r="E446" s="87"/>
      <c r="F446" s="87"/>
      <c r="G446" s="87"/>
      <c r="H446" s="87"/>
      <c r="I446" s="87"/>
      <c r="J446" s="87"/>
      <c r="K446" s="87"/>
      <c r="L446" s="87"/>
      <c r="M446" s="87"/>
      <c r="N446" s="87"/>
      <c r="O446" s="87"/>
      <c r="P446" s="87"/>
      <c r="Q446" s="87"/>
      <c r="R446" s="87"/>
      <c r="S446" s="87"/>
      <c r="T446" s="87"/>
      <c r="U446" s="87"/>
      <c r="V446" s="87"/>
      <c r="W446" s="87"/>
      <c r="X446" s="87"/>
      <c r="Y446" s="87"/>
      <c r="Z446" s="87"/>
    </row>
    <row r="447" spans="1:26" ht="25.5" customHeight="1" x14ac:dyDescent="0.3">
      <c r="A447" s="87"/>
      <c r="B447" s="87"/>
      <c r="C447" s="87"/>
      <c r="D447" s="87"/>
      <c r="E447" s="87"/>
      <c r="F447" s="87"/>
      <c r="G447" s="87"/>
      <c r="H447" s="87"/>
      <c r="I447" s="87"/>
      <c r="J447" s="87"/>
      <c r="K447" s="87"/>
      <c r="L447" s="87"/>
      <c r="M447" s="87"/>
      <c r="N447" s="87"/>
      <c r="O447" s="87"/>
      <c r="P447" s="87"/>
      <c r="Q447" s="87"/>
      <c r="R447" s="87"/>
      <c r="S447" s="87"/>
      <c r="T447" s="87"/>
      <c r="U447" s="87"/>
      <c r="V447" s="87"/>
      <c r="W447" s="87"/>
      <c r="X447" s="87"/>
      <c r="Y447" s="87"/>
      <c r="Z447" s="87"/>
    </row>
    <row r="448" spans="1:26" ht="25.5" customHeight="1" x14ac:dyDescent="0.3">
      <c r="A448" s="87"/>
      <c r="B448" s="87"/>
      <c r="C448" s="87"/>
      <c r="D448" s="87"/>
      <c r="E448" s="87"/>
      <c r="F448" s="87"/>
      <c r="G448" s="87"/>
      <c r="H448" s="87"/>
      <c r="I448" s="87"/>
      <c r="J448" s="87"/>
      <c r="K448" s="87"/>
      <c r="L448" s="87"/>
      <c r="M448" s="87"/>
      <c r="N448" s="87"/>
      <c r="O448" s="87"/>
      <c r="P448" s="87"/>
      <c r="Q448" s="87"/>
      <c r="R448" s="87"/>
      <c r="S448" s="87"/>
      <c r="T448" s="87"/>
      <c r="U448" s="87"/>
      <c r="V448" s="87"/>
      <c r="W448" s="87"/>
      <c r="X448" s="87"/>
      <c r="Y448" s="87"/>
      <c r="Z448" s="87"/>
    </row>
    <row r="449" spans="1:26" ht="25.5" customHeight="1" x14ac:dyDescent="0.3">
      <c r="A449" s="87"/>
      <c r="B449" s="87"/>
      <c r="C449" s="87"/>
      <c r="D449" s="87"/>
      <c r="E449" s="87"/>
      <c r="F449" s="87"/>
      <c r="G449" s="87"/>
      <c r="H449" s="87"/>
      <c r="I449" s="87"/>
      <c r="J449" s="87"/>
      <c r="K449" s="87"/>
      <c r="L449" s="87"/>
      <c r="M449" s="87"/>
      <c r="N449" s="87"/>
      <c r="O449" s="87"/>
      <c r="P449" s="87"/>
      <c r="Q449" s="87"/>
      <c r="R449" s="87"/>
      <c r="S449" s="87"/>
      <c r="T449" s="87"/>
      <c r="U449" s="87"/>
      <c r="V449" s="87"/>
      <c r="W449" s="87"/>
      <c r="X449" s="87"/>
      <c r="Y449" s="87"/>
      <c r="Z449" s="87"/>
    </row>
    <row r="450" spans="1:26" ht="25.5" customHeight="1" x14ac:dyDescent="0.3">
      <c r="A450" s="87"/>
      <c r="B450" s="87"/>
      <c r="C450" s="87"/>
      <c r="D450" s="87"/>
      <c r="E450" s="87"/>
      <c r="F450" s="87"/>
      <c r="G450" s="87"/>
      <c r="H450" s="87"/>
      <c r="I450" s="87"/>
      <c r="J450" s="87"/>
      <c r="K450" s="87"/>
      <c r="L450" s="87"/>
      <c r="M450" s="87"/>
      <c r="N450" s="87"/>
      <c r="O450" s="87"/>
      <c r="P450" s="87"/>
      <c r="Q450" s="87"/>
      <c r="R450" s="87"/>
      <c r="S450" s="87"/>
      <c r="T450" s="87"/>
      <c r="U450" s="87"/>
      <c r="V450" s="87"/>
      <c r="W450" s="87"/>
      <c r="X450" s="87"/>
      <c r="Y450" s="87"/>
      <c r="Z450" s="87"/>
    </row>
    <row r="451" spans="1:26" ht="25.5" customHeight="1" x14ac:dyDescent="0.3">
      <c r="A451" s="87"/>
      <c r="B451" s="87"/>
      <c r="C451" s="87"/>
      <c r="D451" s="87"/>
      <c r="E451" s="87"/>
      <c r="F451" s="87"/>
      <c r="G451" s="87"/>
      <c r="H451" s="87"/>
      <c r="I451" s="87"/>
      <c r="J451" s="87"/>
      <c r="K451" s="87"/>
      <c r="L451" s="87"/>
      <c r="M451" s="87"/>
      <c r="N451" s="87"/>
      <c r="O451" s="87"/>
      <c r="P451" s="87"/>
      <c r="Q451" s="87"/>
      <c r="R451" s="87"/>
      <c r="S451" s="87"/>
      <c r="T451" s="87"/>
      <c r="U451" s="87"/>
      <c r="V451" s="87"/>
      <c r="W451" s="87"/>
      <c r="X451" s="87"/>
      <c r="Y451" s="87"/>
      <c r="Z451" s="87"/>
    </row>
    <row r="452" spans="1:26" ht="25.5" customHeight="1" x14ac:dyDescent="0.3">
      <c r="A452" s="87"/>
      <c r="B452" s="87"/>
      <c r="C452" s="87"/>
      <c r="D452" s="87"/>
      <c r="E452" s="87"/>
      <c r="F452" s="87"/>
      <c r="G452" s="87"/>
      <c r="H452" s="87"/>
      <c r="I452" s="87"/>
      <c r="J452" s="87"/>
      <c r="K452" s="87"/>
      <c r="L452" s="87"/>
      <c r="M452" s="87"/>
      <c r="N452" s="87"/>
      <c r="O452" s="87"/>
      <c r="P452" s="87"/>
      <c r="Q452" s="87"/>
      <c r="R452" s="87"/>
      <c r="S452" s="87"/>
      <c r="T452" s="87"/>
      <c r="U452" s="87"/>
      <c r="V452" s="87"/>
      <c r="W452" s="87"/>
      <c r="X452" s="87"/>
      <c r="Y452" s="87"/>
      <c r="Z452" s="87"/>
    </row>
    <row r="453" spans="1:26" ht="25.5" customHeight="1" x14ac:dyDescent="0.3">
      <c r="A453" s="87"/>
      <c r="B453" s="87"/>
      <c r="C453" s="87"/>
      <c r="D453" s="87"/>
      <c r="E453" s="87"/>
      <c r="F453" s="87"/>
      <c r="G453" s="87"/>
      <c r="H453" s="87"/>
      <c r="I453" s="87"/>
      <c r="J453" s="87"/>
      <c r="K453" s="87"/>
      <c r="L453" s="87"/>
      <c r="M453" s="87"/>
      <c r="N453" s="87"/>
      <c r="O453" s="87"/>
      <c r="P453" s="87"/>
      <c r="Q453" s="87"/>
      <c r="R453" s="87"/>
      <c r="S453" s="87"/>
      <c r="T453" s="87"/>
      <c r="U453" s="87"/>
      <c r="V453" s="87"/>
      <c r="W453" s="87"/>
      <c r="X453" s="87"/>
      <c r="Y453" s="87"/>
      <c r="Z453" s="87"/>
    </row>
    <row r="454" spans="1:26" ht="25.5" customHeight="1" x14ac:dyDescent="0.3">
      <c r="A454" s="87"/>
      <c r="B454" s="87"/>
      <c r="C454" s="87"/>
      <c r="D454" s="87"/>
      <c r="E454" s="87"/>
      <c r="F454" s="87"/>
      <c r="G454" s="87"/>
      <c r="H454" s="87"/>
      <c r="I454" s="87"/>
      <c r="J454" s="87"/>
      <c r="K454" s="87"/>
      <c r="L454" s="87"/>
      <c r="M454" s="87"/>
      <c r="N454" s="87"/>
      <c r="O454" s="87"/>
      <c r="P454" s="87"/>
      <c r="Q454" s="87"/>
      <c r="R454" s="87"/>
      <c r="S454" s="87"/>
      <c r="T454" s="87"/>
      <c r="U454" s="87"/>
      <c r="V454" s="87"/>
      <c r="W454" s="87"/>
      <c r="X454" s="87"/>
      <c r="Y454" s="87"/>
      <c r="Z454" s="87"/>
    </row>
    <row r="455" spans="1:26" ht="25.5" customHeight="1" x14ac:dyDescent="0.3">
      <c r="A455" s="87"/>
      <c r="B455" s="87"/>
      <c r="C455" s="87"/>
      <c r="D455" s="87"/>
      <c r="E455" s="87"/>
      <c r="F455" s="87"/>
      <c r="G455" s="87"/>
      <c r="H455" s="87"/>
      <c r="I455" s="87"/>
      <c r="J455" s="87"/>
      <c r="K455" s="87"/>
      <c r="L455" s="87"/>
      <c r="M455" s="87"/>
      <c r="N455" s="87"/>
      <c r="O455" s="87"/>
      <c r="P455" s="87"/>
      <c r="Q455" s="87"/>
      <c r="R455" s="87"/>
      <c r="S455" s="87"/>
      <c r="T455" s="87"/>
      <c r="U455" s="87"/>
      <c r="V455" s="87"/>
      <c r="W455" s="87"/>
      <c r="X455" s="87"/>
      <c r="Y455" s="87"/>
      <c r="Z455" s="87"/>
    </row>
    <row r="456" spans="1:26" ht="25.5" customHeight="1" x14ac:dyDescent="0.3">
      <c r="A456" s="87"/>
      <c r="B456" s="87"/>
      <c r="C456" s="87"/>
      <c r="D456" s="87"/>
      <c r="E456" s="87"/>
      <c r="F456" s="87"/>
      <c r="G456" s="87"/>
      <c r="H456" s="87"/>
      <c r="I456" s="87"/>
      <c r="J456" s="87"/>
      <c r="K456" s="87"/>
      <c r="L456" s="87"/>
      <c r="M456" s="87"/>
      <c r="N456" s="87"/>
      <c r="O456" s="87"/>
      <c r="P456" s="87"/>
      <c r="Q456" s="87"/>
      <c r="R456" s="87"/>
      <c r="S456" s="87"/>
      <c r="T456" s="87"/>
      <c r="U456" s="87"/>
      <c r="V456" s="87"/>
      <c r="W456" s="87"/>
      <c r="X456" s="87"/>
      <c r="Y456" s="87"/>
      <c r="Z456" s="87"/>
    </row>
    <row r="457" spans="1:26" ht="25.5" customHeight="1" x14ac:dyDescent="0.3">
      <c r="A457" s="87"/>
      <c r="B457" s="87"/>
      <c r="C457" s="87"/>
      <c r="D457" s="87"/>
      <c r="E457" s="87"/>
      <c r="F457" s="87"/>
      <c r="G457" s="87"/>
      <c r="H457" s="87"/>
      <c r="I457" s="87"/>
      <c r="J457" s="87"/>
      <c r="K457" s="87"/>
      <c r="L457" s="87"/>
      <c r="M457" s="87"/>
      <c r="N457" s="87"/>
      <c r="O457" s="87"/>
      <c r="P457" s="87"/>
      <c r="Q457" s="87"/>
      <c r="R457" s="87"/>
      <c r="S457" s="87"/>
      <c r="T457" s="87"/>
      <c r="U457" s="87"/>
      <c r="V457" s="87"/>
      <c r="W457" s="87"/>
      <c r="X457" s="87"/>
      <c r="Y457" s="87"/>
      <c r="Z457" s="87"/>
    </row>
    <row r="458" spans="1:26" ht="25.5" customHeight="1" x14ac:dyDescent="0.3">
      <c r="A458" s="87"/>
      <c r="B458" s="87"/>
      <c r="C458" s="87"/>
      <c r="D458" s="87"/>
      <c r="E458" s="87"/>
      <c r="F458" s="87"/>
      <c r="G458" s="87"/>
      <c r="H458" s="87"/>
      <c r="I458" s="87"/>
      <c r="J458" s="87"/>
      <c r="K458" s="87"/>
      <c r="L458" s="87"/>
      <c r="M458" s="87"/>
      <c r="N458" s="87"/>
      <c r="O458" s="87"/>
      <c r="P458" s="87"/>
      <c r="Q458" s="87"/>
      <c r="R458" s="87"/>
      <c r="S458" s="87"/>
      <c r="T458" s="87"/>
      <c r="U458" s="87"/>
      <c r="V458" s="87"/>
      <c r="W458" s="87"/>
      <c r="X458" s="87"/>
      <c r="Y458" s="87"/>
      <c r="Z458" s="87"/>
    </row>
    <row r="459" spans="1:26" ht="25.5" customHeight="1" x14ac:dyDescent="0.3">
      <c r="A459" s="87"/>
      <c r="B459" s="87"/>
      <c r="C459" s="87"/>
      <c r="D459" s="87"/>
      <c r="E459" s="87"/>
      <c r="F459" s="87"/>
      <c r="G459" s="87"/>
      <c r="H459" s="87"/>
      <c r="I459" s="87"/>
      <c r="J459" s="87"/>
      <c r="K459" s="87"/>
      <c r="L459" s="87"/>
      <c r="M459" s="87"/>
      <c r="N459" s="87"/>
      <c r="O459" s="87"/>
      <c r="P459" s="87"/>
      <c r="Q459" s="87"/>
      <c r="R459" s="87"/>
      <c r="S459" s="87"/>
      <c r="T459" s="87"/>
      <c r="U459" s="87"/>
      <c r="V459" s="87"/>
      <c r="W459" s="87"/>
      <c r="X459" s="87"/>
      <c r="Y459" s="87"/>
      <c r="Z459" s="87"/>
    </row>
    <row r="460" spans="1:26" ht="25.5" customHeight="1" x14ac:dyDescent="0.3">
      <c r="A460" s="87"/>
      <c r="B460" s="87"/>
      <c r="C460" s="87"/>
      <c r="D460" s="87"/>
      <c r="E460" s="87"/>
      <c r="F460" s="87"/>
      <c r="G460" s="87"/>
      <c r="H460" s="87"/>
      <c r="I460" s="87"/>
      <c r="J460" s="87"/>
      <c r="K460" s="87"/>
      <c r="L460" s="87"/>
      <c r="M460" s="87"/>
      <c r="N460" s="87"/>
      <c r="O460" s="87"/>
      <c r="P460" s="87"/>
      <c r="Q460" s="87"/>
      <c r="R460" s="87"/>
      <c r="S460" s="87"/>
      <c r="T460" s="87"/>
      <c r="U460" s="87"/>
      <c r="V460" s="87"/>
      <c r="W460" s="87"/>
      <c r="X460" s="87"/>
      <c r="Y460" s="87"/>
      <c r="Z460" s="87"/>
    </row>
    <row r="461" spans="1:26" ht="25.5" customHeight="1" x14ac:dyDescent="0.3">
      <c r="A461" s="87"/>
      <c r="B461" s="87"/>
      <c r="C461" s="87"/>
      <c r="D461" s="87"/>
      <c r="E461" s="87"/>
      <c r="F461" s="87"/>
      <c r="G461" s="87"/>
      <c r="H461" s="87"/>
      <c r="I461" s="87"/>
      <c r="J461" s="87"/>
      <c r="K461" s="87"/>
      <c r="L461" s="87"/>
      <c r="M461" s="87"/>
      <c r="N461" s="87"/>
      <c r="O461" s="87"/>
      <c r="P461" s="87"/>
      <c r="Q461" s="87"/>
      <c r="R461" s="87"/>
      <c r="S461" s="87"/>
      <c r="T461" s="87"/>
      <c r="U461" s="87"/>
      <c r="V461" s="87"/>
      <c r="W461" s="87"/>
      <c r="X461" s="87"/>
      <c r="Y461" s="87"/>
      <c r="Z461" s="87"/>
    </row>
    <row r="462" spans="1:26" ht="25.5" customHeight="1" x14ac:dyDescent="0.3">
      <c r="A462" s="87"/>
      <c r="B462" s="87"/>
      <c r="C462" s="87"/>
      <c r="D462" s="87"/>
      <c r="E462" s="87"/>
      <c r="F462" s="87"/>
      <c r="G462" s="87"/>
      <c r="H462" s="87"/>
      <c r="I462" s="87"/>
      <c r="J462" s="87"/>
      <c r="K462" s="87"/>
      <c r="L462" s="87"/>
      <c r="M462" s="87"/>
      <c r="N462" s="87"/>
      <c r="O462" s="87"/>
      <c r="P462" s="87"/>
      <c r="Q462" s="87"/>
      <c r="R462" s="87"/>
      <c r="S462" s="87"/>
      <c r="T462" s="87"/>
      <c r="U462" s="87"/>
      <c r="V462" s="87"/>
      <c r="W462" s="87"/>
      <c r="X462" s="87"/>
      <c r="Y462" s="87"/>
      <c r="Z462" s="87"/>
    </row>
    <row r="463" spans="1:26" ht="25.5" customHeight="1" x14ac:dyDescent="0.3">
      <c r="A463" s="87"/>
      <c r="B463" s="87"/>
      <c r="C463" s="87"/>
      <c r="D463" s="87"/>
      <c r="E463" s="87"/>
      <c r="F463" s="87"/>
      <c r="G463" s="87"/>
      <c r="H463" s="87"/>
      <c r="I463" s="87"/>
      <c r="J463" s="87"/>
      <c r="K463" s="87"/>
      <c r="L463" s="87"/>
      <c r="M463" s="87"/>
      <c r="N463" s="87"/>
      <c r="O463" s="87"/>
      <c r="P463" s="87"/>
      <c r="Q463" s="87"/>
      <c r="R463" s="87"/>
      <c r="S463" s="87"/>
      <c r="T463" s="87"/>
      <c r="U463" s="87"/>
      <c r="V463" s="87"/>
      <c r="W463" s="87"/>
      <c r="X463" s="87"/>
      <c r="Y463" s="87"/>
      <c r="Z463" s="87"/>
    </row>
    <row r="464" spans="1:26" ht="25.5" customHeight="1" x14ac:dyDescent="0.3">
      <c r="A464" s="87"/>
      <c r="B464" s="87"/>
      <c r="C464" s="87"/>
      <c r="D464" s="87"/>
      <c r="E464" s="87"/>
      <c r="F464" s="87"/>
      <c r="G464" s="87"/>
      <c r="H464" s="87"/>
      <c r="I464" s="87"/>
      <c r="J464" s="87"/>
      <c r="K464" s="87"/>
      <c r="L464" s="87"/>
      <c r="M464" s="87"/>
      <c r="N464" s="87"/>
      <c r="O464" s="87"/>
      <c r="P464" s="87"/>
      <c r="Q464" s="87"/>
      <c r="R464" s="87"/>
      <c r="S464" s="87"/>
      <c r="T464" s="87"/>
      <c r="U464" s="87"/>
      <c r="V464" s="87"/>
      <c r="W464" s="87"/>
      <c r="X464" s="87"/>
      <c r="Y464" s="87"/>
      <c r="Z464" s="87"/>
    </row>
    <row r="465" spans="1:26" ht="25.5" customHeight="1" x14ac:dyDescent="0.3">
      <c r="A465" s="87"/>
      <c r="B465" s="87"/>
      <c r="C465" s="87"/>
      <c r="D465" s="87"/>
      <c r="E465" s="87"/>
      <c r="F465" s="87"/>
      <c r="G465" s="87"/>
      <c r="H465" s="87"/>
      <c r="I465" s="87"/>
      <c r="J465" s="87"/>
      <c r="K465" s="87"/>
      <c r="L465" s="87"/>
      <c r="M465" s="87"/>
      <c r="N465" s="87"/>
      <c r="O465" s="87"/>
      <c r="P465" s="87"/>
      <c r="Q465" s="87"/>
      <c r="R465" s="87"/>
      <c r="S465" s="87"/>
      <c r="T465" s="87"/>
      <c r="U465" s="87"/>
      <c r="V465" s="87"/>
      <c r="W465" s="87"/>
      <c r="X465" s="87"/>
      <c r="Y465" s="87"/>
      <c r="Z465" s="87"/>
    </row>
    <row r="466" spans="1:26" ht="25.5" customHeight="1" x14ac:dyDescent="0.3">
      <c r="A466" s="87"/>
      <c r="B466" s="87"/>
      <c r="C466" s="87"/>
      <c r="D466" s="87"/>
      <c r="E466" s="87"/>
      <c r="F466" s="87"/>
      <c r="G466" s="87"/>
      <c r="H466" s="87"/>
      <c r="I466" s="87"/>
      <c r="J466" s="87"/>
      <c r="K466" s="87"/>
      <c r="L466" s="87"/>
      <c r="M466" s="87"/>
      <c r="N466" s="87"/>
      <c r="O466" s="87"/>
      <c r="P466" s="87"/>
      <c r="Q466" s="87"/>
      <c r="R466" s="87"/>
      <c r="S466" s="87"/>
      <c r="T466" s="87"/>
      <c r="U466" s="87"/>
      <c r="V466" s="87"/>
      <c r="W466" s="87"/>
      <c r="X466" s="87"/>
      <c r="Y466" s="87"/>
      <c r="Z466" s="87"/>
    </row>
    <row r="467" spans="1:26" ht="25.5" customHeight="1" x14ac:dyDescent="0.3">
      <c r="A467" s="87"/>
      <c r="B467" s="87"/>
      <c r="C467" s="87"/>
      <c r="D467" s="87"/>
      <c r="E467" s="87"/>
      <c r="F467" s="87"/>
      <c r="G467" s="87"/>
      <c r="H467" s="87"/>
      <c r="I467" s="87"/>
      <c r="J467" s="87"/>
      <c r="K467" s="87"/>
      <c r="L467" s="87"/>
      <c r="M467" s="87"/>
      <c r="N467" s="87"/>
      <c r="O467" s="87"/>
      <c r="P467" s="87"/>
      <c r="Q467" s="87"/>
      <c r="R467" s="87"/>
      <c r="S467" s="87"/>
      <c r="T467" s="87"/>
      <c r="U467" s="87"/>
      <c r="V467" s="87"/>
      <c r="W467" s="87"/>
      <c r="X467" s="87"/>
      <c r="Y467" s="87"/>
      <c r="Z467" s="87"/>
    </row>
    <row r="468" spans="1:26" ht="25.5" customHeight="1" x14ac:dyDescent="0.3">
      <c r="A468" s="87"/>
      <c r="B468" s="87"/>
      <c r="C468" s="87"/>
      <c r="D468" s="87"/>
      <c r="E468" s="87"/>
      <c r="F468" s="87"/>
      <c r="G468" s="87"/>
      <c r="H468" s="87"/>
      <c r="I468" s="87"/>
      <c r="J468" s="87"/>
      <c r="K468" s="87"/>
      <c r="L468" s="87"/>
      <c r="M468" s="87"/>
      <c r="N468" s="87"/>
      <c r="O468" s="87"/>
      <c r="P468" s="87"/>
      <c r="Q468" s="87"/>
      <c r="R468" s="87"/>
      <c r="S468" s="87"/>
      <c r="T468" s="87"/>
      <c r="U468" s="87"/>
      <c r="V468" s="87"/>
      <c r="W468" s="87"/>
      <c r="X468" s="87"/>
      <c r="Y468" s="87"/>
      <c r="Z468" s="87"/>
    </row>
    <row r="469" spans="1:26" ht="25.5" customHeight="1" x14ac:dyDescent="0.3">
      <c r="A469" s="87"/>
      <c r="B469" s="87"/>
      <c r="C469" s="87"/>
      <c r="D469" s="87"/>
      <c r="E469" s="87"/>
      <c r="F469" s="87"/>
      <c r="G469" s="87"/>
      <c r="H469" s="87"/>
      <c r="I469" s="87"/>
      <c r="J469" s="87"/>
      <c r="K469" s="87"/>
      <c r="L469" s="87"/>
      <c r="M469" s="87"/>
      <c r="N469" s="87"/>
      <c r="O469" s="87"/>
      <c r="P469" s="87"/>
      <c r="Q469" s="87"/>
      <c r="R469" s="87"/>
      <c r="S469" s="87"/>
      <c r="T469" s="87"/>
      <c r="U469" s="87"/>
      <c r="V469" s="87"/>
      <c r="W469" s="87"/>
      <c r="X469" s="87"/>
      <c r="Y469" s="87"/>
      <c r="Z469" s="87"/>
    </row>
    <row r="470" spans="1:26" ht="25.5" customHeight="1" x14ac:dyDescent="0.3">
      <c r="A470" s="87"/>
      <c r="B470" s="87"/>
      <c r="C470" s="87"/>
      <c r="D470" s="87"/>
      <c r="E470" s="87"/>
      <c r="F470" s="87"/>
      <c r="G470" s="87"/>
      <c r="H470" s="87"/>
      <c r="I470" s="87"/>
      <c r="J470" s="87"/>
      <c r="K470" s="87"/>
      <c r="L470" s="87"/>
      <c r="M470" s="87"/>
      <c r="N470" s="87"/>
      <c r="O470" s="87"/>
      <c r="P470" s="87"/>
      <c r="Q470" s="87"/>
      <c r="R470" s="87"/>
      <c r="S470" s="87"/>
      <c r="T470" s="87"/>
      <c r="U470" s="87"/>
      <c r="V470" s="87"/>
      <c r="W470" s="87"/>
      <c r="X470" s="87"/>
      <c r="Y470" s="87"/>
      <c r="Z470" s="87"/>
    </row>
    <row r="471" spans="1:26" ht="25.5" customHeight="1" x14ac:dyDescent="0.3">
      <c r="A471" s="87"/>
      <c r="B471" s="87"/>
      <c r="C471" s="87"/>
      <c r="D471" s="87"/>
      <c r="E471" s="87"/>
      <c r="F471" s="87"/>
      <c r="G471" s="87"/>
      <c r="H471" s="87"/>
      <c r="I471" s="87"/>
      <c r="J471" s="87"/>
      <c r="K471" s="87"/>
      <c r="L471" s="87"/>
      <c r="M471" s="87"/>
      <c r="N471" s="87"/>
      <c r="O471" s="87"/>
      <c r="P471" s="87"/>
      <c r="Q471" s="87"/>
      <c r="R471" s="87"/>
      <c r="S471" s="87"/>
      <c r="T471" s="87"/>
      <c r="U471" s="87"/>
      <c r="V471" s="87"/>
      <c r="W471" s="87"/>
      <c r="X471" s="87"/>
      <c r="Y471" s="87"/>
      <c r="Z471" s="87"/>
    </row>
    <row r="472" spans="1:26" ht="25.5" customHeight="1" x14ac:dyDescent="0.3">
      <c r="A472" s="87"/>
      <c r="B472" s="87"/>
      <c r="C472" s="87"/>
      <c r="D472" s="87"/>
      <c r="E472" s="87"/>
      <c r="F472" s="87"/>
      <c r="G472" s="87"/>
      <c r="H472" s="87"/>
      <c r="I472" s="87"/>
      <c r="J472" s="87"/>
      <c r="K472" s="87"/>
      <c r="L472" s="87"/>
      <c r="M472" s="87"/>
      <c r="N472" s="87"/>
      <c r="O472" s="87"/>
      <c r="P472" s="87"/>
      <c r="Q472" s="87"/>
      <c r="R472" s="87"/>
      <c r="S472" s="87"/>
      <c r="T472" s="87"/>
      <c r="U472" s="87"/>
      <c r="V472" s="87"/>
      <c r="W472" s="87"/>
      <c r="X472" s="87"/>
      <c r="Y472" s="87"/>
      <c r="Z472" s="87"/>
    </row>
    <row r="473" spans="1:26" ht="25.5" customHeight="1" x14ac:dyDescent="0.3">
      <c r="A473" s="87"/>
      <c r="B473" s="87"/>
      <c r="C473" s="87"/>
      <c r="D473" s="87"/>
      <c r="E473" s="87"/>
      <c r="F473" s="87"/>
      <c r="G473" s="87"/>
      <c r="H473" s="87"/>
      <c r="I473" s="87"/>
      <c r="J473" s="87"/>
      <c r="K473" s="87"/>
      <c r="L473" s="87"/>
      <c r="M473" s="87"/>
      <c r="N473" s="87"/>
      <c r="O473" s="87"/>
      <c r="P473" s="87"/>
      <c r="Q473" s="87"/>
      <c r="R473" s="87"/>
      <c r="S473" s="87"/>
      <c r="T473" s="87"/>
      <c r="U473" s="87"/>
      <c r="V473" s="87"/>
      <c r="W473" s="87"/>
      <c r="X473" s="87"/>
      <c r="Y473" s="87"/>
      <c r="Z473" s="87"/>
    </row>
    <row r="474" spans="1:26" ht="25.5" customHeight="1" x14ac:dyDescent="0.3">
      <c r="A474" s="87"/>
      <c r="B474" s="87"/>
      <c r="C474" s="87"/>
      <c r="D474" s="87"/>
      <c r="E474" s="87"/>
      <c r="F474" s="87"/>
      <c r="G474" s="87"/>
      <c r="H474" s="87"/>
      <c r="I474" s="87"/>
      <c r="J474" s="87"/>
      <c r="K474" s="87"/>
      <c r="L474" s="87"/>
      <c r="M474" s="87"/>
      <c r="N474" s="87"/>
      <c r="O474" s="87"/>
      <c r="P474" s="87"/>
      <c r="Q474" s="87"/>
      <c r="R474" s="87"/>
      <c r="S474" s="87"/>
      <c r="T474" s="87"/>
      <c r="U474" s="87"/>
      <c r="V474" s="87"/>
      <c r="W474" s="87"/>
      <c r="X474" s="87"/>
      <c r="Y474" s="87"/>
      <c r="Z474" s="87"/>
    </row>
    <row r="475" spans="1:26" ht="25.5" customHeight="1" x14ac:dyDescent="0.3">
      <c r="A475" s="87"/>
      <c r="B475" s="87"/>
      <c r="C475" s="87"/>
      <c r="D475" s="87"/>
      <c r="E475" s="87"/>
      <c r="F475" s="87"/>
      <c r="G475" s="87"/>
      <c r="H475" s="87"/>
      <c r="I475" s="87"/>
      <c r="J475" s="87"/>
      <c r="K475" s="87"/>
      <c r="L475" s="87"/>
      <c r="M475" s="87"/>
      <c r="N475" s="87"/>
      <c r="O475" s="87"/>
      <c r="P475" s="87"/>
      <c r="Q475" s="87"/>
      <c r="R475" s="87"/>
      <c r="S475" s="87"/>
      <c r="T475" s="87"/>
      <c r="U475" s="87"/>
      <c r="V475" s="87"/>
      <c r="W475" s="87"/>
      <c r="X475" s="87"/>
      <c r="Y475" s="87"/>
      <c r="Z475" s="87"/>
    </row>
    <row r="476" spans="1:26" ht="25.5" customHeight="1" x14ac:dyDescent="0.3">
      <c r="A476" s="87"/>
      <c r="B476" s="87"/>
      <c r="C476" s="87"/>
      <c r="D476" s="87"/>
      <c r="E476" s="87"/>
      <c r="F476" s="87"/>
      <c r="G476" s="87"/>
      <c r="H476" s="87"/>
      <c r="I476" s="87"/>
      <c r="J476" s="87"/>
      <c r="K476" s="87"/>
      <c r="L476" s="87"/>
      <c r="M476" s="87"/>
      <c r="N476" s="87"/>
      <c r="O476" s="87"/>
      <c r="P476" s="87"/>
      <c r="Q476" s="87"/>
      <c r="R476" s="87"/>
      <c r="S476" s="87"/>
      <c r="T476" s="87"/>
      <c r="U476" s="87"/>
      <c r="V476" s="87"/>
      <c r="W476" s="87"/>
      <c r="X476" s="87"/>
      <c r="Y476" s="87"/>
      <c r="Z476" s="87"/>
    </row>
    <row r="477" spans="1:26" ht="25.5" customHeight="1" x14ac:dyDescent="0.3">
      <c r="A477" s="87"/>
      <c r="B477" s="87"/>
      <c r="C477" s="87"/>
      <c r="D477" s="87"/>
      <c r="E477" s="87"/>
      <c r="F477" s="87"/>
      <c r="G477" s="87"/>
      <c r="H477" s="87"/>
      <c r="I477" s="87"/>
      <c r="J477" s="87"/>
      <c r="K477" s="87"/>
      <c r="L477" s="87"/>
      <c r="M477" s="87"/>
      <c r="N477" s="87"/>
      <c r="O477" s="87"/>
      <c r="P477" s="87"/>
      <c r="Q477" s="87"/>
      <c r="R477" s="87"/>
      <c r="S477" s="87"/>
      <c r="T477" s="87"/>
      <c r="U477" s="87"/>
      <c r="V477" s="87"/>
      <c r="W477" s="87"/>
      <c r="X477" s="87"/>
      <c r="Y477" s="87"/>
      <c r="Z477" s="87"/>
    </row>
    <row r="478" spans="1:26" ht="25.5" customHeight="1" x14ac:dyDescent="0.3">
      <c r="A478" s="87"/>
      <c r="B478" s="87"/>
      <c r="C478" s="87"/>
      <c r="D478" s="87"/>
      <c r="E478" s="87"/>
      <c r="F478" s="87"/>
      <c r="G478" s="87"/>
      <c r="H478" s="87"/>
      <c r="I478" s="87"/>
      <c r="J478" s="87"/>
      <c r="K478" s="87"/>
      <c r="L478" s="87"/>
      <c r="M478" s="87"/>
      <c r="N478" s="87"/>
      <c r="O478" s="87"/>
      <c r="P478" s="87"/>
      <c r="Q478" s="87"/>
      <c r="R478" s="87"/>
      <c r="S478" s="87"/>
      <c r="T478" s="87"/>
      <c r="U478" s="87"/>
      <c r="V478" s="87"/>
      <c r="W478" s="87"/>
      <c r="X478" s="87"/>
      <c r="Y478" s="87"/>
      <c r="Z478" s="87"/>
    </row>
    <row r="479" spans="1:26" ht="25.5" customHeight="1" x14ac:dyDescent="0.3">
      <c r="A479" s="87"/>
      <c r="B479" s="87"/>
      <c r="C479" s="87"/>
      <c r="D479" s="87"/>
      <c r="E479" s="87"/>
      <c r="F479" s="87"/>
      <c r="G479" s="87"/>
      <c r="H479" s="87"/>
      <c r="I479" s="87"/>
      <c r="J479" s="87"/>
      <c r="K479" s="87"/>
      <c r="L479" s="87"/>
      <c r="M479" s="87"/>
      <c r="N479" s="87"/>
      <c r="O479" s="87"/>
      <c r="P479" s="87"/>
      <c r="Q479" s="87"/>
      <c r="R479" s="87"/>
      <c r="S479" s="87"/>
      <c r="T479" s="87"/>
      <c r="U479" s="87"/>
      <c r="V479" s="87"/>
      <c r="W479" s="87"/>
      <c r="X479" s="87"/>
      <c r="Y479" s="87"/>
      <c r="Z479" s="87"/>
    </row>
    <row r="480" spans="1:26" ht="25.5" customHeight="1" x14ac:dyDescent="0.3">
      <c r="A480" s="87"/>
      <c r="B480" s="87"/>
      <c r="C480" s="87"/>
      <c r="D480" s="87"/>
      <c r="E480" s="87"/>
      <c r="F480" s="87"/>
      <c r="G480" s="87"/>
      <c r="H480" s="87"/>
      <c r="I480" s="87"/>
      <c r="J480" s="87"/>
      <c r="K480" s="87"/>
      <c r="L480" s="87"/>
      <c r="M480" s="87"/>
      <c r="N480" s="87"/>
      <c r="O480" s="87"/>
      <c r="P480" s="87"/>
      <c r="Q480" s="87"/>
      <c r="R480" s="87"/>
      <c r="S480" s="87"/>
      <c r="T480" s="87"/>
      <c r="U480" s="87"/>
      <c r="V480" s="87"/>
      <c r="W480" s="87"/>
      <c r="X480" s="87"/>
      <c r="Y480" s="87"/>
      <c r="Z480" s="87"/>
    </row>
    <row r="481" spans="1:26" ht="25.5" customHeight="1" x14ac:dyDescent="0.3">
      <c r="A481" s="87"/>
      <c r="B481" s="87"/>
      <c r="C481" s="87"/>
      <c r="D481" s="87"/>
      <c r="E481" s="87"/>
      <c r="F481" s="87"/>
      <c r="G481" s="87"/>
      <c r="H481" s="87"/>
      <c r="I481" s="87"/>
      <c r="J481" s="87"/>
      <c r="K481" s="87"/>
      <c r="L481" s="87"/>
      <c r="M481" s="87"/>
      <c r="N481" s="87"/>
      <c r="O481" s="87"/>
      <c r="P481" s="87"/>
      <c r="Q481" s="87"/>
      <c r="R481" s="87"/>
      <c r="S481" s="87"/>
      <c r="T481" s="87"/>
      <c r="U481" s="87"/>
      <c r="V481" s="87"/>
      <c r="W481" s="87"/>
      <c r="X481" s="87"/>
      <c r="Y481" s="87"/>
      <c r="Z481" s="87"/>
    </row>
    <row r="482" spans="1:26" ht="25.5" customHeight="1" x14ac:dyDescent="0.3">
      <c r="A482" s="87"/>
      <c r="B482" s="87"/>
      <c r="C482" s="87"/>
      <c r="D482" s="87"/>
      <c r="E482" s="87"/>
      <c r="F482" s="87"/>
      <c r="G482" s="87"/>
      <c r="H482" s="87"/>
      <c r="I482" s="87"/>
      <c r="J482" s="87"/>
      <c r="K482" s="87"/>
      <c r="L482" s="87"/>
      <c r="M482" s="87"/>
      <c r="N482" s="87"/>
      <c r="O482" s="87"/>
      <c r="P482" s="87"/>
      <c r="Q482" s="87"/>
      <c r="R482" s="87"/>
      <c r="S482" s="87"/>
      <c r="T482" s="87"/>
      <c r="U482" s="87"/>
      <c r="V482" s="87"/>
      <c r="W482" s="87"/>
      <c r="X482" s="87"/>
      <c r="Y482" s="87"/>
      <c r="Z482" s="87"/>
    </row>
    <row r="483" spans="1:26" ht="25.5" customHeight="1" x14ac:dyDescent="0.3">
      <c r="A483" s="87"/>
      <c r="B483" s="87"/>
      <c r="C483" s="87"/>
      <c r="D483" s="87"/>
      <c r="E483" s="87"/>
      <c r="F483" s="87"/>
      <c r="G483" s="87"/>
      <c r="H483" s="87"/>
      <c r="I483" s="87"/>
      <c r="J483" s="87"/>
      <c r="K483" s="87"/>
      <c r="L483" s="87"/>
      <c r="M483" s="87"/>
      <c r="N483" s="87"/>
      <c r="O483" s="87"/>
      <c r="P483" s="87"/>
      <c r="Q483" s="87"/>
      <c r="R483" s="87"/>
      <c r="S483" s="87"/>
      <c r="T483" s="87"/>
      <c r="U483" s="87"/>
      <c r="V483" s="87"/>
      <c r="W483" s="87"/>
      <c r="X483" s="87"/>
      <c r="Y483" s="87"/>
      <c r="Z483" s="87"/>
    </row>
    <row r="484" spans="1:26" ht="25.5" customHeight="1" x14ac:dyDescent="0.3">
      <c r="A484" s="87"/>
      <c r="B484" s="87"/>
      <c r="C484" s="87"/>
      <c r="D484" s="87"/>
      <c r="E484" s="87"/>
      <c r="F484" s="87"/>
      <c r="G484" s="87"/>
      <c r="H484" s="87"/>
      <c r="I484" s="87"/>
      <c r="J484" s="87"/>
      <c r="K484" s="87"/>
      <c r="L484" s="87"/>
      <c r="M484" s="87"/>
      <c r="N484" s="87"/>
      <c r="O484" s="87"/>
      <c r="P484" s="87"/>
      <c r="Q484" s="87"/>
      <c r="R484" s="87"/>
      <c r="S484" s="87"/>
      <c r="T484" s="87"/>
      <c r="U484" s="87"/>
      <c r="V484" s="87"/>
      <c r="W484" s="87"/>
      <c r="X484" s="87"/>
      <c r="Y484" s="87"/>
      <c r="Z484" s="87"/>
    </row>
    <row r="485" spans="1:26" ht="25.5" customHeight="1" x14ac:dyDescent="0.3">
      <c r="A485" s="87"/>
      <c r="B485" s="87"/>
      <c r="C485" s="87"/>
      <c r="D485" s="87"/>
      <c r="E485" s="87"/>
      <c r="F485" s="87"/>
      <c r="G485" s="87"/>
      <c r="H485" s="87"/>
      <c r="I485" s="87"/>
      <c r="J485" s="87"/>
      <c r="K485" s="87"/>
      <c r="L485" s="87"/>
      <c r="M485" s="87"/>
      <c r="N485" s="87"/>
      <c r="O485" s="87"/>
      <c r="P485" s="87"/>
      <c r="Q485" s="87"/>
      <c r="R485" s="87"/>
      <c r="S485" s="87"/>
      <c r="T485" s="87"/>
      <c r="U485" s="87"/>
      <c r="V485" s="87"/>
      <c r="W485" s="87"/>
      <c r="X485" s="87"/>
      <c r="Y485" s="87"/>
      <c r="Z485" s="87"/>
    </row>
    <row r="486" spans="1:26" ht="25.5" customHeight="1" x14ac:dyDescent="0.3">
      <c r="A486" s="87"/>
      <c r="B486" s="87"/>
      <c r="C486" s="87"/>
      <c r="D486" s="87"/>
      <c r="E486" s="87"/>
      <c r="F486" s="87"/>
      <c r="G486" s="87"/>
      <c r="H486" s="87"/>
      <c r="I486" s="87"/>
      <c r="J486" s="87"/>
      <c r="K486" s="87"/>
      <c r="L486" s="87"/>
      <c r="M486" s="87"/>
      <c r="N486" s="87"/>
      <c r="O486" s="87"/>
      <c r="P486" s="87"/>
      <c r="Q486" s="87"/>
      <c r="R486" s="87"/>
      <c r="S486" s="87"/>
      <c r="T486" s="87"/>
      <c r="U486" s="87"/>
      <c r="V486" s="87"/>
      <c r="W486" s="87"/>
      <c r="X486" s="87"/>
      <c r="Y486" s="87"/>
      <c r="Z486" s="87"/>
    </row>
    <row r="487" spans="1:26" ht="25.5" customHeight="1" x14ac:dyDescent="0.3">
      <c r="A487" s="87"/>
      <c r="B487" s="87"/>
      <c r="C487" s="87"/>
      <c r="D487" s="87"/>
      <c r="E487" s="87"/>
      <c r="F487" s="87"/>
      <c r="G487" s="87"/>
      <c r="H487" s="87"/>
      <c r="I487" s="87"/>
      <c r="J487" s="87"/>
      <c r="K487" s="87"/>
      <c r="L487" s="87"/>
      <c r="M487" s="87"/>
      <c r="N487" s="87"/>
      <c r="O487" s="87"/>
      <c r="P487" s="87"/>
      <c r="Q487" s="87"/>
      <c r="R487" s="87"/>
      <c r="S487" s="87"/>
      <c r="T487" s="87"/>
      <c r="U487" s="87"/>
      <c r="V487" s="87"/>
      <c r="W487" s="87"/>
      <c r="X487" s="87"/>
      <c r="Y487" s="87"/>
      <c r="Z487" s="87"/>
    </row>
    <row r="488" spans="1:26" ht="25.5" customHeight="1" x14ac:dyDescent="0.3">
      <c r="A488" s="87"/>
      <c r="B488" s="87"/>
      <c r="C488" s="87"/>
      <c r="D488" s="87"/>
      <c r="E488" s="87"/>
      <c r="F488" s="87"/>
      <c r="G488" s="87"/>
      <c r="H488" s="87"/>
      <c r="I488" s="87"/>
      <c r="J488" s="87"/>
      <c r="K488" s="87"/>
      <c r="L488" s="87"/>
      <c r="M488" s="87"/>
      <c r="N488" s="87"/>
      <c r="O488" s="87"/>
      <c r="P488" s="87"/>
      <c r="Q488" s="87"/>
      <c r="R488" s="87"/>
      <c r="S488" s="87"/>
      <c r="T488" s="87"/>
      <c r="U488" s="87"/>
      <c r="V488" s="87"/>
      <c r="W488" s="87"/>
      <c r="X488" s="87"/>
      <c r="Y488" s="87"/>
      <c r="Z488" s="87"/>
    </row>
    <row r="489" spans="1:26" ht="25.5" customHeight="1" x14ac:dyDescent="0.3">
      <c r="A489" s="87"/>
      <c r="B489" s="87"/>
      <c r="C489" s="87"/>
      <c r="D489" s="87"/>
      <c r="E489" s="87"/>
      <c r="F489" s="87"/>
      <c r="G489" s="87"/>
      <c r="H489" s="87"/>
      <c r="I489" s="87"/>
      <c r="J489" s="87"/>
      <c r="K489" s="87"/>
      <c r="L489" s="87"/>
      <c r="M489" s="87"/>
      <c r="N489" s="87"/>
      <c r="O489" s="87"/>
      <c r="P489" s="87"/>
      <c r="Q489" s="87"/>
      <c r="R489" s="87"/>
      <c r="S489" s="87"/>
      <c r="T489" s="87"/>
      <c r="U489" s="87"/>
      <c r="V489" s="87"/>
      <c r="W489" s="87"/>
      <c r="X489" s="87"/>
      <c r="Y489" s="87"/>
      <c r="Z489" s="87"/>
    </row>
    <row r="490" spans="1:26" ht="25.5" customHeight="1" x14ac:dyDescent="0.3">
      <c r="A490" s="87"/>
      <c r="B490" s="87"/>
      <c r="C490" s="87"/>
      <c r="D490" s="87"/>
      <c r="E490" s="87"/>
      <c r="F490" s="87"/>
      <c r="G490" s="87"/>
      <c r="H490" s="87"/>
      <c r="I490" s="87"/>
      <c r="J490" s="87"/>
      <c r="K490" s="87"/>
      <c r="L490" s="87"/>
      <c r="M490" s="87"/>
      <c r="N490" s="87"/>
      <c r="O490" s="87"/>
      <c r="P490" s="87"/>
      <c r="Q490" s="87"/>
      <c r="R490" s="87"/>
      <c r="S490" s="87"/>
      <c r="T490" s="87"/>
      <c r="U490" s="87"/>
      <c r="V490" s="87"/>
      <c r="W490" s="87"/>
      <c r="X490" s="87"/>
      <c r="Y490" s="87"/>
      <c r="Z490" s="87"/>
    </row>
    <row r="491" spans="1:26" ht="25.5" customHeight="1" x14ac:dyDescent="0.3">
      <c r="A491" s="87"/>
      <c r="B491" s="87"/>
      <c r="C491" s="87"/>
      <c r="D491" s="87"/>
      <c r="E491" s="87"/>
      <c r="F491" s="87"/>
      <c r="G491" s="87"/>
      <c r="H491" s="87"/>
      <c r="I491" s="87"/>
      <c r="J491" s="87"/>
      <c r="K491" s="87"/>
      <c r="L491" s="87"/>
      <c r="M491" s="87"/>
      <c r="N491" s="87"/>
      <c r="O491" s="87"/>
      <c r="P491" s="87"/>
      <c r="Q491" s="87"/>
      <c r="R491" s="87"/>
      <c r="S491" s="87"/>
      <c r="T491" s="87"/>
      <c r="U491" s="87"/>
      <c r="V491" s="87"/>
      <c r="W491" s="87"/>
      <c r="X491" s="87"/>
      <c r="Y491" s="87"/>
      <c r="Z491" s="87"/>
    </row>
    <row r="492" spans="1:26" ht="25.5" customHeight="1" x14ac:dyDescent="0.3">
      <c r="A492" s="87"/>
      <c r="B492" s="87"/>
      <c r="C492" s="87"/>
      <c r="D492" s="87"/>
      <c r="E492" s="87"/>
      <c r="F492" s="87"/>
      <c r="G492" s="87"/>
      <c r="H492" s="87"/>
      <c r="I492" s="87"/>
      <c r="J492" s="87"/>
      <c r="K492" s="87"/>
      <c r="L492" s="87"/>
      <c r="M492" s="87"/>
      <c r="N492" s="87"/>
      <c r="O492" s="87"/>
      <c r="P492" s="87"/>
      <c r="Q492" s="87"/>
      <c r="R492" s="87"/>
      <c r="S492" s="87"/>
      <c r="T492" s="87"/>
      <c r="U492" s="87"/>
      <c r="V492" s="87"/>
      <c r="W492" s="87"/>
      <c r="X492" s="87"/>
      <c r="Y492" s="87"/>
      <c r="Z492" s="87"/>
    </row>
    <row r="493" spans="1:26" ht="25.5" customHeight="1" x14ac:dyDescent="0.3">
      <c r="A493" s="87"/>
      <c r="B493" s="87"/>
      <c r="C493" s="87"/>
      <c r="D493" s="87"/>
      <c r="E493" s="87"/>
      <c r="F493" s="87"/>
      <c r="G493" s="87"/>
      <c r="H493" s="87"/>
      <c r="I493" s="87"/>
      <c r="J493" s="87"/>
      <c r="K493" s="87"/>
      <c r="L493" s="87"/>
      <c r="M493" s="87"/>
      <c r="N493" s="87"/>
      <c r="O493" s="87"/>
      <c r="P493" s="87"/>
      <c r="Q493" s="87"/>
      <c r="R493" s="87"/>
      <c r="S493" s="87"/>
      <c r="T493" s="87"/>
      <c r="U493" s="87"/>
      <c r="V493" s="87"/>
      <c r="W493" s="87"/>
      <c r="X493" s="87"/>
      <c r="Y493" s="87"/>
      <c r="Z493" s="87"/>
    </row>
    <row r="494" spans="1:26" ht="25.5" customHeight="1" x14ac:dyDescent="0.3">
      <c r="A494" s="87"/>
      <c r="B494" s="87"/>
      <c r="C494" s="87"/>
      <c r="D494" s="87"/>
      <c r="E494" s="87"/>
      <c r="F494" s="87"/>
      <c r="G494" s="87"/>
      <c r="H494" s="87"/>
      <c r="I494" s="87"/>
      <c r="J494" s="87"/>
      <c r="K494" s="87"/>
      <c r="L494" s="87"/>
      <c r="M494" s="87"/>
      <c r="N494" s="87"/>
      <c r="O494" s="87"/>
      <c r="P494" s="87"/>
      <c r="Q494" s="87"/>
      <c r="R494" s="87"/>
      <c r="S494" s="87"/>
      <c r="T494" s="87"/>
      <c r="U494" s="87"/>
      <c r="V494" s="87"/>
      <c r="W494" s="87"/>
      <c r="X494" s="87"/>
      <c r="Y494" s="87"/>
      <c r="Z494" s="87"/>
    </row>
    <row r="495" spans="1:26" ht="25.5" customHeight="1" x14ac:dyDescent="0.3">
      <c r="A495" s="87"/>
      <c r="B495" s="87"/>
      <c r="C495" s="87"/>
      <c r="D495" s="87"/>
      <c r="E495" s="87"/>
      <c r="F495" s="87"/>
      <c r="G495" s="87"/>
      <c r="H495" s="87"/>
      <c r="I495" s="87"/>
      <c r="J495" s="87"/>
      <c r="K495" s="87"/>
      <c r="L495" s="87"/>
      <c r="M495" s="87"/>
      <c r="N495" s="87"/>
      <c r="O495" s="87"/>
      <c r="P495" s="87"/>
      <c r="Q495" s="87"/>
      <c r="R495" s="87"/>
      <c r="S495" s="87"/>
      <c r="T495" s="87"/>
      <c r="U495" s="87"/>
      <c r="V495" s="87"/>
      <c r="W495" s="87"/>
      <c r="X495" s="87"/>
      <c r="Y495" s="87"/>
      <c r="Z495" s="87"/>
    </row>
    <row r="496" spans="1:26" ht="25.5" customHeight="1" x14ac:dyDescent="0.3">
      <c r="A496" s="87"/>
      <c r="B496" s="87"/>
      <c r="C496" s="87"/>
      <c r="D496" s="87"/>
      <c r="E496" s="87"/>
      <c r="F496" s="87"/>
      <c r="G496" s="87"/>
      <c r="H496" s="87"/>
      <c r="I496" s="87"/>
      <c r="J496" s="87"/>
      <c r="K496" s="87"/>
      <c r="L496" s="87"/>
      <c r="M496" s="87"/>
      <c r="N496" s="87"/>
      <c r="O496" s="87"/>
      <c r="P496" s="87"/>
      <c r="Q496" s="87"/>
      <c r="R496" s="87"/>
      <c r="S496" s="87"/>
      <c r="T496" s="87"/>
      <c r="U496" s="87"/>
      <c r="V496" s="87"/>
      <c r="W496" s="87"/>
      <c r="X496" s="87"/>
      <c r="Y496" s="87"/>
      <c r="Z496" s="87"/>
    </row>
    <row r="497" spans="1:26" ht="25.5" customHeight="1" x14ac:dyDescent="0.3">
      <c r="A497" s="87"/>
      <c r="B497" s="87"/>
      <c r="C497" s="87"/>
      <c r="D497" s="87"/>
      <c r="E497" s="87"/>
      <c r="F497" s="87"/>
      <c r="G497" s="87"/>
      <c r="H497" s="87"/>
      <c r="I497" s="87"/>
      <c r="J497" s="87"/>
      <c r="K497" s="87"/>
      <c r="L497" s="87"/>
      <c r="M497" s="87"/>
      <c r="N497" s="87"/>
      <c r="O497" s="87"/>
      <c r="P497" s="87"/>
      <c r="Q497" s="87"/>
      <c r="R497" s="87"/>
      <c r="S497" s="87"/>
      <c r="T497" s="87"/>
      <c r="U497" s="87"/>
      <c r="V497" s="87"/>
      <c r="W497" s="87"/>
      <c r="X497" s="87"/>
      <c r="Y497" s="87"/>
      <c r="Z497" s="87"/>
    </row>
    <row r="498" spans="1:26" ht="25.5" customHeight="1" x14ac:dyDescent="0.3">
      <c r="A498" s="87"/>
      <c r="B498" s="87"/>
      <c r="C498" s="87"/>
      <c r="D498" s="87"/>
      <c r="E498" s="87"/>
      <c r="F498" s="87"/>
      <c r="G498" s="87"/>
      <c r="H498" s="87"/>
      <c r="I498" s="87"/>
      <c r="J498" s="87"/>
      <c r="K498" s="87"/>
      <c r="L498" s="87"/>
      <c r="M498" s="87"/>
      <c r="N498" s="87"/>
      <c r="O498" s="87"/>
      <c r="P498" s="87"/>
      <c r="Q498" s="87"/>
      <c r="R498" s="87"/>
      <c r="S498" s="87"/>
      <c r="T498" s="87"/>
      <c r="U498" s="87"/>
      <c r="V498" s="87"/>
      <c r="W498" s="87"/>
      <c r="X498" s="87"/>
      <c r="Y498" s="87"/>
      <c r="Z498" s="87"/>
    </row>
    <row r="499" spans="1:26" ht="25.5" customHeight="1" x14ac:dyDescent="0.3">
      <c r="A499" s="87"/>
      <c r="B499" s="87"/>
      <c r="C499" s="87"/>
      <c r="D499" s="87"/>
      <c r="E499" s="87"/>
      <c r="F499" s="87"/>
      <c r="G499" s="87"/>
      <c r="H499" s="87"/>
      <c r="I499" s="87"/>
      <c r="J499" s="87"/>
      <c r="K499" s="87"/>
      <c r="L499" s="87"/>
      <c r="M499" s="87"/>
      <c r="N499" s="87"/>
      <c r="O499" s="87"/>
      <c r="P499" s="87"/>
      <c r="Q499" s="87"/>
      <c r="R499" s="87"/>
      <c r="S499" s="87"/>
      <c r="T499" s="87"/>
      <c r="U499" s="87"/>
      <c r="V499" s="87"/>
      <c r="W499" s="87"/>
      <c r="X499" s="87"/>
      <c r="Y499" s="87"/>
      <c r="Z499" s="87"/>
    </row>
    <row r="500" spans="1:26" ht="25.5" customHeight="1" x14ac:dyDescent="0.3">
      <c r="A500" s="87"/>
      <c r="B500" s="87"/>
      <c r="C500" s="87"/>
      <c r="D500" s="87"/>
      <c r="E500" s="87"/>
      <c r="F500" s="87"/>
      <c r="G500" s="87"/>
      <c r="H500" s="87"/>
      <c r="I500" s="87"/>
      <c r="J500" s="87"/>
      <c r="K500" s="87"/>
      <c r="L500" s="87"/>
      <c r="M500" s="87"/>
      <c r="N500" s="87"/>
      <c r="O500" s="87"/>
      <c r="P500" s="87"/>
      <c r="Q500" s="87"/>
      <c r="R500" s="87"/>
      <c r="S500" s="87"/>
      <c r="T500" s="87"/>
      <c r="U500" s="87"/>
      <c r="V500" s="87"/>
      <c r="W500" s="87"/>
      <c r="X500" s="87"/>
      <c r="Y500" s="87"/>
      <c r="Z500" s="87"/>
    </row>
    <row r="501" spans="1:26" ht="25.5" customHeight="1" x14ac:dyDescent="0.3">
      <c r="A501" s="87"/>
      <c r="B501" s="87"/>
      <c r="C501" s="87"/>
      <c r="D501" s="87"/>
      <c r="E501" s="87"/>
      <c r="F501" s="87"/>
      <c r="G501" s="87"/>
      <c r="H501" s="87"/>
      <c r="I501" s="87"/>
      <c r="J501" s="87"/>
      <c r="K501" s="87"/>
      <c r="L501" s="87"/>
      <c r="M501" s="87"/>
      <c r="N501" s="87"/>
      <c r="O501" s="87"/>
      <c r="P501" s="87"/>
      <c r="Q501" s="87"/>
      <c r="R501" s="87"/>
      <c r="S501" s="87"/>
      <c r="T501" s="87"/>
      <c r="U501" s="87"/>
      <c r="V501" s="87"/>
      <c r="W501" s="87"/>
      <c r="X501" s="87"/>
      <c r="Y501" s="87"/>
      <c r="Z501" s="87"/>
    </row>
    <row r="502" spans="1:26" ht="25.5" customHeight="1" x14ac:dyDescent="0.3">
      <c r="A502" s="87"/>
      <c r="B502" s="87"/>
      <c r="C502" s="87"/>
      <c r="D502" s="87"/>
      <c r="E502" s="87"/>
      <c r="F502" s="87"/>
      <c r="G502" s="87"/>
      <c r="H502" s="87"/>
      <c r="I502" s="87"/>
      <c r="J502" s="87"/>
      <c r="K502" s="87"/>
      <c r="L502" s="87"/>
      <c r="M502" s="87"/>
      <c r="N502" s="87"/>
      <c r="O502" s="87"/>
      <c r="P502" s="87"/>
      <c r="Q502" s="87"/>
      <c r="R502" s="87"/>
      <c r="S502" s="87"/>
      <c r="T502" s="87"/>
      <c r="U502" s="87"/>
      <c r="V502" s="87"/>
      <c r="W502" s="87"/>
      <c r="X502" s="87"/>
      <c r="Y502" s="87"/>
      <c r="Z502" s="87"/>
    </row>
    <row r="503" spans="1:26" ht="25.5" customHeight="1" x14ac:dyDescent="0.3">
      <c r="A503" s="87"/>
      <c r="B503" s="87"/>
      <c r="C503" s="87"/>
      <c r="D503" s="87"/>
      <c r="E503" s="87"/>
      <c r="F503" s="87"/>
      <c r="G503" s="87"/>
      <c r="H503" s="87"/>
      <c r="I503" s="87"/>
      <c r="J503" s="87"/>
      <c r="K503" s="87"/>
      <c r="L503" s="87"/>
      <c r="M503" s="87"/>
      <c r="N503" s="87"/>
      <c r="O503" s="87"/>
      <c r="P503" s="87"/>
      <c r="Q503" s="87"/>
      <c r="R503" s="87"/>
      <c r="S503" s="87"/>
      <c r="T503" s="87"/>
      <c r="U503" s="87"/>
      <c r="V503" s="87"/>
      <c r="W503" s="87"/>
      <c r="X503" s="87"/>
      <c r="Y503" s="87"/>
      <c r="Z503" s="87"/>
    </row>
    <row r="504" spans="1:26" ht="25.5" customHeight="1" x14ac:dyDescent="0.3">
      <c r="A504" s="87"/>
      <c r="B504" s="87"/>
      <c r="C504" s="87"/>
      <c r="D504" s="87"/>
      <c r="E504" s="87"/>
      <c r="F504" s="87"/>
      <c r="G504" s="87"/>
      <c r="H504" s="87"/>
      <c r="I504" s="87"/>
      <c r="J504" s="87"/>
      <c r="K504" s="87"/>
      <c r="L504" s="87"/>
      <c r="M504" s="87"/>
      <c r="N504" s="87"/>
      <c r="O504" s="87"/>
      <c r="P504" s="87"/>
      <c r="Q504" s="87"/>
      <c r="R504" s="87"/>
      <c r="S504" s="87"/>
      <c r="T504" s="87"/>
      <c r="U504" s="87"/>
      <c r="V504" s="87"/>
      <c r="W504" s="87"/>
      <c r="X504" s="87"/>
      <c r="Y504" s="87"/>
      <c r="Z504" s="87"/>
    </row>
    <row r="505" spans="1:26" ht="25.5" customHeight="1" x14ac:dyDescent="0.3">
      <c r="A505" s="87"/>
      <c r="B505" s="87"/>
      <c r="C505" s="87"/>
      <c r="D505" s="87"/>
      <c r="E505" s="87"/>
      <c r="F505" s="87"/>
      <c r="G505" s="87"/>
      <c r="H505" s="87"/>
      <c r="I505" s="87"/>
      <c r="J505" s="87"/>
      <c r="K505" s="87"/>
      <c r="L505" s="87"/>
      <c r="M505" s="87"/>
      <c r="N505" s="87"/>
      <c r="O505" s="87"/>
      <c r="P505" s="87"/>
      <c r="Q505" s="87"/>
      <c r="R505" s="87"/>
      <c r="S505" s="87"/>
      <c r="T505" s="87"/>
      <c r="U505" s="87"/>
      <c r="V505" s="87"/>
      <c r="W505" s="87"/>
      <c r="X505" s="87"/>
      <c r="Y505" s="87"/>
      <c r="Z505" s="87"/>
    </row>
    <row r="506" spans="1:26" ht="25.5" customHeight="1" x14ac:dyDescent="0.3">
      <c r="A506" s="87"/>
      <c r="B506" s="87"/>
      <c r="C506" s="87"/>
      <c r="D506" s="87"/>
      <c r="E506" s="87"/>
      <c r="F506" s="87"/>
      <c r="G506" s="87"/>
      <c r="H506" s="87"/>
      <c r="I506" s="87"/>
      <c r="J506" s="87"/>
      <c r="K506" s="87"/>
      <c r="L506" s="87"/>
      <c r="M506" s="87"/>
      <c r="N506" s="87"/>
      <c r="O506" s="87"/>
      <c r="P506" s="87"/>
      <c r="Q506" s="87"/>
      <c r="R506" s="87"/>
      <c r="S506" s="87"/>
      <c r="T506" s="87"/>
      <c r="U506" s="87"/>
      <c r="V506" s="87"/>
      <c r="W506" s="87"/>
      <c r="X506" s="87"/>
      <c r="Y506" s="87"/>
      <c r="Z506" s="87"/>
    </row>
    <row r="507" spans="1:26" ht="25.5" customHeight="1" x14ac:dyDescent="0.3">
      <c r="A507" s="87"/>
      <c r="B507" s="87"/>
      <c r="C507" s="87"/>
      <c r="D507" s="87"/>
      <c r="E507" s="87"/>
      <c r="F507" s="87"/>
      <c r="G507" s="87"/>
      <c r="H507" s="87"/>
      <c r="I507" s="87"/>
      <c r="J507" s="87"/>
      <c r="K507" s="87"/>
      <c r="L507" s="87"/>
      <c r="M507" s="87"/>
      <c r="N507" s="87"/>
      <c r="O507" s="87"/>
      <c r="P507" s="87"/>
      <c r="Q507" s="87"/>
      <c r="R507" s="87"/>
      <c r="S507" s="87"/>
      <c r="T507" s="87"/>
      <c r="U507" s="87"/>
      <c r="V507" s="87"/>
      <c r="W507" s="87"/>
      <c r="X507" s="87"/>
      <c r="Y507" s="87"/>
      <c r="Z507" s="87"/>
    </row>
    <row r="508" spans="1:26" ht="25.5" customHeight="1" x14ac:dyDescent="0.3">
      <c r="A508" s="87"/>
      <c r="B508" s="87"/>
      <c r="C508" s="87"/>
      <c r="D508" s="87"/>
      <c r="E508" s="87"/>
      <c r="F508" s="87"/>
      <c r="G508" s="87"/>
      <c r="H508" s="87"/>
      <c r="I508" s="87"/>
      <c r="J508" s="87"/>
      <c r="K508" s="87"/>
      <c r="L508" s="87"/>
      <c r="M508" s="87"/>
      <c r="N508" s="87"/>
      <c r="O508" s="87"/>
      <c r="P508" s="87"/>
      <c r="Q508" s="87"/>
      <c r="R508" s="87"/>
      <c r="S508" s="87"/>
      <c r="T508" s="87"/>
      <c r="U508" s="87"/>
      <c r="V508" s="87"/>
      <c r="W508" s="87"/>
      <c r="X508" s="87"/>
      <c r="Y508" s="87"/>
      <c r="Z508" s="87"/>
    </row>
    <row r="509" spans="1:26" ht="25.5" customHeight="1" x14ac:dyDescent="0.3">
      <c r="A509" s="87"/>
      <c r="B509" s="87"/>
      <c r="C509" s="87"/>
      <c r="D509" s="87"/>
      <c r="E509" s="87"/>
      <c r="F509" s="87"/>
      <c r="G509" s="87"/>
      <c r="H509" s="87"/>
      <c r="I509" s="87"/>
      <c r="J509" s="87"/>
      <c r="K509" s="87"/>
      <c r="L509" s="87"/>
      <c r="M509" s="87"/>
      <c r="N509" s="87"/>
      <c r="O509" s="87"/>
      <c r="P509" s="87"/>
      <c r="Q509" s="87"/>
      <c r="R509" s="87"/>
      <c r="S509" s="87"/>
      <c r="T509" s="87"/>
      <c r="U509" s="87"/>
      <c r="V509" s="87"/>
      <c r="W509" s="87"/>
      <c r="X509" s="87"/>
      <c r="Y509" s="87"/>
      <c r="Z509" s="87"/>
    </row>
    <row r="510" spans="1:26" ht="25.5" customHeight="1" x14ac:dyDescent="0.3">
      <c r="A510" s="87"/>
      <c r="B510" s="87"/>
      <c r="C510" s="87"/>
      <c r="D510" s="87"/>
      <c r="E510" s="87"/>
      <c r="F510" s="87"/>
      <c r="G510" s="87"/>
      <c r="H510" s="87"/>
      <c r="I510" s="87"/>
      <c r="J510" s="87"/>
      <c r="K510" s="87"/>
      <c r="L510" s="87"/>
      <c r="M510" s="87"/>
      <c r="N510" s="87"/>
      <c r="O510" s="87"/>
      <c r="P510" s="87"/>
      <c r="Q510" s="87"/>
      <c r="R510" s="87"/>
      <c r="S510" s="87"/>
      <c r="T510" s="87"/>
      <c r="U510" s="87"/>
      <c r="V510" s="87"/>
      <c r="W510" s="87"/>
      <c r="X510" s="87"/>
      <c r="Y510" s="87"/>
      <c r="Z510" s="87"/>
    </row>
    <row r="511" spans="1:26" ht="25.5" customHeight="1" x14ac:dyDescent="0.3">
      <c r="A511" s="87"/>
      <c r="B511" s="87"/>
      <c r="C511" s="87"/>
      <c r="D511" s="87"/>
      <c r="E511" s="87"/>
      <c r="F511" s="87"/>
      <c r="G511" s="87"/>
      <c r="H511" s="87"/>
      <c r="I511" s="87"/>
      <c r="J511" s="87"/>
      <c r="K511" s="87"/>
      <c r="L511" s="87"/>
      <c r="M511" s="87"/>
      <c r="N511" s="87"/>
      <c r="O511" s="87"/>
      <c r="P511" s="87"/>
      <c r="Q511" s="87"/>
      <c r="R511" s="87"/>
      <c r="S511" s="87"/>
      <c r="T511" s="87"/>
      <c r="U511" s="87"/>
      <c r="V511" s="87"/>
      <c r="W511" s="87"/>
      <c r="X511" s="87"/>
      <c r="Y511" s="87"/>
      <c r="Z511" s="87"/>
    </row>
    <row r="512" spans="1:26" ht="25.5" customHeight="1" x14ac:dyDescent="0.3">
      <c r="A512" s="87"/>
      <c r="B512" s="87"/>
      <c r="C512" s="87"/>
      <c r="D512" s="87"/>
      <c r="E512" s="87"/>
      <c r="F512" s="87"/>
      <c r="G512" s="87"/>
      <c r="H512" s="87"/>
      <c r="I512" s="87"/>
      <c r="J512" s="87"/>
      <c r="K512" s="87"/>
      <c r="L512" s="87"/>
      <c r="M512" s="87"/>
      <c r="N512" s="87"/>
      <c r="O512" s="87"/>
      <c r="P512" s="87"/>
      <c r="Q512" s="87"/>
      <c r="R512" s="87"/>
      <c r="S512" s="87"/>
      <c r="T512" s="87"/>
      <c r="U512" s="87"/>
      <c r="V512" s="87"/>
      <c r="W512" s="87"/>
      <c r="X512" s="87"/>
      <c r="Y512" s="87"/>
      <c r="Z512" s="87"/>
    </row>
    <row r="513" spans="1:26" ht="25.5" customHeight="1" x14ac:dyDescent="0.3">
      <c r="A513" s="87"/>
      <c r="B513" s="87"/>
      <c r="C513" s="87"/>
      <c r="D513" s="87"/>
      <c r="E513" s="87"/>
      <c r="F513" s="87"/>
      <c r="G513" s="87"/>
      <c r="H513" s="87"/>
      <c r="I513" s="87"/>
      <c r="J513" s="87"/>
      <c r="K513" s="87"/>
      <c r="L513" s="87"/>
      <c r="M513" s="87"/>
      <c r="N513" s="87"/>
      <c r="O513" s="87"/>
      <c r="P513" s="87"/>
      <c r="Q513" s="87"/>
      <c r="R513" s="87"/>
      <c r="S513" s="87"/>
      <c r="T513" s="87"/>
      <c r="U513" s="87"/>
      <c r="V513" s="87"/>
      <c r="W513" s="87"/>
      <c r="X513" s="87"/>
      <c r="Y513" s="87"/>
      <c r="Z513" s="87"/>
    </row>
    <row r="514" spans="1:26" ht="25.5" customHeight="1" x14ac:dyDescent="0.3">
      <c r="A514" s="87"/>
      <c r="B514" s="87"/>
      <c r="C514" s="87"/>
      <c r="D514" s="87"/>
      <c r="E514" s="87"/>
      <c r="F514" s="87"/>
      <c r="G514" s="87"/>
      <c r="H514" s="87"/>
      <c r="I514" s="87"/>
      <c r="J514" s="87"/>
      <c r="K514" s="87"/>
      <c r="L514" s="87"/>
      <c r="M514" s="87"/>
      <c r="N514" s="87"/>
      <c r="O514" s="87"/>
      <c r="P514" s="87"/>
      <c r="Q514" s="87"/>
      <c r="R514" s="87"/>
      <c r="S514" s="87"/>
      <c r="T514" s="87"/>
      <c r="U514" s="87"/>
      <c r="V514" s="87"/>
      <c r="W514" s="87"/>
      <c r="X514" s="87"/>
      <c r="Y514" s="87"/>
      <c r="Z514" s="87"/>
    </row>
    <row r="515" spans="1:26" ht="25.5" customHeight="1" x14ac:dyDescent="0.3">
      <c r="A515" s="87"/>
      <c r="B515" s="87"/>
      <c r="C515" s="87"/>
      <c r="D515" s="87"/>
      <c r="E515" s="87"/>
      <c r="F515" s="87"/>
      <c r="G515" s="87"/>
      <c r="H515" s="87"/>
      <c r="I515" s="87"/>
      <c r="J515" s="87"/>
      <c r="K515" s="87"/>
      <c r="L515" s="87"/>
      <c r="M515" s="87"/>
      <c r="N515" s="87"/>
      <c r="O515" s="87"/>
      <c r="P515" s="87"/>
      <c r="Q515" s="87"/>
      <c r="R515" s="87"/>
      <c r="S515" s="87"/>
      <c r="T515" s="87"/>
      <c r="U515" s="87"/>
      <c r="V515" s="87"/>
      <c r="W515" s="87"/>
      <c r="X515" s="87"/>
      <c r="Y515" s="87"/>
      <c r="Z515" s="87"/>
    </row>
    <row r="516" spans="1:26" ht="25.5" customHeight="1" x14ac:dyDescent="0.3">
      <c r="A516" s="87"/>
      <c r="B516" s="87"/>
      <c r="C516" s="87"/>
      <c r="D516" s="87"/>
      <c r="E516" s="87"/>
      <c r="F516" s="87"/>
      <c r="G516" s="87"/>
      <c r="H516" s="87"/>
      <c r="I516" s="87"/>
      <c r="J516" s="87"/>
      <c r="K516" s="87"/>
      <c r="L516" s="87"/>
      <c r="M516" s="87"/>
      <c r="N516" s="87"/>
      <c r="O516" s="87"/>
      <c r="P516" s="87"/>
      <c r="Q516" s="87"/>
      <c r="R516" s="87"/>
      <c r="S516" s="87"/>
      <c r="T516" s="87"/>
      <c r="U516" s="87"/>
      <c r="V516" s="87"/>
      <c r="W516" s="87"/>
      <c r="X516" s="87"/>
      <c r="Y516" s="87"/>
      <c r="Z516" s="87"/>
    </row>
    <row r="517" spans="1:26" ht="25.5" customHeight="1" x14ac:dyDescent="0.3">
      <c r="A517" s="87"/>
      <c r="B517" s="87"/>
      <c r="C517" s="87"/>
      <c r="D517" s="87"/>
      <c r="E517" s="87"/>
      <c r="F517" s="87"/>
      <c r="G517" s="87"/>
      <c r="H517" s="87"/>
      <c r="I517" s="87"/>
      <c r="J517" s="87"/>
      <c r="K517" s="87"/>
      <c r="L517" s="87"/>
      <c r="M517" s="87"/>
      <c r="N517" s="87"/>
      <c r="O517" s="87"/>
      <c r="P517" s="87"/>
      <c r="Q517" s="87"/>
      <c r="R517" s="87"/>
      <c r="S517" s="87"/>
      <c r="T517" s="87"/>
      <c r="U517" s="87"/>
      <c r="V517" s="87"/>
      <c r="W517" s="87"/>
      <c r="X517" s="87"/>
      <c r="Y517" s="87"/>
      <c r="Z517" s="87"/>
    </row>
    <row r="518" spans="1:26" ht="25.5" customHeight="1" x14ac:dyDescent="0.3">
      <c r="A518" s="87"/>
      <c r="B518" s="87"/>
      <c r="C518" s="87"/>
      <c r="D518" s="87"/>
      <c r="E518" s="87"/>
      <c r="F518" s="87"/>
      <c r="G518" s="87"/>
      <c r="H518" s="87"/>
      <c r="I518" s="87"/>
      <c r="J518" s="87"/>
      <c r="K518" s="87"/>
      <c r="L518" s="87"/>
      <c r="M518" s="87"/>
      <c r="N518" s="87"/>
      <c r="O518" s="87"/>
      <c r="P518" s="87"/>
      <c r="Q518" s="87"/>
      <c r="R518" s="87"/>
      <c r="S518" s="87"/>
      <c r="T518" s="87"/>
      <c r="U518" s="87"/>
      <c r="V518" s="87"/>
      <c r="W518" s="87"/>
      <c r="X518" s="87"/>
      <c r="Y518" s="87"/>
      <c r="Z518" s="87"/>
    </row>
    <row r="519" spans="1:26" ht="25.5" customHeight="1" x14ac:dyDescent="0.3">
      <c r="A519" s="87"/>
      <c r="B519" s="87"/>
      <c r="C519" s="87"/>
      <c r="D519" s="87"/>
      <c r="E519" s="87"/>
      <c r="F519" s="87"/>
      <c r="G519" s="87"/>
      <c r="H519" s="87"/>
      <c r="I519" s="87"/>
      <c r="J519" s="87"/>
      <c r="K519" s="87"/>
      <c r="L519" s="87"/>
      <c r="M519" s="87"/>
      <c r="N519" s="87"/>
      <c r="O519" s="87"/>
      <c r="P519" s="87"/>
      <c r="Q519" s="87"/>
      <c r="R519" s="87"/>
      <c r="S519" s="87"/>
      <c r="T519" s="87"/>
      <c r="U519" s="87"/>
      <c r="V519" s="87"/>
      <c r="W519" s="87"/>
      <c r="X519" s="87"/>
      <c r="Y519" s="87"/>
      <c r="Z519" s="87"/>
    </row>
    <row r="520" spans="1:26" ht="25.5" customHeight="1" x14ac:dyDescent="0.3">
      <c r="A520" s="87"/>
      <c r="B520" s="87"/>
      <c r="C520" s="87"/>
      <c r="D520" s="87"/>
      <c r="E520" s="87"/>
      <c r="F520" s="87"/>
      <c r="G520" s="87"/>
      <c r="H520" s="87"/>
      <c r="I520" s="87"/>
      <c r="J520" s="87"/>
      <c r="K520" s="87"/>
      <c r="L520" s="87"/>
      <c r="M520" s="87"/>
      <c r="N520" s="87"/>
      <c r="O520" s="87"/>
      <c r="P520" s="87"/>
      <c r="Q520" s="87"/>
      <c r="R520" s="87"/>
      <c r="S520" s="87"/>
      <c r="T520" s="87"/>
      <c r="U520" s="87"/>
      <c r="V520" s="87"/>
      <c r="W520" s="87"/>
      <c r="X520" s="87"/>
      <c r="Y520" s="87"/>
      <c r="Z520" s="87"/>
    </row>
    <row r="521" spans="1:26" ht="25.5" customHeight="1" x14ac:dyDescent="0.3">
      <c r="A521" s="87"/>
      <c r="B521" s="87"/>
      <c r="C521" s="87"/>
      <c r="D521" s="87"/>
      <c r="E521" s="87"/>
      <c r="F521" s="87"/>
      <c r="G521" s="87"/>
      <c r="H521" s="87"/>
      <c r="I521" s="87"/>
      <c r="J521" s="87"/>
      <c r="K521" s="87"/>
      <c r="L521" s="87"/>
      <c r="M521" s="87"/>
      <c r="N521" s="87"/>
      <c r="O521" s="87"/>
      <c r="P521" s="87"/>
      <c r="Q521" s="87"/>
      <c r="R521" s="87"/>
      <c r="S521" s="87"/>
      <c r="T521" s="87"/>
      <c r="U521" s="87"/>
      <c r="V521" s="87"/>
      <c r="W521" s="87"/>
      <c r="X521" s="87"/>
      <c r="Y521" s="87"/>
      <c r="Z521" s="87"/>
    </row>
    <row r="522" spans="1:26" ht="25.5" customHeight="1" x14ac:dyDescent="0.3">
      <c r="A522" s="87"/>
      <c r="B522" s="87"/>
      <c r="C522" s="87"/>
      <c r="D522" s="87"/>
      <c r="E522" s="87"/>
      <c r="F522" s="87"/>
      <c r="G522" s="87"/>
      <c r="H522" s="87"/>
      <c r="I522" s="87"/>
      <c r="J522" s="87"/>
      <c r="K522" s="87"/>
      <c r="L522" s="87"/>
      <c r="M522" s="87"/>
      <c r="N522" s="87"/>
      <c r="O522" s="87"/>
      <c r="P522" s="87"/>
      <c r="Q522" s="87"/>
      <c r="R522" s="87"/>
      <c r="S522" s="87"/>
      <c r="T522" s="87"/>
      <c r="U522" s="87"/>
      <c r="V522" s="87"/>
      <c r="W522" s="87"/>
      <c r="X522" s="87"/>
      <c r="Y522" s="87"/>
      <c r="Z522" s="87"/>
    </row>
    <row r="523" spans="1:26" ht="25.5" customHeight="1" x14ac:dyDescent="0.3">
      <c r="A523" s="87"/>
      <c r="B523" s="87"/>
      <c r="C523" s="87"/>
      <c r="D523" s="87"/>
      <c r="E523" s="87"/>
      <c r="F523" s="87"/>
      <c r="G523" s="87"/>
      <c r="H523" s="87"/>
      <c r="I523" s="87"/>
      <c r="J523" s="87"/>
      <c r="K523" s="87"/>
      <c r="L523" s="87"/>
      <c r="M523" s="87"/>
      <c r="N523" s="87"/>
      <c r="O523" s="87"/>
      <c r="P523" s="87"/>
      <c r="Q523" s="87"/>
      <c r="R523" s="87"/>
      <c r="S523" s="87"/>
      <c r="T523" s="87"/>
      <c r="U523" s="87"/>
      <c r="V523" s="87"/>
      <c r="W523" s="87"/>
      <c r="X523" s="87"/>
      <c r="Y523" s="87"/>
      <c r="Z523" s="87"/>
    </row>
    <row r="524" spans="1:26" ht="25.5" customHeight="1" x14ac:dyDescent="0.3">
      <c r="A524" s="87"/>
      <c r="B524" s="87"/>
      <c r="C524" s="87"/>
      <c r="D524" s="87"/>
      <c r="E524" s="87"/>
      <c r="F524" s="87"/>
      <c r="G524" s="87"/>
      <c r="H524" s="87"/>
      <c r="I524" s="87"/>
      <c r="J524" s="87"/>
      <c r="K524" s="87"/>
      <c r="L524" s="87"/>
      <c r="M524" s="87"/>
      <c r="N524" s="87"/>
      <c r="O524" s="87"/>
      <c r="P524" s="87"/>
      <c r="Q524" s="87"/>
      <c r="R524" s="87"/>
      <c r="S524" s="87"/>
      <c r="T524" s="87"/>
      <c r="U524" s="87"/>
      <c r="V524" s="87"/>
      <c r="W524" s="87"/>
      <c r="X524" s="87"/>
      <c r="Y524" s="87"/>
      <c r="Z524" s="87"/>
    </row>
    <row r="525" spans="1:26" ht="25.5" customHeight="1" x14ac:dyDescent="0.3">
      <c r="A525" s="87"/>
      <c r="B525" s="87"/>
      <c r="C525" s="87"/>
      <c r="D525" s="87"/>
      <c r="E525" s="87"/>
      <c r="F525" s="87"/>
      <c r="G525" s="87"/>
      <c r="H525" s="87"/>
      <c r="I525" s="87"/>
      <c r="J525" s="87"/>
      <c r="K525" s="87"/>
      <c r="L525" s="87"/>
      <c r="M525" s="87"/>
      <c r="N525" s="87"/>
      <c r="O525" s="87"/>
      <c r="P525" s="87"/>
      <c r="Q525" s="87"/>
      <c r="R525" s="87"/>
      <c r="S525" s="87"/>
      <c r="T525" s="87"/>
      <c r="U525" s="87"/>
      <c r="V525" s="87"/>
      <c r="W525" s="87"/>
      <c r="X525" s="87"/>
      <c r="Y525" s="87"/>
      <c r="Z525" s="87"/>
    </row>
    <row r="526" spans="1:26" ht="25.5" customHeight="1" x14ac:dyDescent="0.3">
      <c r="A526" s="87"/>
      <c r="B526" s="87"/>
      <c r="C526" s="87"/>
      <c r="D526" s="87"/>
      <c r="E526" s="87"/>
      <c r="F526" s="87"/>
      <c r="G526" s="87"/>
      <c r="H526" s="87"/>
      <c r="I526" s="87"/>
      <c r="J526" s="87"/>
      <c r="K526" s="87"/>
      <c r="L526" s="87"/>
      <c r="M526" s="87"/>
      <c r="N526" s="87"/>
      <c r="O526" s="87"/>
      <c r="P526" s="87"/>
      <c r="Q526" s="87"/>
      <c r="R526" s="87"/>
      <c r="S526" s="87"/>
      <c r="T526" s="87"/>
      <c r="U526" s="87"/>
      <c r="V526" s="87"/>
      <c r="W526" s="87"/>
      <c r="X526" s="87"/>
      <c r="Y526" s="87"/>
      <c r="Z526" s="87"/>
    </row>
    <row r="527" spans="1:26" ht="25.5" customHeight="1" x14ac:dyDescent="0.3">
      <c r="A527" s="87"/>
      <c r="B527" s="87"/>
      <c r="C527" s="87"/>
      <c r="D527" s="87"/>
      <c r="E527" s="87"/>
      <c r="F527" s="87"/>
      <c r="G527" s="87"/>
      <c r="H527" s="87"/>
      <c r="I527" s="87"/>
      <c r="J527" s="87"/>
      <c r="K527" s="87"/>
      <c r="L527" s="87"/>
      <c r="M527" s="87"/>
      <c r="N527" s="87"/>
      <c r="O527" s="87"/>
      <c r="P527" s="87"/>
      <c r="Q527" s="87"/>
      <c r="R527" s="87"/>
      <c r="S527" s="87"/>
      <c r="T527" s="87"/>
      <c r="U527" s="87"/>
      <c r="V527" s="87"/>
      <c r="W527" s="87"/>
      <c r="X527" s="87"/>
      <c r="Y527" s="87"/>
      <c r="Z527" s="87"/>
    </row>
    <row r="528" spans="1:26" ht="25.5" customHeight="1" x14ac:dyDescent="0.3">
      <c r="A528" s="87"/>
      <c r="B528" s="87"/>
      <c r="C528" s="87"/>
      <c r="D528" s="87"/>
      <c r="E528" s="87"/>
      <c r="F528" s="87"/>
      <c r="G528" s="87"/>
      <c r="H528" s="87"/>
      <c r="I528" s="87"/>
      <c r="J528" s="87"/>
      <c r="K528" s="87"/>
      <c r="L528" s="87"/>
      <c r="M528" s="87"/>
      <c r="N528" s="87"/>
      <c r="O528" s="87"/>
      <c r="P528" s="87"/>
      <c r="Q528" s="87"/>
      <c r="R528" s="87"/>
      <c r="S528" s="87"/>
      <c r="T528" s="87"/>
      <c r="U528" s="87"/>
      <c r="V528" s="87"/>
      <c r="W528" s="87"/>
      <c r="X528" s="87"/>
      <c r="Y528" s="87"/>
      <c r="Z528" s="87"/>
    </row>
    <row r="529" spans="1:26" ht="25.5" customHeight="1" x14ac:dyDescent="0.3">
      <c r="A529" s="87"/>
      <c r="B529" s="87"/>
      <c r="C529" s="87"/>
      <c r="D529" s="87"/>
      <c r="E529" s="87"/>
      <c r="F529" s="87"/>
      <c r="G529" s="87"/>
      <c r="H529" s="87"/>
      <c r="I529" s="87"/>
      <c r="J529" s="87"/>
      <c r="K529" s="87"/>
      <c r="L529" s="87"/>
      <c r="M529" s="87"/>
      <c r="N529" s="87"/>
      <c r="O529" s="87"/>
      <c r="P529" s="87"/>
      <c r="Q529" s="87"/>
      <c r="R529" s="87"/>
      <c r="S529" s="87"/>
      <c r="T529" s="87"/>
      <c r="U529" s="87"/>
      <c r="V529" s="87"/>
      <c r="W529" s="87"/>
      <c r="X529" s="87"/>
      <c r="Y529" s="87"/>
      <c r="Z529" s="87"/>
    </row>
    <row r="530" spans="1:26" ht="25.5" customHeight="1" x14ac:dyDescent="0.3">
      <c r="A530" s="87"/>
      <c r="B530" s="87"/>
      <c r="C530" s="87"/>
      <c r="D530" s="87"/>
      <c r="E530" s="87"/>
      <c r="F530" s="87"/>
      <c r="G530" s="87"/>
      <c r="H530" s="87"/>
      <c r="I530" s="87"/>
      <c r="J530" s="87"/>
      <c r="K530" s="87"/>
      <c r="L530" s="87"/>
      <c r="M530" s="87"/>
      <c r="N530" s="87"/>
      <c r="O530" s="87"/>
      <c r="P530" s="87"/>
      <c r="Q530" s="87"/>
      <c r="R530" s="87"/>
      <c r="S530" s="87"/>
      <c r="T530" s="87"/>
      <c r="U530" s="87"/>
      <c r="V530" s="87"/>
      <c r="W530" s="87"/>
      <c r="X530" s="87"/>
      <c r="Y530" s="87"/>
      <c r="Z530" s="87"/>
    </row>
    <row r="531" spans="1:26" ht="25.5" customHeight="1" x14ac:dyDescent="0.3">
      <c r="A531" s="87"/>
      <c r="B531" s="87"/>
      <c r="C531" s="87"/>
      <c r="D531" s="87"/>
      <c r="E531" s="87"/>
      <c r="F531" s="87"/>
      <c r="G531" s="87"/>
      <c r="H531" s="87"/>
      <c r="I531" s="87"/>
      <c r="J531" s="87"/>
      <c r="K531" s="87"/>
      <c r="L531" s="87"/>
      <c r="M531" s="87"/>
      <c r="N531" s="87"/>
      <c r="O531" s="87"/>
      <c r="P531" s="87"/>
      <c r="Q531" s="87"/>
      <c r="R531" s="87"/>
      <c r="S531" s="87"/>
      <c r="T531" s="87"/>
      <c r="U531" s="87"/>
      <c r="V531" s="87"/>
      <c r="W531" s="87"/>
      <c r="X531" s="87"/>
      <c r="Y531" s="87"/>
      <c r="Z531" s="87"/>
    </row>
    <row r="532" spans="1:26" ht="25.5" customHeight="1" x14ac:dyDescent="0.3">
      <c r="A532" s="87"/>
      <c r="B532" s="87"/>
      <c r="C532" s="87"/>
      <c r="D532" s="87"/>
      <c r="E532" s="87"/>
      <c r="F532" s="87"/>
      <c r="G532" s="87"/>
      <c r="H532" s="87"/>
      <c r="I532" s="87"/>
      <c r="J532" s="87"/>
      <c r="K532" s="87"/>
      <c r="L532" s="87"/>
      <c r="M532" s="87"/>
      <c r="N532" s="87"/>
      <c r="O532" s="87"/>
      <c r="P532" s="87"/>
      <c r="Q532" s="87"/>
      <c r="R532" s="87"/>
      <c r="S532" s="87"/>
      <c r="T532" s="87"/>
      <c r="U532" s="87"/>
      <c r="V532" s="87"/>
      <c r="W532" s="87"/>
      <c r="X532" s="87"/>
      <c r="Y532" s="87"/>
      <c r="Z532" s="87"/>
    </row>
    <row r="533" spans="1:26" ht="25.5" customHeight="1" x14ac:dyDescent="0.3">
      <c r="A533" s="87"/>
      <c r="B533" s="87"/>
      <c r="C533" s="87"/>
      <c r="D533" s="87"/>
      <c r="E533" s="87"/>
      <c r="F533" s="87"/>
      <c r="G533" s="87"/>
      <c r="H533" s="87"/>
      <c r="I533" s="87"/>
      <c r="J533" s="87"/>
      <c r="K533" s="87"/>
      <c r="L533" s="87"/>
      <c r="M533" s="87"/>
      <c r="N533" s="87"/>
      <c r="O533" s="87"/>
      <c r="P533" s="87"/>
      <c r="Q533" s="87"/>
      <c r="R533" s="87"/>
      <c r="S533" s="87"/>
      <c r="T533" s="87"/>
      <c r="U533" s="87"/>
      <c r="V533" s="87"/>
      <c r="W533" s="87"/>
      <c r="X533" s="87"/>
      <c r="Y533" s="87"/>
      <c r="Z533" s="87"/>
    </row>
    <row r="534" spans="1:26" ht="25.5" customHeight="1" x14ac:dyDescent="0.3">
      <c r="A534" s="87"/>
      <c r="B534" s="87"/>
      <c r="C534" s="87"/>
      <c r="D534" s="87"/>
      <c r="E534" s="87"/>
      <c r="F534" s="87"/>
      <c r="G534" s="87"/>
      <c r="H534" s="87"/>
      <c r="I534" s="87"/>
      <c r="J534" s="87"/>
      <c r="K534" s="87"/>
      <c r="L534" s="87"/>
      <c r="M534" s="87"/>
      <c r="N534" s="87"/>
      <c r="O534" s="87"/>
      <c r="P534" s="87"/>
      <c r="Q534" s="87"/>
      <c r="R534" s="87"/>
      <c r="S534" s="87"/>
      <c r="T534" s="87"/>
      <c r="U534" s="87"/>
      <c r="V534" s="87"/>
      <c r="W534" s="87"/>
      <c r="X534" s="87"/>
      <c r="Y534" s="87"/>
      <c r="Z534" s="87"/>
    </row>
    <row r="535" spans="1:26" ht="25.5" customHeight="1" x14ac:dyDescent="0.3">
      <c r="A535" s="87"/>
      <c r="B535" s="87"/>
      <c r="C535" s="87"/>
      <c r="D535" s="87"/>
      <c r="E535" s="87"/>
      <c r="F535" s="87"/>
      <c r="G535" s="87"/>
      <c r="H535" s="87"/>
      <c r="I535" s="87"/>
      <c r="J535" s="87"/>
      <c r="K535" s="87"/>
      <c r="L535" s="87"/>
      <c r="M535" s="87"/>
      <c r="N535" s="87"/>
      <c r="O535" s="87"/>
      <c r="P535" s="87"/>
      <c r="Q535" s="87"/>
      <c r="R535" s="87"/>
      <c r="S535" s="87"/>
      <c r="T535" s="87"/>
      <c r="U535" s="87"/>
      <c r="V535" s="87"/>
      <c r="W535" s="87"/>
      <c r="X535" s="87"/>
      <c r="Y535" s="87"/>
      <c r="Z535" s="87"/>
    </row>
    <row r="536" spans="1:26" ht="25.5" customHeight="1" x14ac:dyDescent="0.3">
      <c r="A536" s="87"/>
      <c r="B536" s="87"/>
      <c r="C536" s="87"/>
      <c r="D536" s="87"/>
      <c r="E536" s="87"/>
      <c r="F536" s="87"/>
      <c r="G536" s="87"/>
      <c r="H536" s="87"/>
      <c r="I536" s="87"/>
      <c r="J536" s="87"/>
      <c r="K536" s="87"/>
      <c r="L536" s="87"/>
      <c r="M536" s="87"/>
      <c r="N536" s="87"/>
      <c r="O536" s="87"/>
      <c r="P536" s="87"/>
      <c r="Q536" s="87"/>
      <c r="R536" s="87"/>
      <c r="S536" s="87"/>
      <c r="T536" s="87"/>
      <c r="U536" s="87"/>
      <c r="V536" s="87"/>
      <c r="W536" s="87"/>
      <c r="X536" s="87"/>
      <c r="Y536" s="87"/>
      <c r="Z536" s="87"/>
    </row>
    <row r="537" spans="1:26" ht="25.5" customHeight="1" x14ac:dyDescent="0.3">
      <c r="A537" s="87"/>
      <c r="B537" s="87"/>
      <c r="C537" s="87"/>
      <c r="D537" s="87"/>
      <c r="E537" s="87"/>
      <c r="F537" s="87"/>
      <c r="G537" s="87"/>
      <c r="H537" s="87"/>
      <c r="I537" s="87"/>
      <c r="J537" s="87"/>
      <c r="K537" s="87"/>
      <c r="L537" s="87"/>
      <c r="M537" s="87"/>
      <c r="N537" s="87"/>
      <c r="O537" s="87"/>
      <c r="P537" s="87"/>
      <c r="Q537" s="87"/>
      <c r="R537" s="87"/>
      <c r="S537" s="87"/>
      <c r="T537" s="87"/>
      <c r="U537" s="87"/>
      <c r="V537" s="87"/>
      <c r="W537" s="87"/>
      <c r="X537" s="87"/>
      <c r="Y537" s="87"/>
      <c r="Z537" s="87"/>
    </row>
    <row r="538" spans="1:26" ht="25.5" customHeight="1" x14ac:dyDescent="0.3">
      <c r="A538" s="87"/>
      <c r="B538" s="87"/>
      <c r="C538" s="87"/>
      <c r="D538" s="87"/>
      <c r="E538" s="87"/>
      <c r="F538" s="87"/>
      <c r="G538" s="87"/>
      <c r="H538" s="87"/>
      <c r="I538" s="87"/>
      <c r="J538" s="87"/>
      <c r="K538" s="87"/>
      <c r="L538" s="87"/>
      <c r="M538" s="87"/>
      <c r="N538" s="87"/>
      <c r="O538" s="87"/>
      <c r="P538" s="87"/>
      <c r="Q538" s="87"/>
      <c r="R538" s="87"/>
      <c r="S538" s="87"/>
      <c r="T538" s="87"/>
      <c r="U538" s="87"/>
      <c r="V538" s="87"/>
      <c r="W538" s="87"/>
      <c r="X538" s="87"/>
      <c r="Y538" s="87"/>
      <c r="Z538" s="87"/>
    </row>
    <row r="539" spans="1:26" ht="25.5" customHeight="1" x14ac:dyDescent="0.3">
      <c r="A539" s="87"/>
      <c r="B539" s="87"/>
      <c r="C539" s="87"/>
      <c r="D539" s="87"/>
      <c r="E539" s="87"/>
      <c r="F539" s="87"/>
      <c r="G539" s="87"/>
      <c r="H539" s="87"/>
      <c r="I539" s="87"/>
      <c r="J539" s="87"/>
      <c r="K539" s="87"/>
      <c r="L539" s="87"/>
      <c r="M539" s="87"/>
      <c r="N539" s="87"/>
      <c r="O539" s="87"/>
      <c r="P539" s="87"/>
      <c r="Q539" s="87"/>
      <c r="R539" s="87"/>
      <c r="S539" s="87"/>
      <c r="T539" s="87"/>
      <c r="U539" s="87"/>
      <c r="V539" s="87"/>
      <c r="W539" s="87"/>
      <c r="X539" s="87"/>
      <c r="Y539" s="87"/>
      <c r="Z539" s="87"/>
    </row>
    <row r="540" spans="1:26" ht="25.5" customHeight="1" x14ac:dyDescent="0.3">
      <c r="A540" s="87"/>
      <c r="B540" s="87"/>
      <c r="C540" s="87"/>
      <c r="D540" s="87"/>
      <c r="E540" s="87"/>
      <c r="F540" s="87"/>
      <c r="G540" s="87"/>
      <c r="H540" s="87"/>
      <c r="I540" s="87"/>
      <c r="J540" s="87"/>
      <c r="K540" s="87"/>
      <c r="L540" s="87"/>
      <c r="M540" s="87"/>
      <c r="N540" s="87"/>
      <c r="O540" s="87"/>
      <c r="P540" s="87"/>
      <c r="Q540" s="87"/>
      <c r="R540" s="87"/>
      <c r="S540" s="87"/>
      <c r="T540" s="87"/>
      <c r="U540" s="87"/>
      <c r="V540" s="87"/>
      <c r="W540" s="87"/>
      <c r="X540" s="87"/>
      <c r="Y540" s="87"/>
      <c r="Z540" s="87"/>
    </row>
    <row r="541" spans="1:26" ht="25.5" customHeight="1" x14ac:dyDescent="0.3">
      <c r="A541" s="87"/>
      <c r="B541" s="87"/>
      <c r="C541" s="87"/>
      <c r="D541" s="87"/>
      <c r="E541" s="87"/>
      <c r="F541" s="87"/>
      <c r="G541" s="87"/>
      <c r="H541" s="87"/>
      <c r="I541" s="87"/>
      <c r="J541" s="87"/>
      <c r="K541" s="87"/>
      <c r="L541" s="87"/>
      <c r="M541" s="87"/>
      <c r="N541" s="87"/>
      <c r="O541" s="87"/>
      <c r="P541" s="87"/>
      <c r="Q541" s="87"/>
      <c r="R541" s="87"/>
      <c r="S541" s="87"/>
      <c r="T541" s="87"/>
      <c r="U541" s="87"/>
      <c r="V541" s="87"/>
      <c r="W541" s="87"/>
      <c r="X541" s="87"/>
      <c r="Y541" s="87"/>
      <c r="Z541" s="87"/>
    </row>
    <row r="542" spans="1:26" ht="25.5" customHeight="1" x14ac:dyDescent="0.3">
      <c r="A542" s="87"/>
      <c r="B542" s="87"/>
      <c r="C542" s="87"/>
      <c r="D542" s="87"/>
      <c r="E542" s="87"/>
      <c r="F542" s="87"/>
      <c r="G542" s="87"/>
      <c r="H542" s="87"/>
      <c r="I542" s="87"/>
      <c r="J542" s="87"/>
      <c r="K542" s="87"/>
      <c r="L542" s="87"/>
      <c r="M542" s="87"/>
      <c r="N542" s="87"/>
      <c r="O542" s="87"/>
      <c r="P542" s="87"/>
      <c r="Q542" s="87"/>
      <c r="R542" s="87"/>
      <c r="S542" s="87"/>
      <c r="T542" s="87"/>
      <c r="U542" s="87"/>
      <c r="V542" s="87"/>
      <c r="W542" s="87"/>
      <c r="X542" s="87"/>
      <c r="Y542" s="87"/>
      <c r="Z542" s="87"/>
    </row>
    <row r="543" spans="1:26" ht="25.5" customHeight="1" x14ac:dyDescent="0.3">
      <c r="A543" s="87"/>
      <c r="B543" s="87"/>
      <c r="C543" s="87"/>
      <c r="D543" s="87"/>
      <c r="E543" s="87"/>
      <c r="F543" s="87"/>
      <c r="G543" s="87"/>
      <c r="H543" s="87"/>
      <c r="I543" s="87"/>
      <c r="J543" s="87"/>
      <c r="K543" s="87"/>
      <c r="L543" s="87"/>
      <c r="M543" s="87"/>
      <c r="N543" s="87"/>
      <c r="O543" s="87"/>
      <c r="P543" s="87"/>
      <c r="Q543" s="87"/>
      <c r="R543" s="87"/>
      <c r="S543" s="87"/>
      <c r="T543" s="87"/>
      <c r="U543" s="87"/>
      <c r="V543" s="87"/>
      <c r="W543" s="87"/>
      <c r="X543" s="87"/>
      <c r="Y543" s="87"/>
      <c r="Z543" s="87"/>
    </row>
    <row r="544" spans="1:26" ht="25.5" customHeight="1" x14ac:dyDescent="0.3">
      <c r="A544" s="87"/>
      <c r="B544" s="87"/>
      <c r="C544" s="87"/>
      <c r="D544" s="87"/>
      <c r="E544" s="87"/>
      <c r="F544" s="87"/>
      <c r="G544" s="87"/>
      <c r="H544" s="87"/>
      <c r="I544" s="87"/>
      <c r="J544" s="87"/>
      <c r="K544" s="87"/>
      <c r="L544" s="87"/>
      <c r="M544" s="87"/>
      <c r="N544" s="87"/>
      <c r="O544" s="87"/>
      <c r="P544" s="87"/>
      <c r="Q544" s="87"/>
      <c r="R544" s="87"/>
      <c r="S544" s="87"/>
      <c r="T544" s="87"/>
      <c r="U544" s="87"/>
      <c r="V544" s="87"/>
      <c r="W544" s="87"/>
      <c r="X544" s="87"/>
      <c r="Y544" s="87"/>
      <c r="Z544" s="87"/>
    </row>
    <row r="545" spans="1:26" ht="25.5" customHeight="1" x14ac:dyDescent="0.3">
      <c r="A545" s="87"/>
      <c r="B545" s="87"/>
      <c r="C545" s="87"/>
      <c r="D545" s="87"/>
      <c r="E545" s="87"/>
      <c r="F545" s="87"/>
      <c r="G545" s="87"/>
      <c r="H545" s="87"/>
      <c r="I545" s="87"/>
      <c r="J545" s="87"/>
      <c r="K545" s="87"/>
      <c r="L545" s="87"/>
      <c r="M545" s="87"/>
      <c r="N545" s="87"/>
      <c r="O545" s="87"/>
      <c r="P545" s="87"/>
      <c r="Q545" s="87"/>
      <c r="R545" s="87"/>
      <c r="S545" s="87"/>
      <c r="T545" s="87"/>
      <c r="U545" s="87"/>
      <c r="V545" s="87"/>
      <c r="W545" s="87"/>
      <c r="X545" s="87"/>
      <c r="Y545" s="87"/>
      <c r="Z545" s="87"/>
    </row>
    <row r="546" spans="1:26" ht="25.5" customHeight="1" x14ac:dyDescent="0.3">
      <c r="A546" s="87"/>
      <c r="B546" s="87"/>
      <c r="C546" s="87"/>
      <c r="D546" s="87"/>
      <c r="E546" s="87"/>
      <c r="F546" s="87"/>
      <c r="G546" s="87"/>
      <c r="H546" s="87"/>
      <c r="I546" s="87"/>
      <c r="J546" s="87"/>
      <c r="K546" s="87"/>
      <c r="L546" s="87"/>
      <c r="M546" s="87"/>
      <c r="N546" s="87"/>
      <c r="O546" s="87"/>
      <c r="P546" s="87"/>
      <c r="Q546" s="87"/>
      <c r="R546" s="87"/>
      <c r="S546" s="87"/>
      <c r="T546" s="87"/>
      <c r="U546" s="87"/>
      <c r="V546" s="87"/>
      <c r="W546" s="87"/>
      <c r="X546" s="87"/>
      <c r="Y546" s="87"/>
      <c r="Z546" s="87"/>
    </row>
    <row r="547" spans="1:26" ht="25.5" customHeight="1" x14ac:dyDescent="0.3">
      <c r="A547" s="87"/>
      <c r="B547" s="87"/>
      <c r="C547" s="87"/>
      <c r="D547" s="87"/>
      <c r="E547" s="87"/>
      <c r="F547" s="87"/>
      <c r="G547" s="87"/>
      <c r="H547" s="87"/>
      <c r="I547" s="87"/>
      <c r="J547" s="87"/>
      <c r="K547" s="87"/>
      <c r="L547" s="87"/>
      <c r="M547" s="87"/>
      <c r="N547" s="87"/>
      <c r="O547" s="87"/>
      <c r="P547" s="87"/>
      <c r="Q547" s="87"/>
      <c r="R547" s="87"/>
      <c r="S547" s="87"/>
      <c r="T547" s="87"/>
      <c r="U547" s="87"/>
      <c r="V547" s="87"/>
      <c r="W547" s="87"/>
      <c r="X547" s="87"/>
      <c r="Y547" s="87"/>
      <c r="Z547" s="87"/>
    </row>
    <row r="548" spans="1:26" ht="25.5" customHeight="1" x14ac:dyDescent="0.3">
      <c r="A548" s="87"/>
      <c r="B548" s="87"/>
      <c r="C548" s="87"/>
      <c r="D548" s="87"/>
      <c r="E548" s="87"/>
      <c r="F548" s="87"/>
      <c r="G548" s="87"/>
      <c r="H548" s="87"/>
      <c r="I548" s="87"/>
      <c r="J548" s="87"/>
      <c r="K548" s="87"/>
      <c r="L548" s="87"/>
      <c r="M548" s="87"/>
      <c r="N548" s="87"/>
      <c r="O548" s="87"/>
      <c r="P548" s="87"/>
      <c r="Q548" s="87"/>
      <c r="R548" s="87"/>
      <c r="S548" s="87"/>
      <c r="T548" s="87"/>
      <c r="U548" s="87"/>
      <c r="V548" s="87"/>
      <c r="W548" s="87"/>
      <c r="X548" s="87"/>
      <c r="Y548" s="87"/>
      <c r="Z548" s="87"/>
    </row>
    <row r="549" spans="1:26" ht="25.5" customHeight="1" x14ac:dyDescent="0.3">
      <c r="A549" s="87"/>
      <c r="B549" s="87"/>
      <c r="C549" s="87"/>
      <c r="D549" s="87"/>
      <c r="E549" s="87"/>
      <c r="F549" s="87"/>
      <c r="G549" s="87"/>
      <c r="H549" s="87"/>
      <c r="I549" s="87"/>
      <c r="J549" s="87"/>
      <c r="K549" s="87"/>
      <c r="L549" s="87"/>
      <c r="M549" s="87"/>
      <c r="N549" s="87"/>
      <c r="O549" s="87"/>
      <c r="P549" s="87"/>
      <c r="Q549" s="87"/>
      <c r="R549" s="87"/>
      <c r="S549" s="87"/>
      <c r="T549" s="87"/>
      <c r="U549" s="87"/>
      <c r="V549" s="87"/>
      <c r="W549" s="87"/>
      <c r="X549" s="87"/>
      <c r="Y549" s="87"/>
      <c r="Z549" s="87"/>
    </row>
    <row r="550" spans="1:26" ht="25.5" customHeight="1" x14ac:dyDescent="0.3">
      <c r="A550" s="87"/>
      <c r="B550" s="87"/>
      <c r="C550" s="87"/>
      <c r="D550" s="87"/>
      <c r="E550" s="87"/>
      <c r="F550" s="87"/>
      <c r="G550" s="87"/>
      <c r="H550" s="87"/>
      <c r="I550" s="87"/>
      <c r="J550" s="87"/>
      <c r="K550" s="87"/>
      <c r="L550" s="87"/>
      <c r="M550" s="87"/>
      <c r="N550" s="87"/>
      <c r="O550" s="87"/>
      <c r="P550" s="87"/>
      <c r="Q550" s="87"/>
      <c r="R550" s="87"/>
      <c r="S550" s="87"/>
      <c r="T550" s="87"/>
      <c r="U550" s="87"/>
      <c r="V550" s="87"/>
      <c r="W550" s="87"/>
      <c r="X550" s="87"/>
      <c r="Y550" s="87"/>
      <c r="Z550" s="87"/>
    </row>
    <row r="551" spans="1:26" ht="25.5" customHeight="1" x14ac:dyDescent="0.3">
      <c r="A551" s="87"/>
      <c r="B551" s="87"/>
      <c r="C551" s="87"/>
      <c r="D551" s="87"/>
      <c r="E551" s="87"/>
      <c r="F551" s="87"/>
      <c r="G551" s="87"/>
      <c r="H551" s="87"/>
      <c r="I551" s="87"/>
      <c r="J551" s="87"/>
      <c r="K551" s="87"/>
      <c r="L551" s="87"/>
      <c r="M551" s="87"/>
      <c r="N551" s="87"/>
      <c r="O551" s="87"/>
      <c r="P551" s="87"/>
      <c r="Q551" s="87"/>
      <c r="R551" s="87"/>
      <c r="S551" s="87"/>
      <c r="T551" s="87"/>
      <c r="U551" s="87"/>
      <c r="V551" s="87"/>
      <c r="W551" s="87"/>
      <c r="X551" s="87"/>
      <c r="Y551" s="87"/>
      <c r="Z551" s="87"/>
    </row>
    <row r="552" spans="1:26" ht="25.5" customHeight="1" x14ac:dyDescent="0.3">
      <c r="A552" s="87"/>
      <c r="B552" s="87"/>
      <c r="C552" s="87"/>
      <c r="D552" s="87"/>
      <c r="E552" s="87"/>
      <c r="F552" s="87"/>
      <c r="G552" s="87"/>
      <c r="H552" s="87"/>
      <c r="I552" s="87"/>
      <c r="J552" s="87"/>
      <c r="K552" s="87"/>
      <c r="L552" s="87"/>
      <c r="M552" s="87"/>
      <c r="N552" s="87"/>
      <c r="O552" s="87"/>
      <c r="P552" s="87"/>
      <c r="Q552" s="87"/>
      <c r="R552" s="87"/>
      <c r="S552" s="87"/>
      <c r="T552" s="87"/>
      <c r="U552" s="87"/>
      <c r="V552" s="87"/>
      <c r="W552" s="87"/>
      <c r="X552" s="87"/>
      <c r="Y552" s="87"/>
      <c r="Z552" s="87"/>
    </row>
    <row r="553" spans="1:26" ht="25.5" customHeight="1" x14ac:dyDescent="0.3">
      <c r="A553" s="87"/>
      <c r="B553" s="87"/>
      <c r="C553" s="87"/>
      <c r="D553" s="87"/>
      <c r="E553" s="87"/>
      <c r="F553" s="87"/>
      <c r="G553" s="87"/>
      <c r="H553" s="87"/>
      <c r="I553" s="87"/>
      <c r="J553" s="87"/>
      <c r="K553" s="87"/>
      <c r="L553" s="87"/>
      <c r="M553" s="87"/>
      <c r="N553" s="87"/>
      <c r="O553" s="87"/>
      <c r="P553" s="87"/>
      <c r="Q553" s="87"/>
      <c r="R553" s="87"/>
      <c r="S553" s="87"/>
      <c r="T553" s="87"/>
      <c r="U553" s="87"/>
      <c r="V553" s="87"/>
      <c r="W553" s="87"/>
      <c r="X553" s="87"/>
      <c r="Y553" s="87"/>
      <c r="Z553" s="87"/>
    </row>
    <row r="554" spans="1:26" ht="25.5" customHeight="1" x14ac:dyDescent="0.3">
      <c r="A554" s="87"/>
      <c r="B554" s="87"/>
      <c r="C554" s="87"/>
      <c r="D554" s="87"/>
      <c r="E554" s="87"/>
      <c r="F554" s="87"/>
      <c r="G554" s="87"/>
      <c r="H554" s="87"/>
      <c r="I554" s="87"/>
      <c r="J554" s="87"/>
      <c r="K554" s="87"/>
      <c r="L554" s="87"/>
      <c r="M554" s="87"/>
      <c r="N554" s="87"/>
      <c r="O554" s="87"/>
      <c r="P554" s="87"/>
      <c r="Q554" s="87"/>
      <c r="R554" s="87"/>
      <c r="S554" s="87"/>
      <c r="T554" s="87"/>
      <c r="U554" s="87"/>
      <c r="V554" s="87"/>
      <c r="W554" s="87"/>
      <c r="X554" s="87"/>
      <c r="Y554" s="87"/>
      <c r="Z554" s="87"/>
    </row>
    <row r="555" spans="1:26" ht="25.5" customHeight="1" x14ac:dyDescent="0.3">
      <c r="A555" s="87"/>
      <c r="B555" s="87"/>
      <c r="C555" s="87"/>
      <c r="D555" s="87"/>
      <c r="E555" s="87"/>
      <c r="F555" s="87"/>
      <c r="G555" s="87"/>
      <c r="H555" s="87"/>
      <c r="I555" s="87"/>
      <c r="J555" s="87"/>
      <c r="K555" s="87"/>
      <c r="L555" s="87"/>
      <c r="M555" s="87"/>
      <c r="N555" s="87"/>
      <c r="O555" s="87"/>
      <c r="P555" s="87"/>
      <c r="Q555" s="87"/>
      <c r="R555" s="87"/>
      <c r="S555" s="87"/>
      <c r="T555" s="87"/>
      <c r="U555" s="87"/>
      <c r="V555" s="87"/>
      <c r="W555" s="87"/>
      <c r="X555" s="87"/>
      <c r="Y555" s="87"/>
      <c r="Z555" s="87"/>
    </row>
    <row r="556" spans="1:26" ht="25.5" customHeight="1" x14ac:dyDescent="0.3">
      <c r="A556" s="87"/>
      <c r="B556" s="87"/>
      <c r="C556" s="87"/>
      <c r="D556" s="87"/>
      <c r="E556" s="87"/>
      <c r="F556" s="87"/>
      <c r="G556" s="87"/>
      <c r="H556" s="87"/>
      <c r="I556" s="87"/>
      <c r="J556" s="87"/>
      <c r="K556" s="87"/>
      <c r="L556" s="87"/>
      <c r="M556" s="87"/>
      <c r="N556" s="87"/>
      <c r="O556" s="87"/>
      <c r="P556" s="87"/>
      <c r="Q556" s="87"/>
      <c r="R556" s="87"/>
      <c r="S556" s="87"/>
      <c r="T556" s="87"/>
      <c r="U556" s="87"/>
      <c r="V556" s="87"/>
      <c r="W556" s="87"/>
      <c r="X556" s="87"/>
      <c r="Y556" s="87"/>
      <c r="Z556" s="87"/>
    </row>
    <row r="557" spans="1:26" ht="25.5" customHeight="1" x14ac:dyDescent="0.3">
      <c r="A557" s="87"/>
      <c r="B557" s="87"/>
      <c r="C557" s="87"/>
      <c r="D557" s="87"/>
      <c r="E557" s="87"/>
      <c r="F557" s="87"/>
      <c r="G557" s="87"/>
      <c r="H557" s="87"/>
      <c r="I557" s="87"/>
      <c r="J557" s="87"/>
      <c r="K557" s="87"/>
      <c r="L557" s="87"/>
      <c r="M557" s="87"/>
      <c r="N557" s="87"/>
      <c r="O557" s="87"/>
      <c r="P557" s="87"/>
      <c r="Q557" s="87"/>
      <c r="R557" s="87"/>
      <c r="S557" s="87"/>
      <c r="T557" s="87"/>
      <c r="U557" s="87"/>
      <c r="V557" s="87"/>
      <c r="W557" s="87"/>
      <c r="X557" s="87"/>
      <c r="Y557" s="87"/>
      <c r="Z557" s="87"/>
    </row>
    <row r="558" spans="1:26" ht="25.5" customHeight="1" x14ac:dyDescent="0.3">
      <c r="A558" s="87"/>
      <c r="B558" s="87"/>
      <c r="C558" s="87"/>
      <c r="D558" s="87"/>
      <c r="E558" s="87"/>
      <c r="F558" s="87"/>
      <c r="G558" s="87"/>
      <c r="H558" s="87"/>
      <c r="I558" s="87"/>
      <c r="J558" s="87"/>
      <c r="K558" s="87"/>
      <c r="L558" s="87"/>
      <c r="M558" s="87"/>
      <c r="N558" s="87"/>
      <c r="O558" s="87"/>
      <c r="P558" s="87"/>
      <c r="Q558" s="87"/>
      <c r="R558" s="87"/>
      <c r="S558" s="87"/>
      <c r="T558" s="87"/>
      <c r="U558" s="87"/>
      <c r="V558" s="87"/>
      <c r="W558" s="87"/>
      <c r="X558" s="87"/>
      <c r="Y558" s="87"/>
      <c r="Z558" s="87"/>
    </row>
    <row r="559" spans="1:26" ht="25.5" customHeight="1" x14ac:dyDescent="0.3">
      <c r="A559" s="87"/>
      <c r="B559" s="87"/>
      <c r="C559" s="87"/>
      <c r="D559" s="87"/>
      <c r="E559" s="87"/>
      <c r="F559" s="87"/>
      <c r="G559" s="87"/>
      <c r="H559" s="87"/>
      <c r="I559" s="87"/>
      <c r="J559" s="87"/>
      <c r="K559" s="87"/>
      <c r="L559" s="87"/>
      <c r="M559" s="87"/>
      <c r="N559" s="87"/>
      <c r="O559" s="87"/>
      <c r="P559" s="87"/>
      <c r="Q559" s="87"/>
      <c r="R559" s="87"/>
      <c r="S559" s="87"/>
      <c r="T559" s="87"/>
      <c r="U559" s="87"/>
      <c r="V559" s="87"/>
      <c r="W559" s="87"/>
      <c r="X559" s="87"/>
      <c r="Y559" s="87"/>
      <c r="Z559" s="87"/>
    </row>
    <row r="560" spans="1:26" ht="25.5" customHeight="1" x14ac:dyDescent="0.3">
      <c r="A560" s="87"/>
      <c r="B560" s="87"/>
      <c r="C560" s="87"/>
      <c r="D560" s="87"/>
      <c r="E560" s="87"/>
      <c r="F560" s="87"/>
      <c r="G560" s="87"/>
      <c r="H560" s="87"/>
      <c r="I560" s="87"/>
      <c r="J560" s="87"/>
      <c r="K560" s="87"/>
      <c r="L560" s="87"/>
      <c r="M560" s="87"/>
      <c r="N560" s="87"/>
      <c r="O560" s="87"/>
      <c r="P560" s="87"/>
      <c r="Q560" s="87"/>
      <c r="R560" s="87"/>
      <c r="S560" s="87"/>
      <c r="T560" s="87"/>
      <c r="U560" s="87"/>
      <c r="V560" s="87"/>
      <c r="W560" s="87"/>
      <c r="X560" s="87"/>
      <c r="Y560" s="87"/>
      <c r="Z560" s="87"/>
    </row>
    <row r="561" spans="1:26" ht="25.5" customHeight="1" x14ac:dyDescent="0.3">
      <c r="A561" s="87"/>
      <c r="B561" s="87"/>
      <c r="C561" s="87"/>
      <c r="D561" s="87"/>
      <c r="E561" s="87"/>
      <c r="F561" s="87"/>
      <c r="G561" s="87"/>
      <c r="H561" s="87"/>
      <c r="I561" s="87"/>
      <c r="J561" s="87"/>
      <c r="K561" s="87"/>
      <c r="L561" s="87"/>
      <c r="M561" s="87"/>
      <c r="N561" s="87"/>
      <c r="O561" s="87"/>
      <c r="P561" s="87"/>
      <c r="Q561" s="87"/>
      <c r="R561" s="87"/>
      <c r="S561" s="87"/>
      <c r="T561" s="87"/>
      <c r="U561" s="87"/>
      <c r="V561" s="87"/>
      <c r="W561" s="87"/>
      <c r="X561" s="87"/>
      <c r="Y561" s="87"/>
      <c r="Z561" s="87"/>
    </row>
    <row r="562" spans="1:26" ht="25.5" customHeight="1" x14ac:dyDescent="0.3">
      <c r="A562" s="87"/>
      <c r="B562" s="87"/>
      <c r="C562" s="87"/>
      <c r="D562" s="87"/>
      <c r="E562" s="87"/>
      <c r="F562" s="87"/>
      <c r="G562" s="87"/>
      <c r="H562" s="87"/>
      <c r="I562" s="87"/>
      <c r="J562" s="87"/>
      <c r="K562" s="87"/>
      <c r="L562" s="87"/>
      <c r="M562" s="87"/>
      <c r="N562" s="87"/>
      <c r="O562" s="87"/>
      <c r="P562" s="87"/>
      <c r="Q562" s="87"/>
      <c r="R562" s="87"/>
      <c r="S562" s="87"/>
      <c r="T562" s="87"/>
      <c r="U562" s="87"/>
      <c r="V562" s="87"/>
      <c r="W562" s="87"/>
      <c r="X562" s="87"/>
      <c r="Y562" s="87"/>
      <c r="Z562" s="87"/>
    </row>
    <row r="563" spans="1:26" ht="25.5" customHeight="1" x14ac:dyDescent="0.3">
      <c r="A563" s="87"/>
      <c r="B563" s="87"/>
      <c r="C563" s="87"/>
      <c r="D563" s="87"/>
      <c r="E563" s="87"/>
      <c r="F563" s="87"/>
      <c r="G563" s="87"/>
      <c r="H563" s="87"/>
      <c r="I563" s="87"/>
      <c r="J563" s="87"/>
      <c r="K563" s="87"/>
      <c r="L563" s="87"/>
      <c r="M563" s="87"/>
      <c r="N563" s="87"/>
      <c r="O563" s="87"/>
      <c r="P563" s="87"/>
      <c r="Q563" s="87"/>
      <c r="R563" s="87"/>
      <c r="S563" s="87"/>
      <c r="T563" s="87"/>
      <c r="U563" s="87"/>
      <c r="V563" s="87"/>
      <c r="W563" s="87"/>
      <c r="X563" s="87"/>
      <c r="Y563" s="87"/>
      <c r="Z563" s="87"/>
    </row>
    <row r="564" spans="1:26" ht="25.5" customHeight="1" x14ac:dyDescent="0.3">
      <c r="A564" s="87"/>
      <c r="B564" s="87"/>
      <c r="C564" s="87"/>
      <c r="D564" s="87"/>
      <c r="E564" s="87"/>
      <c r="F564" s="87"/>
      <c r="G564" s="87"/>
      <c r="H564" s="87"/>
      <c r="I564" s="87"/>
      <c r="J564" s="87"/>
      <c r="K564" s="87"/>
      <c r="L564" s="87"/>
      <c r="M564" s="87"/>
      <c r="N564" s="87"/>
      <c r="O564" s="87"/>
      <c r="P564" s="87"/>
      <c r="Q564" s="87"/>
      <c r="R564" s="87"/>
      <c r="S564" s="87"/>
      <c r="T564" s="87"/>
      <c r="U564" s="87"/>
      <c r="V564" s="87"/>
      <c r="W564" s="87"/>
      <c r="X564" s="87"/>
      <c r="Y564" s="87"/>
      <c r="Z564" s="87"/>
    </row>
    <row r="565" spans="1:26" ht="25.5" customHeight="1" x14ac:dyDescent="0.3">
      <c r="A565" s="87"/>
      <c r="B565" s="87"/>
      <c r="C565" s="87"/>
      <c r="D565" s="87"/>
      <c r="E565" s="87"/>
      <c r="F565" s="87"/>
      <c r="G565" s="87"/>
      <c r="H565" s="87"/>
      <c r="I565" s="87"/>
      <c r="J565" s="87"/>
      <c r="K565" s="87"/>
      <c r="L565" s="87"/>
      <c r="M565" s="87"/>
      <c r="N565" s="87"/>
      <c r="O565" s="87"/>
      <c r="P565" s="87"/>
      <c r="Q565" s="87"/>
      <c r="R565" s="87"/>
      <c r="S565" s="87"/>
      <c r="T565" s="87"/>
      <c r="U565" s="87"/>
      <c r="V565" s="87"/>
      <c r="W565" s="87"/>
      <c r="X565" s="87"/>
      <c r="Y565" s="87"/>
      <c r="Z565" s="87"/>
    </row>
    <row r="566" spans="1:26" ht="25.5" customHeight="1" x14ac:dyDescent="0.3">
      <c r="A566" s="87"/>
      <c r="B566" s="87"/>
      <c r="C566" s="87"/>
      <c r="D566" s="87"/>
      <c r="E566" s="87"/>
      <c r="F566" s="87"/>
      <c r="G566" s="87"/>
      <c r="H566" s="87"/>
      <c r="I566" s="87"/>
      <c r="J566" s="87"/>
      <c r="K566" s="87"/>
      <c r="L566" s="87"/>
      <c r="M566" s="87"/>
      <c r="N566" s="87"/>
      <c r="O566" s="87"/>
      <c r="P566" s="87"/>
      <c r="Q566" s="87"/>
      <c r="R566" s="87"/>
      <c r="S566" s="87"/>
      <c r="T566" s="87"/>
      <c r="U566" s="87"/>
      <c r="V566" s="87"/>
      <c r="W566" s="87"/>
      <c r="X566" s="87"/>
      <c r="Y566" s="87"/>
      <c r="Z566" s="87"/>
    </row>
    <row r="567" spans="1:26" ht="25.5" customHeight="1" x14ac:dyDescent="0.3">
      <c r="A567" s="87"/>
      <c r="B567" s="87"/>
      <c r="C567" s="87"/>
      <c r="D567" s="87"/>
      <c r="E567" s="87"/>
      <c r="F567" s="87"/>
      <c r="G567" s="87"/>
      <c r="H567" s="87"/>
      <c r="I567" s="87"/>
      <c r="J567" s="87"/>
      <c r="K567" s="87"/>
      <c r="L567" s="87"/>
      <c r="M567" s="87"/>
      <c r="N567" s="87"/>
      <c r="O567" s="87"/>
      <c r="P567" s="87"/>
      <c r="Q567" s="87"/>
      <c r="R567" s="87"/>
      <c r="S567" s="87"/>
      <c r="T567" s="87"/>
      <c r="U567" s="87"/>
      <c r="V567" s="87"/>
      <c r="W567" s="87"/>
      <c r="X567" s="87"/>
      <c r="Y567" s="87"/>
      <c r="Z567" s="87"/>
    </row>
    <row r="568" spans="1:26" ht="25.5" customHeight="1" x14ac:dyDescent="0.3">
      <c r="A568" s="87"/>
      <c r="B568" s="87"/>
      <c r="C568" s="87"/>
      <c r="D568" s="87"/>
      <c r="E568" s="87"/>
      <c r="F568" s="87"/>
      <c r="G568" s="87"/>
      <c r="H568" s="87"/>
      <c r="I568" s="87"/>
      <c r="J568" s="87"/>
      <c r="K568" s="87"/>
      <c r="L568" s="87"/>
      <c r="M568" s="87"/>
      <c r="N568" s="87"/>
      <c r="O568" s="87"/>
      <c r="P568" s="87"/>
      <c r="Q568" s="87"/>
      <c r="R568" s="87"/>
      <c r="S568" s="87"/>
      <c r="T568" s="87"/>
      <c r="U568" s="87"/>
      <c r="V568" s="87"/>
      <c r="W568" s="87"/>
      <c r="X568" s="87"/>
      <c r="Y568" s="87"/>
      <c r="Z568" s="87"/>
    </row>
    <row r="569" spans="1:26" ht="25.5" customHeight="1" x14ac:dyDescent="0.3">
      <c r="A569" s="87"/>
      <c r="B569" s="87"/>
      <c r="C569" s="87"/>
      <c r="D569" s="87"/>
      <c r="E569" s="87"/>
      <c r="F569" s="87"/>
      <c r="G569" s="87"/>
      <c r="H569" s="87"/>
      <c r="I569" s="87"/>
      <c r="J569" s="87"/>
      <c r="K569" s="87"/>
      <c r="L569" s="87"/>
      <c r="M569" s="87"/>
      <c r="N569" s="87"/>
      <c r="O569" s="87"/>
      <c r="P569" s="87"/>
      <c r="Q569" s="87"/>
      <c r="R569" s="87"/>
      <c r="S569" s="87"/>
      <c r="T569" s="87"/>
      <c r="U569" s="87"/>
      <c r="V569" s="87"/>
      <c r="W569" s="87"/>
      <c r="X569" s="87"/>
      <c r="Y569" s="87"/>
      <c r="Z569" s="87"/>
    </row>
    <row r="570" spans="1:26" ht="25.5" customHeight="1" x14ac:dyDescent="0.3">
      <c r="A570" s="87"/>
      <c r="B570" s="87"/>
      <c r="C570" s="87"/>
      <c r="D570" s="87"/>
      <c r="E570" s="87"/>
      <c r="F570" s="87"/>
      <c r="G570" s="87"/>
      <c r="H570" s="87"/>
      <c r="I570" s="87"/>
      <c r="J570" s="87"/>
      <c r="K570" s="87"/>
      <c r="L570" s="87"/>
      <c r="M570" s="87"/>
      <c r="N570" s="87"/>
      <c r="O570" s="87"/>
      <c r="P570" s="87"/>
      <c r="Q570" s="87"/>
      <c r="R570" s="87"/>
      <c r="S570" s="87"/>
      <c r="T570" s="87"/>
      <c r="U570" s="87"/>
      <c r="V570" s="87"/>
      <c r="W570" s="87"/>
      <c r="X570" s="87"/>
      <c r="Y570" s="87"/>
      <c r="Z570" s="87"/>
    </row>
    <row r="571" spans="1:26" ht="25.5" customHeight="1" x14ac:dyDescent="0.3">
      <c r="A571" s="87"/>
      <c r="B571" s="87"/>
      <c r="C571" s="87"/>
      <c r="D571" s="87"/>
      <c r="E571" s="87"/>
      <c r="F571" s="87"/>
      <c r="G571" s="87"/>
      <c r="H571" s="87"/>
      <c r="I571" s="87"/>
      <c r="J571" s="87"/>
      <c r="K571" s="87"/>
      <c r="L571" s="87"/>
      <c r="M571" s="87"/>
      <c r="N571" s="87"/>
      <c r="O571" s="87"/>
      <c r="P571" s="87"/>
      <c r="Q571" s="87"/>
      <c r="R571" s="87"/>
      <c r="S571" s="87"/>
      <c r="T571" s="87"/>
      <c r="U571" s="87"/>
      <c r="V571" s="87"/>
      <c r="W571" s="87"/>
      <c r="X571" s="87"/>
      <c r="Y571" s="87"/>
      <c r="Z571" s="87"/>
    </row>
    <row r="572" spans="1:26" ht="25.5" customHeight="1" x14ac:dyDescent="0.3">
      <c r="A572" s="87"/>
      <c r="B572" s="87"/>
      <c r="C572" s="87"/>
      <c r="D572" s="87"/>
      <c r="E572" s="87"/>
      <c r="F572" s="87"/>
      <c r="G572" s="87"/>
      <c r="H572" s="87"/>
      <c r="I572" s="87"/>
      <c r="J572" s="87"/>
      <c r="K572" s="87"/>
      <c r="L572" s="87"/>
      <c r="M572" s="87"/>
      <c r="N572" s="87"/>
      <c r="O572" s="87"/>
      <c r="P572" s="87"/>
      <c r="Q572" s="87"/>
      <c r="R572" s="87"/>
      <c r="S572" s="87"/>
      <c r="T572" s="87"/>
      <c r="U572" s="87"/>
      <c r="V572" s="87"/>
      <c r="W572" s="87"/>
      <c r="X572" s="87"/>
      <c r="Y572" s="87"/>
      <c r="Z572" s="87"/>
    </row>
    <row r="573" spans="1:26" ht="25.5" customHeight="1" x14ac:dyDescent="0.3">
      <c r="A573" s="87"/>
      <c r="B573" s="87"/>
      <c r="C573" s="87"/>
      <c r="D573" s="87"/>
      <c r="E573" s="87"/>
      <c r="F573" s="87"/>
      <c r="G573" s="87"/>
      <c r="H573" s="87"/>
      <c r="I573" s="87"/>
      <c r="J573" s="87"/>
      <c r="K573" s="87"/>
      <c r="L573" s="87"/>
      <c r="M573" s="87"/>
      <c r="N573" s="87"/>
      <c r="O573" s="87"/>
      <c r="P573" s="87"/>
      <c r="Q573" s="87"/>
      <c r="R573" s="87"/>
      <c r="S573" s="87"/>
      <c r="T573" s="87"/>
      <c r="U573" s="87"/>
      <c r="V573" s="87"/>
      <c r="W573" s="87"/>
      <c r="X573" s="87"/>
      <c r="Y573" s="87"/>
      <c r="Z573" s="87"/>
    </row>
    <row r="574" spans="1:26" ht="25.5" customHeight="1" x14ac:dyDescent="0.3">
      <c r="A574" s="87"/>
      <c r="B574" s="87"/>
      <c r="C574" s="87"/>
      <c r="D574" s="87"/>
      <c r="E574" s="87"/>
      <c r="F574" s="87"/>
      <c r="G574" s="87"/>
      <c r="H574" s="87"/>
      <c r="I574" s="87"/>
      <c r="J574" s="87"/>
      <c r="K574" s="87"/>
      <c r="L574" s="87"/>
      <c r="M574" s="87"/>
      <c r="N574" s="87"/>
      <c r="O574" s="87"/>
      <c r="P574" s="87"/>
      <c r="Q574" s="87"/>
      <c r="R574" s="87"/>
      <c r="S574" s="87"/>
      <c r="T574" s="87"/>
      <c r="U574" s="87"/>
      <c r="V574" s="87"/>
      <c r="W574" s="87"/>
      <c r="X574" s="87"/>
      <c r="Y574" s="87"/>
      <c r="Z574" s="87"/>
    </row>
    <row r="575" spans="1:26" ht="25.5" customHeight="1" x14ac:dyDescent="0.3">
      <c r="A575" s="87"/>
      <c r="B575" s="87"/>
      <c r="C575" s="87"/>
      <c r="D575" s="87"/>
      <c r="E575" s="87"/>
      <c r="F575" s="87"/>
      <c r="G575" s="87"/>
      <c r="H575" s="87"/>
      <c r="I575" s="87"/>
      <c r="J575" s="87"/>
      <c r="K575" s="87"/>
      <c r="L575" s="87"/>
      <c r="M575" s="87"/>
      <c r="N575" s="87"/>
      <c r="O575" s="87"/>
      <c r="P575" s="87"/>
      <c r="Q575" s="87"/>
      <c r="R575" s="87"/>
      <c r="S575" s="87"/>
      <c r="T575" s="87"/>
      <c r="U575" s="87"/>
      <c r="V575" s="87"/>
      <c r="W575" s="87"/>
      <c r="X575" s="87"/>
      <c r="Y575" s="87"/>
      <c r="Z575" s="87"/>
    </row>
    <row r="576" spans="1:26" ht="25.5" customHeight="1" x14ac:dyDescent="0.3">
      <c r="A576" s="87"/>
      <c r="B576" s="87"/>
      <c r="C576" s="87"/>
      <c r="D576" s="87"/>
      <c r="E576" s="87"/>
      <c r="F576" s="87"/>
      <c r="G576" s="87"/>
      <c r="H576" s="87"/>
      <c r="I576" s="87"/>
      <c r="J576" s="87"/>
      <c r="K576" s="87"/>
      <c r="L576" s="87"/>
      <c r="M576" s="87"/>
      <c r="N576" s="87"/>
      <c r="O576" s="87"/>
      <c r="P576" s="87"/>
      <c r="Q576" s="87"/>
      <c r="R576" s="87"/>
      <c r="S576" s="87"/>
      <c r="T576" s="87"/>
      <c r="U576" s="87"/>
      <c r="V576" s="87"/>
      <c r="W576" s="87"/>
      <c r="X576" s="87"/>
      <c r="Y576" s="87"/>
      <c r="Z576" s="87"/>
    </row>
    <row r="577" spans="1:26" ht="25.5" customHeight="1" x14ac:dyDescent="0.3">
      <c r="A577" s="87"/>
      <c r="B577" s="87"/>
      <c r="C577" s="87"/>
      <c r="D577" s="87"/>
      <c r="E577" s="87"/>
      <c r="F577" s="87"/>
      <c r="G577" s="87"/>
      <c r="H577" s="87"/>
      <c r="I577" s="87"/>
      <c r="J577" s="87"/>
      <c r="K577" s="87"/>
      <c r="L577" s="87"/>
      <c r="M577" s="87"/>
      <c r="N577" s="87"/>
      <c r="O577" s="87"/>
      <c r="P577" s="87"/>
      <c r="Q577" s="87"/>
      <c r="R577" s="87"/>
      <c r="S577" s="87"/>
      <c r="T577" s="87"/>
      <c r="U577" s="87"/>
      <c r="V577" s="87"/>
      <c r="W577" s="87"/>
      <c r="X577" s="87"/>
      <c r="Y577" s="87"/>
      <c r="Z577" s="87"/>
    </row>
    <row r="578" spans="1:26" ht="25.5" customHeight="1" x14ac:dyDescent="0.3">
      <c r="A578" s="87"/>
      <c r="B578" s="87"/>
      <c r="C578" s="87"/>
      <c r="D578" s="87"/>
      <c r="E578" s="87"/>
      <c r="F578" s="87"/>
      <c r="G578" s="87"/>
      <c r="H578" s="87"/>
      <c r="I578" s="87"/>
      <c r="J578" s="87"/>
      <c r="K578" s="87"/>
      <c r="L578" s="87"/>
      <c r="M578" s="87"/>
      <c r="N578" s="87"/>
      <c r="O578" s="87"/>
      <c r="P578" s="87"/>
      <c r="Q578" s="87"/>
      <c r="R578" s="87"/>
      <c r="S578" s="87"/>
      <c r="T578" s="87"/>
      <c r="U578" s="87"/>
      <c r="V578" s="87"/>
      <c r="W578" s="87"/>
      <c r="X578" s="87"/>
      <c r="Y578" s="87"/>
      <c r="Z578" s="87"/>
    </row>
    <row r="579" spans="1:26" ht="25.5" customHeight="1" x14ac:dyDescent="0.3">
      <c r="A579" s="87"/>
      <c r="B579" s="87"/>
      <c r="C579" s="87"/>
      <c r="D579" s="87"/>
      <c r="E579" s="87"/>
      <c r="F579" s="87"/>
      <c r="G579" s="87"/>
      <c r="H579" s="87"/>
      <c r="I579" s="87"/>
      <c r="J579" s="87"/>
      <c r="K579" s="87"/>
      <c r="L579" s="87"/>
      <c r="M579" s="87"/>
      <c r="N579" s="87"/>
      <c r="O579" s="87"/>
      <c r="P579" s="87"/>
      <c r="Q579" s="87"/>
      <c r="R579" s="87"/>
      <c r="S579" s="87"/>
      <c r="T579" s="87"/>
      <c r="U579" s="87"/>
      <c r="V579" s="87"/>
      <c r="W579" s="87"/>
      <c r="X579" s="87"/>
      <c r="Y579" s="87"/>
      <c r="Z579" s="87"/>
    </row>
    <row r="580" spans="1:26" ht="25.5" customHeight="1" x14ac:dyDescent="0.3">
      <c r="A580" s="87"/>
      <c r="B580" s="87"/>
      <c r="C580" s="87"/>
      <c r="D580" s="87"/>
      <c r="E580" s="87"/>
      <c r="F580" s="87"/>
      <c r="G580" s="87"/>
      <c r="H580" s="87"/>
      <c r="I580" s="87"/>
      <c r="J580" s="87"/>
      <c r="K580" s="87"/>
      <c r="L580" s="87"/>
      <c r="M580" s="87"/>
      <c r="N580" s="87"/>
      <c r="O580" s="87"/>
      <c r="P580" s="87"/>
      <c r="Q580" s="87"/>
      <c r="R580" s="87"/>
      <c r="S580" s="87"/>
      <c r="T580" s="87"/>
      <c r="U580" s="87"/>
      <c r="V580" s="87"/>
      <c r="W580" s="87"/>
      <c r="X580" s="87"/>
      <c r="Y580" s="87"/>
      <c r="Z580" s="87"/>
    </row>
    <row r="581" spans="1:26" ht="25.5" customHeight="1" x14ac:dyDescent="0.3">
      <c r="A581" s="87"/>
      <c r="B581" s="87"/>
      <c r="C581" s="87"/>
      <c r="D581" s="87"/>
      <c r="E581" s="87"/>
      <c r="F581" s="87"/>
      <c r="G581" s="87"/>
      <c r="H581" s="87"/>
      <c r="I581" s="87"/>
      <c r="J581" s="87"/>
      <c r="K581" s="87"/>
      <c r="L581" s="87"/>
      <c r="M581" s="87"/>
      <c r="N581" s="87"/>
      <c r="O581" s="87"/>
      <c r="P581" s="87"/>
      <c r="Q581" s="87"/>
      <c r="R581" s="87"/>
      <c r="S581" s="87"/>
      <c r="T581" s="87"/>
      <c r="U581" s="87"/>
      <c r="V581" s="87"/>
      <c r="W581" s="87"/>
      <c r="X581" s="87"/>
      <c r="Y581" s="87"/>
      <c r="Z581" s="87"/>
    </row>
    <row r="582" spans="1:26" ht="25.5" customHeight="1" x14ac:dyDescent="0.3">
      <c r="A582" s="87"/>
      <c r="B582" s="87"/>
      <c r="C582" s="87"/>
      <c r="D582" s="87"/>
      <c r="E582" s="87"/>
      <c r="F582" s="87"/>
      <c r="G582" s="87"/>
      <c r="H582" s="87"/>
      <c r="I582" s="87"/>
      <c r="J582" s="87"/>
      <c r="K582" s="87"/>
      <c r="L582" s="87"/>
      <c r="M582" s="87"/>
      <c r="N582" s="87"/>
      <c r="O582" s="87"/>
      <c r="P582" s="87"/>
      <c r="Q582" s="87"/>
      <c r="R582" s="87"/>
      <c r="S582" s="87"/>
      <c r="T582" s="87"/>
      <c r="U582" s="87"/>
      <c r="V582" s="87"/>
      <c r="W582" s="87"/>
      <c r="X582" s="87"/>
      <c r="Y582" s="87"/>
      <c r="Z582" s="87"/>
    </row>
    <row r="583" spans="1:26" ht="25.5" customHeight="1" x14ac:dyDescent="0.3">
      <c r="A583" s="87"/>
      <c r="B583" s="87"/>
      <c r="C583" s="87"/>
      <c r="D583" s="87"/>
      <c r="E583" s="87"/>
      <c r="F583" s="87"/>
      <c r="G583" s="87"/>
      <c r="H583" s="87"/>
      <c r="I583" s="87"/>
      <c r="J583" s="87"/>
      <c r="K583" s="87"/>
      <c r="L583" s="87"/>
      <c r="M583" s="87"/>
      <c r="N583" s="87"/>
      <c r="O583" s="87"/>
      <c r="P583" s="87"/>
      <c r="Q583" s="87"/>
      <c r="R583" s="87"/>
      <c r="S583" s="87"/>
      <c r="T583" s="87"/>
      <c r="U583" s="87"/>
      <c r="V583" s="87"/>
      <c r="W583" s="87"/>
      <c r="X583" s="87"/>
      <c r="Y583" s="87"/>
      <c r="Z583" s="87"/>
    </row>
    <row r="584" spans="1:26" ht="25.5" customHeight="1" x14ac:dyDescent="0.3">
      <c r="A584" s="87"/>
      <c r="B584" s="87"/>
      <c r="C584" s="87"/>
      <c r="D584" s="87"/>
      <c r="E584" s="87"/>
      <c r="F584" s="87"/>
      <c r="G584" s="87"/>
      <c r="H584" s="87"/>
      <c r="I584" s="87"/>
      <c r="J584" s="87"/>
      <c r="K584" s="87"/>
      <c r="L584" s="87"/>
      <c r="M584" s="87"/>
      <c r="N584" s="87"/>
      <c r="O584" s="87"/>
      <c r="P584" s="87"/>
      <c r="Q584" s="87"/>
      <c r="R584" s="87"/>
      <c r="S584" s="87"/>
      <c r="T584" s="87"/>
      <c r="U584" s="87"/>
      <c r="V584" s="87"/>
      <c r="W584" s="87"/>
      <c r="X584" s="87"/>
      <c r="Y584" s="87"/>
      <c r="Z584" s="87"/>
    </row>
    <row r="585" spans="1:26" ht="25.5" customHeight="1" x14ac:dyDescent="0.3">
      <c r="A585" s="87"/>
      <c r="B585" s="87"/>
      <c r="C585" s="87"/>
      <c r="D585" s="87"/>
      <c r="E585" s="87"/>
      <c r="F585" s="87"/>
      <c r="G585" s="87"/>
      <c r="H585" s="87"/>
      <c r="I585" s="87"/>
      <c r="J585" s="87"/>
      <c r="K585" s="87"/>
      <c r="L585" s="87"/>
      <c r="M585" s="87"/>
      <c r="N585" s="87"/>
      <c r="O585" s="87"/>
      <c r="P585" s="87"/>
      <c r="Q585" s="87"/>
      <c r="R585" s="87"/>
      <c r="S585" s="87"/>
      <c r="T585" s="87"/>
      <c r="U585" s="87"/>
      <c r="V585" s="87"/>
      <c r="W585" s="87"/>
      <c r="X585" s="87"/>
      <c r="Y585" s="87"/>
      <c r="Z585" s="87"/>
    </row>
    <row r="586" spans="1:26" ht="25.5" customHeight="1" x14ac:dyDescent="0.3">
      <c r="A586" s="87"/>
      <c r="B586" s="87"/>
      <c r="C586" s="87"/>
      <c r="D586" s="87"/>
      <c r="E586" s="87"/>
      <c r="F586" s="87"/>
      <c r="G586" s="87"/>
      <c r="H586" s="87"/>
      <c r="I586" s="87"/>
      <c r="J586" s="87"/>
      <c r="K586" s="87"/>
      <c r="L586" s="87"/>
      <c r="M586" s="87"/>
      <c r="N586" s="87"/>
      <c r="O586" s="87"/>
      <c r="P586" s="87"/>
      <c r="Q586" s="87"/>
      <c r="R586" s="87"/>
      <c r="S586" s="87"/>
      <c r="T586" s="87"/>
      <c r="U586" s="87"/>
      <c r="V586" s="87"/>
      <c r="W586" s="87"/>
      <c r="X586" s="87"/>
      <c r="Y586" s="87"/>
      <c r="Z586" s="87"/>
    </row>
    <row r="587" spans="1:26" ht="25.5" customHeight="1" x14ac:dyDescent="0.3">
      <c r="A587" s="87"/>
      <c r="B587" s="87"/>
      <c r="C587" s="87"/>
      <c r="D587" s="87"/>
      <c r="E587" s="87"/>
      <c r="F587" s="87"/>
      <c r="G587" s="87"/>
      <c r="H587" s="87"/>
      <c r="I587" s="87"/>
      <c r="J587" s="87"/>
      <c r="K587" s="87"/>
      <c r="L587" s="87"/>
      <c r="M587" s="87"/>
      <c r="N587" s="87"/>
      <c r="O587" s="87"/>
      <c r="P587" s="87"/>
      <c r="Q587" s="87"/>
      <c r="R587" s="87"/>
      <c r="S587" s="87"/>
      <c r="T587" s="87"/>
      <c r="U587" s="87"/>
      <c r="V587" s="87"/>
      <c r="W587" s="87"/>
      <c r="X587" s="87"/>
      <c r="Y587" s="87"/>
      <c r="Z587" s="87"/>
    </row>
    <row r="588" spans="1:26" ht="25.5" customHeight="1" x14ac:dyDescent="0.3">
      <c r="A588" s="87"/>
      <c r="B588" s="87"/>
      <c r="C588" s="87"/>
      <c r="D588" s="87"/>
      <c r="E588" s="87"/>
      <c r="F588" s="87"/>
      <c r="G588" s="87"/>
      <c r="H588" s="87"/>
      <c r="I588" s="87"/>
      <c r="J588" s="87"/>
      <c r="K588" s="87"/>
      <c r="L588" s="87"/>
      <c r="M588" s="87"/>
      <c r="N588" s="87"/>
      <c r="O588" s="87"/>
      <c r="P588" s="87"/>
      <c r="Q588" s="87"/>
      <c r="R588" s="87"/>
      <c r="S588" s="87"/>
      <c r="T588" s="87"/>
      <c r="U588" s="87"/>
      <c r="V588" s="87"/>
      <c r="W588" s="87"/>
      <c r="X588" s="87"/>
      <c r="Y588" s="87"/>
      <c r="Z588" s="87"/>
    </row>
    <row r="589" spans="1:26" ht="25.5" customHeight="1" x14ac:dyDescent="0.3">
      <c r="A589" s="87"/>
      <c r="B589" s="87"/>
      <c r="C589" s="87"/>
      <c r="D589" s="87"/>
      <c r="E589" s="87"/>
      <c r="F589" s="87"/>
      <c r="G589" s="87"/>
      <c r="H589" s="87"/>
      <c r="I589" s="87"/>
      <c r="J589" s="87"/>
      <c r="K589" s="87"/>
      <c r="L589" s="87"/>
      <c r="M589" s="87"/>
      <c r="N589" s="87"/>
      <c r="O589" s="87"/>
      <c r="P589" s="87"/>
      <c r="Q589" s="87"/>
      <c r="R589" s="87"/>
      <c r="S589" s="87"/>
      <c r="T589" s="87"/>
      <c r="U589" s="87"/>
      <c r="V589" s="87"/>
      <c r="W589" s="87"/>
      <c r="X589" s="87"/>
      <c r="Y589" s="87"/>
      <c r="Z589" s="87"/>
    </row>
    <row r="590" spans="1:26" ht="25.5" customHeight="1" x14ac:dyDescent="0.3">
      <c r="A590" s="87"/>
      <c r="B590" s="87"/>
      <c r="C590" s="87"/>
      <c r="D590" s="87"/>
      <c r="E590" s="87"/>
      <c r="F590" s="87"/>
      <c r="G590" s="87"/>
      <c r="H590" s="87"/>
      <c r="I590" s="87"/>
      <c r="J590" s="87"/>
      <c r="K590" s="87"/>
      <c r="L590" s="87"/>
      <c r="M590" s="87"/>
      <c r="N590" s="87"/>
      <c r="O590" s="87"/>
      <c r="P590" s="87"/>
      <c r="Q590" s="87"/>
      <c r="R590" s="87"/>
      <c r="S590" s="87"/>
      <c r="T590" s="87"/>
      <c r="U590" s="87"/>
      <c r="V590" s="87"/>
      <c r="W590" s="87"/>
      <c r="X590" s="87"/>
      <c r="Y590" s="87"/>
      <c r="Z590" s="87"/>
    </row>
    <row r="591" spans="1:26" ht="25.5" customHeight="1" x14ac:dyDescent="0.3">
      <c r="A591" s="87"/>
      <c r="B591" s="87"/>
      <c r="C591" s="87"/>
      <c r="D591" s="87"/>
      <c r="E591" s="87"/>
      <c r="F591" s="87"/>
      <c r="G591" s="87"/>
      <c r="H591" s="87"/>
      <c r="I591" s="87"/>
      <c r="J591" s="87"/>
      <c r="K591" s="87"/>
      <c r="L591" s="87"/>
      <c r="M591" s="87"/>
      <c r="N591" s="87"/>
      <c r="O591" s="87"/>
      <c r="P591" s="87"/>
      <c r="Q591" s="87"/>
      <c r="R591" s="87"/>
      <c r="S591" s="87"/>
      <c r="T591" s="87"/>
      <c r="U591" s="87"/>
      <c r="V591" s="87"/>
      <c r="W591" s="87"/>
      <c r="X591" s="87"/>
      <c r="Y591" s="87"/>
      <c r="Z591" s="87"/>
    </row>
    <row r="592" spans="1:26" ht="25.5" customHeight="1" x14ac:dyDescent="0.3">
      <c r="A592" s="87"/>
      <c r="B592" s="87"/>
      <c r="C592" s="87"/>
      <c r="D592" s="87"/>
      <c r="E592" s="87"/>
      <c r="F592" s="87"/>
      <c r="G592" s="87"/>
      <c r="H592" s="87"/>
      <c r="I592" s="87"/>
      <c r="J592" s="87"/>
      <c r="K592" s="87"/>
      <c r="L592" s="87"/>
      <c r="M592" s="87"/>
      <c r="N592" s="87"/>
      <c r="O592" s="87"/>
      <c r="P592" s="87"/>
      <c r="Q592" s="87"/>
      <c r="R592" s="87"/>
      <c r="S592" s="87"/>
      <c r="T592" s="87"/>
      <c r="U592" s="87"/>
      <c r="V592" s="87"/>
      <c r="W592" s="87"/>
      <c r="X592" s="87"/>
      <c r="Y592" s="87"/>
      <c r="Z592" s="87"/>
    </row>
    <row r="593" spans="1:26" ht="25.5" customHeight="1" x14ac:dyDescent="0.3">
      <c r="A593" s="87"/>
      <c r="B593" s="87"/>
      <c r="C593" s="87"/>
      <c r="D593" s="87"/>
      <c r="E593" s="87"/>
      <c r="F593" s="87"/>
      <c r="G593" s="87"/>
      <c r="H593" s="87"/>
      <c r="I593" s="87"/>
      <c r="J593" s="87"/>
      <c r="K593" s="87"/>
      <c r="L593" s="87"/>
      <c r="M593" s="87"/>
      <c r="N593" s="87"/>
      <c r="O593" s="87"/>
      <c r="P593" s="87"/>
      <c r="Q593" s="87"/>
      <c r="R593" s="87"/>
      <c r="S593" s="87"/>
      <c r="T593" s="87"/>
      <c r="U593" s="87"/>
      <c r="V593" s="87"/>
      <c r="W593" s="87"/>
      <c r="X593" s="87"/>
      <c r="Y593" s="87"/>
      <c r="Z593" s="87"/>
    </row>
    <row r="594" spans="1:26" ht="25.5" customHeight="1" x14ac:dyDescent="0.3">
      <c r="A594" s="87"/>
      <c r="B594" s="87"/>
      <c r="C594" s="87"/>
      <c r="D594" s="87"/>
      <c r="E594" s="87"/>
      <c r="F594" s="87"/>
      <c r="G594" s="87"/>
      <c r="H594" s="87"/>
      <c r="I594" s="87"/>
      <c r="J594" s="87"/>
      <c r="K594" s="87"/>
      <c r="L594" s="87"/>
      <c r="M594" s="87"/>
      <c r="N594" s="87"/>
      <c r="O594" s="87"/>
      <c r="P594" s="87"/>
      <c r="Q594" s="87"/>
      <c r="R594" s="87"/>
      <c r="S594" s="87"/>
      <c r="T594" s="87"/>
      <c r="U594" s="87"/>
      <c r="V594" s="87"/>
      <c r="W594" s="87"/>
      <c r="X594" s="87"/>
      <c r="Y594" s="87"/>
      <c r="Z594" s="87"/>
    </row>
    <row r="595" spans="1:26" ht="25.5" customHeight="1" x14ac:dyDescent="0.3">
      <c r="A595" s="87"/>
      <c r="B595" s="87"/>
      <c r="C595" s="87"/>
      <c r="D595" s="87"/>
      <c r="E595" s="87"/>
      <c r="F595" s="87"/>
      <c r="G595" s="87"/>
      <c r="H595" s="87"/>
      <c r="I595" s="87"/>
      <c r="J595" s="87"/>
      <c r="K595" s="87"/>
      <c r="L595" s="87"/>
      <c r="M595" s="87"/>
      <c r="N595" s="87"/>
      <c r="O595" s="87"/>
      <c r="P595" s="87"/>
      <c r="Q595" s="87"/>
      <c r="R595" s="87"/>
      <c r="S595" s="87"/>
      <c r="T595" s="87"/>
      <c r="U595" s="87"/>
      <c r="V595" s="87"/>
      <c r="W595" s="87"/>
      <c r="X595" s="87"/>
      <c r="Y595" s="87"/>
      <c r="Z595" s="87"/>
    </row>
    <row r="596" spans="1:26" ht="25.5" customHeight="1" x14ac:dyDescent="0.3">
      <c r="A596" s="87"/>
      <c r="B596" s="87"/>
      <c r="C596" s="87"/>
      <c r="D596" s="87"/>
      <c r="E596" s="87"/>
      <c r="F596" s="87"/>
      <c r="G596" s="87"/>
      <c r="H596" s="87"/>
      <c r="I596" s="87"/>
      <c r="J596" s="87"/>
      <c r="K596" s="87"/>
      <c r="L596" s="87"/>
      <c r="M596" s="87"/>
      <c r="N596" s="87"/>
      <c r="O596" s="87"/>
      <c r="P596" s="87"/>
      <c r="Q596" s="87"/>
      <c r="R596" s="87"/>
      <c r="S596" s="87"/>
      <c r="T596" s="87"/>
      <c r="U596" s="87"/>
      <c r="V596" s="87"/>
      <c r="W596" s="87"/>
      <c r="X596" s="87"/>
      <c r="Y596" s="87"/>
      <c r="Z596" s="87"/>
    </row>
    <row r="597" spans="1:26" ht="25.5" customHeight="1" x14ac:dyDescent="0.3">
      <c r="A597" s="87"/>
      <c r="B597" s="87"/>
      <c r="C597" s="87"/>
      <c r="D597" s="87"/>
      <c r="E597" s="87"/>
      <c r="F597" s="87"/>
      <c r="G597" s="87"/>
      <c r="H597" s="87"/>
      <c r="I597" s="87"/>
      <c r="J597" s="87"/>
      <c r="K597" s="87"/>
      <c r="L597" s="87"/>
      <c r="M597" s="87"/>
      <c r="N597" s="87"/>
      <c r="O597" s="87"/>
      <c r="P597" s="87"/>
      <c r="Q597" s="87"/>
      <c r="R597" s="87"/>
      <c r="S597" s="87"/>
      <c r="T597" s="87"/>
      <c r="U597" s="87"/>
      <c r="V597" s="87"/>
      <c r="W597" s="87"/>
      <c r="X597" s="87"/>
      <c r="Y597" s="87"/>
      <c r="Z597" s="87"/>
    </row>
    <row r="598" spans="1:26" ht="25.5" customHeight="1" x14ac:dyDescent="0.3">
      <c r="A598" s="87"/>
      <c r="B598" s="87"/>
      <c r="C598" s="87"/>
      <c r="D598" s="87"/>
      <c r="E598" s="87"/>
      <c r="F598" s="87"/>
      <c r="G598" s="87"/>
      <c r="H598" s="87"/>
      <c r="I598" s="87"/>
      <c r="J598" s="87"/>
      <c r="K598" s="87"/>
      <c r="L598" s="87"/>
      <c r="M598" s="87"/>
      <c r="N598" s="87"/>
      <c r="O598" s="87"/>
      <c r="P598" s="87"/>
      <c r="Q598" s="87"/>
      <c r="R598" s="87"/>
      <c r="S598" s="87"/>
      <c r="T598" s="87"/>
      <c r="U598" s="87"/>
      <c r="V598" s="87"/>
      <c r="W598" s="87"/>
      <c r="X598" s="87"/>
      <c r="Y598" s="87"/>
      <c r="Z598" s="87"/>
    </row>
    <row r="599" spans="1:26" ht="25.5" customHeight="1" x14ac:dyDescent="0.3">
      <c r="A599" s="87"/>
      <c r="B599" s="87"/>
      <c r="C599" s="87"/>
      <c r="D599" s="87"/>
      <c r="E599" s="87"/>
      <c r="F599" s="87"/>
      <c r="G599" s="87"/>
      <c r="H599" s="87"/>
      <c r="I599" s="87"/>
      <c r="J599" s="87"/>
      <c r="K599" s="87"/>
      <c r="L599" s="87"/>
      <c r="M599" s="87"/>
      <c r="N599" s="87"/>
      <c r="O599" s="87"/>
      <c r="P599" s="87"/>
      <c r="Q599" s="87"/>
      <c r="R599" s="87"/>
      <c r="S599" s="87"/>
      <c r="T599" s="87"/>
      <c r="U599" s="87"/>
      <c r="V599" s="87"/>
      <c r="W599" s="87"/>
      <c r="X599" s="87"/>
      <c r="Y599" s="87"/>
      <c r="Z599" s="87"/>
    </row>
    <row r="600" spans="1:26" ht="25.5" customHeight="1" x14ac:dyDescent="0.3">
      <c r="A600" s="87"/>
      <c r="B600" s="87"/>
      <c r="C600" s="87"/>
      <c r="D600" s="87"/>
      <c r="E600" s="87"/>
      <c r="F600" s="87"/>
      <c r="G600" s="87"/>
      <c r="H600" s="87"/>
      <c r="I600" s="87"/>
      <c r="J600" s="87"/>
      <c r="K600" s="87"/>
      <c r="L600" s="87"/>
      <c r="M600" s="87"/>
      <c r="N600" s="87"/>
      <c r="O600" s="87"/>
      <c r="P600" s="87"/>
      <c r="Q600" s="87"/>
      <c r="R600" s="87"/>
      <c r="S600" s="87"/>
      <c r="T600" s="87"/>
      <c r="U600" s="87"/>
      <c r="V600" s="87"/>
      <c r="W600" s="87"/>
      <c r="X600" s="87"/>
      <c r="Y600" s="87"/>
      <c r="Z600" s="87"/>
    </row>
    <row r="601" spans="1:26" ht="25.5" customHeight="1" x14ac:dyDescent="0.3">
      <c r="A601" s="87"/>
      <c r="B601" s="87"/>
      <c r="C601" s="87"/>
      <c r="D601" s="87"/>
      <c r="E601" s="87"/>
      <c r="F601" s="87"/>
      <c r="G601" s="87"/>
      <c r="H601" s="87"/>
      <c r="I601" s="87"/>
      <c r="J601" s="87"/>
      <c r="K601" s="87"/>
      <c r="L601" s="87"/>
      <c r="M601" s="87"/>
      <c r="N601" s="87"/>
      <c r="O601" s="87"/>
      <c r="P601" s="87"/>
      <c r="Q601" s="87"/>
      <c r="R601" s="87"/>
      <c r="S601" s="87"/>
      <c r="T601" s="87"/>
      <c r="U601" s="87"/>
      <c r="V601" s="87"/>
      <c r="W601" s="87"/>
      <c r="X601" s="87"/>
      <c r="Y601" s="87"/>
      <c r="Z601" s="87"/>
    </row>
    <row r="602" spans="1:26" ht="25.5" customHeight="1" x14ac:dyDescent="0.3">
      <c r="A602" s="87"/>
      <c r="B602" s="87"/>
      <c r="C602" s="87"/>
      <c r="D602" s="87"/>
      <c r="E602" s="87"/>
      <c r="F602" s="87"/>
      <c r="G602" s="87"/>
      <c r="H602" s="87"/>
      <c r="I602" s="87"/>
      <c r="J602" s="87"/>
      <c r="K602" s="87"/>
      <c r="L602" s="87"/>
      <c r="M602" s="87"/>
      <c r="N602" s="87"/>
      <c r="O602" s="87"/>
      <c r="P602" s="87"/>
      <c r="Q602" s="87"/>
      <c r="R602" s="87"/>
      <c r="S602" s="87"/>
      <c r="T602" s="87"/>
      <c r="U602" s="87"/>
      <c r="V602" s="87"/>
      <c r="W602" s="87"/>
      <c r="X602" s="87"/>
      <c r="Y602" s="87"/>
      <c r="Z602" s="87"/>
    </row>
    <row r="603" spans="1:26" ht="25.5" customHeight="1" x14ac:dyDescent="0.3">
      <c r="A603" s="87"/>
      <c r="B603" s="87"/>
      <c r="C603" s="87"/>
      <c r="D603" s="87"/>
      <c r="E603" s="87"/>
      <c r="F603" s="87"/>
      <c r="G603" s="87"/>
      <c r="H603" s="87"/>
      <c r="I603" s="87"/>
      <c r="J603" s="87"/>
      <c r="K603" s="87"/>
      <c r="L603" s="87"/>
      <c r="M603" s="87"/>
      <c r="N603" s="87"/>
      <c r="O603" s="87"/>
      <c r="P603" s="87"/>
      <c r="Q603" s="87"/>
      <c r="R603" s="87"/>
      <c r="S603" s="87"/>
      <c r="T603" s="87"/>
      <c r="U603" s="87"/>
      <c r="V603" s="87"/>
      <c r="W603" s="87"/>
      <c r="X603" s="87"/>
      <c r="Y603" s="87"/>
      <c r="Z603" s="87"/>
    </row>
    <row r="604" spans="1:26" ht="25.5" customHeight="1" x14ac:dyDescent="0.3">
      <c r="A604" s="87"/>
      <c r="B604" s="87"/>
      <c r="C604" s="87"/>
      <c r="D604" s="87"/>
      <c r="E604" s="87"/>
      <c r="F604" s="87"/>
      <c r="G604" s="87"/>
      <c r="H604" s="87"/>
      <c r="I604" s="87"/>
      <c r="J604" s="87"/>
      <c r="K604" s="87"/>
      <c r="L604" s="87"/>
      <c r="M604" s="87"/>
      <c r="N604" s="87"/>
      <c r="O604" s="87"/>
      <c r="P604" s="87"/>
      <c r="Q604" s="87"/>
      <c r="R604" s="87"/>
      <c r="S604" s="87"/>
      <c r="T604" s="87"/>
      <c r="U604" s="87"/>
      <c r="V604" s="87"/>
      <c r="W604" s="87"/>
      <c r="X604" s="87"/>
      <c r="Y604" s="87"/>
      <c r="Z604" s="87"/>
    </row>
    <row r="605" spans="1:26" ht="25.5" customHeight="1" x14ac:dyDescent="0.3">
      <c r="A605" s="87"/>
      <c r="B605" s="87"/>
      <c r="C605" s="87"/>
      <c r="D605" s="87"/>
      <c r="E605" s="87"/>
      <c r="F605" s="87"/>
      <c r="G605" s="87"/>
      <c r="H605" s="87"/>
      <c r="I605" s="87"/>
      <c r="J605" s="87"/>
      <c r="K605" s="87"/>
      <c r="L605" s="87"/>
      <c r="M605" s="87"/>
      <c r="N605" s="87"/>
      <c r="O605" s="87"/>
      <c r="P605" s="87"/>
      <c r="Q605" s="87"/>
      <c r="R605" s="87"/>
      <c r="S605" s="87"/>
      <c r="T605" s="87"/>
      <c r="U605" s="87"/>
      <c r="V605" s="87"/>
      <c r="W605" s="87"/>
      <c r="X605" s="87"/>
      <c r="Y605" s="87"/>
      <c r="Z605" s="87"/>
    </row>
    <row r="606" spans="1:26" ht="25.5" customHeight="1" x14ac:dyDescent="0.3">
      <c r="A606" s="87"/>
      <c r="B606" s="87"/>
      <c r="C606" s="87"/>
      <c r="D606" s="87"/>
      <c r="E606" s="87"/>
      <c r="F606" s="87"/>
      <c r="G606" s="87"/>
      <c r="H606" s="87"/>
      <c r="I606" s="87"/>
      <c r="J606" s="87"/>
      <c r="K606" s="87"/>
      <c r="L606" s="87"/>
      <c r="M606" s="87"/>
      <c r="N606" s="87"/>
      <c r="O606" s="87"/>
      <c r="P606" s="87"/>
      <c r="Q606" s="87"/>
      <c r="R606" s="87"/>
      <c r="S606" s="87"/>
      <c r="T606" s="87"/>
      <c r="U606" s="87"/>
      <c r="V606" s="87"/>
      <c r="W606" s="87"/>
      <c r="X606" s="87"/>
      <c r="Y606" s="87"/>
      <c r="Z606" s="87"/>
    </row>
    <row r="607" spans="1:26" ht="25.5" customHeight="1" x14ac:dyDescent="0.3">
      <c r="A607" s="87"/>
      <c r="B607" s="87"/>
      <c r="C607" s="87"/>
      <c r="D607" s="87"/>
      <c r="E607" s="87"/>
      <c r="F607" s="87"/>
      <c r="G607" s="87"/>
      <c r="H607" s="87"/>
      <c r="I607" s="87"/>
      <c r="J607" s="87"/>
      <c r="K607" s="87"/>
      <c r="L607" s="87"/>
      <c r="M607" s="87"/>
      <c r="N607" s="87"/>
      <c r="O607" s="87"/>
      <c r="P607" s="87"/>
      <c r="Q607" s="87"/>
      <c r="R607" s="87"/>
      <c r="S607" s="87"/>
      <c r="T607" s="87"/>
      <c r="U607" s="87"/>
      <c r="V607" s="87"/>
      <c r="W607" s="87"/>
      <c r="X607" s="87"/>
      <c r="Y607" s="87"/>
      <c r="Z607" s="87"/>
    </row>
    <row r="608" spans="1:26" ht="25.5" customHeight="1" x14ac:dyDescent="0.3">
      <c r="A608" s="87"/>
      <c r="B608" s="87"/>
      <c r="C608" s="87"/>
      <c r="D608" s="87"/>
      <c r="E608" s="87"/>
      <c r="F608" s="87"/>
      <c r="G608" s="87"/>
      <c r="H608" s="87"/>
      <c r="I608" s="87"/>
      <c r="J608" s="87"/>
      <c r="K608" s="87"/>
      <c r="L608" s="87"/>
      <c r="M608" s="87"/>
      <c r="N608" s="87"/>
      <c r="O608" s="87"/>
      <c r="P608" s="87"/>
      <c r="Q608" s="87"/>
      <c r="R608" s="87"/>
      <c r="S608" s="87"/>
      <c r="T608" s="87"/>
      <c r="U608" s="87"/>
      <c r="V608" s="87"/>
      <c r="W608" s="87"/>
      <c r="X608" s="87"/>
      <c r="Y608" s="87"/>
      <c r="Z608" s="87"/>
    </row>
    <row r="609" spans="1:26" ht="25.5" customHeight="1" x14ac:dyDescent="0.3">
      <c r="A609" s="87"/>
      <c r="B609" s="87"/>
      <c r="C609" s="87"/>
      <c r="D609" s="87"/>
      <c r="E609" s="87"/>
      <c r="F609" s="87"/>
      <c r="G609" s="87"/>
      <c r="H609" s="87"/>
      <c r="I609" s="87"/>
      <c r="J609" s="87"/>
      <c r="K609" s="87"/>
      <c r="L609" s="87"/>
      <c r="M609" s="87"/>
      <c r="N609" s="87"/>
      <c r="O609" s="87"/>
      <c r="P609" s="87"/>
      <c r="Q609" s="87"/>
      <c r="R609" s="87"/>
      <c r="S609" s="87"/>
      <c r="T609" s="87"/>
      <c r="U609" s="87"/>
      <c r="V609" s="87"/>
      <c r="W609" s="87"/>
      <c r="X609" s="87"/>
      <c r="Y609" s="87"/>
      <c r="Z609" s="87"/>
    </row>
    <row r="610" spans="1:26" ht="25.5" customHeight="1" x14ac:dyDescent="0.3">
      <c r="A610" s="87"/>
      <c r="B610" s="87"/>
      <c r="C610" s="87"/>
      <c r="D610" s="87"/>
      <c r="E610" s="87"/>
      <c r="F610" s="87"/>
      <c r="G610" s="87"/>
      <c r="H610" s="87"/>
      <c r="I610" s="87"/>
      <c r="J610" s="87"/>
      <c r="K610" s="87"/>
      <c r="L610" s="87"/>
      <c r="M610" s="87"/>
      <c r="N610" s="87"/>
      <c r="O610" s="87"/>
      <c r="P610" s="87"/>
      <c r="Q610" s="87"/>
      <c r="R610" s="87"/>
      <c r="S610" s="87"/>
      <c r="T610" s="87"/>
      <c r="U610" s="87"/>
      <c r="V610" s="87"/>
      <c r="W610" s="87"/>
      <c r="X610" s="87"/>
      <c r="Y610" s="87"/>
      <c r="Z610" s="87"/>
    </row>
    <row r="611" spans="1:26" ht="25.5" customHeight="1" x14ac:dyDescent="0.3">
      <c r="A611" s="87"/>
      <c r="B611" s="87"/>
      <c r="C611" s="87"/>
      <c r="D611" s="87"/>
      <c r="E611" s="87"/>
      <c r="F611" s="87"/>
      <c r="G611" s="87"/>
      <c r="H611" s="87"/>
      <c r="I611" s="87"/>
      <c r="J611" s="87"/>
      <c r="K611" s="87"/>
      <c r="L611" s="87"/>
      <c r="M611" s="87"/>
      <c r="N611" s="87"/>
      <c r="O611" s="87"/>
      <c r="P611" s="87"/>
      <c r="Q611" s="87"/>
      <c r="R611" s="87"/>
      <c r="S611" s="87"/>
      <c r="T611" s="87"/>
      <c r="U611" s="87"/>
      <c r="V611" s="87"/>
      <c r="W611" s="87"/>
      <c r="X611" s="87"/>
      <c r="Y611" s="87"/>
      <c r="Z611" s="87"/>
    </row>
    <row r="612" spans="1:26" ht="25.5" customHeight="1" x14ac:dyDescent="0.3">
      <c r="A612" s="87"/>
      <c r="B612" s="87"/>
      <c r="C612" s="87"/>
      <c r="D612" s="87"/>
      <c r="E612" s="87"/>
      <c r="F612" s="87"/>
      <c r="G612" s="87"/>
      <c r="H612" s="87"/>
      <c r="I612" s="87"/>
      <c r="J612" s="87"/>
      <c r="K612" s="87"/>
      <c r="L612" s="87"/>
      <c r="M612" s="87"/>
      <c r="N612" s="87"/>
      <c r="O612" s="87"/>
      <c r="P612" s="87"/>
      <c r="Q612" s="87"/>
      <c r="R612" s="87"/>
      <c r="S612" s="87"/>
      <c r="T612" s="87"/>
      <c r="U612" s="87"/>
      <c r="V612" s="87"/>
      <c r="W612" s="87"/>
      <c r="X612" s="87"/>
      <c r="Y612" s="87"/>
      <c r="Z612" s="87"/>
    </row>
    <row r="613" spans="1:26" ht="25.5" customHeight="1" x14ac:dyDescent="0.3">
      <c r="A613" s="87"/>
      <c r="B613" s="87"/>
      <c r="C613" s="87"/>
      <c r="D613" s="87"/>
      <c r="E613" s="87"/>
      <c r="F613" s="87"/>
      <c r="G613" s="87"/>
      <c r="H613" s="87"/>
      <c r="I613" s="87"/>
      <c r="J613" s="87"/>
      <c r="K613" s="87"/>
      <c r="L613" s="87"/>
      <c r="M613" s="87"/>
      <c r="N613" s="87"/>
      <c r="O613" s="87"/>
      <c r="P613" s="87"/>
      <c r="Q613" s="87"/>
      <c r="R613" s="87"/>
      <c r="S613" s="87"/>
      <c r="T613" s="87"/>
      <c r="U613" s="87"/>
      <c r="V613" s="87"/>
      <c r="W613" s="87"/>
      <c r="X613" s="87"/>
      <c r="Y613" s="87"/>
      <c r="Z613" s="87"/>
    </row>
    <row r="614" spans="1:26" ht="25.5" customHeight="1" x14ac:dyDescent="0.3">
      <c r="A614" s="87"/>
      <c r="B614" s="87"/>
      <c r="C614" s="87"/>
      <c r="D614" s="87"/>
      <c r="E614" s="87"/>
      <c r="F614" s="87"/>
      <c r="G614" s="87"/>
      <c r="H614" s="87"/>
      <c r="I614" s="87"/>
      <c r="J614" s="87"/>
      <c r="K614" s="87"/>
      <c r="L614" s="87"/>
      <c r="M614" s="87"/>
      <c r="N614" s="87"/>
      <c r="O614" s="87"/>
      <c r="P614" s="87"/>
      <c r="Q614" s="87"/>
      <c r="R614" s="87"/>
      <c r="S614" s="87"/>
      <c r="T614" s="87"/>
      <c r="U614" s="87"/>
      <c r="V614" s="87"/>
      <c r="W614" s="87"/>
      <c r="X614" s="87"/>
      <c r="Y614" s="87"/>
      <c r="Z614" s="87"/>
    </row>
    <row r="615" spans="1:26" ht="25.5" customHeight="1" x14ac:dyDescent="0.3">
      <c r="A615" s="87"/>
      <c r="B615" s="87"/>
      <c r="C615" s="87"/>
      <c r="D615" s="87"/>
      <c r="E615" s="87"/>
      <c r="F615" s="87"/>
      <c r="G615" s="87"/>
      <c r="H615" s="87"/>
      <c r="I615" s="87"/>
      <c r="J615" s="87"/>
      <c r="K615" s="87"/>
      <c r="L615" s="87"/>
      <c r="M615" s="87"/>
      <c r="N615" s="87"/>
      <c r="O615" s="87"/>
      <c r="P615" s="87"/>
      <c r="Q615" s="87"/>
      <c r="R615" s="87"/>
      <c r="S615" s="87"/>
      <c r="T615" s="87"/>
      <c r="U615" s="87"/>
      <c r="V615" s="87"/>
      <c r="W615" s="87"/>
      <c r="X615" s="87"/>
      <c r="Y615" s="87"/>
      <c r="Z615" s="87"/>
    </row>
    <row r="616" spans="1:26" ht="25.5" customHeight="1" x14ac:dyDescent="0.3">
      <c r="A616" s="87"/>
      <c r="B616" s="87"/>
      <c r="C616" s="87"/>
      <c r="D616" s="87"/>
      <c r="E616" s="87"/>
      <c r="F616" s="87"/>
      <c r="G616" s="87"/>
      <c r="H616" s="87"/>
      <c r="I616" s="87"/>
      <c r="J616" s="87"/>
      <c r="K616" s="87"/>
      <c r="L616" s="87"/>
      <c r="M616" s="87"/>
      <c r="N616" s="87"/>
      <c r="O616" s="87"/>
      <c r="P616" s="87"/>
      <c r="Q616" s="87"/>
      <c r="R616" s="87"/>
      <c r="S616" s="87"/>
      <c r="T616" s="87"/>
      <c r="U616" s="87"/>
      <c r="V616" s="87"/>
      <c r="W616" s="87"/>
      <c r="X616" s="87"/>
      <c r="Y616" s="87"/>
      <c r="Z616" s="87"/>
    </row>
    <row r="617" spans="1:26" ht="25.5" customHeight="1" x14ac:dyDescent="0.3">
      <c r="A617" s="87"/>
      <c r="B617" s="87"/>
      <c r="C617" s="87"/>
      <c r="D617" s="87"/>
      <c r="E617" s="87"/>
      <c r="F617" s="87"/>
      <c r="G617" s="87"/>
      <c r="H617" s="87"/>
      <c r="I617" s="87"/>
      <c r="J617" s="87"/>
      <c r="K617" s="87"/>
      <c r="L617" s="87"/>
      <c r="M617" s="87"/>
      <c r="N617" s="87"/>
      <c r="O617" s="87"/>
      <c r="P617" s="87"/>
      <c r="Q617" s="87"/>
      <c r="R617" s="87"/>
      <c r="S617" s="87"/>
      <c r="T617" s="87"/>
      <c r="U617" s="87"/>
      <c r="V617" s="87"/>
      <c r="W617" s="87"/>
      <c r="X617" s="87"/>
      <c r="Y617" s="87"/>
      <c r="Z617" s="87"/>
    </row>
    <row r="618" spans="1:26" ht="25.5" customHeight="1" x14ac:dyDescent="0.3">
      <c r="A618" s="87"/>
      <c r="B618" s="87"/>
      <c r="C618" s="87"/>
      <c r="D618" s="87"/>
      <c r="E618" s="87"/>
      <c r="F618" s="87"/>
      <c r="G618" s="87"/>
      <c r="H618" s="87"/>
      <c r="I618" s="87"/>
      <c r="J618" s="87"/>
      <c r="K618" s="87"/>
      <c r="L618" s="87"/>
      <c r="M618" s="87"/>
      <c r="N618" s="87"/>
      <c r="O618" s="87"/>
      <c r="P618" s="87"/>
      <c r="Q618" s="87"/>
      <c r="R618" s="87"/>
      <c r="S618" s="87"/>
      <c r="T618" s="87"/>
      <c r="U618" s="87"/>
      <c r="V618" s="87"/>
      <c r="W618" s="87"/>
      <c r="X618" s="87"/>
      <c r="Y618" s="87"/>
      <c r="Z618" s="87"/>
    </row>
    <row r="619" spans="1:26" ht="25.5" customHeight="1" x14ac:dyDescent="0.3">
      <c r="A619" s="87"/>
      <c r="B619" s="87"/>
      <c r="C619" s="87"/>
      <c r="D619" s="87"/>
      <c r="E619" s="87"/>
      <c r="F619" s="87"/>
      <c r="G619" s="87"/>
      <c r="H619" s="87"/>
      <c r="I619" s="87"/>
      <c r="J619" s="87"/>
      <c r="K619" s="87"/>
      <c r="L619" s="87"/>
      <c r="M619" s="87"/>
      <c r="N619" s="87"/>
      <c r="O619" s="87"/>
      <c r="P619" s="87"/>
      <c r="Q619" s="87"/>
      <c r="R619" s="87"/>
      <c r="S619" s="87"/>
      <c r="T619" s="87"/>
      <c r="U619" s="87"/>
      <c r="V619" s="87"/>
      <c r="W619" s="87"/>
      <c r="X619" s="87"/>
      <c r="Y619" s="87"/>
      <c r="Z619" s="87"/>
    </row>
    <row r="620" spans="1:26" ht="25.5" customHeight="1" x14ac:dyDescent="0.3">
      <c r="A620" s="87"/>
      <c r="B620" s="87"/>
      <c r="C620" s="87"/>
      <c r="D620" s="87"/>
      <c r="E620" s="87"/>
      <c r="F620" s="87"/>
      <c r="G620" s="87"/>
      <c r="H620" s="87"/>
      <c r="I620" s="87"/>
      <c r="J620" s="87"/>
      <c r="K620" s="87"/>
      <c r="L620" s="87"/>
      <c r="M620" s="87"/>
      <c r="N620" s="87"/>
      <c r="O620" s="87"/>
      <c r="P620" s="87"/>
      <c r="Q620" s="87"/>
      <c r="R620" s="87"/>
      <c r="S620" s="87"/>
      <c r="T620" s="87"/>
      <c r="U620" s="87"/>
      <c r="V620" s="87"/>
      <c r="W620" s="87"/>
      <c r="X620" s="87"/>
      <c r="Y620" s="87"/>
      <c r="Z620" s="87"/>
    </row>
    <row r="621" spans="1:26" ht="25.5" customHeight="1" x14ac:dyDescent="0.3">
      <c r="A621" s="87"/>
      <c r="B621" s="87"/>
      <c r="C621" s="87"/>
      <c r="D621" s="87"/>
      <c r="E621" s="87"/>
      <c r="F621" s="87"/>
      <c r="G621" s="87"/>
      <c r="H621" s="87"/>
      <c r="I621" s="87"/>
      <c r="J621" s="87"/>
      <c r="K621" s="87"/>
      <c r="L621" s="87"/>
      <c r="M621" s="87"/>
      <c r="N621" s="87"/>
      <c r="O621" s="87"/>
      <c r="P621" s="87"/>
      <c r="Q621" s="87"/>
      <c r="R621" s="87"/>
      <c r="S621" s="87"/>
      <c r="T621" s="87"/>
      <c r="U621" s="87"/>
      <c r="V621" s="87"/>
      <c r="W621" s="87"/>
      <c r="X621" s="87"/>
      <c r="Y621" s="87"/>
      <c r="Z621" s="87"/>
    </row>
    <row r="622" spans="1:26" ht="25.5" customHeight="1" x14ac:dyDescent="0.3">
      <c r="A622" s="87"/>
      <c r="B622" s="87"/>
      <c r="C622" s="87"/>
      <c r="D622" s="87"/>
      <c r="E622" s="87"/>
      <c r="F622" s="87"/>
      <c r="G622" s="87"/>
      <c r="H622" s="87"/>
      <c r="I622" s="87"/>
      <c r="J622" s="87"/>
      <c r="K622" s="87"/>
      <c r="L622" s="87"/>
      <c r="M622" s="87"/>
      <c r="N622" s="87"/>
      <c r="O622" s="87"/>
      <c r="P622" s="87"/>
      <c r="Q622" s="87"/>
      <c r="R622" s="87"/>
      <c r="S622" s="87"/>
      <c r="T622" s="87"/>
      <c r="U622" s="87"/>
      <c r="V622" s="87"/>
      <c r="W622" s="87"/>
      <c r="X622" s="87"/>
      <c r="Y622" s="87"/>
      <c r="Z622" s="87"/>
    </row>
    <row r="623" spans="1:26" ht="25.5" customHeight="1" x14ac:dyDescent="0.3">
      <c r="A623" s="87"/>
      <c r="B623" s="87"/>
      <c r="C623" s="87"/>
      <c r="D623" s="87"/>
      <c r="E623" s="87"/>
      <c r="F623" s="87"/>
      <c r="G623" s="87"/>
      <c r="H623" s="87"/>
      <c r="I623" s="87"/>
      <c r="J623" s="87"/>
      <c r="K623" s="87"/>
      <c r="L623" s="87"/>
      <c r="M623" s="87"/>
      <c r="N623" s="87"/>
      <c r="O623" s="87"/>
      <c r="P623" s="87"/>
      <c r="Q623" s="87"/>
      <c r="R623" s="87"/>
      <c r="S623" s="87"/>
      <c r="T623" s="87"/>
      <c r="U623" s="87"/>
      <c r="V623" s="87"/>
      <c r="W623" s="87"/>
      <c r="X623" s="87"/>
      <c r="Y623" s="87"/>
      <c r="Z623" s="87"/>
    </row>
    <row r="624" spans="1:26" ht="25.5" customHeight="1" x14ac:dyDescent="0.3">
      <c r="A624" s="87"/>
      <c r="B624" s="87"/>
      <c r="C624" s="87"/>
      <c r="D624" s="87"/>
      <c r="E624" s="87"/>
      <c r="F624" s="87"/>
      <c r="G624" s="87"/>
      <c r="H624" s="87"/>
      <c r="I624" s="87"/>
      <c r="J624" s="87"/>
      <c r="K624" s="87"/>
      <c r="L624" s="87"/>
      <c r="M624" s="87"/>
      <c r="N624" s="87"/>
      <c r="O624" s="87"/>
      <c r="P624" s="87"/>
      <c r="Q624" s="87"/>
      <c r="R624" s="87"/>
      <c r="S624" s="87"/>
      <c r="T624" s="87"/>
      <c r="U624" s="87"/>
      <c r="V624" s="87"/>
      <c r="W624" s="87"/>
      <c r="X624" s="87"/>
      <c r="Y624" s="87"/>
      <c r="Z624" s="87"/>
    </row>
    <row r="625" spans="1:26" ht="25.5" customHeight="1" x14ac:dyDescent="0.3">
      <c r="A625" s="87"/>
      <c r="B625" s="87"/>
      <c r="C625" s="87"/>
      <c r="D625" s="87"/>
      <c r="E625" s="87"/>
      <c r="F625" s="87"/>
      <c r="G625" s="87"/>
      <c r="H625" s="87"/>
      <c r="I625" s="87"/>
      <c r="J625" s="87"/>
      <c r="K625" s="87"/>
      <c r="L625" s="87"/>
      <c r="M625" s="87"/>
      <c r="N625" s="87"/>
      <c r="O625" s="87"/>
      <c r="P625" s="87"/>
      <c r="Q625" s="87"/>
      <c r="R625" s="87"/>
      <c r="S625" s="87"/>
      <c r="T625" s="87"/>
      <c r="U625" s="87"/>
      <c r="V625" s="87"/>
      <c r="W625" s="87"/>
      <c r="X625" s="87"/>
      <c r="Y625" s="87"/>
      <c r="Z625" s="87"/>
    </row>
    <row r="626" spans="1:26" ht="25.5" customHeight="1" x14ac:dyDescent="0.3">
      <c r="A626" s="87"/>
      <c r="B626" s="87"/>
      <c r="C626" s="87"/>
      <c r="D626" s="87"/>
      <c r="E626" s="87"/>
      <c r="F626" s="87"/>
      <c r="G626" s="87"/>
      <c r="H626" s="87"/>
      <c r="I626" s="87"/>
      <c r="J626" s="87"/>
      <c r="K626" s="87"/>
      <c r="L626" s="87"/>
      <c r="M626" s="87"/>
      <c r="N626" s="87"/>
      <c r="O626" s="87"/>
      <c r="P626" s="87"/>
      <c r="Q626" s="87"/>
      <c r="R626" s="87"/>
      <c r="S626" s="87"/>
      <c r="T626" s="87"/>
      <c r="U626" s="87"/>
      <c r="V626" s="87"/>
      <c r="W626" s="87"/>
      <c r="X626" s="87"/>
      <c r="Y626" s="87"/>
      <c r="Z626" s="87"/>
    </row>
    <row r="627" spans="1:26" ht="25.5" customHeight="1" x14ac:dyDescent="0.3">
      <c r="A627" s="87"/>
      <c r="B627" s="87"/>
      <c r="C627" s="87"/>
      <c r="D627" s="87"/>
      <c r="E627" s="87"/>
      <c r="F627" s="87"/>
      <c r="G627" s="87"/>
      <c r="H627" s="87"/>
      <c r="I627" s="87"/>
      <c r="J627" s="87"/>
      <c r="K627" s="87"/>
      <c r="L627" s="87"/>
      <c r="M627" s="87"/>
      <c r="N627" s="87"/>
      <c r="O627" s="87"/>
      <c r="P627" s="87"/>
      <c r="Q627" s="87"/>
      <c r="R627" s="87"/>
      <c r="S627" s="87"/>
      <c r="T627" s="87"/>
      <c r="U627" s="87"/>
      <c r="V627" s="87"/>
      <c r="W627" s="87"/>
      <c r="X627" s="87"/>
      <c r="Y627" s="87"/>
      <c r="Z627" s="87"/>
    </row>
    <row r="628" spans="1:26" ht="25.5" customHeight="1" x14ac:dyDescent="0.3">
      <c r="A628" s="87"/>
      <c r="B628" s="87"/>
      <c r="C628" s="87"/>
      <c r="D628" s="87"/>
      <c r="E628" s="87"/>
      <c r="F628" s="87"/>
      <c r="G628" s="87"/>
      <c r="H628" s="87"/>
      <c r="I628" s="87"/>
      <c r="J628" s="87"/>
      <c r="K628" s="87"/>
      <c r="L628" s="87"/>
      <c r="M628" s="87"/>
      <c r="N628" s="87"/>
      <c r="O628" s="87"/>
      <c r="P628" s="87"/>
      <c r="Q628" s="87"/>
      <c r="R628" s="87"/>
      <c r="S628" s="87"/>
      <c r="T628" s="87"/>
      <c r="U628" s="87"/>
      <c r="V628" s="87"/>
      <c r="W628" s="87"/>
      <c r="X628" s="87"/>
      <c r="Y628" s="87"/>
      <c r="Z628" s="87"/>
    </row>
    <row r="629" spans="1:26" ht="25.5" customHeight="1" x14ac:dyDescent="0.3">
      <c r="A629" s="87"/>
      <c r="B629" s="87"/>
      <c r="C629" s="87"/>
      <c r="D629" s="87"/>
      <c r="E629" s="87"/>
      <c r="F629" s="87"/>
      <c r="G629" s="87"/>
      <c r="H629" s="87"/>
      <c r="I629" s="87"/>
      <c r="J629" s="87"/>
      <c r="K629" s="87"/>
      <c r="L629" s="87"/>
      <c r="M629" s="87"/>
      <c r="N629" s="87"/>
      <c r="O629" s="87"/>
      <c r="P629" s="87"/>
      <c r="Q629" s="87"/>
      <c r="R629" s="87"/>
      <c r="S629" s="87"/>
      <c r="T629" s="87"/>
      <c r="U629" s="87"/>
      <c r="V629" s="87"/>
      <c r="W629" s="87"/>
      <c r="X629" s="87"/>
      <c r="Y629" s="87"/>
      <c r="Z629" s="87"/>
    </row>
    <row r="630" spans="1:26" ht="25.5" customHeight="1" x14ac:dyDescent="0.3">
      <c r="A630" s="87"/>
      <c r="B630" s="87"/>
      <c r="C630" s="87"/>
      <c r="D630" s="87"/>
      <c r="E630" s="87"/>
      <c r="F630" s="87"/>
      <c r="G630" s="87"/>
      <c r="H630" s="87"/>
      <c r="I630" s="87"/>
      <c r="J630" s="87"/>
      <c r="K630" s="87"/>
      <c r="L630" s="87"/>
      <c r="M630" s="87"/>
      <c r="N630" s="87"/>
      <c r="O630" s="87"/>
      <c r="P630" s="87"/>
      <c r="Q630" s="87"/>
      <c r="R630" s="87"/>
      <c r="S630" s="87"/>
      <c r="T630" s="87"/>
      <c r="U630" s="87"/>
      <c r="V630" s="87"/>
      <c r="W630" s="87"/>
      <c r="X630" s="87"/>
      <c r="Y630" s="87"/>
      <c r="Z630" s="87"/>
    </row>
    <row r="631" spans="1:26" ht="25.5" customHeight="1" x14ac:dyDescent="0.3">
      <c r="A631" s="87"/>
      <c r="B631" s="87"/>
      <c r="C631" s="87"/>
      <c r="D631" s="87"/>
      <c r="E631" s="87"/>
      <c r="F631" s="87"/>
      <c r="G631" s="87"/>
      <c r="H631" s="87"/>
      <c r="I631" s="87"/>
      <c r="J631" s="87"/>
      <c r="K631" s="87"/>
      <c r="L631" s="87"/>
      <c r="M631" s="87"/>
      <c r="N631" s="87"/>
      <c r="O631" s="87"/>
      <c r="P631" s="87"/>
      <c r="Q631" s="87"/>
      <c r="R631" s="87"/>
      <c r="S631" s="87"/>
      <c r="T631" s="87"/>
      <c r="U631" s="87"/>
      <c r="V631" s="87"/>
      <c r="W631" s="87"/>
      <c r="X631" s="87"/>
      <c r="Y631" s="87"/>
      <c r="Z631" s="87"/>
    </row>
    <row r="632" spans="1:26" ht="25.5" customHeight="1" x14ac:dyDescent="0.3">
      <c r="A632" s="87"/>
      <c r="B632" s="87"/>
      <c r="C632" s="87"/>
      <c r="D632" s="87"/>
      <c r="E632" s="87"/>
      <c r="F632" s="87"/>
      <c r="G632" s="87"/>
      <c r="H632" s="87"/>
      <c r="I632" s="87"/>
      <c r="J632" s="87"/>
      <c r="K632" s="87"/>
      <c r="L632" s="87"/>
      <c r="M632" s="87"/>
      <c r="N632" s="87"/>
      <c r="O632" s="87"/>
      <c r="P632" s="87"/>
      <c r="Q632" s="87"/>
      <c r="R632" s="87"/>
      <c r="S632" s="87"/>
      <c r="T632" s="87"/>
      <c r="U632" s="87"/>
      <c r="V632" s="87"/>
      <c r="W632" s="87"/>
      <c r="X632" s="87"/>
      <c r="Y632" s="87"/>
      <c r="Z632" s="87"/>
    </row>
    <row r="633" spans="1:26" ht="25.5" customHeight="1" x14ac:dyDescent="0.3">
      <c r="A633" s="87"/>
      <c r="B633" s="87"/>
      <c r="C633" s="87"/>
      <c r="D633" s="87"/>
      <c r="E633" s="87"/>
      <c r="F633" s="87"/>
      <c r="G633" s="87"/>
      <c r="H633" s="87"/>
      <c r="I633" s="87"/>
      <c r="J633" s="87"/>
      <c r="K633" s="87"/>
      <c r="L633" s="87"/>
      <c r="M633" s="87"/>
      <c r="N633" s="87"/>
      <c r="O633" s="87"/>
      <c r="P633" s="87"/>
      <c r="Q633" s="87"/>
      <c r="R633" s="87"/>
      <c r="S633" s="87"/>
      <c r="T633" s="87"/>
      <c r="U633" s="87"/>
      <c r="V633" s="87"/>
      <c r="W633" s="87"/>
      <c r="X633" s="87"/>
      <c r="Y633" s="87"/>
      <c r="Z633" s="87"/>
    </row>
    <row r="634" spans="1:26" ht="25.5" customHeight="1" x14ac:dyDescent="0.3">
      <c r="A634" s="87"/>
      <c r="B634" s="87"/>
      <c r="C634" s="87"/>
      <c r="D634" s="87"/>
      <c r="E634" s="87"/>
      <c r="F634" s="87"/>
      <c r="G634" s="87"/>
      <c r="H634" s="87"/>
      <c r="I634" s="87"/>
      <c r="J634" s="87"/>
      <c r="K634" s="87"/>
      <c r="L634" s="87"/>
      <c r="M634" s="87"/>
      <c r="N634" s="87"/>
      <c r="O634" s="87"/>
      <c r="P634" s="87"/>
      <c r="Q634" s="87"/>
      <c r="R634" s="87"/>
      <c r="S634" s="87"/>
      <c r="T634" s="87"/>
      <c r="U634" s="87"/>
      <c r="V634" s="87"/>
      <c r="W634" s="87"/>
      <c r="X634" s="87"/>
      <c r="Y634" s="87"/>
      <c r="Z634" s="87"/>
    </row>
    <row r="635" spans="1:26" ht="25.5" customHeight="1" x14ac:dyDescent="0.3">
      <c r="A635" s="87"/>
      <c r="B635" s="87"/>
      <c r="C635" s="87"/>
      <c r="D635" s="87"/>
      <c r="E635" s="87"/>
      <c r="F635" s="87"/>
      <c r="G635" s="87"/>
      <c r="H635" s="87"/>
      <c r="I635" s="87"/>
      <c r="J635" s="87"/>
      <c r="K635" s="87"/>
      <c r="L635" s="87"/>
      <c r="M635" s="87"/>
      <c r="N635" s="87"/>
      <c r="O635" s="87"/>
      <c r="P635" s="87"/>
      <c r="Q635" s="87"/>
      <c r="R635" s="87"/>
      <c r="S635" s="87"/>
      <c r="T635" s="87"/>
      <c r="U635" s="87"/>
      <c r="V635" s="87"/>
      <c r="W635" s="87"/>
      <c r="X635" s="87"/>
      <c r="Y635" s="87"/>
      <c r="Z635" s="87"/>
    </row>
    <row r="636" spans="1:26" ht="25.5" customHeight="1" x14ac:dyDescent="0.3">
      <c r="A636" s="87"/>
      <c r="B636" s="87"/>
      <c r="C636" s="87"/>
      <c r="D636" s="87"/>
      <c r="E636" s="87"/>
      <c r="F636" s="87"/>
      <c r="G636" s="87"/>
      <c r="H636" s="87"/>
      <c r="I636" s="87"/>
      <c r="J636" s="87"/>
      <c r="K636" s="87"/>
      <c r="L636" s="87"/>
      <c r="M636" s="87"/>
      <c r="N636" s="87"/>
      <c r="O636" s="87"/>
      <c r="P636" s="87"/>
      <c r="Q636" s="87"/>
      <c r="R636" s="87"/>
      <c r="S636" s="87"/>
      <c r="T636" s="87"/>
      <c r="U636" s="87"/>
      <c r="V636" s="87"/>
      <c r="W636" s="87"/>
      <c r="X636" s="87"/>
      <c r="Y636" s="87"/>
      <c r="Z636" s="87"/>
    </row>
    <row r="637" spans="1:26" ht="25.5" customHeight="1" x14ac:dyDescent="0.3">
      <c r="A637" s="87"/>
      <c r="B637" s="87"/>
      <c r="C637" s="87"/>
      <c r="D637" s="87"/>
      <c r="E637" s="87"/>
      <c r="F637" s="87"/>
      <c r="G637" s="87"/>
      <c r="H637" s="87"/>
      <c r="I637" s="87"/>
      <c r="J637" s="87"/>
      <c r="K637" s="87"/>
      <c r="L637" s="87"/>
      <c r="M637" s="87"/>
      <c r="N637" s="87"/>
      <c r="O637" s="87"/>
      <c r="P637" s="87"/>
      <c r="Q637" s="87"/>
      <c r="R637" s="87"/>
      <c r="S637" s="87"/>
      <c r="T637" s="87"/>
      <c r="U637" s="87"/>
      <c r="V637" s="87"/>
      <c r="W637" s="87"/>
      <c r="X637" s="87"/>
      <c r="Y637" s="87"/>
      <c r="Z637" s="87"/>
    </row>
    <row r="638" spans="1:26" ht="25.5" customHeight="1" x14ac:dyDescent="0.3">
      <c r="A638" s="87"/>
      <c r="B638" s="87"/>
      <c r="C638" s="87"/>
      <c r="D638" s="87"/>
      <c r="E638" s="87"/>
      <c r="F638" s="87"/>
      <c r="G638" s="87"/>
      <c r="H638" s="87"/>
      <c r="I638" s="87"/>
      <c r="J638" s="87"/>
      <c r="K638" s="87"/>
      <c r="L638" s="87"/>
      <c r="M638" s="87"/>
      <c r="N638" s="87"/>
      <c r="O638" s="87"/>
      <c r="P638" s="87"/>
      <c r="Q638" s="87"/>
      <c r="R638" s="87"/>
      <c r="S638" s="87"/>
      <c r="T638" s="87"/>
      <c r="U638" s="87"/>
      <c r="V638" s="87"/>
      <c r="W638" s="87"/>
      <c r="X638" s="87"/>
      <c r="Y638" s="87"/>
      <c r="Z638" s="87"/>
    </row>
    <row r="639" spans="1:26" ht="25.5" customHeight="1" x14ac:dyDescent="0.3">
      <c r="A639" s="87"/>
      <c r="B639" s="87"/>
      <c r="C639" s="87"/>
      <c r="D639" s="87"/>
      <c r="E639" s="87"/>
      <c r="F639" s="87"/>
      <c r="G639" s="87"/>
      <c r="H639" s="87"/>
      <c r="I639" s="87"/>
      <c r="J639" s="87"/>
      <c r="K639" s="87"/>
      <c r="L639" s="87"/>
      <c r="M639" s="87"/>
      <c r="N639" s="87"/>
      <c r="O639" s="87"/>
      <c r="P639" s="87"/>
      <c r="Q639" s="87"/>
      <c r="R639" s="87"/>
      <c r="S639" s="87"/>
      <c r="T639" s="87"/>
      <c r="U639" s="87"/>
      <c r="V639" s="87"/>
      <c r="W639" s="87"/>
      <c r="X639" s="87"/>
      <c r="Y639" s="87"/>
      <c r="Z639" s="87"/>
    </row>
    <row r="640" spans="1:26" ht="25.5" customHeight="1" x14ac:dyDescent="0.3">
      <c r="A640" s="87"/>
      <c r="B640" s="87"/>
      <c r="C640" s="87"/>
      <c r="D640" s="87"/>
      <c r="E640" s="87"/>
      <c r="F640" s="87"/>
      <c r="G640" s="87"/>
      <c r="H640" s="87"/>
      <c r="I640" s="87"/>
      <c r="J640" s="87"/>
      <c r="K640" s="87"/>
      <c r="L640" s="87"/>
      <c r="M640" s="87"/>
      <c r="N640" s="87"/>
      <c r="O640" s="87"/>
      <c r="P640" s="87"/>
      <c r="Q640" s="87"/>
      <c r="R640" s="87"/>
      <c r="S640" s="87"/>
      <c r="T640" s="87"/>
      <c r="U640" s="87"/>
      <c r="V640" s="87"/>
      <c r="W640" s="87"/>
      <c r="X640" s="87"/>
      <c r="Y640" s="87"/>
      <c r="Z640" s="87"/>
    </row>
    <row r="641" spans="1:26" ht="25.5" customHeight="1" x14ac:dyDescent="0.3">
      <c r="A641" s="87"/>
      <c r="B641" s="87"/>
      <c r="C641" s="87"/>
      <c r="D641" s="87"/>
      <c r="E641" s="87"/>
      <c r="F641" s="87"/>
      <c r="G641" s="87"/>
      <c r="H641" s="87"/>
      <c r="I641" s="87"/>
      <c r="J641" s="87"/>
      <c r="K641" s="87"/>
      <c r="L641" s="87"/>
      <c r="M641" s="87"/>
      <c r="N641" s="87"/>
      <c r="O641" s="87"/>
      <c r="P641" s="87"/>
      <c r="Q641" s="87"/>
      <c r="R641" s="87"/>
      <c r="S641" s="87"/>
      <c r="T641" s="87"/>
      <c r="U641" s="87"/>
      <c r="V641" s="87"/>
      <c r="W641" s="87"/>
      <c r="X641" s="87"/>
      <c r="Y641" s="87"/>
      <c r="Z641" s="87"/>
    </row>
    <row r="642" spans="1:26" ht="25.5" customHeight="1" x14ac:dyDescent="0.3">
      <c r="A642" s="87"/>
      <c r="B642" s="87"/>
      <c r="C642" s="87"/>
      <c r="D642" s="87"/>
      <c r="E642" s="87"/>
      <c r="F642" s="87"/>
      <c r="G642" s="87"/>
      <c r="H642" s="87"/>
      <c r="I642" s="87"/>
      <c r="J642" s="87"/>
      <c r="K642" s="87"/>
      <c r="L642" s="87"/>
      <c r="M642" s="87"/>
      <c r="N642" s="87"/>
      <c r="O642" s="87"/>
      <c r="P642" s="87"/>
      <c r="Q642" s="87"/>
      <c r="R642" s="87"/>
      <c r="S642" s="87"/>
      <c r="T642" s="87"/>
      <c r="U642" s="87"/>
      <c r="V642" s="87"/>
      <c r="W642" s="87"/>
      <c r="X642" s="87"/>
      <c r="Y642" s="87"/>
      <c r="Z642" s="87"/>
    </row>
    <row r="643" spans="1:26" ht="25.5" customHeight="1" x14ac:dyDescent="0.3">
      <c r="A643" s="87"/>
      <c r="B643" s="87"/>
      <c r="C643" s="87"/>
      <c r="D643" s="87"/>
      <c r="E643" s="87"/>
      <c r="F643" s="87"/>
      <c r="G643" s="87"/>
      <c r="H643" s="87"/>
      <c r="I643" s="87"/>
      <c r="J643" s="87"/>
      <c r="K643" s="87"/>
      <c r="L643" s="87"/>
      <c r="M643" s="87"/>
      <c r="N643" s="87"/>
      <c r="O643" s="87"/>
      <c r="P643" s="87"/>
      <c r="Q643" s="87"/>
      <c r="R643" s="87"/>
      <c r="S643" s="87"/>
      <c r="T643" s="87"/>
      <c r="U643" s="87"/>
      <c r="V643" s="87"/>
      <c r="W643" s="87"/>
      <c r="X643" s="87"/>
      <c r="Y643" s="87"/>
      <c r="Z643" s="87"/>
    </row>
    <row r="644" spans="1:26" ht="25.5" customHeight="1" x14ac:dyDescent="0.3">
      <c r="A644" s="87"/>
      <c r="B644" s="87"/>
      <c r="C644" s="87"/>
      <c r="D644" s="87"/>
      <c r="E644" s="87"/>
      <c r="F644" s="87"/>
      <c r="G644" s="87"/>
      <c r="H644" s="87"/>
      <c r="I644" s="87"/>
      <c r="J644" s="87"/>
      <c r="K644" s="87"/>
      <c r="L644" s="87"/>
      <c r="M644" s="87"/>
      <c r="N644" s="87"/>
      <c r="O644" s="87"/>
      <c r="P644" s="87"/>
      <c r="Q644" s="87"/>
      <c r="R644" s="87"/>
      <c r="S644" s="87"/>
      <c r="T644" s="87"/>
      <c r="U644" s="87"/>
      <c r="V644" s="87"/>
      <c r="W644" s="87"/>
      <c r="X644" s="87"/>
      <c r="Y644" s="87"/>
      <c r="Z644" s="87"/>
    </row>
    <row r="645" spans="1:26" ht="25.5" customHeight="1" x14ac:dyDescent="0.3">
      <c r="A645" s="87"/>
      <c r="B645" s="87"/>
      <c r="C645" s="87"/>
      <c r="D645" s="87"/>
      <c r="E645" s="87"/>
      <c r="F645" s="87"/>
      <c r="G645" s="87"/>
      <c r="H645" s="87"/>
      <c r="I645" s="87"/>
      <c r="J645" s="87"/>
      <c r="K645" s="87"/>
      <c r="L645" s="87"/>
      <c r="M645" s="87"/>
      <c r="N645" s="87"/>
      <c r="O645" s="87"/>
      <c r="P645" s="87"/>
      <c r="Q645" s="87"/>
      <c r="R645" s="87"/>
      <c r="S645" s="87"/>
      <c r="T645" s="87"/>
      <c r="U645" s="87"/>
      <c r="V645" s="87"/>
      <c r="W645" s="87"/>
      <c r="X645" s="87"/>
      <c r="Y645" s="87"/>
      <c r="Z645" s="87"/>
    </row>
    <row r="646" spans="1:26" ht="25.5" customHeight="1" x14ac:dyDescent="0.3">
      <c r="A646" s="87"/>
      <c r="B646" s="87"/>
      <c r="C646" s="87"/>
      <c r="D646" s="87"/>
      <c r="E646" s="87"/>
      <c r="F646" s="87"/>
      <c r="G646" s="87"/>
      <c r="H646" s="87"/>
      <c r="I646" s="87"/>
      <c r="J646" s="87"/>
      <c r="K646" s="87"/>
      <c r="L646" s="87"/>
      <c r="M646" s="87"/>
      <c r="N646" s="87"/>
      <c r="O646" s="87"/>
      <c r="P646" s="87"/>
      <c r="Q646" s="87"/>
      <c r="R646" s="87"/>
      <c r="S646" s="87"/>
      <c r="T646" s="87"/>
      <c r="U646" s="87"/>
      <c r="V646" s="87"/>
      <c r="W646" s="87"/>
      <c r="X646" s="87"/>
      <c r="Y646" s="87"/>
      <c r="Z646" s="87"/>
    </row>
    <row r="647" spans="1:26" ht="25.5" customHeight="1" x14ac:dyDescent="0.3">
      <c r="A647" s="87"/>
      <c r="B647" s="87"/>
      <c r="C647" s="87"/>
      <c r="D647" s="87"/>
      <c r="E647" s="87"/>
      <c r="F647" s="87"/>
      <c r="G647" s="87"/>
      <c r="H647" s="87"/>
      <c r="I647" s="87"/>
      <c r="J647" s="87"/>
      <c r="K647" s="87"/>
      <c r="L647" s="87"/>
      <c r="M647" s="87"/>
      <c r="N647" s="87"/>
      <c r="O647" s="87"/>
      <c r="P647" s="87"/>
      <c r="Q647" s="87"/>
      <c r="R647" s="87"/>
      <c r="S647" s="87"/>
      <c r="T647" s="87"/>
      <c r="U647" s="87"/>
      <c r="V647" s="87"/>
      <c r="W647" s="87"/>
      <c r="X647" s="87"/>
      <c r="Y647" s="87"/>
      <c r="Z647" s="87"/>
    </row>
    <row r="648" spans="1:26" ht="25.5" customHeight="1" x14ac:dyDescent="0.3">
      <c r="A648" s="87"/>
      <c r="B648" s="87"/>
      <c r="C648" s="87"/>
      <c r="D648" s="87"/>
      <c r="E648" s="87"/>
      <c r="F648" s="87"/>
      <c r="G648" s="87"/>
      <c r="H648" s="87"/>
      <c r="I648" s="87"/>
      <c r="J648" s="87"/>
      <c r="K648" s="87"/>
      <c r="L648" s="87"/>
      <c r="M648" s="87"/>
      <c r="N648" s="87"/>
      <c r="O648" s="87"/>
      <c r="P648" s="87"/>
      <c r="Q648" s="87"/>
      <c r="R648" s="87"/>
      <c r="S648" s="87"/>
      <c r="T648" s="87"/>
      <c r="U648" s="87"/>
      <c r="V648" s="87"/>
      <c r="W648" s="87"/>
      <c r="X648" s="87"/>
      <c r="Y648" s="87"/>
      <c r="Z648" s="87"/>
    </row>
    <row r="649" spans="1:26" ht="25.5" customHeight="1" x14ac:dyDescent="0.3">
      <c r="A649" s="87"/>
      <c r="B649" s="87"/>
      <c r="C649" s="87"/>
      <c r="D649" s="87"/>
      <c r="E649" s="87"/>
      <c r="F649" s="87"/>
      <c r="G649" s="87"/>
      <c r="H649" s="87"/>
      <c r="I649" s="87"/>
      <c r="J649" s="87"/>
      <c r="K649" s="87"/>
      <c r="L649" s="87"/>
      <c r="M649" s="87"/>
      <c r="N649" s="87"/>
      <c r="O649" s="87"/>
      <c r="P649" s="87"/>
      <c r="Q649" s="87"/>
      <c r="R649" s="87"/>
      <c r="S649" s="87"/>
      <c r="T649" s="87"/>
      <c r="U649" s="87"/>
      <c r="V649" s="87"/>
      <c r="W649" s="87"/>
      <c r="X649" s="87"/>
      <c r="Y649" s="87"/>
      <c r="Z649" s="87"/>
    </row>
    <row r="650" spans="1:26" ht="25.5" customHeight="1" x14ac:dyDescent="0.3">
      <c r="A650" s="87"/>
      <c r="B650" s="87"/>
      <c r="C650" s="87"/>
      <c r="D650" s="87"/>
      <c r="E650" s="87"/>
      <c r="F650" s="87"/>
      <c r="G650" s="87"/>
      <c r="H650" s="87"/>
      <c r="I650" s="87"/>
      <c r="J650" s="87"/>
      <c r="K650" s="87"/>
      <c r="L650" s="87"/>
      <c r="M650" s="87"/>
      <c r="N650" s="87"/>
      <c r="O650" s="87"/>
      <c r="P650" s="87"/>
      <c r="Q650" s="87"/>
      <c r="R650" s="87"/>
      <c r="S650" s="87"/>
      <c r="T650" s="87"/>
      <c r="U650" s="87"/>
      <c r="V650" s="87"/>
      <c r="W650" s="87"/>
      <c r="X650" s="87"/>
      <c r="Y650" s="87"/>
      <c r="Z650" s="87"/>
    </row>
    <row r="651" spans="1:26" ht="25.5" customHeight="1" x14ac:dyDescent="0.3">
      <c r="A651" s="87"/>
      <c r="B651" s="87"/>
      <c r="C651" s="87"/>
      <c r="D651" s="87"/>
      <c r="E651" s="87"/>
      <c r="F651" s="87"/>
      <c r="G651" s="87"/>
      <c r="H651" s="87"/>
      <c r="I651" s="87"/>
      <c r="J651" s="87"/>
      <c r="K651" s="87"/>
      <c r="L651" s="87"/>
      <c r="M651" s="87"/>
      <c r="N651" s="87"/>
      <c r="O651" s="87"/>
      <c r="P651" s="87"/>
      <c r="Q651" s="87"/>
      <c r="R651" s="87"/>
      <c r="S651" s="87"/>
      <c r="T651" s="87"/>
      <c r="U651" s="87"/>
      <c r="V651" s="87"/>
      <c r="W651" s="87"/>
      <c r="X651" s="87"/>
      <c r="Y651" s="87"/>
      <c r="Z651" s="87"/>
    </row>
    <row r="652" spans="1:26" ht="25.5" customHeight="1" x14ac:dyDescent="0.3">
      <c r="A652" s="87"/>
      <c r="B652" s="87"/>
      <c r="C652" s="87"/>
      <c r="D652" s="87"/>
      <c r="E652" s="87"/>
      <c r="F652" s="87"/>
      <c r="G652" s="87"/>
      <c r="H652" s="87"/>
      <c r="I652" s="87"/>
      <c r="J652" s="87"/>
      <c r="K652" s="87"/>
      <c r="L652" s="87"/>
      <c r="M652" s="87"/>
      <c r="N652" s="87"/>
      <c r="O652" s="87"/>
      <c r="P652" s="87"/>
      <c r="Q652" s="87"/>
      <c r="R652" s="87"/>
      <c r="S652" s="87"/>
      <c r="T652" s="87"/>
      <c r="U652" s="87"/>
      <c r="V652" s="87"/>
      <c r="W652" s="87"/>
      <c r="X652" s="87"/>
      <c r="Y652" s="87"/>
      <c r="Z652" s="87"/>
    </row>
    <row r="653" spans="1:26" ht="25.5" customHeight="1" x14ac:dyDescent="0.3">
      <c r="A653" s="87"/>
      <c r="B653" s="87"/>
      <c r="C653" s="87"/>
      <c r="D653" s="87"/>
      <c r="E653" s="87"/>
      <c r="F653" s="87"/>
      <c r="G653" s="87"/>
      <c r="H653" s="87"/>
      <c r="I653" s="87"/>
      <c r="J653" s="87"/>
      <c r="K653" s="87"/>
      <c r="L653" s="87"/>
      <c r="M653" s="87"/>
      <c r="N653" s="87"/>
      <c r="O653" s="87"/>
      <c r="P653" s="87"/>
      <c r="Q653" s="87"/>
      <c r="R653" s="87"/>
      <c r="S653" s="87"/>
      <c r="T653" s="87"/>
      <c r="U653" s="87"/>
      <c r="V653" s="87"/>
      <c r="W653" s="87"/>
      <c r="X653" s="87"/>
      <c r="Y653" s="87"/>
      <c r="Z653" s="87"/>
    </row>
    <row r="654" spans="1:26" ht="25.5" customHeight="1" x14ac:dyDescent="0.3">
      <c r="A654" s="87"/>
      <c r="B654" s="87"/>
      <c r="C654" s="87"/>
      <c r="D654" s="87"/>
      <c r="E654" s="87"/>
      <c r="F654" s="87"/>
      <c r="G654" s="87"/>
      <c r="H654" s="87"/>
      <c r="I654" s="87"/>
      <c r="J654" s="87"/>
      <c r="K654" s="87"/>
      <c r="L654" s="87"/>
      <c r="M654" s="87"/>
      <c r="N654" s="87"/>
      <c r="O654" s="87"/>
      <c r="P654" s="87"/>
      <c r="Q654" s="87"/>
      <c r="R654" s="87"/>
      <c r="S654" s="87"/>
      <c r="T654" s="87"/>
      <c r="U654" s="87"/>
      <c r="V654" s="87"/>
      <c r="W654" s="87"/>
      <c r="X654" s="87"/>
      <c r="Y654" s="87"/>
      <c r="Z654" s="87"/>
    </row>
    <row r="655" spans="1:26" ht="25.5" customHeight="1" x14ac:dyDescent="0.3">
      <c r="A655" s="87"/>
      <c r="B655" s="87"/>
      <c r="C655" s="87"/>
      <c r="D655" s="87"/>
      <c r="E655" s="87"/>
      <c r="F655" s="87"/>
      <c r="G655" s="87"/>
      <c r="H655" s="87"/>
      <c r="I655" s="87"/>
      <c r="J655" s="87"/>
      <c r="K655" s="87"/>
      <c r="L655" s="87"/>
      <c r="M655" s="87"/>
      <c r="N655" s="87"/>
      <c r="O655" s="87"/>
      <c r="P655" s="87"/>
      <c r="Q655" s="87"/>
      <c r="R655" s="87"/>
      <c r="S655" s="87"/>
      <c r="T655" s="87"/>
      <c r="U655" s="87"/>
      <c r="V655" s="87"/>
      <c r="W655" s="87"/>
      <c r="X655" s="87"/>
      <c r="Y655" s="87"/>
      <c r="Z655" s="87"/>
    </row>
    <row r="656" spans="1:26" ht="25.5" customHeight="1" x14ac:dyDescent="0.3">
      <c r="A656" s="87"/>
      <c r="B656" s="87"/>
      <c r="C656" s="87"/>
      <c r="D656" s="87"/>
      <c r="E656" s="87"/>
      <c r="F656" s="87"/>
      <c r="G656" s="87"/>
      <c r="H656" s="87"/>
      <c r="I656" s="87"/>
      <c r="J656" s="87"/>
      <c r="K656" s="87"/>
      <c r="L656" s="87"/>
      <c r="M656" s="87"/>
      <c r="N656" s="87"/>
      <c r="O656" s="87"/>
      <c r="P656" s="87"/>
      <c r="Q656" s="87"/>
      <c r="R656" s="87"/>
      <c r="S656" s="87"/>
      <c r="T656" s="87"/>
      <c r="U656" s="87"/>
      <c r="V656" s="87"/>
      <c r="W656" s="87"/>
      <c r="X656" s="87"/>
      <c r="Y656" s="87"/>
      <c r="Z656" s="87"/>
    </row>
    <row r="657" spans="1:26" ht="25.5" customHeight="1" x14ac:dyDescent="0.3">
      <c r="A657" s="87"/>
      <c r="B657" s="87"/>
      <c r="C657" s="87"/>
      <c r="D657" s="87"/>
      <c r="E657" s="87"/>
      <c r="F657" s="87"/>
      <c r="G657" s="87"/>
      <c r="H657" s="87"/>
      <c r="I657" s="87"/>
      <c r="J657" s="87"/>
      <c r="K657" s="87"/>
      <c r="L657" s="87"/>
      <c r="M657" s="87"/>
      <c r="N657" s="87"/>
      <c r="O657" s="87"/>
      <c r="P657" s="87"/>
      <c r="Q657" s="87"/>
      <c r="R657" s="87"/>
      <c r="S657" s="87"/>
      <c r="T657" s="87"/>
      <c r="U657" s="87"/>
      <c r="V657" s="87"/>
      <c r="W657" s="87"/>
      <c r="X657" s="87"/>
      <c r="Y657" s="87"/>
      <c r="Z657" s="87"/>
    </row>
    <row r="658" spans="1:26" ht="25.5" customHeight="1" x14ac:dyDescent="0.3">
      <c r="A658" s="87"/>
      <c r="B658" s="87"/>
      <c r="C658" s="87"/>
      <c r="D658" s="87"/>
      <c r="E658" s="87"/>
      <c r="F658" s="87"/>
      <c r="G658" s="87"/>
      <c r="H658" s="87"/>
      <c r="I658" s="87"/>
      <c r="J658" s="87"/>
      <c r="K658" s="87"/>
      <c r="L658" s="87"/>
      <c r="M658" s="87"/>
      <c r="N658" s="87"/>
      <c r="O658" s="87"/>
      <c r="P658" s="87"/>
      <c r="Q658" s="87"/>
      <c r="R658" s="87"/>
      <c r="S658" s="87"/>
      <c r="T658" s="87"/>
      <c r="U658" s="87"/>
      <c r="V658" s="87"/>
      <c r="W658" s="87"/>
      <c r="X658" s="87"/>
      <c r="Y658" s="87"/>
      <c r="Z658" s="87"/>
    </row>
    <row r="659" spans="1:26" ht="25.5" customHeight="1" x14ac:dyDescent="0.3">
      <c r="A659" s="87"/>
      <c r="B659" s="87"/>
      <c r="C659" s="87"/>
      <c r="D659" s="87"/>
      <c r="E659" s="87"/>
      <c r="F659" s="87"/>
      <c r="G659" s="87"/>
      <c r="H659" s="87"/>
      <c r="I659" s="87"/>
      <c r="J659" s="87"/>
      <c r="K659" s="87"/>
      <c r="L659" s="87"/>
      <c r="M659" s="87"/>
      <c r="N659" s="87"/>
      <c r="O659" s="87"/>
      <c r="P659" s="87"/>
      <c r="Q659" s="87"/>
      <c r="R659" s="87"/>
      <c r="S659" s="87"/>
      <c r="T659" s="87"/>
      <c r="U659" s="87"/>
      <c r="V659" s="87"/>
      <c r="W659" s="87"/>
      <c r="X659" s="87"/>
      <c r="Y659" s="87"/>
      <c r="Z659" s="87"/>
    </row>
    <row r="660" spans="1:26" ht="25.5" customHeight="1" x14ac:dyDescent="0.3">
      <c r="A660" s="87"/>
      <c r="B660" s="87"/>
      <c r="C660" s="87"/>
      <c r="D660" s="87"/>
      <c r="E660" s="87"/>
      <c r="F660" s="87"/>
      <c r="G660" s="87"/>
      <c r="H660" s="87"/>
      <c r="I660" s="87"/>
      <c r="J660" s="87"/>
      <c r="K660" s="87"/>
      <c r="L660" s="87"/>
      <c r="M660" s="87"/>
      <c r="N660" s="87"/>
      <c r="O660" s="87"/>
      <c r="P660" s="87"/>
      <c r="Q660" s="87"/>
      <c r="R660" s="87"/>
      <c r="S660" s="87"/>
      <c r="T660" s="87"/>
      <c r="U660" s="87"/>
      <c r="V660" s="87"/>
      <c r="W660" s="87"/>
      <c r="X660" s="87"/>
      <c r="Y660" s="87"/>
      <c r="Z660" s="87"/>
    </row>
    <row r="661" spans="1:26" ht="25.5" customHeight="1" x14ac:dyDescent="0.3">
      <c r="A661" s="87"/>
      <c r="B661" s="87"/>
      <c r="C661" s="87"/>
      <c r="D661" s="87"/>
      <c r="E661" s="87"/>
      <c r="F661" s="87"/>
      <c r="G661" s="87"/>
      <c r="H661" s="87"/>
      <c r="I661" s="87"/>
      <c r="J661" s="87"/>
      <c r="K661" s="87"/>
      <c r="L661" s="87"/>
      <c r="M661" s="87"/>
      <c r="N661" s="87"/>
      <c r="O661" s="87"/>
      <c r="P661" s="87"/>
      <c r="Q661" s="87"/>
      <c r="R661" s="87"/>
      <c r="S661" s="87"/>
      <c r="T661" s="87"/>
      <c r="U661" s="87"/>
      <c r="V661" s="87"/>
      <c r="W661" s="87"/>
      <c r="X661" s="87"/>
      <c r="Y661" s="87"/>
      <c r="Z661" s="87"/>
    </row>
    <row r="662" spans="1:26" ht="25.5" customHeight="1" x14ac:dyDescent="0.3">
      <c r="A662" s="87"/>
      <c r="B662" s="87"/>
      <c r="C662" s="87"/>
      <c r="D662" s="87"/>
      <c r="E662" s="87"/>
      <c r="F662" s="87"/>
      <c r="G662" s="87"/>
      <c r="H662" s="87"/>
      <c r="I662" s="87"/>
      <c r="J662" s="87"/>
      <c r="K662" s="87"/>
      <c r="L662" s="87"/>
      <c r="M662" s="87"/>
      <c r="N662" s="87"/>
      <c r="O662" s="87"/>
      <c r="P662" s="87"/>
      <c r="Q662" s="87"/>
      <c r="R662" s="87"/>
      <c r="S662" s="87"/>
      <c r="T662" s="87"/>
      <c r="U662" s="87"/>
      <c r="V662" s="87"/>
      <c r="W662" s="87"/>
      <c r="X662" s="87"/>
      <c r="Y662" s="87"/>
      <c r="Z662" s="87"/>
    </row>
    <row r="663" spans="1:26" ht="25.5" customHeight="1" x14ac:dyDescent="0.3">
      <c r="A663" s="87"/>
      <c r="B663" s="87"/>
      <c r="C663" s="87"/>
      <c r="D663" s="87"/>
      <c r="E663" s="87"/>
      <c r="F663" s="87"/>
      <c r="G663" s="87"/>
      <c r="H663" s="87"/>
      <c r="I663" s="87"/>
      <c r="J663" s="87"/>
      <c r="K663" s="87"/>
      <c r="L663" s="87"/>
      <c r="M663" s="87"/>
      <c r="N663" s="87"/>
      <c r="O663" s="87"/>
      <c r="P663" s="87"/>
      <c r="Q663" s="87"/>
      <c r="R663" s="87"/>
      <c r="S663" s="87"/>
      <c r="T663" s="87"/>
      <c r="U663" s="87"/>
      <c r="V663" s="87"/>
      <c r="W663" s="87"/>
      <c r="X663" s="87"/>
      <c r="Y663" s="87"/>
      <c r="Z663" s="87"/>
    </row>
    <row r="664" spans="1:26" ht="25.5" customHeight="1" x14ac:dyDescent="0.3">
      <c r="A664" s="87"/>
      <c r="B664" s="87"/>
      <c r="C664" s="87"/>
      <c r="D664" s="87"/>
      <c r="E664" s="87"/>
      <c r="F664" s="87"/>
      <c r="G664" s="87"/>
      <c r="H664" s="87"/>
      <c r="I664" s="87"/>
      <c r="J664" s="87"/>
      <c r="K664" s="87"/>
      <c r="L664" s="87"/>
      <c r="M664" s="87"/>
      <c r="N664" s="87"/>
      <c r="O664" s="87"/>
      <c r="P664" s="87"/>
      <c r="Q664" s="87"/>
      <c r="R664" s="87"/>
      <c r="S664" s="87"/>
      <c r="T664" s="87"/>
      <c r="U664" s="87"/>
      <c r="V664" s="87"/>
      <c r="W664" s="87"/>
      <c r="X664" s="87"/>
      <c r="Y664" s="87"/>
      <c r="Z664" s="87"/>
    </row>
    <row r="665" spans="1:26" ht="25.5" customHeight="1" x14ac:dyDescent="0.3">
      <c r="A665" s="87"/>
      <c r="B665" s="87"/>
      <c r="C665" s="87"/>
      <c r="D665" s="87"/>
      <c r="E665" s="87"/>
      <c r="F665" s="87"/>
      <c r="G665" s="87"/>
      <c r="H665" s="87"/>
      <c r="I665" s="87"/>
      <c r="J665" s="87"/>
      <c r="K665" s="87"/>
      <c r="L665" s="87"/>
      <c r="M665" s="87"/>
      <c r="N665" s="87"/>
      <c r="O665" s="87"/>
      <c r="P665" s="87"/>
      <c r="Q665" s="87"/>
      <c r="R665" s="87"/>
      <c r="S665" s="87"/>
      <c r="T665" s="87"/>
      <c r="U665" s="87"/>
      <c r="V665" s="87"/>
      <c r="W665" s="87"/>
      <c r="X665" s="87"/>
      <c r="Y665" s="87"/>
      <c r="Z665" s="87"/>
    </row>
    <row r="666" spans="1:26" ht="25.5" customHeight="1" x14ac:dyDescent="0.3">
      <c r="A666" s="87"/>
      <c r="B666" s="87"/>
      <c r="C666" s="87"/>
      <c r="D666" s="87"/>
      <c r="E666" s="87"/>
      <c r="F666" s="87"/>
      <c r="G666" s="87"/>
      <c r="H666" s="87"/>
      <c r="I666" s="87"/>
      <c r="J666" s="87"/>
      <c r="K666" s="87"/>
      <c r="L666" s="87"/>
      <c r="M666" s="87"/>
      <c r="N666" s="87"/>
      <c r="O666" s="87"/>
      <c r="P666" s="87"/>
      <c r="Q666" s="87"/>
      <c r="R666" s="87"/>
      <c r="S666" s="87"/>
      <c r="T666" s="87"/>
      <c r="U666" s="87"/>
      <c r="V666" s="87"/>
      <c r="W666" s="87"/>
      <c r="X666" s="87"/>
      <c r="Y666" s="87"/>
      <c r="Z666" s="87"/>
    </row>
    <row r="667" spans="1:26" ht="25.5" customHeight="1" x14ac:dyDescent="0.3">
      <c r="A667" s="87"/>
      <c r="B667" s="87"/>
      <c r="C667" s="87"/>
      <c r="D667" s="87"/>
      <c r="E667" s="87"/>
      <c r="F667" s="87"/>
      <c r="G667" s="87"/>
      <c r="H667" s="87"/>
      <c r="I667" s="87"/>
      <c r="J667" s="87"/>
      <c r="K667" s="87"/>
      <c r="L667" s="87"/>
      <c r="M667" s="87"/>
      <c r="N667" s="87"/>
      <c r="O667" s="87"/>
      <c r="P667" s="87"/>
      <c r="Q667" s="87"/>
      <c r="R667" s="87"/>
      <c r="S667" s="87"/>
      <c r="T667" s="87"/>
      <c r="U667" s="87"/>
      <c r="V667" s="87"/>
      <c r="W667" s="87"/>
      <c r="X667" s="87"/>
      <c r="Y667" s="87"/>
      <c r="Z667" s="87"/>
    </row>
    <row r="668" spans="1:26" ht="25.5" customHeight="1" x14ac:dyDescent="0.3">
      <c r="A668" s="87"/>
      <c r="B668" s="87"/>
      <c r="C668" s="87"/>
      <c r="D668" s="87"/>
      <c r="E668" s="87"/>
      <c r="F668" s="87"/>
      <c r="G668" s="87"/>
      <c r="H668" s="87"/>
      <c r="I668" s="87"/>
      <c r="J668" s="87"/>
      <c r="K668" s="87"/>
      <c r="L668" s="87"/>
      <c r="M668" s="87"/>
      <c r="N668" s="87"/>
      <c r="O668" s="87"/>
      <c r="P668" s="87"/>
      <c r="Q668" s="87"/>
      <c r="R668" s="87"/>
      <c r="S668" s="87"/>
      <c r="T668" s="87"/>
      <c r="U668" s="87"/>
      <c r="V668" s="87"/>
      <c r="W668" s="87"/>
      <c r="X668" s="87"/>
      <c r="Y668" s="87"/>
      <c r="Z668" s="87"/>
    </row>
    <row r="669" spans="1:26" ht="25.5" customHeight="1" x14ac:dyDescent="0.3">
      <c r="A669" s="87"/>
      <c r="B669" s="87"/>
      <c r="C669" s="87"/>
      <c r="D669" s="87"/>
      <c r="E669" s="87"/>
      <c r="F669" s="87"/>
      <c r="G669" s="87"/>
      <c r="H669" s="87"/>
      <c r="I669" s="87"/>
      <c r="J669" s="87"/>
      <c r="K669" s="87"/>
      <c r="L669" s="87"/>
      <c r="M669" s="87"/>
      <c r="N669" s="87"/>
      <c r="O669" s="87"/>
      <c r="P669" s="87"/>
      <c r="Q669" s="87"/>
      <c r="R669" s="87"/>
      <c r="S669" s="87"/>
      <c r="T669" s="87"/>
      <c r="U669" s="87"/>
      <c r="V669" s="87"/>
      <c r="W669" s="87"/>
      <c r="X669" s="87"/>
      <c r="Y669" s="87"/>
      <c r="Z669" s="87"/>
    </row>
    <row r="670" spans="1:26" ht="25.5" customHeight="1" x14ac:dyDescent="0.3">
      <c r="A670" s="87"/>
      <c r="B670" s="87"/>
      <c r="C670" s="87"/>
      <c r="D670" s="87"/>
      <c r="E670" s="87"/>
      <c r="F670" s="87"/>
      <c r="G670" s="87"/>
      <c r="H670" s="87"/>
      <c r="I670" s="87"/>
      <c r="J670" s="87"/>
      <c r="K670" s="87"/>
      <c r="L670" s="87"/>
      <c r="M670" s="87"/>
      <c r="N670" s="87"/>
      <c r="O670" s="87"/>
      <c r="P670" s="87"/>
      <c r="Q670" s="87"/>
      <c r="R670" s="87"/>
      <c r="S670" s="87"/>
      <c r="T670" s="87"/>
      <c r="U670" s="87"/>
      <c r="V670" s="87"/>
      <c r="W670" s="87"/>
      <c r="X670" s="87"/>
      <c r="Y670" s="87"/>
      <c r="Z670" s="87"/>
    </row>
    <row r="671" spans="1:26" ht="25.5" customHeight="1" x14ac:dyDescent="0.3">
      <c r="A671" s="87"/>
      <c r="B671" s="87"/>
      <c r="C671" s="87"/>
      <c r="D671" s="87"/>
      <c r="E671" s="87"/>
      <c r="F671" s="87"/>
      <c r="G671" s="87"/>
      <c r="H671" s="87"/>
      <c r="I671" s="87"/>
      <c r="J671" s="87"/>
      <c r="K671" s="87"/>
      <c r="L671" s="87"/>
      <c r="M671" s="87"/>
      <c r="N671" s="87"/>
      <c r="O671" s="87"/>
      <c r="P671" s="87"/>
      <c r="Q671" s="87"/>
      <c r="R671" s="87"/>
      <c r="S671" s="87"/>
      <c r="T671" s="87"/>
      <c r="U671" s="87"/>
      <c r="V671" s="87"/>
      <c r="W671" s="87"/>
      <c r="X671" s="87"/>
      <c r="Y671" s="87"/>
      <c r="Z671" s="87"/>
    </row>
    <row r="672" spans="1:26" ht="25.5" customHeight="1" x14ac:dyDescent="0.3">
      <c r="A672" s="87"/>
      <c r="B672" s="87"/>
      <c r="C672" s="87"/>
      <c r="D672" s="87"/>
      <c r="E672" s="87"/>
      <c r="F672" s="87"/>
      <c r="G672" s="87"/>
      <c r="H672" s="87"/>
      <c r="I672" s="87"/>
      <c r="J672" s="87"/>
      <c r="K672" s="87"/>
      <c r="L672" s="87"/>
      <c r="M672" s="87"/>
      <c r="N672" s="87"/>
      <c r="O672" s="87"/>
      <c r="P672" s="87"/>
      <c r="Q672" s="87"/>
      <c r="R672" s="87"/>
      <c r="S672" s="87"/>
      <c r="T672" s="87"/>
      <c r="U672" s="87"/>
      <c r="V672" s="87"/>
      <c r="W672" s="87"/>
      <c r="X672" s="87"/>
      <c r="Y672" s="87"/>
      <c r="Z672" s="87"/>
    </row>
    <row r="673" spans="1:26" ht="25.5" customHeight="1" x14ac:dyDescent="0.3">
      <c r="A673" s="87"/>
      <c r="B673" s="87"/>
      <c r="C673" s="87"/>
      <c r="D673" s="87"/>
      <c r="E673" s="87"/>
      <c r="F673" s="87"/>
      <c r="G673" s="87"/>
      <c r="H673" s="87"/>
      <c r="I673" s="87"/>
      <c r="J673" s="87"/>
      <c r="K673" s="87"/>
      <c r="L673" s="87"/>
      <c r="M673" s="87"/>
      <c r="N673" s="87"/>
      <c r="O673" s="87"/>
      <c r="P673" s="87"/>
      <c r="Q673" s="87"/>
      <c r="R673" s="87"/>
      <c r="S673" s="87"/>
      <c r="T673" s="87"/>
      <c r="U673" s="87"/>
      <c r="V673" s="87"/>
      <c r="W673" s="87"/>
      <c r="X673" s="87"/>
      <c r="Y673" s="87"/>
      <c r="Z673" s="87"/>
    </row>
    <row r="674" spans="1:26" ht="25.5" customHeight="1" x14ac:dyDescent="0.3">
      <c r="A674" s="87"/>
      <c r="B674" s="87"/>
      <c r="C674" s="87"/>
      <c r="D674" s="87"/>
      <c r="E674" s="87"/>
      <c r="F674" s="87"/>
      <c r="G674" s="87"/>
      <c r="H674" s="87"/>
      <c r="I674" s="87"/>
      <c r="J674" s="87"/>
      <c r="K674" s="87"/>
      <c r="L674" s="87"/>
      <c r="M674" s="87"/>
      <c r="N674" s="87"/>
      <c r="O674" s="87"/>
      <c r="P674" s="87"/>
      <c r="Q674" s="87"/>
      <c r="R674" s="87"/>
      <c r="S674" s="87"/>
      <c r="T674" s="87"/>
      <c r="U674" s="87"/>
      <c r="V674" s="87"/>
      <c r="W674" s="87"/>
      <c r="X674" s="87"/>
      <c r="Y674" s="87"/>
      <c r="Z674" s="87"/>
    </row>
    <row r="675" spans="1:26" ht="25.5" customHeight="1" x14ac:dyDescent="0.3">
      <c r="A675" s="87"/>
      <c r="B675" s="87"/>
      <c r="C675" s="87"/>
      <c r="D675" s="87"/>
      <c r="E675" s="87"/>
      <c r="F675" s="87"/>
      <c r="G675" s="87"/>
      <c r="H675" s="87"/>
      <c r="I675" s="87"/>
      <c r="J675" s="87"/>
      <c r="K675" s="87"/>
      <c r="L675" s="87"/>
      <c r="M675" s="87"/>
      <c r="N675" s="87"/>
      <c r="O675" s="87"/>
      <c r="P675" s="87"/>
      <c r="Q675" s="87"/>
      <c r="R675" s="87"/>
      <c r="S675" s="87"/>
      <c r="T675" s="87"/>
      <c r="U675" s="87"/>
      <c r="V675" s="87"/>
      <c r="W675" s="87"/>
      <c r="X675" s="87"/>
      <c r="Y675" s="87"/>
      <c r="Z675" s="87"/>
    </row>
    <row r="676" spans="1:26" ht="25.5" customHeight="1" x14ac:dyDescent="0.3">
      <c r="A676" s="87"/>
      <c r="B676" s="87"/>
      <c r="C676" s="87"/>
      <c r="D676" s="87"/>
      <c r="E676" s="87"/>
      <c r="F676" s="87"/>
      <c r="G676" s="87"/>
      <c r="H676" s="87"/>
      <c r="I676" s="87"/>
      <c r="J676" s="87"/>
      <c r="K676" s="87"/>
      <c r="L676" s="87"/>
      <c r="M676" s="87"/>
      <c r="N676" s="87"/>
      <c r="O676" s="87"/>
      <c r="P676" s="87"/>
      <c r="Q676" s="87"/>
      <c r="R676" s="87"/>
      <c r="S676" s="87"/>
      <c r="T676" s="87"/>
      <c r="U676" s="87"/>
      <c r="V676" s="87"/>
      <c r="W676" s="87"/>
      <c r="X676" s="87"/>
      <c r="Y676" s="87"/>
      <c r="Z676" s="87"/>
    </row>
    <row r="677" spans="1:26" ht="25.5" customHeight="1" x14ac:dyDescent="0.3">
      <c r="A677" s="87"/>
      <c r="B677" s="87"/>
      <c r="C677" s="87"/>
      <c r="D677" s="87"/>
      <c r="E677" s="87"/>
      <c r="F677" s="87"/>
      <c r="G677" s="87"/>
      <c r="H677" s="87"/>
      <c r="I677" s="87"/>
      <c r="J677" s="87"/>
      <c r="K677" s="87"/>
      <c r="L677" s="87"/>
      <c r="M677" s="87"/>
      <c r="N677" s="87"/>
      <c r="O677" s="87"/>
      <c r="P677" s="87"/>
      <c r="Q677" s="87"/>
      <c r="R677" s="87"/>
      <c r="S677" s="87"/>
      <c r="T677" s="87"/>
      <c r="U677" s="87"/>
      <c r="V677" s="87"/>
      <c r="W677" s="87"/>
      <c r="X677" s="87"/>
      <c r="Y677" s="87"/>
      <c r="Z677" s="87"/>
    </row>
    <row r="678" spans="1:26" ht="25.5" customHeight="1" x14ac:dyDescent="0.3">
      <c r="A678" s="87"/>
      <c r="B678" s="87"/>
      <c r="C678" s="87"/>
      <c r="D678" s="87"/>
      <c r="E678" s="87"/>
      <c r="F678" s="87"/>
      <c r="G678" s="87"/>
      <c r="H678" s="87"/>
      <c r="I678" s="87"/>
      <c r="J678" s="87"/>
      <c r="K678" s="87"/>
      <c r="L678" s="87"/>
      <c r="M678" s="87"/>
      <c r="N678" s="87"/>
      <c r="O678" s="87"/>
      <c r="P678" s="87"/>
      <c r="Q678" s="87"/>
      <c r="R678" s="87"/>
      <c r="S678" s="87"/>
      <c r="T678" s="87"/>
      <c r="U678" s="87"/>
      <c r="V678" s="87"/>
      <c r="W678" s="87"/>
      <c r="X678" s="87"/>
      <c r="Y678" s="87"/>
      <c r="Z678" s="87"/>
    </row>
    <row r="679" spans="1:26" ht="25.5" customHeight="1" x14ac:dyDescent="0.3">
      <c r="A679" s="87"/>
      <c r="B679" s="87"/>
      <c r="C679" s="87"/>
      <c r="D679" s="87"/>
      <c r="E679" s="87"/>
      <c r="F679" s="87"/>
      <c r="G679" s="87"/>
      <c r="H679" s="87"/>
      <c r="I679" s="87"/>
      <c r="J679" s="87"/>
      <c r="K679" s="87"/>
      <c r="L679" s="87"/>
      <c r="M679" s="87"/>
      <c r="N679" s="87"/>
      <c r="O679" s="87"/>
      <c r="P679" s="87"/>
      <c r="Q679" s="87"/>
      <c r="R679" s="87"/>
      <c r="S679" s="87"/>
      <c r="T679" s="87"/>
      <c r="U679" s="87"/>
      <c r="V679" s="87"/>
      <c r="W679" s="87"/>
      <c r="X679" s="87"/>
      <c r="Y679" s="87"/>
      <c r="Z679" s="87"/>
    </row>
    <row r="680" spans="1:26" ht="25.5" customHeight="1" x14ac:dyDescent="0.3">
      <c r="A680" s="87"/>
      <c r="B680" s="87"/>
      <c r="C680" s="87"/>
      <c r="D680" s="87"/>
      <c r="E680" s="87"/>
      <c r="F680" s="87"/>
      <c r="G680" s="87"/>
      <c r="H680" s="87"/>
      <c r="I680" s="87"/>
      <c r="J680" s="87"/>
      <c r="K680" s="87"/>
      <c r="L680" s="87"/>
      <c r="M680" s="87"/>
      <c r="N680" s="87"/>
      <c r="O680" s="87"/>
      <c r="P680" s="87"/>
      <c r="Q680" s="87"/>
      <c r="R680" s="87"/>
      <c r="S680" s="87"/>
      <c r="T680" s="87"/>
      <c r="U680" s="87"/>
      <c r="V680" s="87"/>
      <c r="W680" s="87"/>
      <c r="X680" s="87"/>
      <c r="Y680" s="87"/>
      <c r="Z680" s="87"/>
    </row>
    <row r="681" spans="1:26" ht="25.5" customHeight="1" x14ac:dyDescent="0.3">
      <c r="A681" s="87"/>
      <c r="B681" s="87"/>
      <c r="C681" s="87"/>
      <c r="D681" s="87"/>
      <c r="E681" s="87"/>
      <c r="F681" s="87"/>
      <c r="G681" s="87"/>
      <c r="H681" s="87"/>
      <c r="I681" s="87"/>
      <c r="J681" s="87"/>
      <c r="K681" s="87"/>
      <c r="L681" s="87"/>
      <c r="M681" s="87"/>
      <c r="N681" s="87"/>
      <c r="O681" s="87"/>
      <c r="P681" s="87"/>
      <c r="Q681" s="87"/>
      <c r="R681" s="87"/>
      <c r="S681" s="87"/>
      <c r="T681" s="87"/>
      <c r="U681" s="87"/>
      <c r="V681" s="87"/>
      <c r="W681" s="87"/>
      <c r="X681" s="87"/>
      <c r="Y681" s="87"/>
      <c r="Z681" s="87"/>
    </row>
    <row r="682" spans="1:26" ht="25.5" customHeight="1" x14ac:dyDescent="0.3">
      <c r="A682" s="87"/>
      <c r="B682" s="87"/>
      <c r="C682" s="87"/>
      <c r="D682" s="87"/>
      <c r="E682" s="87"/>
      <c r="F682" s="87"/>
      <c r="G682" s="87"/>
      <c r="H682" s="87"/>
      <c r="I682" s="87"/>
      <c r="J682" s="87"/>
      <c r="K682" s="87"/>
      <c r="L682" s="87"/>
      <c r="M682" s="87"/>
      <c r="N682" s="87"/>
      <c r="O682" s="87"/>
      <c r="P682" s="87"/>
      <c r="Q682" s="87"/>
      <c r="R682" s="87"/>
      <c r="S682" s="87"/>
      <c r="T682" s="87"/>
      <c r="U682" s="87"/>
      <c r="V682" s="87"/>
      <c r="W682" s="87"/>
      <c r="X682" s="87"/>
      <c r="Y682" s="87"/>
      <c r="Z682" s="87"/>
    </row>
    <row r="683" spans="1:26" ht="25.5" customHeight="1" x14ac:dyDescent="0.3">
      <c r="A683" s="87"/>
      <c r="B683" s="87"/>
      <c r="C683" s="87"/>
      <c r="D683" s="87"/>
      <c r="E683" s="87"/>
      <c r="F683" s="87"/>
      <c r="G683" s="87"/>
      <c r="H683" s="87"/>
      <c r="I683" s="87"/>
      <c r="J683" s="87"/>
      <c r="K683" s="87"/>
      <c r="L683" s="87"/>
      <c r="M683" s="87"/>
      <c r="N683" s="87"/>
      <c r="O683" s="87"/>
      <c r="P683" s="87"/>
      <c r="Q683" s="87"/>
      <c r="R683" s="87"/>
      <c r="S683" s="87"/>
      <c r="T683" s="87"/>
      <c r="U683" s="87"/>
      <c r="V683" s="87"/>
      <c r="W683" s="87"/>
      <c r="X683" s="87"/>
      <c r="Y683" s="87"/>
      <c r="Z683" s="87"/>
    </row>
    <row r="684" spans="1:26" ht="25.5" customHeight="1" x14ac:dyDescent="0.3">
      <c r="A684" s="87"/>
      <c r="B684" s="87"/>
      <c r="C684" s="87"/>
      <c r="D684" s="87"/>
      <c r="E684" s="87"/>
      <c r="F684" s="87"/>
      <c r="G684" s="87"/>
      <c r="H684" s="87"/>
      <c r="I684" s="87"/>
      <c r="J684" s="87"/>
      <c r="K684" s="87"/>
      <c r="L684" s="87"/>
      <c r="M684" s="87"/>
      <c r="N684" s="87"/>
      <c r="O684" s="87"/>
      <c r="P684" s="87"/>
      <c r="Q684" s="87"/>
      <c r="R684" s="87"/>
      <c r="S684" s="87"/>
      <c r="T684" s="87"/>
      <c r="U684" s="87"/>
      <c r="V684" s="87"/>
      <c r="W684" s="87"/>
      <c r="X684" s="87"/>
      <c r="Y684" s="87"/>
      <c r="Z684" s="87"/>
    </row>
    <row r="685" spans="1:26" ht="25.5" customHeight="1" x14ac:dyDescent="0.3">
      <c r="A685" s="87"/>
      <c r="B685" s="87"/>
      <c r="C685" s="87"/>
      <c r="D685" s="87"/>
      <c r="E685" s="87"/>
      <c r="F685" s="87"/>
      <c r="G685" s="87"/>
      <c r="H685" s="87"/>
      <c r="I685" s="87"/>
      <c r="J685" s="87"/>
      <c r="K685" s="87"/>
      <c r="L685" s="87"/>
      <c r="M685" s="87"/>
      <c r="N685" s="87"/>
      <c r="O685" s="87"/>
      <c r="P685" s="87"/>
      <c r="Q685" s="87"/>
      <c r="R685" s="87"/>
      <c r="S685" s="87"/>
      <c r="T685" s="87"/>
      <c r="U685" s="87"/>
      <c r="V685" s="87"/>
      <c r="W685" s="87"/>
      <c r="X685" s="87"/>
      <c r="Y685" s="87"/>
      <c r="Z685" s="87"/>
    </row>
    <row r="686" spans="1:26" ht="25.5" customHeight="1" x14ac:dyDescent="0.3">
      <c r="A686" s="87"/>
      <c r="B686" s="87"/>
      <c r="C686" s="87"/>
      <c r="D686" s="87"/>
      <c r="E686" s="87"/>
      <c r="F686" s="87"/>
      <c r="G686" s="87"/>
      <c r="H686" s="87"/>
      <c r="I686" s="87"/>
      <c r="J686" s="87"/>
      <c r="K686" s="87"/>
      <c r="L686" s="87"/>
      <c r="M686" s="87"/>
      <c r="N686" s="87"/>
      <c r="O686" s="87"/>
      <c r="P686" s="87"/>
      <c r="Q686" s="87"/>
      <c r="R686" s="87"/>
      <c r="S686" s="87"/>
      <c r="T686" s="87"/>
      <c r="U686" s="87"/>
      <c r="V686" s="87"/>
      <c r="W686" s="87"/>
      <c r="X686" s="87"/>
      <c r="Y686" s="87"/>
      <c r="Z686" s="87"/>
    </row>
    <row r="687" spans="1:26" ht="25.5" customHeight="1" x14ac:dyDescent="0.3">
      <c r="A687" s="87"/>
      <c r="B687" s="87"/>
      <c r="C687" s="87"/>
      <c r="D687" s="87"/>
      <c r="E687" s="87"/>
      <c r="F687" s="87"/>
      <c r="G687" s="87"/>
      <c r="H687" s="87"/>
      <c r="I687" s="87"/>
      <c r="J687" s="87"/>
      <c r="K687" s="87"/>
      <c r="L687" s="87"/>
      <c r="M687" s="87"/>
      <c r="N687" s="87"/>
      <c r="O687" s="87"/>
      <c r="P687" s="87"/>
      <c r="Q687" s="87"/>
      <c r="R687" s="87"/>
      <c r="S687" s="87"/>
      <c r="T687" s="87"/>
      <c r="U687" s="87"/>
      <c r="V687" s="87"/>
      <c r="W687" s="87"/>
      <c r="X687" s="87"/>
      <c r="Y687" s="87"/>
      <c r="Z687" s="87"/>
    </row>
    <row r="688" spans="1:26" ht="25.5" customHeight="1" x14ac:dyDescent="0.3">
      <c r="A688" s="87"/>
      <c r="B688" s="87"/>
      <c r="C688" s="87"/>
      <c r="D688" s="87"/>
      <c r="E688" s="87"/>
      <c r="F688" s="87"/>
      <c r="G688" s="87"/>
      <c r="H688" s="87"/>
      <c r="I688" s="87"/>
      <c r="J688" s="87"/>
      <c r="K688" s="87"/>
      <c r="L688" s="87"/>
      <c r="M688" s="87"/>
      <c r="N688" s="87"/>
      <c r="O688" s="87"/>
      <c r="P688" s="87"/>
      <c r="Q688" s="87"/>
      <c r="R688" s="87"/>
      <c r="S688" s="87"/>
      <c r="T688" s="87"/>
      <c r="U688" s="87"/>
      <c r="V688" s="87"/>
      <c r="W688" s="87"/>
      <c r="X688" s="87"/>
      <c r="Y688" s="87"/>
      <c r="Z688" s="87"/>
    </row>
    <row r="689" spans="1:26" ht="25.5" customHeight="1" x14ac:dyDescent="0.3">
      <c r="A689" s="87"/>
      <c r="B689" s="87"/>
      <c r="C689" s="87"/>
      <c r="D689" s="87"/>
      <c r="E689" s="87"/>
      <c r="F689" s="87"/>
      <c r="G689" s="87"/>
      <c r="H689" s="87"/>
      <c r="I689" s="87"/>
      <c r="J689" s="87"/>
      <c r="K689" s="87"/>
      <c r="L689" s="87"/>
      <c r="M689" s="87"/>
      <c r="N689" s="87"/>
      <c r="O689" s="87"/>
      <c r="P689" s="87"/>
      <c r="Q689" s="87"/>
      <c r="R689" s="87"/>
      <c r="S689" s="87"/>
      <c r="T689" s="87"/>
      <c r="U689" s="87"/>
      <c r="V689" s="87"/>
      <c r="W689" s="87"/>
      <c r="X689" s="87"/>
      <c r="Y689" s="87"/>
      <c r="Z689" s="87"/>
    </row>
    <row r="690" spans="1:26" ht="25.5" customHeight="1" x14ac:dyDescent="0.3">
      <c r="A690" s="87"/>
      <c r="B690" s="87"/>
      <c r="C690" s="87"/>
      <c r="D690" s="87"/>
      <c r="E690" s="87"/>
      <c r="F690" s="87"/>
      <c r="G690" s="87"/>
      <c r="H690" s="87"/>
      <c r="I690" s="87"/>
      <c r="J690" s="87"/>
      <c r="K690" s="87"/>
      <c r="L690" s="87"/>
      <c r="M690" s="87"/>
      <c r="N690" s="87"/>
      <c r="O690" s="87"/>
      <c r="P690" s="87"/>
      <c r="Q690" s="87"/>
      <c r="R690" s="87"/>
      <c r="S690" s="87"/>
      <c r="T690" s="87"/>
      <c r="U690" s="87"/>
      <c r="V690" s="87"/>
      <c r="W690" s="87"/>
      <c r="X690" s="87"/>
      <c r="Y690" s="87"/>
      <c r="Z690" s="87"/>
    </row>
    <row r="691" spans="1:26" ht="25.5" customHeight="1" x14ac:dyDescent="0.3">
      <c r="A691" s="87"/>
      <c r="B691" s="87"/>
      <c r="C691" s="87"/>
      <c r="D691" s="87"/>
      <c r="E691" s="87"/>
      <c r="F691" s="87"/>
      <c r="G691" s="87"/>
      <c r="H691" s="87"/>
      <c r="I691" s="87"/>
      <c r="J691" s="87"/>
      <c r="K691" s="87"/>
      <c r="L691" s="87"/>
      <c r="M691" s="87"/>
      <c r="N691" s="87"/>
      <c r="O691" s="87"/>
      <c r="P691" s="87"/>
      <c r="Q691" s="87"/>
      <c r="R691" s="87"/>
      <c r="S691" s="87"/>
      <c r="T691" s="87"/>
      <c r="U691" s="87"/>
      <c r="V691" s="87"/>
      <c r="W691" s="87"/>
      <c r="X691" s="87"/>
      <c r="Y691" s="87"/>
      <c r="Z691" s="87"/>
    </row>
    <row r="692" spans="1:26" ht="25.5" customHeight="1" x14ac:dyDescent="0.3">
      <c r="A692" s="87"/>
      <c r="B692" s="87"/>
      <c r="C692" s="87"/>
      <c r="D692" s="87"/>
      <c r="E692" s="87"/>
      <c r="F692" s="87"/>
      <c r="G692" s="87"/>
      <c r="H692" s="87"/>
      <c r="I692" s="87"/>
      <c r="J692" s="87"/>
      <c r="K692" s="87"/>
      <c r="L692" s="87"/>
      <c r="M692" s="87"/>
      <c r="N692" s="87"/>
      <c r="O692" s="87"/>
      <c r="P692" s="87"/>
      <c r="Q692" s="87"/>
      <c r="R692" s="87"/>
      <c r="S692" s="87"/>
      <c r="T692" s="87"/>
      <c r="U692" s="87"/>
      <c r="V692" s="87"/>
      <c r="W692" s="87"/>
      <c r="X692" s="87"/>
      <c r="Y692" s="87"/>
      <c r="Z692" s="87"/>
    </row>
    <row r="693" spans="1:26" ht="25.5" customHeight="1" x14ac:dyDescent="0.3">
      <c r="A693" s="87"/>
      <c r="B693" s="87"/>
      <c r="C693" s="87"/>
      <c r="D693" s="87"/>
      <c r="E693" s="87"/>
      <c r="F693" s="87"/>
      <c r="G693" s="87"/>
      <c r="H693" s="87"/>
      <c r="I693" s="87"/>
      <c r="J693" s="87"/>
      <c r="K693" s="87"/>
      <c r="L693" s="87"/>
      <c r="M693" s="87"/>
      <c r="N693" s="87"/>
      <c r="O693" s="87"/>
      <c r="P693" s="87"/>
      <c r="Q693" s="87"/>
      <c r="R693" s="87"/>
      <c r="S693" s="87"/>
      <c r="T693" s="87"/>
      <c r="U693" s="87"/>
      <c r="V693" s="87"/>
      <c r="W693" s="87"/>
      <c r="X693" s="87"/>
      <c r="Y693" s="87"/>
      <c r="Z693" s="87"/>
    </row>
    <row r="694" spans="1:26" ht="25.5" customHeight="1" x14ac:dyDescent="0.3">
      <c r="A694" s="87"/>
      <c r="B694" s="87"/>
      <c r="C694" s="87"/>
      <c r="D694" s="87"/>
      <c r="E694" s="87"/>
      <c r="F694" s="87"/>
      <c r="G694" s="87"/>
      <c r="H694" s="87"/>
      <c r="I694" s="87"/>
      <c r="J694" s="87"/>
      <c r="K694" s="87"/>
      <c r="L694" s="87"/>
      <c r="M694" s="87"/>
      <c r="N694" s="87"/>
      <c r="O694" s="87"/>
      <c r="P694" s="87"/>
      <c r="Q694" s="87"/>
      <c r="R694" s="87"/>
      <c r="S694" s="87"/>
      <c r="T694" s="87"/>
      <c r="U694" s="87"/>
      <c r="V694" s="87"/>
      <c r="W694" s="87"/>
      <c r="X694" s="87"/>
      <c r="Y694" s="87"/>
      <c r="Z694" s="87"/>
    </row>
    <row r="695" spans="1:26" ht="25.5" customHeight="1" x14ac:dyDescent="0.3">
      <c r="A695" s="87"/>
      <c r="B695" s="87"/>
      <c r="C695" s="87"/>
      <c r="D695" s="87"/>
      <c r="E695" s="87"/>
      <c r="F695" s="87"/>
      <c r="G695" s="87"/>
      <c r="H695" s="87"/>
      <c r="I695" s="87"/>
      <c r="J695" s="87"/>
      <c r="K695" s="87"/>
      <c r="L695" s="87"/>
      <c r="M695" s="87"/>
      <c r="N695" s="87"/>
      <c r="O695" s="87"/>
      <c r="P695" s="87"/>
      <c r="Q695" s="87"/>
      <c r="R695" s="87"/>
      <c r="S695" s="87"/>
      <c r="T695" s="87"/>
      <c r="U695" s="87"/>
      <c r="V695" s="87"/>
      <c r="W695" s="87"/>
      <c r="X695" s="87"/>
      <c r="Y695" s="87"/>
      <c r="Z695" s="87"/>
    </row>
    <row r="696" spans="1:26" ht="25.5" customHeight="1" x14ac:dyDescent="0.3">
      <c r="A696" s="87"/>
      <c r="B696" s="87"/>
      <c r="C696" s="87"/>
      <c r="D696" s="87"/>
      <c r="E696" s="87"/>
      <c r="F696" s="87"/>
      <c r="G696" s="87"/>
      <c r="H696" s="87"/>
      <c r="I696" s="87"/>
      <c r="J696" s="87"/>
      <c r="K696" s="87"/>
      <c r="L696" s="87"/>
      <c r="M696" s="87"/>
      <c r="N696" s="87"/>
      <c r="O696" s="87"/>
      <c r="P696" s="87"/>
      <c r="Q696" s="87"/>
      <c r="R696" s="87"/>
      <c r="S696" s="87"/>
      <c r="T696" s="87"/>
      <c r="U696" s="87"/>
      <c r="V696" s="87"/>
      <c r="W696" s="87"/>
      <c r="X696" s="87"/>
      <c r="Y696" s="87"/>
      <c r="Z696" s="87"/>
    </row>
    <row r="697" spans="1:26" ht="25.5" customHeight="1" x14ac:dyDescent="0.3">
      <c r="A697" s="87"/>
      <c r="B697" s="87"/>
      <c r="C697" s="87"/>
      <c r="D697" s="87"/>
      <c r="E697" s="87"/>
      <c r="F697" s="87"/>
      <c r="G697" s="87"/>
      <c r="H697" s="87"/>
      <c r="I697" s="87"/>
      <c r="J697" s="87"/>
      <c r="K697" s="87"/>
      <c r="L697" s="87"/>
      <c r="M697" s="87"/>
      <c r="N697" s="87"/>
      <c r="O697" s="87"/>
      <c r="P697" s="87"/>
      <c r="Q697" s="87"/>
      <c r="R697" s="87"/>
      <c r="S697" s="87"/>
      <c r="T697" s="87"/>
      <c r="U697" s="87"/>
      <c r="V697" s="87"/>
      <c r="W697" s="87"/>
      <c r="X697" s="87"/>
      <c r="Y697" s="87"/>
      <c r="Z697" s="87"/>
    </row>
    <row r="698" spans="1:26" ht="25.5" customHeight="1" x14ac:dyDescent="0.3">
      <c r="A698" s="87"/>
      <c r="B698" s="87"/>
      <c r="C698" s="87"/>
      <c r="D698" s="87"/>
      <c r="E698" s="87"/>
      <c r="F698" s="87"/>
      <c r="G698" s="87"/>
      <c r="H698" s="87"/>
      <c r="I698" s="87"/>
      <c r="J698" s="87"/>
      <c r="K698" s="87"/>
      <c r="L698" s="87"/>
      <c r="M698" s="87"/>
      <c r="N698" s="87"/>
      <c r="O698" s="87"/>
      <c r="P698" s="87"/>
      <c r="Q698" s="87"/>
      <c r="R698" s="87"/>
      <c r="S698" s="87"/>
      <c r="T698" s="87"/>
      <c r="U698" s="87"/>
      <c r="V698" s="87"/>
      <c r="W698" s="87"/>
      <c r="X698" s="87"/>
      <c r="Y698" s="87"/>
      <c r="Z698" s="87"/>
    </row>
    <row r="699" spans="1:26" ht="25.5" customHeight="1" x14ac:dyDescent="0.3">
      <c r="A699" s="87"/>
      <c r="B699" s="87"/>
      <c r="C699" s="87"/>
      <c r="D699" s="87"/>
      <c r="E699" s="87"/>
      <c r="F699" s="87"/>
      <c r="G699" s="87"/>
      <c r="H699" s="87"/>
      <c r="I699" s="87"/>
      <c r="J699" s="87"/>
      <c r="K699" s="87"/>
      <c r="L699" s="87"/>
      <c r="M699" s="87"/>
      <c r="N699" s="87"/>
      <c r="O699" s="87"/>
      <c r="P699" s="87"/>
      <c r="Q699" s="87"/>
      <c r="R699" s="87"/>
      <c r="S699" s="87"/>
      <c r="T699" s="87"/>
      <c r="U699" s="87"/>
      <c r="V699" s="87"/>
      <c r="W699" s="87"/>
      <c r="X699" s="87"/>
      <c r="Y699" s="87"/>
      <c r="Z699" s="87"/>
    </row>
    <row r="700" spans="1:26" ht="25.5" customHeight="1" x14ac:dyDescent="0.3">
      <c r="A700" s="87"/>
      <c r="B700" s="87"/>
      <c r="C700" s="87"/>
      <c r="D700" s="87"/>
      <c r="E700" s="87"/>
      <c r="F700" s="87"/>
      <c r="G700" s="87"/>
      <c r="H700" s="87"/>
      <c r="I700" s="87"/>
      <c r="J700" s="87"/>
      <c r="K700" s="87"/>
      <c r="L700" s="87"/>
      <c r="M700" s="87"/>
      <c r="N700" s="87"/>
      <c r="O700" s="87"/>
      <c r="P700" s="87"/>
      <c r="Q700" s="87"/>
      <c r="R700" s="87"/>
      <c r="S700" s="87"/>
      <c r="T700" s="87"/>
      <c r="U700" s="87"/>
      <c r="V700" s="87"/>
      <c r="W700" s="87"/>
      <c r="X700" s="87"/>
      <c r="Y700" s="87"/>
      <c r="Z700" s="87"/>
    </row>
    <row r="701" spans="1:26" ht="25.5" customHeight="1" x14ac:dyDescent="0.3">
      <c r="A701" s="87"/>
      <c r="B701" s="87"/>
      <c r="C701" s="87"/>
      <c r="D701" s="87"/>
      <c r="E701" s="87"/>
      <c r="F701" s="87"/>
      <c r="G701" s="87"/>
      <c r="H701" s="87"/>
      <c r="I701" s="87"/>
      <c r="J701" s="87"/>
      <c r="K701" s="87"/>
      <c r="L701" s="87"/>
      <c r="M701" s="87"/>
      <c r="N701" s="87"/>
      <c r="O701" s="87"/>
      <c r="P701" s="87"/>
      <c r="Q701" s="87"/>
      <c r="R701" s="87"/>
      <c r="S701" s="87"/>
      <c r="T701" s="87"/>
      <c r="U701" s="87"/>
      <c r="V701" s="87"/>
      <c r="W701" s="87"/>
      <c r="X701" s="87"/>
      <c r="Y701" s="87"/>
      <c r="Z701" s="87"/>
    </row>
    <row r="702" spans="1:26" ht="25.5" customHeight="1" x14ac:dyDescent="0.3">
      <c r="A702" s="87"/>
      <c r="B702" s="87"/>
      <c r="C702" s="87"/>
      <c r="D702" s="87"/>
      <c r="E702" s="87"/>
      <c r="F702" s="87"/>
      <c r="G702" s="87"/>
      <c r="H702" s="87"/>
      <c r="I702" s="87"/>
      <c r="J702" s="87"/>
      <c r="K702" s="87"/>
      <c r="L702" s="87"/>
      <c r="M702" s="87"/>
      <c r="N702" s="87"/>
      <c r="O702" s="87"/>
      <c r="P702" s="87"/>
      <c r="Q702" s="87"/>
      <c r="R702" s="87"/>
      <c r="S702" s="87"/>
      <c r="T702" s="87"/>
      <c r="U702" s="87"/>
      <c r="V702" s="87"/>
      <c r="W702" s="87"/>
      <c r="X702" s="87"/>
      <c r="Y702" s="87"/>
      <c r="Z702" s="87"/>
    </row>
    <row r="703" spans="1:26" ht="25.5" customHeight="1" x14ac:dyDescent="0.3">
      <c r="A703" s="87"/>
      <c r="B703" s="87"/>
      <c r="C703" s="87"/>
      <c r="D703" s="87"/>
      <c r="E703" s="87"/>
      <c r="F703" s="87"/>
      <c r="G703" s="87"/>
      <c r="H703" s="87"/>
      <c r="I703" s="87"/>
      <c r="J703" s="87"/>
      <c r="K703" s="87"/>
      <c r="L703" s="87"/>
      <c r="M703" s="87"/>
      <c r="N703" s="87"/>
      <c r="O703" s="87"/>
      <c r="P703" s="87"/>
      <c r="Q703" s="87"/>
      <c r="R703" s="87"/>
      <c r="S703" s="87"/>
      <c r="T703" s="87"/>
      <c r="U703" s="87"/>
      <c r="V703" s="87"/>
      <c r="W703" s="87"/>
      <c r="X703" s="87"/>
      <c r="Y703" s="87"/>
      <c r="Z703" s="87"/>
    </row>
    <row r="704" spans="1:26" ht="25.5" customHeight="1" x14ac:dyDescent="0.3">
      <c r="A704" s="87"/>
      <c r="B704" s="87"/>
      <c r="C704" s="87"/>
      <c r="D704" s="87"/>
      <c r="E704" s="87"/>
      <c r="F704" s="87"/>
      <c r="G704" s="87"/>
      <c r="H704" s="87"/>
      <c r="I704" s="87"/>
      <c r="J704" s="87"/>
      <c r="K704" s="87"/>
      <c r="L704" s="87"/>
      <c r="M704" s="87"/>
      <c r="N704" s="87"/>
      <c r="O704" s="87"/>
      <c r="P704" s="87"/>
      <c r="Q704" s="87"/>
      <c r="R704" s="87"/>
      <c r="S704" s="87"/>
      <c r="T704" s="87"/>
      <c r="U704" s="87"/>
      <c r="V704" s="87"/>
      <c r="W704" s="87"/>
      <c r="X704" s="87"/>
      <c r="Y704" s="87"/>
      <c r="Z704" s="87"/>
    </row>
    <row r="705" spans="1:26" ht="25.5" customHeight="1" x14ac:dyDescent="0.3">
      <c r="A705" s="87"/>
      <c r="B705" s="87"/>
      <c r="C705" s="87"/>
      <c r="D705" s="87"/>
      <c r="E705" s="87"/>
      <c r="F705" s="87"/>
      <c r="G705" s="87"/>
      <c r="H705" s="87"/>
      <c r="I705" s="87"/>
      <c r="J705" s="87"/>
      <c r="K705" s="87"/>
      <c r="L705" s="87"/>
      <c r="M705" s="87"/>
      <c r="N705" s="87"/>
      <c r="O705" s="87"/>
      <c r="P705" s="87"/>
      <c r="Q705" s="87"/>
      <c r="R705" s="87"/>
      <c r="S705" s="87"/>
      <c r="T705" s="87"/>
      <c r="U705" s="87"/>
      <c r="V705" s="87"/>
      <c r="W705" s="87"/>
      <c r="X705" s="87"/>
      <c r="Y705" s="87"/>
      <c r="Z705" s="87"/>
    </row>
    <row r="706" spans="1:26" ht="25.5" customHeight="1" x14ac:dyDescent="0.3">
      <c r="A706" s="87"/>
      <c r="B706" s="87"/>
      <c r="C706" s="87"/>
      <c r="D706" s="87"/>
      <c r="E706" s="87"/>
      <c r="F706" s="87"/>
      <c r="G706" s="87"/>
      <c r="H706" s="87"/>
      <c r="I706" s="87"/>
      <c r="J706" s="87"/>
      <c r="K706" s="87"/>
      <c r="L706" s="87"/>
      <c r="M706" s="87"/>
      <c r="N706" s="87"/>
      <c r="O706" s="87"/>
      <c r="P706" s="87"/>
      <c r="Q706" s="87"/>
      <c r="R706" s="87"/>
      <c r="S706" s="87"/>
      <c r="T706" s="87"/>
      <c r="U706" s="87"/>
      <c r="V706" s="87"/>
      <c r="W706" s="87"/>
      <c r="X706" s="87"/>
      <c r="Y706" s="87"/>
      <c r="Z706" s="87"/>
    </row>
    <row r="707" spans="1:26" ht="25.5" customHeight="1" x14ac:dyDescent="0.3">
      <c r="A707" s="87"/>
      <c r="B707" s="87"/>
      <c r="C707" s="87"/>
      <c r="D707" s="87"/>
      <c r="E707" s="87"/>
      <c r="F707" s="87"/>
      <c r="G707" s="87"/>
      <c r="H707" s="87"/>
      <c r="I707" s="87"/>
      <c r="J707" s="87"/>
      <c r="K707" s="87"/>
      <c r="L707" s="87"/>
      <c r="M707" s="87"/>
      <c r="N707" s="87"/>
      <c r="O707" s="87"/>
      <c r="P707" s="87"/>
      <c r="Q707" s="87"/>
      <c r="R707" s="87"/>
      <c r="S707" s="87"/>
      <c r="T707" s="87"/>
      <c r="U707" s="87"/>
      <c r="V707" s="87"/>
      <c r="W707" s="87"/>
      <c r="X707" s="87"/>
      <c r="Y707" s="87"/>
      <c r="Z707" s="87"/>
    </row>
    <row r="708" spans="1:26" ht="25.5" customHeight="1" x14ac:dyDescent="0.3">
      <c r="A708" s="87"/>
      <c r="B708" s="87"/>
      <c r="C708" s="87"/>
      <c r="D708" s="87"/>
      <c r="E708" s="87"/>
      <c r="F708" s="87"/>
      <c r="G708" s="87"/>
      <c r="H708" s="87"/>
      <c r="I708" s="87"/>
      <c r="J708" s="87"/>
      <c r="K708" s="87"/>
      <c r="L708" s="87"/>
      <c r="M708" s="87"/>
      <c r="N708" s="87"/>
      <c r="O708" s="87"/>
      <c r="P708" s="87"/>
      <c r="Q708" s="87"/>
      <c r="R708" s="87"/>
      <c r="S708" s="87"/>
      <c r="T708" s="87"/>
      <c r="U708" s="87"/>
      <c r="V708" s="87"/>
      <c r="W708" s="87"/>
      <c r="X708" s="87"/>
      <c r="Y708" s="87"/>
      <c r="Z708" s="87"/>
    </row>
    <row r="709" spans="1:26" ht="25.5" customHeight="1" x14ac:dyDescent="0.3">
      <c r="A709" s="87"/>
      <c r="B709" s="87"/>
      <c r="C709" s="87"/>
      <c r="D709" s="87"/>
      <c r="E709" s="87"/>
      <c r="F709" s="87"/>
      <c r="G709" s="87"/>
      <c r="H709" s="87"/>
      <c r="I709" s="87"/>
      <c r="J709" s="87"/>
      <c r="K709" s="87"/>
      <c r="L709" s="87"/>
      <c r="M709" s="87"/>
      <c r="N709" s="87"/>
      <c r="O709" s="87"/>
      <c r="P709" s="87"/>
      <c r="Q709" s="87"/>
      <c r="R709" s="87"/>
      <c r="S709" s="87"/>
      <c r="T709" s="87"/>
      <c r="U709" s="87"/>
      <c r="V709" s="87"/>
      <c r="W709" s="87"/>
      <c r="X709" s="87"/>
      <c r="Y709" s="87"/>
      <c r="Z709" s="87"/>
    </row>
    <row r="710" spans="1:26" ht="25.5" customHeight="1" x14ac:dyDescent="0.3">
      <c r="A710" s="87"/>
      <c r="B710" s="87"/>
      <c r="C710" s="87"/>
      <c r="D710" s="87"/>
      <c r="E710" s="87"/>
      <c r="F710" s="87"/>
      <c r="G710" s="87"/>
      <c r="H710" s="87"/>
      <c r="I710" s="87"/>
      <c r="J710" s="87"/>
      <c r="K710" s="87"/>
      <c r="L710" s="87"/>
      <c r="M710" s="87"/>
      <c r="N710" s="87"/>
      <c r="O710" s="87"/>
      <c r="P710" s="87"/>
      <c r="Q710" s="87"/>
      <c r="R710" s="87"/>
      <c r="S710" s="87"/>
      <c r="T710" s="87"/>
      <c r="U710" s="87"/>
      <c r="V710" s="87"/>
      <c r="W710" s="87"/>
      <c r="X710" s="87"/>
      <c r="Y710" s="87"/>
      <c r="Z710" s="87"/>
    </row>
    <row r="711" spans="1:26" ht="25.5" customHeight="1" x14ac:dyDescent="0.3">
      <c r="A711" s="87"/>
      <c r="B711" s="87"/>
      <c r="C711" s="87"/>
      <c r="D711" s="87"/>
      <c r="E711" s="87"/>
      <c r="F711" s="87"/>
      <c r="G711" s="87"/>
      <c r="H711" s="87"/>
      <c r="I711" s="87"/>
      <c r="J711" s="87"/>
      <c r="K711" s="87"/>
      <c r="L711" s="87"/>
      <c r="M711" s="87"/>
      <c r="N711" s="87"/>
      <c r="O711" s="87"/>
      <c r="P711" s="87"/>
      <c r="Q711" s="87"/>
      <c r="R711" s="87"/>
      <c r="S711" s="87"/>
      <c r="T711" s="87"/>
      <c r="U711" s="87"/>
      <c r="V711" s="87"/>
      <c r="W711" s="87"/>
      <c r="X711" s="87"/>
      <c r="Y711" s="87"/>
      <c r="Z711" s="87"/>
    </row>
    <row r="712" spans="1:26" ht="25.5" customHeight="1" x14ac:dyDescent="0.3">
      <c r="A712" s="87"/>
      <c r="B712" s="87"/>
      <c r="C712" s="87"/>
      <c r="D712" s="87"/>
      <c r="E712" s="87"/>
      <c r="F712" s="87"/>
      <c r="G712" s="87"/>
      <c r="H712" s="87"/>
      <c r="I712" s="87"/>
      <c r="J712" s="87"/>
      <c r="K712" s="87"/>
      <c r="L712" s="87"/>
      <c r="M712" s="87"/>
      <c r="N712" s="87"/>
      <c r="O712" s="87"/>
      <c r="P712" s="87"/>
      <c r="Q712" s="87"/>
      <c r="R712" s="87"/>
      <c r="S712" s="87"/>
      <c r="T712" s="87"/>
      <c r="U712" s="87"/>
      <c r="V712" s="87"/>
      <c r="W712" s="87"/>
      <c r="X712" s="87"/>
      <c r="Y712" s="87"/>
      <c r="Z712" s="87"/>
    </row>
    <row r="713" spans="1:26" ht="25.5" customHeight="1" x14ac:dyDescent="0.3">
      <c r="A713" s="87"/>
      <c r="B713" s="87"/>
      <c r="C713" s="87"/>
      <c r="D713" s="87"/>
      <c r="E713" s="87"/>
      <c r="F713" s="87"/>
      <c r="G713" s="87"/>
      <c r="H713" s="87"/>
      <c r="I713" s="87"/>
      <c r="J713" s="87"/>
      <c r="K713" s="87"/>
      <c r="L713" s="87"/>
      <c r="M713" s="87"/>
      <c r="N713" s="87"/>
      <c r="O713" s="87"/>
      <c r="P713" s="87"/>
      <c r="Q713" s="87"/>
      <c r="R713" s="87"/>
      <c r="S713" s="87"/>
      <c r="T713" s="87"/>
      <c r="U713" s="87"/>
      <c r="V713" s="87"/>
      <c r="W713" s="87"/>
      <c r="X713" s="87"/>
      <c r="Y713" s="87"/>
      <c r="Z713" s="87"/>
    </row>
    <row r="714" spans="1:26" ht="25.5" customHeight="1" x14ac:dyDescent="0.3">
      <c r="A714" s="87"/>
      <c r="B714" s="87"/>
      <c r="C714" s="87"/>
      <c r="D714" s="87"/>
      <c r="E714" s="87"/>
      <c r="F714" s="87"/>
      <c r="G714" s="87"/>
      <c r="H714" s="87"/>
      <c r="I714" s="87"/>
      <c r="J714" s="87"/>
      <c r="K714" s="87"/>
      <c r="L714" s="87"/>
      <c r="M714" s="87"/>
      <c r="N714" s="87"/>
      <c r="O714" s="87"/>
      <c r="P714" s="87"/>
      <c r="Q714" s="87"/>
      <c r="R714" s="87"/>
      <c r="S714" s="87"/>
      <c r="T714" s="87"/>
      <c r="U714" s="87"/>
      <c r="V714" s="87"/>
      <c r="W714" s="87"/>
      <c r="X714" s="87"/>
      <c r="Y714" s="87"/>
      <c r="Z714" s="87"/>
    </row>
    <row r="715" spans="1:26" ht="25.5" customHeight="1" x14ac:dyDescent="0.3">
      <c r="A715" s="87"/>
      <c r="B715" s="87"/>
      <c r="C715" s="87"/>
      <c r="D715" s="87"/>
      <c r="E715" s="87"/>
      <c r="F715" s="87"/>
      <c r="G715" s="87"/>
      <c r="H715" s="87"/>
      <c r="I715" s="87"/>
      <c r="J715" s="87"/>
      <c r="K715" s="87"/>
      <c r="L715" s="87"/>
      <c r="M715" s="87"/>
      <c r="N715" s="87"/>
      <c r="O715" s="87"/>
      <c r="P715" s="87"/>
      <c r="Q715" s="87"/>
      <c r="R715" s="87"/>
      <c r="S715" s="87"/>
      <c r="T715" s="87"/>
      <c r="U715" s="87"/>
      <c r="V715" s="87"/>
      <c r="W715" s="87"/>
      <c r="X715" s="87"/>
      <c r="Y715" s="87"/>
      <c r="Z715" s="87"/>
    </row>
    <row r="716" spans="1:26" ht="25.5" customHeight="1" x14ac:dyDescent="0.3">
      <c r="A716" s="87"/>
      <c r="B716" s="87"/>
      <c r="C716" s="87"/>
      <c r="D716" s="87"/>
      <c r="E716" s="87"/>
      <c r="F716" s="87"/>
      <c r="G716" s="87"/>
      <c r="H716" s="87"/>
      <c r="I716" s="87"/>
      <c r="J716" s="87"/>
      <c r="K716" s="87"/>
      <c r="L716" s="87"/>
      <c r="M716" s="87"/>
      <c r="N716" s="87"/>
      <c r="O716" s="87"/>
      <c r="P716" s="87"/>
      <c r="Q716" s="87"/>
      <c r="R716" s="87"/>
      <c r="S716" s="87"/>
      <c r="T716" s="87"/>
      <c r="U716" s="87"/>
      <c r="V716" s="87"/>
      <c r="W716" s="87"/>
      <c r="X716" s="87"/>
      <c r="Y716" s="87"/>
      <c r="Z716" s="87"/>
    </row>
    <row r="717" spans="1:26" ht="25.5" customHeight="1" x14ac:dyDescent="0.3">
      <c r="A717" s="87"/>
      <c r="B717" s="87"/>
      <c r="C717" s="87"/>
      <c r="D717" s="87"/>
      <c r="E717" s="87"/>
      <c r="F717" s="87"/>
      <c r="G717" s="87"/>
      <c r="H717" s="87"/>
      <c r="I717" s="87"/>
      <c r="J717" s="87"/>
      <c r="K717" s="87"/>
      <c r="L717" s="87"/>
      <c r="M717" s="87"/>
      <c r="N717" s="87"/>
      <c r="O717" s="87"/>
      <c r="P717" s="87"/>
      <c r="Q717" s="87"/>
      <c r="R717" s="87"/>
      <c r="S717" s="87"/>
      <c r="T717" s="87"/>
      <c r="U717" s="87"/>
      <c r="V717" s="87"/>
      <c r="W717" s="87"/>
      <c r="X717" s="87"/>
      <c r="Y717" s="87"/>
      <c r="Z717" s="87"/>
    </row>
    <row r="718" spans="1:26" ht="25.5" customHeight="1" x14ac:dyDescent="0.3">
      <c r="A718" s="87"/>
      <c r="B718" s="87"/>
      <c r="C718" s="87"/>
      <c r="D718" s="87"/>
      <c r="E718" s="87"/>
      <c r="F718" s="87"/>
      <c r="G718" s="87"/>
      <c r="H718" s="87"/>
      <c r="I718" s="87"/>
      <c r="J718" s="87"/>
      <c r="K718" s="87"/>
      <c r="L718" s="87"/>
      <c r="M718" s="87"/>
      <c r="N718" s="87"/>
      <c r="O718" s="87"/>
      <c r="P718" s="87"/>
      <c r="Q718" s="87"/>
      <c r="R718" s="87"/>
      <c r="S718" s="87"/>
      <c r="T718" s="87"/>
      <c r="U718" s="87"/>
      <c r="V718" s="87"/>
      <c r="W718" s="87"/>
      <c r="X718" s="87"/>
      <c r="Y718" s="87"/>
      <c r="Z718" s="87"/>
    </row>
    <row r="719" spans="1:26" ht="25.5" customHeight="1" x14ac:dyDescent="0.3">
      <c r="A719" s="87"/>
      <c r="B719" s="87"/>
      <c r="C719" s="87"/>
      <c r="D719" s="87"/>
      <c r="E719" s="87"/>
      <c r="F719" s="87"/>
      <c r="G719" s="87"/>
      <c r="H719" s="87"/>
      <c r="I719" s="87"/>
      <c r="J719" s="87"/>
      <c r="K719" s="87"/>
      <c r="L719" s="87"/>
      <c r="M719" s="87"/>
      <c r="N719" s="87"/>
      <c r="O719" s="87"/>
      <c r="P719" s="87"/>
      <c r="Q719" s="87"/>
      <c r="R719" s="87"/>
      <c r="S719" s="87"/>
      <c r="T719" s="87"/>
      <c r="U719" s="87"/>
      <c r="V719" s="87"/>
      <c r="W719" s="87"/>
      <c r="X719" s="87"/>
      <c r="Y719" s="87"/>
      <c r="Z719" s="87"/>
    </row>
    <row r="720" spans="1:26" ht="25.5" customHeight="1" x14ac:dyDescent="0.3">
      <c r="A720" s="87"/>
      <c r="B720" s="87"/>
      <c r="C720" s="87"/>
      <c r="D720" s="87"/>
      <c r="E720" s="87"/>
      <c r="F720" s="87"/>
      <c r="G720" s="87"/>
      <c r="H720" s="87"/>
      <c r="I720" s="87"/>
      <c r="J720" s="87"/>
      <c r="K720" s="87"/>
      <c r="L720" s="87"/>
      <c r="M720" s="87"/>
      <c r="N720" s="87"/>
      <c r="O720" s="87"/>
      <c r="P720" s="87"/>
      <c r="Q720" s="87"/>
      <c r="R720" s="87"/>
      <c r="S720" s="87"/>
      <c r="T720" s="87"/>
      <c r="U720" s="87"/>
      <c r="V720" s="87"/>
      <c r="W720" s="87"/>
      <c r="X720" s="87"/>
      <c r="Y720" s="87"/>
      <c r="Z720" s="87"/>
    </row>
    <row r="721" spans="1:26" ht="25.5" customHeight="1" x14ac:dyDescent="0.3">
      <c r="A721" s="87"/>
      <c r="B721" s="87"/>
      <c r="C721" s="87"/>
      <c r="D721" s="87"/>
      <c r="E721" s="87"/>
      <c r="F721" s="87"/>
      <c r="G721" s="87"/>
      <c r="H721" s="87"/>
      <c r="I721" s="87"/>
      <c r="J721" s="87"/>
      <c r="K721" s="87"/>
      <c r="L721" s="87"/>
      <c r="M721" s="87"/>
      <c r="N721" s="87"/>
      <c r="O721" s="87"/>
      <c r="P721" s="87"/>
      <c r="Q721" s="87"/>
      <c r="R721" s="87"/>
      <c r="S721" s="87"/>
      <c r="T721" s="87"/>
      <c r="U721" s="87"/>
      <c r="V721" s="87"/>
      <c r="W721" s="87"/>
      <c r="X721" s="87"/>
      <c r="Y721" s="87"/>
      <c r="Z721" s="87"/>
    </row>
    <row r="722" spans="1:26" ht="25.5" customHeight="1" x14ac:dyDescent="0.3">
      <c r="A722" s="87"/>
      <c r="B722" s="87"/>
      <c r="C722" s="87"/>
      <c r="D722" s="87"/>
      <c r="E722" s="87"/>
      <c r="F722" s="87"/>
      <c r="G722" s="87"/>
      <c r="H722" s="87"/>
      <c r="I722" s="87"/>
      <c r="J722" s="87"/>
      <c r="K722" s="87"/>
      <c r="L722" s="87"/>
      <c r="M722" s="87"/>
      <c r="N722" s="87"/>
      <c r="O722" s="87"/>
      <c r="P722" s="87"/>
      <c r="Q722" s="87"/>
      <c r="R722" s="87"/>
      <c r="S722" s="87"/>
      <c r="T722" s="87"/>
      <c r="U722" s="87"/>
      <c r="V722" s="87"/>
      <c r="W722" s="87"/>
      <c r="X722" s="87"/>
      <c r="Y722" s="87"/>
      <c r="Z722" s="87"/>
    </row>
    <row r="723" spans="1:26" ht="25.5" customHeight="1" x14ac:dyDescent="0.3">
      <c r="A723" s="87"/>
      <c r="B723" s="87"/>
      <c r="C723" s="87"/>
      <c r="D723" s="87"/>
      <c r="E723" s="87"/>
      <c r="F723" s="87"/>
      <c r="G723" s="87"/>
      <c r="H723" s="87"/>
      <c r="I723" s="87"/>
      <c r="J723" s="87"/>
      <c r="K723" s="87"/>
      <c r="L723" s="87"/>
      <c r="M723" s="87"/>
      <c r="N723" s="87"/>
      <c r="O723" s="87"/>
      <c r="P723" s="87"/>
      <c r="Q723" s="87"/>
      <c r="R723" s="87"/>
      <c r="S723" s="87"/>
      <c r="T723" s="87"/>
      <c r="U723" s="87"/>
      <c r="V723" s="87"/>
      <c r="W723" s="87"/>
      <c r="X723" s="87"/>
      <c r="Y723" s="87"/>
      <c r="Z723" s="87"/>
    </row>
    <row r="724" spans="1:26" ht="25.5" customHeight="1" x14ac:dyDescent="0.3">
      <c r="A724" s="87"/>
      <c r="B724" s="87"/>
      <c r="C724" s="87"/>
      <c r="D724" s="87"/>
      <c r="E724" s="87"/>
      <c r="F724" s="87"/>
      <c r="G724" s="87"/>
      <c r="H724" s="87"/>
      <c r="I724" s="87"/>
      <c r="J724" s="87"/>
      <c r="K724" s="87"/>
      <c r="L724" s="87"/>
      <c r="M724" s="87"/>
      <c r="N724" s="87"/>
      <c r="O724" s="87"/>
      <c r="P724" s="87"/>
      <c r="Q724" s="87"/>
      <c r="R724" s="87"/>
      <c r="S724" s="87"/>
      <c r="T724" s="87"/>
      <c r="U724" s="87"/>
      <c r="V724" s="87"/>
      <c r="W724" s="87"/>
      <c r="X724" s="87"/>
      <c r="Y724" s="87"/>
      <c r="Z724" s="87"/>
    </row>
    <row r="725" spans="1:26" ht="25.5" customHeight="1" x14ac:dyDescent="0.3">
      <c r="A725" s="87"/>
      <c r="B725" s="87"/>
      <c r="C725" s="87"/>
      <c r="D725" s="87"/>
      <c r="E725" s="87"/>
      <c r="F725" s="87"/>
      <c r="G725" s="87"/>
      <c r="H725" s="87"/>
      <c r="I725" s="87"/>
      <c r="J725" s="87"/>
      <c r="K725" s="87"/>
      <c r="L725" s="87"/>
      <c r="M725" s="87"/>
      <c r="N725" s="87"/>
      <c r="O725" s="87"/>
      <c r="P725" s="87"/>
      <c r="Q725" s="87"/>
      <c r="R725" s="87"/>
      <c r="S725" s="87"/>
      <c r="T725" s="87"/>
      <c r="U725" s="87"/>
      <c r="V725" s="87"/>
      <c r="W725" s="87"/>
      <c r="X725" s="87"/>
      <c r="Y725" s="87"/>
      <c r="Z725" s="87"/>
    </row>
    <row r="726" spans="1:26" ht="25.5" customHeight="1" x14ac:dyDescent="0.3">
      <c r="A726" s="87"/>
      <c r="B726" s="87"/>
      <c r="C726" s="87"/>
      <c r="D726" s="87"/>
      <c r="E726" s="87"/>
      <c r="F726" s="87"/>
      <c r="G726" s="87"/>
      <c r="H726" s="87"/>
      <c r="I726" s="87"/>
      <c r="J726" s="87"/>
      <c r="K726" s="87"/>
      <c r="L726" s="87"/>
      <c r="M726" s="87"/>
      <c r="N726" s="87"/>
      <c r="O726" s="87"/>
      <c r="P726" s="87"/>
      <c r="Q726" s="87"/>
      <c r="R726" s="87"/>
      <c r="S726" s="87"/>
      <c r="T726" s="87"/>
      <c r="U726" s="87"/>
      <c r="V726" s="87"/>
      <c r="W726" s="87"/>
      <c r="X726" s="87"/>
      <c r="Y726" s="87"/>
      <c r="Z726" s="87"/>
    </row>
    <row r="727" spans="1:26" ht="25.5" customHeight="1" x14ac:dyDescent="0.3">
      <c r="A727" s="87"/>
      <c r="B727" s="87"/>
      <c r="C727" s="87"/>
      <c r="D727" s="87"/>
      <c r="E727" s="87"/>
      <c r="F727" s="87"/>
      <c r="G727" s="87"/>
      <c r="H727" s="87"/>
      <c r="I727" s="87"/>
      <c r="J727" s="87"/>
      <c r="K727" s="87"/>
      <c r="L727" s="87"/>
      <c r="M727" s="87"/>
      <c r="N727" s="87"/>
      <c r="O727" s="87"/>
      <c r="P727" s="87"/>
      <c r="Q727" s="87"/>
      <c r="R727" s="87"/>
      <c r="S727" s="87"/>
      <c r="T727" s="87"/>
      <c r="U727" s="87"/>
      <c r="V727" s="87"/>
      <c r="W727" s="87"/>
      <c r="X727" s="87"/>
      <c r="Y727" s="87"/>
      <c r="Z727" s="87"/>
    </row>
    <row r="728" spans="1:26" ht="25.5" customHeight="1" x14ac:dyDescent="0.3">
      <c r="A728" s="87"/>
      <c r="B728" s="87"/>
      <c r="C728" s="87"/>
      <c r="D728" s="87"/>
      <c r="E728" s="87"/>
      <c r="F728" s="87"/>
      <c r="G728" s="87"/>
      <c r="H728" s="87"/>
      <c r="I728" s="87"/>
      <c r="J728" s="87"/>
      <c r="K728" s="87"/>
      <c r="L728" s="87"/>
      <c r="M728" s="87"/>
      <c r="N728" s="87"/>
      <c r="O728" s="87"/>
      <c r="P728" s="87"/>
      <c r="Q728" s="87"/>
      <c r="R728" s="87"/>
      <c r="S728" s="87"/>
      <c r="T728" s="87"/>
      <c r="U728" s="87"/>
      <c r="V728" s="87"/>
      <c r="W728" s="87"/>
      <c r="X728" s="87"/>
      <c r="Y728" s="87"/>
      <c r="Z728" s="87"/>
    </row>
    <row r="729" spans="1:26" ht="25.5" customHeight="1" x14ac:dyDescent="0.3">
      <c r="A729" s="87"/>
      <c r="B729" s="87"/>
      <c r="C729" s="87"/>
      <c r="D729" s="87"/>
      <c r="E729" s="87"/>
      <c r="F729" s="87"/>
      <c r="G729" s="87"/>
      <c r="H729" s="87"/>
      <c r="I729" s="87"/>
      <c r="J729" s="87"/>
      <c r="K729" s="87"/>
      <c r="L729" s="87"/>
      <c r="M729" s="87"/>
      <c r="N729" s="87"/>
      <c r="O729" s="87"/>
      <c r="P729" s="87"/>
      <c r="Q729" s="87"/>
      <c r="R729" s="87"/>
      <c r="S729" s="87"/>
      <c r="T729" s="87"/>
      <c r="U729" s="87"/>
      <c r="V729" s="87"/>
      <c r="W729" s="87"/>
      <c r="X729" s="87"/>
      <c r="Y729" s="87"/>
      <c r="Z729" s="87"/>
    </row>
    <row r="730" spans="1:26" ht="25.5" customHeight="1" x14ac:dyDescent="0.3">
      <c r="A730" s="87"/>
      <c r="B730" s="87"/>
      <c r="C730" s="87"/>
      <c r="D730" s="87"/>
      <c r="E730" s="87"/>
      <c r="F730" s="87"/>
      <c r="G730" s="87"/>
      <c r="H730" s="87"/>
      <c r="I730" s="87"/>
      <c r="J730" s="87"/>
      <c r="K730" s="87"/>
      <c r="L730" s="87"/>
      <c r="M730" s="87"/>
      <c r="N730" s="87"/>
      <c r="O730" s="87"/>
      <c r="P730" s="87"/>
      <c r="Q730" s="87"/>
      <c r="R730" s="87"/>
      <c r="S730" s="87"/>
      <c r="T730" s="87"/>
      <c r="U730" s="87"/>
      <c r="V730" s="87"/>
      <c r="W730" s="87"/>
      <c r="X730" s="87"/>
      <c r="Y730" s="87"/>
      <c r="Z730" s="87"/>
    </row>
    <row r="731" spans="1:26" ht="25.5" customHeight="1" x14ac:dyDescent="0.3">
      <c r="A731" s="87"/>
      <c r="B731" s="87"/>
      <c r="C731" s="87"/>
      <c r="D731" s="87"/>
      <c r="E731" s="87"/>
      <c r="F731" s="87"/>
      <c r="G731" s="87"/>
      <c r="H731" s="87"/>
      <c r="I731" s="87"/>
      <c r="J731" s="87"/>
      <c r="K731" s="87"/>
      <c r="L731" s="87"/>
      <c r="M731" s="87"/>
      <c r="N731" s="87"/>
      <c r="O731" s="87"/>
      <c r="P731" s="87"/>
      <c r="Q731" s="87"/>
      <c r="R731" s="87"/>
      <c r="S731" s="87"/>
      <c r="T731" s="87"/>
      <c r="U731" s="87"/>
      <c r="V731" s="87"/>
      <c r="W731" s="87"/>
      <c r="X731" s="87"/>
      <c r="Y731" s="87"/>
      <c r="Z731" s="87"/>
    </row>
    <row r="732" spans="1:26" ht="25.5" customHeight="1" x14ac:dyDescent="0.3">
      <c r="A732" s="87"/>
      <c r="B732" s="87"/>
      <c r="C732" s="87"/>
      <c r="D732" s="87"/>
      <c r="E732" s="87"/>
      <c r="F732" s="87"/>
      <c r="G732" s="87"/>
      <c r="H732" s="87"/>
      <c r="I732" s="87"/>
      <c r="J732" s="87"/>
      <c r="K732" s="87"/>
      <c r="L732" s="87"/>
      <c r="M732" s="87"/>
      <c r="N732" s="87"/>
      <c r="O732" s="87"/>
      <c r="P732" s="87"/>
      <c r="Q732" s="87"/>
      <c r="R732" s="87"/>
      <c r="S732" s="87"/>
      <c r="T732" s="87"/>
      <c r="U732" s="87"/>
      <c r="V732" s="87"/>
      <c r="W732" s="87"/>
      <c r="X732" s="87"/>
      <c r="Y732" s="87"/>
      <c r="Z732" s="87"/>
    </row>
    <row r="733" spans="1:26" ht="25.5" customHeight="1" x14ac:dyDescent="0.3">
      <c r="A733" s="87"/>
      <c r="B733" s="87"/>
      <c r="C733" s="87"/>
      <c r="D733" s="87"/>
      <c r="E733" s="87"/>
      <c r="F733" s="87"/>
      <c r="G733" s="87"/>
      <c r="H733" s="87"/>
      <c r="I733" s="87"/>
      <c r="J733" s="87"/>
      <c r="K733" s="87"/>
      <c r="L733" s="87"/>
      <c r="M733" s="87"/>
      <c r="N733" s="87"/>
      <c r="O733" s="87"/>
      <c r="P733" s="87"/>
      <c r="Q733" s="87"/>
      <c r="R733" s="87"/>
      <c r="S733" s="87"/>
      <c r="T733" s="87"/>
      <c r="U733" s="87"/>
      <c r="V733" s="87"/>
      <c r="W733" s="87"/>
      <c r="X733" s="87"/>
      <c r="Y733" s="87"/>
      <c r="Z733" s="87"/>
    </row>
    <row r="734" spans="1:26" ht="25.5" customHeight="1" x14ac:dyDescent="0.3">
      <c r="A734" s="87"/>
      <c r="B734" s="87"/>
      <c r="C734" s="87"/>
      <c r="D734" s="87"/>
      <c r="E734" s="87"/>
      <c r="F734" s="87"/>
      <c r="G734" s="87"/>
      <c r="H734" s="87"/>
      <c r="I734" s="87"/>
      <c r="J734" s="87"/>
      <c r="K734" s="87"/>
      <c r="L734" s="87"/>
      <c r="M734" s="87"/>
      <c r="N734" s="87"/>
      <c r="O734" s="87"/>
      <c r="P734" s="87"/>
      <c r="Q734" s="87"/>
      <c r="R734" s="87"/>
      <c r="S734" s="87"/>
      <c r="T734" s="87"/>
      <c r="U734" s="87"/>
      <c r="V734" s="87"/>
      <c r="W734" s="87"/>
      <c r="X734" s="87"/>
      <c r="Y734" s="87"/>
      <c r="Z734" s="87"/>
    </row>
    <row r="735" spans="1:26" ht="25.5" customHeight="1" x14ac:dyDescent="0.3">
      <c r="A735" s="87"/>
      <c r="B735" s="87"/>
      <c r="C735" s="87"/>
      <c r="D735" s="87"/>
      <c r="E735" s="87"/>
      <c r="F735" s="87"/>
      <c r="G735" s="87"/>
      <c r="H735" s="87"/>
      <c r="I735" s="87"/>
      <c r="J735" s="87"/>
      <c r="K735" s="87"/>
      <c r="L735" s="87"/>
      <c r="M735" s="87"/>
      <c r="N735" s="87"/>
      <c r="O735" s="87"/>
      <c r="P735" s="87"/>
      <c r="Q735" s="87"/>
      <c r="R735" s="87"/>
      <c r="S735" s="87"/>
      <c r="T735" s="87"/>
      <c r="U735" s="87"/>
      <c r="V735" s="87"/>
      <c r="W735" s="87"/>
      <c r="X735" s="87"/>
      <c r="Y735" s="87"/>
      <c r="Z735" s="87"/>
    </row>
    <row r="736" spans="1:26" ht="25.5" customHeight="1" x14ac:dyDescent="0.3">
      <c r="A736" s="87"/>
      <c r="B736" s="87"/>
      <c r="C736" s="87"/>
      <c r="D736" s="87"/>
      <c r="E736" s="87"/>
      <c r="F736" s="87"/>
      <c r="G736" s="87"/>
      <c r="H736" s="87"/>
      <c r="I736" s="87"/>
      <c r="J736" s="87"/>
      <c r="K736" s="87"/>
      <c r="L736" s="87"/>
      <c r="M736" s="87"/>
      <c r="N736" s="87"/>
      <c r="O736" s="87"/>
      <c r="P736" s="87"/>
      <c r="Q736" s="87"/>
      <c r="R736" s="87"/>
      <c r="S736" s="87"/>
      <c r="T736" s="87"/>
      <c r="U736" s="87"/>
      <c r="V736" s="87"/>
      <c r="W736" s="87"/>
      <c r="X736" s="87"/>
      <c r="Y736" s="87"/>
      <c r="Z736" s="87"/>
    </row>
    <row r="737" spans="1:26" ht="25.5" customHeight="1" x14ac:dyDescent="0.3">
      <c r="A737" s="87"/>
      <c r="B737" s="87"/>
      <c r="C737" s="87"/>
      <c r="D737" s="87"/>
      <c r="E737" s="87"/>
      <c r="F737" s="87"/>
      <c r="G737" s="87"/>
      <c r="H737" s="87"/>
      <c r="I737" s="87"/>
      <c r="J737" s="87"/>
      <c r="K737" s="87"/>
      <c r="L737" s="87"/>
      <c r="M737" s="87"/>
      <c r="N737" s="87"/>
      <c r="O737" s="87"/>
      <c r="P737" s="87"/>
      <c r="Q737" s="87"/>
      <c r="R737" s="87"/>
      <c r="S737" s="87"/>
      <c r="T737" s="87"/>
      <c r="U737" s="87"/>
      <c r="V737" s="87"/>
      <c r="W737" s="87"/>
      <c r="X737" s="87"/>
      <c r="Y737" s="87"/>
      <c r="Z737" s="87"/>
    </row>
    <row r="738" spans="1:26" ht="25.5" customHeight="1" x14ac:dyDescent="0.3">
      <c r="A738" s="87"/>
      <c r="B738" s="87"/>
      <c r="C738" s="87"/>
      <c r="D738" s="87"/>
      <c r="E738" s="87"/>
      <c r="F738" s="87"/>
      <c r="G738" s="87"/>
      <c r="H738" s="87"/>
      <c r="I738" s="87"/>
      <c r="J738" s="87"/>
      <c r="K738" s="87"/>
      <c r="L738" s="87"/>
      <c r="M738" s="87"/>
      <c r="N738" s="87"/>
      <c r="O738" s="87"/>
      <c r="P738" s="87"/>
      <c r="Q738" s="87"/>
      <c r="R738" s="87"/>
      <c r="S738" s="87"/>
      <c r="T738" s="87"/>
      <c r="U738" s="87"/>
      <c r="V738" s="87"/>
      <c r="W738" s="87"/>
      <c r="X738" s="87"/>
      <c r="Y738" s="87"/>
      <c r="Z738" s="87"/>
    </row>
    <row r="739" spans="1:26" ht="25.5" customHeight="1" x14ac:dyDescent="0.3">
      <c r="A739" s="87"/>
      <c r="B739" s="87"/>
      <c r="C739" s="87"/>
      <c r="D739" s="87"/>
      <c r="E739" s="87"/>
      <c r="F739" s="87"/>
      <c r="G739" s="87"/>
      <c r="H739" s="87"/>
      <c r="I739" s="87"/>
      <c r="J739" s="87"/>
      <c r="K739" s="87"/>
      <c r="L739" s="87"/>
      <c r="M739" s="87"/>
      <c r="N739" s="87"/>
      <c r="O739" s="87"/>
      <c r="P739" s="87"/>
      <c r="Q739" s="87"/>
      <c r="R739" s="87"/>
      <c r="S739" s="87"/>
      <c r="T739" s="87"/>
      <c r="U739" s="87"/>
      <c r="V739" s="87"/>
      <c r="W739" s="87"/>
      <c r="X739" s="87"/>
      <c r="Y739" s="87"/>
      <c r="Z739" s="87"/>
    </row>
    <row r="740" spans="1:26" ht="25.5" customHeight="1" x14ac:dyDescent="0.3">
      <c r="A740" s="87"/>
      <c r="B740" s="87"/>
      <c r="C740" s="87"/>
      <c r="D740" s="87"/>
      <c r="E740" s="87"/>
      <c r="F740" s="87"/>
      <c r="G740" s="87"/>
      <c r="H740" s="87"/>
      <c r="I740" s="87"/>
      <c r="J740" s="87"/>
      <c r="K740" s="87"/>
      <c r="L740" s="87"/>
      <c r="M740" s="87"/>
      <c r="N740" s="87"/>
      <c r="O740" s="87"/>
      <c r="P740" s="87"/>
      <c r="Q740" s="87"/>
      <c r="R740" s="87"/>
      <c r="S740" s="87"/>
      <c r="T740" s="87"/>
      <c r="U740" s="87"/>
      <c r="V740" s="87"/>
      <c r="W740" s="87"/>
      <c r="X740" s="87"/>
      <c r="Y740" s="87"/>
      <c r="Z740" s="87"/>
    </row>
    <row r="741" spans="1:26" ht="25.5" customHeight="1" x14ac:dyDescent="0.3">
      <c r="A741" s="87"/>
      <c r="B741" s="87"/>
      <c r="C741" s="87"/>
      <c r="D741" s="87"/>
      <c r="E741" s="87"/>
      <c r="F741" s="87"/>
      <c r="G741" s="87"/>
      <c r="H741" s="87"/>
      <c r="I741" s="87"/>
      <c r="J741" s="87"/>
      <c r="K741" s="87"/>
      <c r="L741" s="87"/>
      <c r="M741" s="87"/>
      <c r="N741" s="87"/>
      <c r="O741" s="87"/>
      <c r="P741" s="87"/>
      <c r="Q741" s="87"/>
      <c r="R741" s="87"/>
      <c r="S741" s="87"/>
      <c r="T741" s="87"/>
      <c r="U741" s="87"/>
      <c r="V741" s="87"/>
      <c r="W741" s="87"/>
      <c r="X741" s="87"/>
      <c r="Y741" s="87"/>
      <c r="Z741" s="87"/>
    </row>
    <row r="742" spans="1:26" ht="25.5" customHeight="1" x14ac:dyDescent="0.3">
      <c r="A742" s="87"/>
      <c r="B742" s="87"/>
      <c r="C742" s="87"/>
      <c r="D742" s="87"/>
      <c r="E742" s="87"/>
      <c r="F742" s="87"/>
      <c r="G742" s="87"/>
      <c r="H742" s="87"/>
      <c r="I742" s="87"/>
      <c r="J742" s="87"/>
      <c r="K742" s="87"/>
      <c r="L742" s="87"/>
      <c r="M742" s="87"/>
      <c r="N742" s="87"/>
      <c r="O742" s="87"/>
      <c r="P742" s="87"/>
      <c r="Q742" s="87"/>
      <c r="R742" s="87"/>
      <c r="S742" s="87"/>
      <c r="T742" s="87"/>
      <c r="U742" s="87"/>
      <c r="V742" s="87"/>
      <c r="W742" s="87"/>
      <c r="X742" s="87"/>
      <c r="Y742" s="87"/>
      <c r="Z742" s="87"/>
    </row>
    <row r="743" spans="1:26" ht="25.5" customHeight="1" x14ac:dyDescent="0.3">
      <c r="A743" s="87"/>
      <c r="B743" s="87"/>
      <c r="C743" s="87"/>
      <c r="D743" s="87"/>
      <c r="E743" s="87"/>
      <c r="F743" s="87"/>
      <c r="G743" s="87"/>
      <c r="H743" s="87"/>
      <c r="I743" s="87"/>
      <c r="J743" s="87"/>
      <c r="K743" s="87"/>
      <c r="L743" s="87"/>
      <c r="M743" s="87"/>
      <c r="N743" s="87"/>
      <c r="O743" s="87"/>
      <c r="P743" s="87"/>
      <c r="Q743" s="87"/>
      <c r="R743" s="87"/>
      <c r="S743" s="87"/>
      <c r="T743" s="87"/>
      <c r="U743" s="87"/>
      <c r="V743" s="87"/>
      <c r="W743" s="87"/>
      <c r="X743" s="87"/>
      <c r="Y743" s="87"/>
      <c r="Z743" s="87"/>
    </row>
    <row r="744" spans="1:26" ht="25.5" customHeight="1" x14ac:dyDescent="0.3">
      <c r="A744" s="87"/>
      <c r="B744" s="87"/>
      <c r="C744" s="87"/>
      <c r="D744" s="87"/>
      <c r="E744" s="87"/>
      <c r="F744" s="87"/>
      <c r="G744" s="87"/>
      <c r="H744" s="87"/>
      <c r="I744" s="87"/>
      <c r="J744" s="87"/>
      <c r="K744" s="87"/>
      <c r="L744" s="87"/>
      <c r="M744" s="87"/>
      <c r="N744" s="87"/>
      <c r="O744" s="87"/>
      <c r="P744" s="87"/>
      <c r="Q744" s="87"/>
      <c r="R744" s="87"/>
      <c r="S744" s="87"/>
      <c r="T744" s="87"/>
      <c r="U744" s="87"/>
      <c r="V744" s="87"/>
      <c r="W744" s="87"/>
      <c r="X744" s="87"/>
      <c r="Y744" s="87"/>
      <c r="Z744" s="87"/>
    </row>
    <row r="745" spans="1:26" ht="25.5" customHeight="1" x14ac:dyDescent="0.3">
      <c r="A745" s="87"/>
      <c r="B745" s="87"/>
      <c r="C745" s="87"/>
      <c r="D745" s="87"/>
      <c r="E745" s="87"/>
      <c r="F745" s="87"/>
      <c r="G745" s="87"/>
      <c r="H745" s="87"/>
      <c r="I745" s="87"/>
      <c r="J745" s="87"/>
      <c r="K745" s="87"/>
      <c r="L745" s="87"/>
      <c r="M745" s="87"/>
      <c r="N745" s="87"/>
      <c r="O745" s="87"/>
      <c r="P745" s="87"/>
      <c r="Q745" s="87"/>
      <c r="R745" s="87"/>
      <c r="S745" s="87"/>
      <c r="T745" s="87"/>
      <c r="U745" s="87"/>
      <c r="V745" s="87"/>
      <c r="W745" s="87"/>
      <c r="X745" s="87"/>
      <c r="Y745" s="87"/>
      <c r="Z745" s="87"/>
    </row>
    <row r="746" spans="1:26" ht="25.5" customHeight="1" x14ac:dyDescent="0.3">
      <c r="A746" s="87"/>
      <c r="B746" s="87"/>
      <c r="C746" s="87"/>
      <c r="D746" s="87"/>
      <c r="E746" s="87"/>
      <c r="F746" s="87"/>
      <c r="G746" s="87"/>
      <c r="H746" s="87"/>
      <c r="I746" s="87"/>
      <c r="J746" s="87"/>
      <c r="K746" s="87"/>
      <c r="L746" s="87"/>
      <c r="M746" s="87"/>
      <c r="N746" s="87"/>
      <c r="O746" s="87"/>
      <c r="P746" s="87"/>
      <c r="Q746" s="87"/>
      <c r="R746" s="87"/>
      <c r="S746" s="87"/>
      <c r="T746" s="87"/>
      <c r="U746" s="87"/>
      <c r="V746" s="87"/>
      <c r="W746" s="87"/>
      <c r="X746" s="87"/>
      <c r="Y746" s="87"/>
      <c r="Z746" s="87"/>
    </row>
    <row r="747" spans="1:26" ht="25.5" customHeight="1" x14ac:dyDescent="0.3">
      <c r="A747" s="87"/>
      <c r="B747" s="87"/>
      <c r="C747" s="87"/>
      <c r="D747" s="87"/>
      <c r="E747" s="87"/>
      <c r="F747" s="87"/>
      <c r="G747" s="87"/>
      <c r="H747" s="87"/>
      <c r="I747" s="87"/>
      <c r="J747" s="87"/>
      <c r="K747" s="87"/>
      <c r="L747" s="87"/>
      <c r="M747" s="87"/>
      <c r="N747" s="87"/>
      <c r="O747" s="87"/>
      <c r="P747" s="87"/>
      <c r="Q747" s="87"/>
      <c r="R747" s="87"/>
      <c r="S747" s="87"/>
      <c r="T747" s="87"/>
      <c r="U747" s="87"/>
      <c r="V747" s="87"/>
      <c r="W747" s="87"/>
      <c r="X747" s="87"/>
      <c r="Y747" s="87"/>
      <c r="Z747" s="87"/>
    </row>
    <row r="748" spans="1:26" ht="25.5" customHeight="1" x14ac:dyDescent="0.3">
      <c r="A748" s="87"/>
      <c r="B748" s="87"/>
      <c r="C748" s="87"/>
      <c r="D748" s="87"/>
      <c r="E748" s="87"/>
      <c r="F748" s="87"/>
      <c r="G748" s="87"/>
      <c r="H748" s="87"/>
      <c r="I748" s="87"/>
      <c r="J748" s="87"/>
      <c r="K748" s="87"/>
      <c r="L748" s="87"/>
      <c r="M748" s="87"/>
      <c r="N748" s="87"/>
      <c r="O748" s="87"/>
      <c r="P748" s="87"/>
      <c r="Q748" s="87"/>
      <c r="R748" s="87"/>
      <c r="S748" s="87"/>
      <c r="T748" s="87"/>
      <c r="U748" s="87"/>
      <c r="V748" s="87"/>
      <c r="W748" s="87"/>
      <c r="X748" s="87"/>
      <c r="Y748" s="87"/>
      <c r="Z748" s="87"/>
    </row>
    <row r="749" spans="1:26" ht="25.5" customHeight="1" x14ac:dyDescent="0.3">
      <c r="A749" s="87"/>
      <c r="B749" s="87"/>
      <c r="C749" s="87"/>
      <c r="D749" s="87"/>
      <c r="E749" s="87"/>
      <c r="F749" s="87"/>
      <c r="G749" s="87"/>
      <c r="H749" s="87"/>
      <c r="I749" s="87"/>
      <c r="J749" s="87"/>
      <c r="K749" s="87"/>
      <c r="L749" s="87"/>
      <c r="M749" s="87"/>
      <c r="N749" s="87"/>
      <c r="O749" s="87"/>
      <c r="P749" s="87"/>
      <c r="Q749" s="87"/>
      <c r="R749" s="87"/>
      <c r="S749" s="87"/>
      <c r="T749" s="87"/>
      <c r="U749" s="87"/>
      <c r="V749" s="87"/>
      <c r="W749" s="87"/>
      <c r="X749" s="87"/>
      <c r="Y749" s="87"/>
      <c r="Z749" s="87"/>
    </row>
    <row r="750" spans="1:26" ht="25.5" customHeight="1" x14ac:dyDescent="0.3">
      <c r="A750" s="87"/>
      <c r="B750" s="87"/>
      <c r="C750" s="87"/>
      <c r="D750" s="87"/>
      <c r="E750" s="87"/>
      <c r="F750" s="87"/>
      <c r="G750" s="87"/>
      <c r="H750" s="87"/>
      <c r="I750" s="87"/>
      <c r="J750" s="87"/>
      <c r="K750" s="87"/>
      <c r="L750" s="87"/>
      <c r="M750" s="87"/>
      <c r="N750" s="87"/>
      <c r="O750" s="87"/>
      <c r="P750" s="87"/>
      <c r="Q750" s="87"/>
      <c r="R750" s="87"/>
      <c r="S750" s="87"/>
      <c r="T750" s="87"/>
      <c r="U750" s="87"/>
      <c r="V750" s="87"/>
      <c r="W750" s="87"/>
      <c r="X750" s="87"/>
      <c r="Y750" s="87"/>
      <c r="Z750" s="87"/>
    </row>
    <row r="751" spans="1:26" ht="25.5" customHeight="1" x14ac:dyDescent="0.3">
      <c r="A751" s="87"/>
      <c r="B751" s="87"/>
      <c r="C751" s="87"/>
      <c r="D751" s="87"/>
      <c r="E751" s="87"/>
      <c r="F751" s="87"/>
      <c r="G751" s="87"/>
      <c r="H751" s="87"/>
      <c r="I751" s="87"/>
      <c r="J751" s="87"/>
      <c r="K751" s="87"/>
      <c r="L751" s="87"/>
      <c r="M751" s="87"/>
      <c r="N751" s="87"/>
      <c r="O751" s="87"/>
      <c r="P751" s="87"/>
      <c r="Q751" s="87"/>
      <c r="R751" s="87"/>
      <c r="S751" s="87"/>
      <c r="T751" s="87"/>
      <c r="U751" s="87"/>
      <c r="V751" s="87"/>
      <c r="W751" s="87"/>
      <c r="X751" s="87"/>
      <c r="Y751" s="87"/>
      <c r="Z751" s="87"/>
    </row>
    <row r="752" spans="1:26" ht="25.5" customHeight="1" x14ac:dyDescent="0.3">
      <c r="A752" s="87"/>
      <c r="B752" s="87"/>
      <c r="C752" s="87"/>
      <c r="D752" s="87"/>
      <c r="E752" s="87"/>
      <c r="F752" s="87"/>
      <c r="G752" s="87"/>
      <c r="H752" s="87"/>
      <c r="I752" s="87"/>
      <c r="J752" s="87"/>
      <c r="K752" s="87"/>
      <c r="L752" s="87"/>
      <c r="M752" s="87"/>
      <c r="N752" s="87"/>
      <c r="O752" s="87"/>
      <c r="P752" s="87"/>
      <c r="Q752" s="87"/>
      <c r="R752" s="87"/>
      <c r="S752" s="87"/>
      <c r="T752" s="87"/>
      <c r="U752" s="87"/>
      <c r="V752" s="87"/>
      <c r="W752" s="87"/>
      <c r="X752" s="87"/>
      <c r="Y752" s="87"/>
      <c r="Z752" s="87"/>
    </row>
    <row r="753" spans="1:26" ht="25.5" customHeight="1" x14ac:dyDescent="0.3">
      <c r="A753" s="87"/>
      <c r="B753" s="87"/>
      <c r="C753" s="87"/>
      <c r="D753" s="87"/>
      <c r="E753" s="87"/>
      <c r="F753" s="87"/>
      <c r="G753" s="87"/>
      <c r="H753" s="87"/>
      <c r="I753" s="87"/>
      <c r="J753" s="87"/>
      <c r="K753" s="87"/>
      <c r="L753" s="87"/>
      <c r="M753" s="87"/>
      <c r="N753" s="87"/>
      <c r="O753" s="87"/>
      <c r="P753" s="87"/>
      <c r="Q753" s="87"/>
      <c r="R753" s="87"/>
      <c r="S753" s="87"/>
      <c r="T753" s="87"/>
      <c r="U753" s="87"/>
      <c r="V753" s="87"/>
      <c r="W753" s="87"/>
      <c r="X753" s="87"/>
      <c r="Y753" s="87"/>
      <c r="Z753" s="87"/>
    </row>
    <row r="754" spans="1:26" ht="25.5" customHeight="1" x14ac:dyDescent="0.3">
      <c r="A754" s="87"/>
      <c r="B754" s="87"/>
      <c r="C754" s="87"/>
      <c r="D754" s="87"/>
      <c r="E754" s="87"/>
      <c r="F754" s="87"/>
      <c r="G754" s="87"/>
      <c r="H754" s="87"/>
      <c r="I754" s="87"/>
      <c r="J754" s="87"/>
      <c r="K754" s="87"/>
      <c r="L754" s="87"/>
      <c r="M754" s="87"/>
      <c r="N754" s="87"/>
      <c r="O754" s="87"/>
      <c r="P754" s="87"/>
      <c r="Q754" s="87"/>
      <c r="R754" s="87"/>
      <c r="S754" s="87"/>
      <c r="T754" s="87"/>
      <c r="U754" s="87"/>
      <c r="V754" s="87"/>
      <c r="W754" s="87"/>
      <c r="X754" s="87"/>
      <c r="Y754" s="87"/>
      <c r="Z754" s="87"/>
    </row>
    <row r="755" spans="1:26" ht="25.5" customHeight="1" x14ac:dyDescent="0.3">
      <c r="A755" s="87"/>
      <c r="B755" s="87"/>
      <c r="C755" s="87"/>
      <c r="D755" s="87"/>
      <c r="E755" s="87"/>
      <c r="F755" s="87"/>
      <c r="G755" s="87"/>
      <c r="H755" s="87"/>
      <c r="I755" s="87"/>
      <c r="J755" s="87"/>
      <c r="K755" s="87"/>
      <c r="L755" s="87"/>
      <c r="M755" s="87"/>
      <c r="N755" s="87"/>
      <c r="O755" s="87"/>
      <c r="P755" s="87"/>
      <c r="Q755" s="87"/>
      <c r="R755" s="87"/>
      <c r="S755" s="87"/>
      <c r="T755" s="87"/>
      <c r="U755" s="87"/>
      <c r="V755" s="87"/>
      <c r="W755" s="87"/>
      <c r="X755" s="87"/>
      <c r="Y755" s="87"/>
      <c r="Z755" s="87"/>
    </row>
    <row r="756" spans="1:26" ht="25.5" customHeight="1" x14ac:dyDescent="0.3">
      <c r="A756" s="87"/>
      <c r="B756" s="87"/>
      <c r="C756" s="87"/>
      <c r="D756" s="87"/>
      <c r="E756" s="87"/>
      <c r="F756" s="87"/>
      <c r="G756" s="87"/>
      <c r="H756" s="87"/>
      <c r="I756" s="87"/>
      <c r="J756" s="87"/>
      <c r="K756" s="87"/>
      <c r="L756" s="87"/>
      <c r="M756" s="87"/>
      <c r="N756" s="87"/>
      <c r="O756" s="87"/>
      <c r="P756" s="87"/>
      <c r="Q756" s="87"/>
      <c r="R756" s="87"/>
      <c r="S756" s="87"/>
      <c r="T756" s="87"/>
      <c r="U756" s="87"/>
      <c r="V756" s="87"/>
      <c r="W756" s="87"/>
      <c r="X756" s="87"/>
      <c r="Y756" s="87"/>
      <c r="Z756" s="87"/>
    </row>
    <row r="757" spans="1:26" ht="25.5" customHeight="1" x14ac:dyDescent="0.3">
      <c r="A757" s="87"/>
      <c r="B757" s="87"/>
      <c r="C757" s="87"/>
      <c r="D757" s="87"/>
      <c r="E757" s="87"/>
      <c r="F757" s="87"/>
      <c r="G757" s="87"/>
      <c r="H757" s="87"/>
      <c r="I757" s="87"/>
      <c r="J757" s="87"/>
      <c r="K757" s="87"/>
      <c r="L757" s="87"/>
      <c r="M757" s="87"/>
      <c r="N757" s="87"/>
      <c r="O757" s="87"/>
      <c r="P757" s="87"/>
      <c r="Q757" s="87"/>
      <c r="R757" s="87"/>
      <c r="S757" s="87"/>
      <c r="T757" s="87"/>
      <c r="U757" s="87"/>
      <c r="V757" s="87"/>
      <c r="W757" s="87"/>
      <c r="X757" s="87"/>
      <c r="Y757" s="87"/>
      <c r="Z757" s="87"/>
    </row>
    <row r="758" spans="1:26" ht="25.5" customHeight="1" x14ac:dyDescent="0.3">
      <c r="A758" s="87"/>
      <c r="B758" s="87"/>
      <c r="C758" s="87"/>
      <c r="D758" s="87"/>
      <c r="E758" s="87"/>
      <c r="F758" s="87"/>
      <c r="G758" s="87"/>
      <c r="H758" s="87"/>
      <c r="I758" s="87"/>
      <c r="J758" s="87"/>
      <c r="K758" s="87"/>
      <c r="L758" s="87"/>
      <c r="M758" s="87"/>
      <c r="N758" s="87"/>
      <c r="O758" s="87"/>
      <c r="P758" s="87"/>
      <c r="Q758" s="87"/>
      <c r="R758" s="87"/>
      <c r="S758" s="87"/>
      <c r="T758" s="87"/>
      <c r="U758" s="87"/>
      <c r="V758" s="87"/>
      <c r="W758" s="87"/>
      <c r="X758" s="87"/>
      <c r="Y758" s="87"/>
      <c r="Z758" s="87"/>
    </row>
    <row r="759" spans="1:26" ht="25.5" customHeight="1" x14ac:dyDescent="0.3">
      <c r="A759" s="87"/>
      <c r="B759" s="87"/>
      <c r="C759" s="87"/>
      <c r="D759" s="87"/>
      <c r="E759" s="87"/>
      <c r="F759" s="87"/>
      <c r="G759" s="87"/>
      <c r="H759" s="87"/>
      <c r="I759" s="87"/>
      <c r="J759" s="87"/>
      <c r="K759" s="87"/>
      <c r="L759" s="87"/>
      <c r="M759" s="87"/>
      <c r="N759" s="87"/>
      <c r="O759" s="87"/>
      <c r="P759" s="87"/>
      <c r="Q759" s="87"/>
      <c r="R759" s="87"/>
      <c r="S759" s="87"/>
      <c r="T759" s="87"/>
      <c r="U759" s="87"/>
      <c r="V759" s="87"/>
      <c r="W759" s="87"/>
      <c r="X759" s="87"/>
      <c r="Y759" s="87"/>
      <c r="Z759" s="87"/>
    </row>
    <row r="760" spans="1:26" ht="25.5" customHeight="1" x14ac:dyDescent="0.3">
      <c r="A760" s="87"/>
      <c r="B760" s="87"/>
      <c r="C760" s="87"/>
      <c r="D760" s="87"/>
      <c r="E760" s="87"/>
      <c r="F760" s="87"/>
      <c r="G760" s="87"/>
      <c r="H760" s="87"/>
      <c r="I760" s="87"/>
      <c r="J760" s="87"/>
      <c r="K760" s="87"/>
      <c r="L760" s="87"/>
      <c r="M760" s="87"/>
      <c r="N760" s="87"/>
      <c r="O760" s="87"/>
      <c r="P760" s="87"/>
      <c r="Q760" s="87"/>
      <c r="R760" s="87"/>
      <c r="S760" s="87"/>
      <c r="T760" s="87"/>
      <c r="U760" s="87"/>
      <c r="V760" s="87"/>
      <c r="W760" s="87"/>
      <c r="X760" s="87"/>
      <c r="Y760" s="87"/>
      <c r="Z760" s="87"/>
    </row>
    <row r="761" spans="1:26" ht="25.5" customHeight="1" x14ac:dyDescent="0.3">
      <c r="A761" s="87"/>
      <c r="B761" s="87"/>
      <c r="C761" s="87"/>
      <c r="D761" s="87"/>
      <c r="E761" s="87"/>
      <c r="F761" s="87"/>
      <c r="G761" s="87"/>
      <c r="H761" s="87"/>
      <c r="I761" s="87"/>
      <c r="J761" s="87"/>
      <c r="K761" s="87"/>
      <c r="L761" s="87"/>
      <c r="M761" s="87"/>
      <c r="N761" s="87"/>
      <c r="O761" s="87"/>
      <c r="P761" s="87"/>
      <c r="Q761" s="87"/>
      <c r="R761" s="87"/>
      <c r="S761" s="87"/>
      <c r="T761" s="87"/>
      <c r="U761" s="87"/>
      <c r="V761" s="87"/>
      <c r="W761" s="87"/>
      <c r="X761" s="87"/>
      <c r="Y761" s="87"/>
      <c r="Z761" s="87"/>
    </row>
    <row r="762" spans="1:26" ht="25.5" customHeight="1" x14ac:dyDescent="0.3">
      <c r="A762" s="87"/>
      <c r="B762" s="87"/>
      <c r="C762" s="87"/>
      <c r="D762" s="87"/>
      <c r="E762" s="87"/>
      <c r="F762" s="87"/>
      <c r="G762" s="87"/>
      <c r="H762" s="87"/>
      <c r="I762" s="87"/>
      <c r="J762" s="87"/>
      <c r="K762" s="87"/>
      <c r="L762" s="87"/>
      <c r="M762" s="87"/>
      <c r="N762" s="87"/>
      <c r="O762" s="87"/>
      <c r="P762" s="87"/>
      <c r="Q762" s="87"/>
      <c r="R762" s="87"/>
      <c r="S762" s="87"/>
      <c r="T762" s="87"/>
      <c r="U762" s="87"/>
      <c r="V762" s="87"/>
      <c r="W762" s="87"/>
      <c r="X762" s="87"/>
      <c r="Y762" s="87"/>
      <c r="Z762" s="87"/>
    </row>
    <row r="763" spans="1:26" ht="25.5" customHeight="1" x14ac:dyDescent="0.3">
      <c r="A763" s="87"/>
      <c r="B763" s="87"/>
      <c r="C763" s="87"/>
      <c r="D763" s="87"/>
      <c r="E763" s="87"/>
      <c r="F763" s="87"/>
      <c r="G763" s="87"/>
      <c r="H763" s="87"/>
      <c r="I763" s="87"/>
      <c r="J763" s="87"/>
      <c r="K763" s="87"/>
      <c r="L763" s="87"/>
      <c r="M763" s="87"/>
      <c r="N763" s="87"/>
      <c r="O763" s="87"/>
      <c r="P763" s="87"/>
      <c r="Q763" s="87"/>
      <c r="R763" s="87"/>
      <c r="S763" s="87"/>
      <c r="T763" s="87"/>
      <c r="U763" s="87"/>
      <c r="V763" s="87"/>
      <c r="W763" s="87"/>
      <c r="X763" s="87"/>
      <c r="Y763" s="87"/>
      <c r="Z763" s="87"/>
    </row>
    <row r="764" spans="1:26" ht="25.5" customHeight="1" x14ac:dyDescent="0.3">
      <c r="A764" s="87"/>
      <c r="B764" s="87"/>
      <c r="C764" s="87"/>
      <c r="D764" s="87"/>
      <c r="E764" s="87"/>
      <c r="F764" s="87"/>
      <c r="G764" s="87"/>
      <c r="H764" s="87"/>
      <c r="I764" s="87"/>
      <c r="J764" s="87"/>
      <c r="K764" s="87"/>
      <c r="L764" s="87"/>
      <c r="M764" s="87"/>
      <c r="N764" s="87"/>
      <c r="O764" s="87"/>
      <c r="P764" s="87"/>
      <c r="Q764" s="87"/>
      <c r="R764" s="87"/>
      <c r="S764" s="87"/>
      <c r="T764" s="87"/>
      <c r="U764" s="87"/>
      <c r="V764" s="87"/>
      <c r="W764" s="87"/>
      <c r="X764" s="87"/>
      <c r="Y764" s="87"/>
      <c r="Z764" s="87"/>
    </row>
    <row r="765" spans="1:26" ht="25.5" customHeight="1" x14ac:dyDescent="0.3">
      <c r="A765" s="87"/>
      <c r="B765" s="87"/>
      <c r="C765" s="87"/>
      <c r="D765" s="87"/>
      <c r="E765" s="87"/>
      <c r="F765" s="87"/>
      <c r="G765" s="87"/>
      <c r="H765" s="87"/>
      <c r="I765" s="87"/>
      <c r="J765" s="87"/>
      <c r="K765" s="87"/>
      <c r="L765" s="87"/>
      <c r="M765" s="87"/>
      <c r="N765" s="87"/>
      <c r="O765" s="87"/>
      <c r="P765" s="87"/>
      <c r="Q765" s="87"/>
      <c r="R765" s="87"/>
      <c r="S765" s="87"/>
      <c r="T765" s="87"/>
      <c r="U765" s="87"/>
      <c r="V765" s="87"/>
      <c r="W765" s="87"/>
      <c r="X765" s="87"/>
      <c r="Y765" s="87"/>
      <c r="Z765" s="87"/>
    </row>
    <row r="766" spans="1:26" ht="25.5" customHeight="1" x14ac:dyDescent="0.3">
      <c r="A766" s="87"/>
      <c r="B766" s="87"/>
      <c r="C766" s="87"/>
      <c r="D766" s="87"/>
      <c r="E766" s="87"/>
      <c r="F766" s="87"/>
      <c r="G766" s="87"/>
      <c r="H766" s="87"/>
      <c r="I766" s="87"/>
      <c r="J766" s="87"/>
      <c r="K766" s="87"/>
      <c r="L766" s="87"/>
      <c r="M766" s="87"/>
      <c r="N766" s="87"/>
      <c r="O766" s="87"/>
      <c r="P766" s="87"/>
      <c r="Q766" s="87"/>
      <c r="R766" s="87"/>
      <c r="S766" s="87"/>
      <c r="T766" s="87"/>
      <c r="U766" s="87"/>
      <c r="V766" s="87"/>
      <c r="W766" s="87"/>
      <c r="X766" s="87"/>
      <c r="Y766" s="87"/>
      <c r="Z766" s="87"/>
    </row>
    <row r="767" spans="1:26" ht="25.5" customHeight="1" x14ac:dyDescent="0.3">
      <c r="A767" s="87"/>
      <c r="B767" s="87"/>
      <c r="C767" s="87"/>
      <c r="D767" s="87"/>
      <c r="E767" s="87"/>
      <c r="F767" s="87"/>
      <c r="G767" s="87"/>
      <c r="H767" s="87"/>
      <c r="I767" s="87"/>
      <c r="J767" s="87"/>
      <c r="K767" s="87"/>
      <c r="L767" s="87"/>
      <c r="M767" s="87"/>
      <c r="N767" s="87"/>
      <c r="O767" s="87"/>
      <c r="P767" s="87"/>
      <c r="Q767" s="87"/>
      <c r="R767" s="87"/>
      <c r="S767" s="87"/>
      <c r="T767" s="87"/>
      <c r="U767" s="87"/>
      <c r="V767" s="87"/>
      <c r="W767" s="87"/>
      <c r="X767" s="87"/>
      <c r="Y767" s="87"/>
      <c r="Z767" s="87"/>
    </row>
    <row r="768" spans="1:26" ht="25.5" customHeight="1" x14ac:dyDescent="0.3">
      <c r="A768" s="87"/>
      <c r="B768" s="87"/>
      <c r="C768" s="87"/>
      <c r="D768" s="87"/>
      <c r="E768" s="87"/>
      <c r="F768" s="87"/>
      <c r="G768" s="87"/>
      <c r="H768" s="87"/>
      <c r="I768" s="87"/>
      <c r="J768" s="87"/>
      <c r="K768" s="87"/>
      <c r="L768" s="87"/>
      <c r="M768" s="87"/>
      <c r="N768" s="87"/>
      <c r="O768" s="87"/>
      <c r="P768" s="87"/>
      <c r="Q768" s="87"/>
      <c r="R768" s="87"/>
      <c r="S768" s="87"/>
      <c r="T768" s="87"/>
      <c r="U768" s="87"/>
      <c r="V768" s="87"/>
      <c r="W768" s="87"/>
      <c r="X768" s="87"/>
      <c r="Y768" s="87"/>
      <c r="Z768" s="87"/>
    </row>
    <row r="769" spans="1:26" ht="25.5" customHeight="1" x14ac:dyDescent="0.3">
      <c r="A769" s="87"/>
      <c r="B769" s="87"/>
      <c r="C769" s="87"/>
      <c r="D769" s="87"/>
      <c r="E769" s="87"/>
      <c r="F769" s="87"/>
      <c r="G769" s="87"/>
      <c r="H769" s="87"/>
      <c r="I769" s="87"/>
      <c r="J769" s="87"/>
      <c r="K769" s="87"/>
      <c r="L769" s="87"/>
      <c r="M769" s="87"/>
      <c r="N769" s="87"/>
      <c r="O769" s="87"/>
      <c r="P769" s="87"/>
      <c r="Q769" s="87"/>
      <c r="R769" s="87"/>
      <c r="S769" s="87"/>
      <c r="T769" s="87"/>
      <c r="U769" s="87"/>
      <c r="V769" s="87"/>
      <c r="W769" s="87"/>
      <c r="X769" s="87"/>
      <c r="Y769" s="87"/>
      <c r="Z769" s="87"/>
    </row>
    <row r="770" spans="1:26" ht="25.5" customHeight="1" x14ac:dyDescent="0.3">
      <c r="A770" s="87"/>
      <c r="B770" s="87"/>
      <c r="C770" s="87"/>
      <c r="D770" s="87"/>
      <c r="E770" s="87"/>
      <c r="F770" s="87"/>
      <c r="G770" s="87"/>
      <c r="H770" s="87"/>
      <c r="I770" s="87"/>
      <c r="J770" s="87"/>
      <c r="K770" s="87"/>
      <c r="L770" s="87"/>
      <c r="M770" s="87"/>
      <c r="N770" s="87"/>
      <c r="O770" s="87"/>
      <c r="P770" s="87"/>
      <c r="Q770" s="87"/>
      <c r="R770" s="87"/>
      <c r="S770" s="87"/>
      <c r="T770" s="87"/>
      <c r="U770" s="87"/>
      <c r="V770" s="87"/>
      <c r="W770" s="87"/>
      <c r="X770" s="87"/>
      <c r="Y770" s="87"/>
      <c r="Z770" s="87"/>
    </row>
    <row r="771" spans="1:26" ht="25.5" customHeight="1" x14ac:dyDescent="0.3">
      <c r="A771" s="87"/>
      <c r="B771" s="87"/>
      <c r="C771" s="87"/>
      <c r="D771" s="87"/>
      <c r="E771" s="87"/>
      <c r="F771" s="87"/>
      <c r="G771" s="87"/>
      <c r="H771" s="87"/>
      <c r="I771" s="87"/>
      <c r="J771" s="87"/>
      <c r="K771" s="87"/>
      <c r="L771" s="87"/>
      <c r="M771" s="87"/>
      <c r="N771" s="87"/>
      <c r="O771" s="87"/>
      <c r="P771" s="87"/>
      <c r="Q771" s="87"/>
      <c r="R771" s="87"/>
      <c r="S771" s="87"/>
      <c r="T771" s="87"/>
      <c r="U771" s="87"/>
      <c r="V771" s="87"/>
      <c r="W771" s="87"/>
      <c r="X771" s="87"/>
      <c r="Y771" s="87"/>
      <c r="Z771" s="87"/>
    </row>
    <row r="772" spans="1:26" ht="25.5" customHeight="1" x14ac:dyDescent="0.3">
      <c r="A772" s="87"/>
      <c r="B772" s="87"/>
      <c r="C772" s="87"/>
      <c r="D772" s="87"/>
      <c r="E772" s="87"/>
      <c r="F772" s="87"/>
      <c r="G772" s="87"/>
      <c r="H772" s="87"/>
      <c r="I772" s="87"/>
      <c r="J772" s="87"/>
      <c r="K772" s="87"/>
      <c r="L772" s="87"/>
      <c r="M772" s="87"/>
      <c r="N772" s="87"/>
      <c r="O772" s="87"/>
      <c r="P772" s="87"/>
      <c r="Q772" s="87"/>
      <c r="R772" s="87"/>
      <c r="S772" s="87"/>
      <c r="T772" s="87"/>
      <c r="U772" s="87"/>
      <c r="V772" s="87"/>
      <c r="W772" s="87"/>
      <c r="X772" s="87"/>
      <c r="Y772" s="87"/>
      <c r="Z772" s="87"/>
    </row>
    <row r="773" spans="1:26" ht="25.5" customHeight="1" x14ac:dyDescent="0.3">
      <c r="A773" s="87"/>
      <c r="B773" s="87"/>
      <c r="C773" s="87"/>
      <c r="D773" s="87"/>
      <c r="E773" s="87"/>
      <c r="F773" s="87"/>
      <c r="G773" s="87"/>
      <c r="H773" s="87"/>
      <c r="I773" s="87"/>
      <c r="J773" s="87"/>
      <c r="K773" s="87"/>
      <c r="L773" s="87"/>
      <c r="M773" s="87"/>
      <c r="N773" s="87"/>
      <c r="O773" s="87"/>
      <c r="P773" s="87"/>
      <c r="Q773" s="87"/>
      <c r="R773" s="87"/>
      <c r="S773" s="87"/>
      <c r="T773" s="87"/>
      <c r="U773" s="87"/>
      <c r="V773" s="87"/>
      <c r="W773" s="87"/>
      <c r="X773" s="87"/>
      <c r="Y773" s="87"/>
      <c r="Z773" s="87"/>
    </row>
    <row r="774" spans="1:26" ht="25.5" customHeight="1" x14ac:dyDescent="0.3">
      <c r="A774" s="87"/>
      <c r="B774" s="87"/>
      <c r="C774" s="87"/>
      <c r="D774" s="87"/>
      <c r="E774" s="87"/>
      <c r="F774" s="87"/>
      <c r="G774" s="87"/>
      <c r="H774" s="87"/>
      <c r="I774" s="87"/>
      <c r="J774" s="87"/>
      <c r="K774" s="87"/>
      <c r="L774" s="87"/>
      <c r="M774" s="87"/>
      <c r="N774" s="87"/>
      <c r="O774" s="87"/>
      <c r="P774" s="87"/>
      <c r="Q774" s="87"/>
      <c r="R774" s="87"/>
      <c r="S774" s="87"/>
      <c r="T774" s="87"/>
      <c r="U774" s="87"/>
      <c r="V774" s="87"/>
      <c r="W774" s="87"/>
      <c r="X774" s="87"/>
      <c r="Y774" s="87"/>
      <c r="Z774" s="87"/>
    </row>
    <row r="775" spans="1:26" ht="25.5" customHeight="1" x14ac:dyDescent="0.3">
      <c r="A775" s="87"/>
      <c r="B775" s="87"/>
      <c r="C775" s="87"/>
      <c r="D775" s="87"/>
      <c r="E775" s="87"/>
      <c r="F775" s="87"/>
      <c r="G775" s="87"/>
      <c r="H775" s="87"/>
      <c r="I775" s="87"/>
      <c r="J775" s="87"/>
      <c r="K775" s="87"/>
      <c r="L775" s="87"/>
      <c r="M775" s="87"/>
      <c r="N775" s="87"/>
      <c r="O775" s="87"/>
      <c r="P775" s="87"/>
      <c r="Q775" s="87"/>
      <c r="R775" s="87"/>
      <c r="S775" s="87"/>
      <c r="T775" s="87"/>
      <c r="U775" s="87"/>
      <c r="V775" s="87"/>
      <c r="W775" s="87"/>
      <c r="X775" s="87"/>
      <c r="Y775" s="87"/>
      <c r="Z775" s="87"/>
    </row>
    <row r="776" spans="1:26" ht="25.5" customHeight="1" x14ac:dyDescent="0.3">
      <c r="A776" s="87"/>
      <c r="B776" s="87"/>
      <c r="C776" s="87"/>
      <c r="D776" s="87"/>
      <c r="E776" s="87"/>
      <c r="F776" s="87"/>
      <c r="G776" s="87"/>
      <c r="H776" s="87"/>
      <c r="I776" s="87"/>
      <c r="J776" s="87"/>
      <c r="K776" s="87"/>
      <c r="L776" s="87"/>
      <c r="M776" s="87"/>
      <c r="N776" s="87"/>
      <c r="O776" s="87"/>
      <c r="P776" s="87"/>
      <c r="Q776" s="87"/>
      <c r="R776" s="87"/>
      <c r="S776" s="87"/>
      <c r="T776" s="87"/>
      <c r="U776" s="87"/>
      <c r="V776" s="87"/>
      <c r="W776" s="87"/>
      <c r="X776" s="87"/>
      <c r="Y776" s="87"/>
      <c r="Z776" s="87"/>
    </row>
    <row r="777" spans="1:26" ht="25.5" customHeight="1" x14ac:dyDescent="0.3">
      <c r="A777" s="87"/>
      <c r="B777" s="87"/>
      <c r="C777" s="87"/>
      <c r="D777" s="87"/>
      <c r="E777" s="87"/>
      <c r="F777" s="87"/>
      <c r="G777" s="87"/>
      <c r="H777" s="87"/>
      <c r="I777" s="87"/>
      <c r="J777" s="87"/>
      <c r="K777" s="87"/>
      <c r="L777" s="87"/>
      <c r="M777" s="87"/>
      <c r="N777" s="87"/>
      <c r="O777" s="87"/>
      <c r="P777" s="87"/>
      <c r="Q777" s="87"/>
      <c r="R777" s="87"/>
      <c r="S777" s="87"/>
      <c r="T777" s="87"/>
      <c r="U777" s="87"/>
      <c r="V777" s="87"/>
      <c r="W777" s="87"/>
      <c r="X777" s="87"/>
      <c r="Y777" s="87"/>
      <c r="Z777" s="87"/>
    </row>
    <row r="778" spans="1:26" ht="25.5" customHeight="1" x14ac:dyDescent="0.3">
      <c r="A778" s="87"/>
      <c r="B778" s="87"/>
      <c r="C778" s="87"/>
      <c r="D778" s="87"/>
      <c r="E778" s="87"/>
      <c r="F778" s="87"/>
      <c r="G778" s="87"/>
      <c r="H778" s="87"/>
      <c r="I778" s="87"/>
      <c r="J778" s="87"/>
      <c r="K778" s="87"/>
      <c r="L778" s="87"/>
      <c r="M778" s="87"/>
      <c r="N778" s="87"/>
      <c r="O778" s="87"/>
      <c r="P778" s="87"/>
      <c r="Q778" s="87"/>
      <c r="R778" s="87"/>
      <c r="S778" s="87"/>
      <c r="T778" s="87"/>
      <c r="U778" s="87"/>
      <c r="V778" s="87"/>
      <c r="W778" s="87"/>
      <c r="X778" s="87"/>
      <c r="Y778" s="87"/>
      <c r="Z778" s="87"/>
    </row>
    <row r="779" spans="1:26" ht="25.5" customHeight="1" x14ac:dyDescent="0.3">
      <c r="A779" s="87"/>
      <c r="B779" s="87"/>
      <c r="C779" s="87"/>
      <c r="D779" s="87"/>
      <c r="E779" s="87"/>
      <c r="F779" s="87"/>
      <c r="G779" s="87"/>
      <c r="H779" s="87"/>
      <c r="I779" s="87"/>
      <c r="J779" s="87"/>
      <c r="K779" s="87"/>
      <c r="L779" s="87"/>
      <c r="M779" s="87"/>
      <c r="N779" s="87"/>
      <c r="O779" s="87"/>
      <c r="P779" s="87"/>
      <c r="Q779" s="87"/>
      <c r="R779" s="87"/>
      <c r="S779" s="87"/>
      <c r="T779" s="87"/>
      <c r="U779" s="87"/>
      <c r="V779" s="87"/>
      <c r="W779" s="87"/>
      <c r="X779" s="87"/>
      <c r="Y779" s="87"/>
      <c r="Z779" s="87"/>
    </row>
    <row r="780" spans="1:26" ht="25.5" customHeight="1" x14ac:dyDescent="0.3">
      <c r="A780" s="87"/>
      <c r="B780" s="87"/>
      <c r="C780" s="87"/>
      <c r="D780" s="87"/>
      <c r="E780" s="87"/>
      <c r="F780" s="87"/>
      <c r="G780" s="87"/>
      <c r="H780" s="87"/>
      <c r="I780" s="87"/>
      <c r="J780" s="87"/>
      <c r="K780" s="87"/>
      <c r="L780" s="87"/>
      <c r="M780" s="87"/>
      <c r="N780" s="87"/>
      <c r="O780" s="87"/>
      <c r="P780" s="87"/>
      <c r="Q780" s="87"/>
      <c r="R780" s="87"/>
      <c r="S780" s="87"/>
      <c r="T780" s="87"/>
      <c r="U780" s="87"/>
      <c r="V780" s="87"/>
      <c r="W780" s="87"/>
      <c r="X780" s="87"/>
      <c r="Y780" s="87"/>
      <c r="Z780" s="87"/>
    </row>
    <row r="781" spans="1:26" ht="25.5" customHeight="1" x14ac:dyDescent="0.3">
      <c r="A781" s="87"/>
      <c r="B781" s="87"/>
      <c r="C781" s="87"/>
      <c r="D781" s="87"/>
      <c r="E781" s="87"/>
      <c r="F781" s="87"/>
      <c r="G781" s="87"/>
      <c r="H781" s="87"/>
      <c r="I781" s="87"/>
      <c r="J781" s="87"/>
      <c r="K781" s="87"/>
      <c r="L781" s="87"/>
      <c r="M781" s="87"/>
      <c r="N781" s="87"/>
      <c r="O781" s="87"/>
      <c r="P781" s="87"/>
      <c r="Q781" s="87"/>
      <c r="R781" s="87"/>
      <c r="S781" s="87"/>
      <c r="T781" s="87"/>
      <c r="U781" s="87"/>
      <c r="V781" s="87"/>
      <c r="W781" s="87"/>
      <c r="X781" s="87"/>
      <c r="Y781" s="87"/>
      <c r="Z781" s="87"/>
    </row>
    <row r="782" spans="1:26" ht="25.5" customHeight="1" x14ac:dyDescent="0.3">
      <c r="A782" s="87"/>
      <c r="B782" s="87"/>
      <c r="C782" s="87"/>
      <c r="D782" s="87"/>
      <c r="E782" s="87"/>
      <c r="F782" s="87"/>
      <c r="G782" s="87"/>
      <c r="H782" s="87"/>
      <c r="I782" s="87"/>
      <c r="J782" s="87"/>
      <c r="K782" s="87"/>
      <c r="L782" s="87"/>
      <c r="M782" s="87"/>
      <c r="N782" s="87"/>
      <c r="O782" s="87"/>
      <c r="P782" s="87"/>
      <c r="Q782" s="87"/>
      <c r="R782" s="87"/>
      <c r="S782" s="87"/>
      <c r="T782" s="87"/>
      <c r="U782" s="87"/>
      <c r="V782" s="87"/>
      <c r="W782" s="87"/>
      <c r="X782" s="87"/>
      <c r="Y782" s="87"/>
      <c r="Z782" s="87"/>
    </row>
    <row r="783" spans="1:26" ht="25.5" customHeight="1" x14ac:dyDescent="0.3">
      <c r="A783" s="87"/>
      <c r="B783" s="87"/>
      <c r="C783" s="87"/>
      <c r="D783" s="87"/>
      <c r="E783" s="87"/>
      <c r="F783" s="87"/>
      <c r="G783" s="87"/>
      <c r="H783" s="87"/>
      <c r="I783" s="87"/>
      <c r="J783" s="87"/>
      <c r="K783" s="87"/>
      <c r="L783" s="87"/>
      <c r="M783" s="87"/>
      <c r="N783" s="87"/>
      <c r="O783" s="87"/>
      <c r="P783" s="87"/>
      <c r="Q783" s="87"/>
      <c r="R783" s="87"/>
      <c r="S783" s="87"/>
      <c r="T783" s="87"/>
      <c r="U783" s="87"/>
      <c r="V783" s="87"/>
      <c r="W783" s="87"/>
      <c r="X783" s="87"/>
      <c r="Y783" s="87"/>
      <c r="Z783" s="87"/>
    </row>
    <row r="784" spans="1:26" ht="25.5" customHeight="1" x14ac:dyDescent="0.3">
      <c r="A784" s="87"/>
      <c r="B784" s="87"/>
      <c r="C784" s="87"/>
      <c r="D784" s="87"/>
      <c r="E784" s="87"/>
      <c r="F784" s="87"/>
      <c r="G784" s="87"/>
      <c r="H784" s="87"/>
      <c r="I784" s="87"/>
      <c r="J784" s="87"/>
      <c r="K784" s="87"/>
      <c r="L784" s="87"/>
      <c r="M784" s="87"/>
      <c r="N784" s="87"/>
      <c r="O784" s="87"/>
      <c r="P784" s="87"/>
      <c r="Q784" s="87"/>
      <c r="R784" s="87"/>
      <c r="S784" s="87"/>
      <c r="T784" s="87"/>
      <c r="U784" s="87"/>
      <c r="V784" s="87"/>
      <c r="W784" s="87"/>
      <c r="X784" s="87"/>
      <c r="Y784" s="87"/>
      <c r="Z784" s="87"/>
    </row>
    <row r="785" spans="1:26" ht="25.5" customHeight="1" x14ac:dyDescent="0.3">
      <c r="A785" s="87"/>
      <c r="B785" s="87"/>
      <c r="C785" s="87"/>
      <c r="D785" s="87"/>
      <c r="E785" s="87"/>
      <c r="F785" s="87"/>
      <c r="G785" s="87"/>
      <c r="H785" s="87"/>
      <c r="I785" s="87"/>
      <c r="J785" s="87"/>
      <c r="K785" s="87"/>
      <c r="L785" s="87"/>
      <c r="M785" s="87"/>
      <c r="N785" s="87"/>
      <c r="O785" s="87"/>
      <c r="P785" s="87"/>
      <c r="Q785" s="87"/>
      <c r="R785" s="87"/>
      <c r="S785" s="87"/>
      <c r="T785" s="87"/>
      <c r="U785" s="87"/>
      <c r="V785" s="87"/>
      <c r="W785" s="87"/>
      <c r="X785" s="87"/>
      <c r="Y785" s="87"/>
      <c r="Z785" s="87"/>
    </row>
    <row r="786" spans="1:26" ht="25.5" customHeight="1" x14ac:dyDescent="0.3">
      <c r="A786" s="87"/>
      <c r="B786" s="87"/>
      <c r="C786" s="87"/>
      <c r="D786" s="87"/>
      <c r="E786" s="87"/>
      <c r="F786" s="87"/>
      <c r="G786" s="87"/>
      <c r="H786" s="87"/>
      <c r="I786" s="87"/>
      <c r="J786" s="87"/>
      <c r="K786" s="87"/>
      <c r="L786" s="87"/>
      <c r="M786" s="87"/>
      <c r="N786" s="87"/>
      <c r="O786" s="87"/>
      <c r="P786" s="87"/>
      <c r="Q786" s="87"/>
      <c r="R786" s="87"/>
      <c r="S786" s="87"/>
      <c r="T786" s="87"/>
      <c r="U786" s="87"/>
      <c r="V786" s="87"/>
      <c r="W786" s="87"/>
      <c r="X786" s="87"/>
      <c r="Y786" s="87"/>
      <c r="Z786" s="87"/>
    </row>
    <row r="787" spans="1:26" ht="25.5" customHeight="1" x14ac:dyDescent="0.3">
      <c r="A787" s="87"/>
      <c r="B787" s="87"/>
      <c r="C787" s="87"/>
      <c r="D787" s="87"/>
      <c r="E787" s="87"/>
      <c r="F787" s="87"/>
      <c r="G787" s="87"/>
      <c r="H787" s="87"/>
      <c r="I787" s="87"/>
      <c r="J787" s="87"/>
      <c r="K787" s="87"/>
      <c r="L787" s="87"/>
      <c r="M787" s="87"/>
      <c r="N787" s="87"/>
      <c r="O787" s="87"/>
      <c r="P787" s="87"/>
      <c r="Q787" s="87"/>
      <c r="R787" s="87"/>
      <c r="S787" s="87"/>
      <c r="T787" s="87"/>
      <c r="U787" s="87"/>
      <c r="V787" s="87"/>
      <c r="W787" s="87"/>
      <c r="X787" s="87"/>
      <c r="Y787" s="87"/>
      <c r="Z787" s="87"/>
    </row>
    <row r="788" spans="1:26" ht="25.5" customHeight="1" x14ac:dyDescent="0.3">
      <c r="A788" s="87"/>
      <c r="B788" s="87"/>
      <c r="C788" s="87"/>
      <c r="D788" s="87"/>
      <c r="E788" s="87"/>
      <c r="F788" s="87"/>
      <c r="G788" s="87"/>
      <c r="H788" s="87"/>
      <c r="I788" s="87"/>
      <c r="J788" s="87"/>
      <c r="K788" s="87"/>
      <c r="L788" s="87"/>
      <c r="M788" s="87"/>
      <c r="N788" s="87"/>
      <c r="O788" s="87"/>
      <c r="P788" s="87"/>
      <c r="Q788" s="87"/>
      <c r="R788" s="87"/>
      <c r="S788" s="87"/>
      <c r="T788" s="87"/>
      <c r="U788" s="87"/>
      <c r="V788" s="87"/>
      <c r="W788" s="87"/>
      <c r="X788" s="87"/>
      <c r="Y788" s="87"/>
      <c r="Z788" s="87"/>
    </row>
    <row r="789" spans="1:26" ht="25.5" customHeight="1" x14ac:dyDescent="0.3">
      <c r="A789" s="87"/>
      <c r="B789" s="87"/>
      <c r="C789" s="87"/>
      <c r="D789" s="87"/>
      <c r="E789" s="87"/>
      <c r="F789" s="87"/>
      <c r="G789" s="87"/>
      <c r="H789" s="87"/>
      <c r="I789" s="87"/>
      <c r="J789" s="87"/>
      <c r="K789" s="87"/>
      <c r="L789" s="87"/>
      <c r="M789" s="87"/>
      <c r="N789" s="87"/>
      <c r="O789" s="87"/>
      <c r="P789" s="87"/>
      <c r="Q789" s="87"/>
      <c r="R789" s="87"/>
      <c r="S789" s="87"/>
      <c r="T789" s="87"/>
      <c r="U789" s="87"/>
      <c r="V789" s="87"/>
      <c r="W789" s="87"/>
      <c r="X789" s="87"/>
      <c r="Y789" s="87"/>
      <c r="Z789" s="87"/>
    </row>
    <row r="790" spans="1:26" ht="25.5" customHeight="1" x14ac:dyDescent="0.3">
      <c r="A790" s="87"/>
      <c r="B790" s="87"/>
      <c r="C790" s="87"/>
      <c r="D790" s="87"/>
      <c r="E790" s="87"/>
      <c r="F790" s="87"/>
      <c r="G790" s="87"/>
      <c r="H790" s="87"/>
      <c r="I790" s="87"/>
      <c r="J790" s="87"/>
      <c r="K790" s="87"/>
      <c r="L790" s="87"/>
      <c r="M790" s="87"/>
      <c r="N790" s="87"/>
      <c r="O790" s="87"/>
      <c r="P790" s="87"/>
      <c r="Q790" s="87"/>
      <c r="R790" s="87"/>
      <c r="S790" s="87"/>
      <c r="T790" s="87"/>
      <c r="U790" s="87"/>
      <c r="V790" s="87"/>
      <c r="W790" s="87"/>
      <c r="X790" s="87"/>
      <c r="Y790" s="87"/>
      <c r="Z790" s="87"/>
    </row>
    <row r="791" spans="1:26" ht="25.5" customHeight="1" x14ac:dyDescent="0.3">
      <c r="A791" s="87"/>
      <c r="B791" s="87"/>
      <c r="C791" s="87"/>
      <c r="D791" s="87"/>
      <c r="E791" s="87"/>
      <c r="F791" s="87"/>
      <c r="G791" s="87"/>
      <c r="H791" s="87"/>
      <c r="I791" s="87"/>
      <c r="J791" s="87"/>
      <c r="K791" s="87"/>
      <c r="L791" s="87"/>
      <c r="M791" s="87"/>
      <c r="N791" s="87"/>
      <c r="O791" s="87"/>
      <c r="P791" s="87"/>
      <c r="Q791" s="87"/>
      <c r="R791" s="87"/>
      <c r="S791" s="87"/>
      <c r="T791" s="87"/>
      <c r="U791" s="87"/>
      <c r="V791" s="87"/>
      <c r="W791" s="87"/>
      <c r="X791" s="87"/>
      <c r="Y791" s="87"/>
      <c r="Z791" s="87"/>
    </row>
    <row r="792" spans="1:26" ht="25.5" customHeight="1" x14ac:dyDescent="0.3">
      <c r="A792" s="87"/>
      <c r="B792" s="87"/>
      <c r="C792" s="87"/>
      <c r="D792" s="87"/>
      <c r="E792" s="87"/>
      <c r="F792" s="87"/>
      <c r="G792" s="87"/>
      <c r="H792" s="87"/>
      <c r="I792" s="87"/>
      <c r="J792" s="87"/>
      <c r="K792" s="87"/>
      <c r="L792" s="87"/>
      <c r="M792" s="87"/>
      <c r="N792" s="87"/>
      <c r="O792" s="87"/>
      <c r="P792" s="87"/>
      <c r="Q792" s="87"/>
      <c r="R792" s="87"/>
      <c r="S792" s="87"/>
      <c r="T792" s="87"/>
      <c r="U792" s="87"/>
      <c r="V792" s="87"/>
      <c r="W792" s="87"/>
      <c r="X792" s="87"/>
      <c r="Y792" s="87"/>
      <c r="Z792" s="87"/>
    </row>
    <row r="793" spans="1:26" ht="25.5" customHeight="1" x14ac:dyDescent="0.3">
      <c r="A793" s="87"/>
      <c r="B793" s="87"/>
      <c r="C793" s="87"/>
      <c r="D793" s="87"/>
      <c r="E793" s="87"/>
      <c r="F793" s="87"/>
      <c r="G793" s="87"/>
      <c r="H793" s="87"/>
      <c r="I793" s="87"/>
      <c r="J793" s="87"/>
      <c r="K793" s="87"/>
      <c r="L793" s="87"/>
      <c r="M793" s="87"/>
      <c r="N793" s="87"/>
      <c r="O793" s="87"/>
      <c r="P793" s="87"/>
      <c r="Q793" s="87"/>
      <c r="R793" s="87"/>
      <c r="S793" s="87"/>
      <c r="T793" s="87"/>
      <c r="U793" s="87"/>
      <c r="V793" s="87"/>
      <c r="W793" s="87"/>
      <c r="X793" s="87"/>
      <c r="Y793" s="87"/>
      <c r="Z793" s="87"/>
    </row>
    <row r="794" spans="1:26" ht="25.5" customHeight="1" x14ac:dyDescent="0.3">
      <c r="A794" s="87"/>
      <c r="B794" s="87"/>
      <c r="C794" s="87"/>
      <c r="D794" s="87"/>
      <c r="E794" s="87"/>
      <c r="F794" s="87"/>
      <c r="G794" s="87"/>
      <c r="H794" s="87"/>
      <c r="I794" s="87"/>
      <c r="J794" s="87"/>
      <c r="K794" s="87"/>
      <c r="L794" s="87"/>
      <c r="M794" s="87"/>
      <c r="N794" s="87"/>
      <c r="O794" s="87"/>
      <c r="P794" s="87"/>
      <c r="Q794" s="87"/>
      <c r="R794" s="87"/>
      <c r="S794" s="87"/>
      <c r="T794" s="87"/>
      <c r="U794" s="87"/>
      <c r="V794" s="87"/>
      <c r="W794" s="87"/>
      <c r="X794" s="87"/>
      <c r="Y794" s="87"/>
      <c r="Z794" s="87"/>
    </row>
    <row r="795" spans="1:26" ht="25.5" customHeight="1" x14ac:dyDescent="0.3">
      <c r="A795" s="87"/>
      <c r="B795" s="87"/>
      <c r="C795" s="87"/>
      <c r="D795" s="87"/>
      <c r="E795" s="87"/>
      <c r="F795" s="87"/>
      <c r="G795" s="87"/>
      <c r="H795" s="87"/>
      <c r="I795" s="87"/>
      <c r="J795" s="87"/>
      <c r="K795" s="87"/>
      <c r="L795" s="87"/>
      <c r="M795" s="87"/>
      <c r="N795" s="87"/>
      <c r="O795" s="87"/>
      <c r="P795" s="87"/>
      <c r="Q795" s="87"/>
      <c r="R795" s="87"/>
      <c r="S795" s="87"/>
      <c r="T795" s="87"/>
      <c r="U795" s="87"/>
      <c r="V795" s="87"/>
      <c r="W795" s="87"/>
      <c r="X795" s="87"/>
      <c r="Y795" s="87"/>
      <c r="Z795" s="87"/>
    </row>
    <row r="796" spans="1:26" ht="25.5" customHeight="1" x14ac:dyDescent="0.3">
      <c r="A796" s="87"/>
      <c r="B796" s="87"/>
      <c r="C796" s="87"/>
      <c r="D796" s="87"/>
      <c r="E796" s="87"/>
      <c r="F796" s="87"/>
      <c r="G796" s="87"/>
      <c r="H796" s="87"/>
      <c r="I796" s="87"/>
      <c r="J796" s="87"/>
      <c r="K796" s="87"/>
      <c r="L796" s="87"/>
      <c r="M796" s="87"/>
      <c r="N796" s="87"/>
      <c r="O796" s="87"/>
      <c r="P796" s="87"/>
      <c r="Q796" s="87"/>
      <c r="R796" s="87"/>
      <c r="S796" s="87"/>
      <c r="T796" s="87"/>
      <c r="U796" s="87"/>
      <c r="V796" s="87"/>
      <c r="W796" s="87"/>
      <c r="X796" s="87"/>
      <c r="Y796" s="87"/>
      <c r="Z796" s="87"/>
    </row>
    <row r="797" spans="1:26" ht="25.5" customHeight="1" x14ac:dyDescent="0.3">
      <c r="A797" s="87"/>
      <c r="B797" s="87"/>
      <c r="C797" s="87"/>
      <c r="D797" s="87"/>
      <c r="E797" s="87"/>
      <c r="F797" s="87"/>
      <c r="G797" s="87"/>
      <c r="H797" s="87"/>
      <c r="I797" s="87"/>
      <c r="J797" s="87"/>
      <c r="K797" s="87"/>
      <c r="L797" s="87"/>
      <c r="M797" s="87"/>
      <c r="N797" s="87"/>
      <c r="O797" s="87"/>
      <c r="P797" s="87"/>
      <c r="Q797" s="87"/>
      <c r="R797" s="87"/>
      <c r="S797" s="87"/>
      <c r="T797" s="87"/>
      <c r="U797" s="87"/>
      <c r="V797" s="87"/>
      <c r="W797" s="87"/>
      <c r="X797" s="87"/>
      <c r="Y797" s="87"/>
      <c r="Z797" s="87"/>
    </row>
    <row r="798" spans="1:26" ht="25.5" customHeight="1" x14ac:dyDescent="0.3">
      <c r="A798" s="87"/>
      <c r="B798" s="87"/>
      <c r="C798" s="87"/>
      <c r="D798" s="87"/>
      <c r="E798" s="87"/>
      <c r="F798" s="87"/>
      <c r="G798" s="87"/>
      <c r="H798" s="87"/>
      <c r="I798" s="87"/>
      <c r="J798" s="87"/>
      <c r="K798" s="87"/>
      <c r="L798" s="87"/>
      <c r="M798" s="87"/>
      <c r="N798" s="87"/>
      <c r="O798" s="87"/>
      <c r="P798" s="87"/>
      <c r="Q798" s="87"/>
      <c r="R798" s="87"/>
      <c r="S798" s="87"/>
      <c r="T798" s="87"/>
      <c r="U798" s="87"/>
      <c r="V798" s="87"/>
      <c r="W798" s="87"/>
      <c r="X798" s="87"/>
      <c r="Y798" s="87"/>
      <c r="Z798" s="87"/>
    </row>
    <row r="799" spans="1:26" ht="25.5" customHeight="1" x14ac:dyDescent="0.3">
      <c r="A799" s="87"/>
      <c r="B799" s="87"/>
      <c r="C799" s="87"/>
      <c r="D799" s="87"/>
      <c r="E799" s="87"/>
      <c r="F799" s="87"/>
      <c r="G799" s="87"/>
      <c r="H799" s="87"/>
      <c r="I799" s="87"/>
      <c r="J799" s="87"/>
      <c r="K799" s="87"/>
      <c r="L799" s="87"/>
      <c r="M799" s="87"/>
      <c r="N799" s="87"/>
      <c r="O799" s="87"/>
      <c r="P799" s="87"/>
      <c r="Q799" s="87"/>
      <c r="R799" s="87"/>
      <c r="S799" s="87"/>
      <c r="T799" s="87"/>
      <c r="U799" s="87"/>
      <c r="V799" s="87"/>
      <c r="W799" s="87"/>
      <c r="X799" s="87"/>
      <c r="Y799" s="87"/>
      <c r="Z799" s="87"/>
    </row>
    <row r="800" spans="1:26" ht="25.5" customHeight="1" x14ac:dyDescent="0.3">
      <c r="A800" s="87"/>
      <c r="B800" s="87"/>
      <c r="C800" s="87"/>
      <c r="D800" s="87"/>
      <c r="E800" s="87"/>
      <c r="F800" s="87"/>
      <c r="G800" s="87"/>
      <c r="H800" s="87"/>
      <c r="I800" s="87"/>
      <c r="J800" s="87"/>
      <c r="K800" s="87"/>
      <c r="L800" s="87"/>
      <c r="M800" s="87"/>
      <c r="N800" s="87"/>
      <c r="O800" s="87"/>
      <c r="P800" s="87"/>
      <c r="Q800" s="87"/>
      <c r="R800" s="87"/>
      <c r="S800" s="87"/>
      <c r="T800" s="87"/>
      <c r="U800" s="87"/>
      <c r="V800" s="87"/>
      <c r="W800" s="87"/>
      <c r="X800" s="87"/>
      <c r="Y800" s="87"/>
      <c r="Z800" s="87"/>
    </row>
    <row r="801" spans="1:26" ht="25.5" customHeight="1" x14ac:dyDescent="0.3">
      <c r="A801" s="87"/>
      <c r="B801" s="87"/>
      <c r="C801" s="87"/>
      <c r="D801" s="87"/>
      <c r="E801" s="87"/>
      <c r="F801" s="87"/>
      <c r="G801" s="87"/>
      <c r="H801" s="87"/>
      <c r="I801" s="87"/>
      <c r="J801" s="87"/>
      <c r="K801" s="87"/>
      <c r="L801" s="87"/>
      <c r="M801" s="87"/>
      <c r="N801" s="87"/>
      <c r="O801" s="87"/>
      <c r="P801" s="87"/>
      <c r="Q801" s="87"/>
      <c r="R801" s="87"/>
      <c r="S801" s="87"/>
      <c r="T801" s="87"/>
      <c r="U801" s="87"/>
      <c r="V801" s="87"/>
      <c r="W801" s="87"/>
      <c r="X801" s="87"/>
      <c r="Y801" s="87"/>
      <c r="Z801" s="87"/>
    </row>
    <row r="802" spans="1:26" ht="25.5" customHeight="1" x14ac:dyDescent="0.3">
      <c r="A802" s="87"/>
      <c r="B802" s="87"/>
      <c r="C802" s="87"/>
      <c r="D802" s="87"/>
      <c r="E802" s="87"/>
      <c r="F802" s="87"/>
      <c r="G802" s="87"/>
      <c r="H802" s="87"/>
      <c r="I802" s="87"/>
      <c r="J802" s="87"/>
      <c r="K802" s="87"/>
      <c r="L802" s="87"/>
      <c r="M802" s="87"/>
      <c r="N802" s="87"/>
      <c r="O802" s="87"/>
      <c r="P802" s="87"/>
      <c r="Q802" s="87"/>
      <c r="R802" s="87"/>
      <c r="S802" s="87"/>
      <c r="T802" s="87"/>
      <c r="U802" s="87"/>
      <c r="V802" s="87"/>
      <c r="W802" s="87"/>
      <c r="X802" s="87"/>
      <c r="Y802" s="87"/>
      <c r="Z802" s="87"/>
    </row>
    <row r="803" spans="1:26" ht="25.5" customHeight="1" x14ac:dyDescent="0.3">
      <c r="A803" s="87"/>
      <c r="B803" s="87"/>
      <c r="C803" s="87"/>
      <c r="D803" s="87"/>
      <c r="E803" s="87"/>
      <c r="F803" s="87"/>
      <c r="G803" s="87"/>
      <c r="H803" s="87"/>
      <c r="I803" s="87"/>
      <c r="J803" s="87"/>
      <c r="K803" s="87"/>
      <c r="L803" s="87"/>
      <c r="M803" s="87"/>
      <c r="N803" s="87"/>
      <c r="O803" s="87"/>
      <c r="P803" s="87"/>
      <c r="Q803" s="87"/>
      <c r="R803" s="87"/>
      <c r="S803" s="87"/>
      <c r="T803" s="87"/>
      <c r="U803" s="87"/>
      <c r="V803" s="87"/>
      <c r="W803" s="87"/>
      <c r="X803" s="87"/>
      <c r="Y803" s="87"/>
      <c r="Z803" s="87"/>
    </row>
    <row r="804" spans="1:26" ht="25.5" customHeight="1" x14ac:dyDescent="0.3">
      <c r="A804" s="87"/>
      <c r="B804" s="87"/>
      <c r="C804" s="87"/>
      <c r="D804" s="87"/>
      <c r="E804" s="87"/>
      <c r="F804" s="87"/>
      <c r="G804" s="87"/>
      <c r="H804" s="87"/>
      <c r="I804" s="87"/>
      <c r="J804" s="87"/>
      <c r="K804" s="87"/>
      <c r="L804" s="87"/>
      <c r="M804" s="87"/>
      <c r="N804" s="87"/>
      <c r="O804" s="87"/>
      <c r="P804" s="87"/>
      <c r="Q804" s="87"/>
      <c r="R804" s="87"/>
      <c r="S804" s="87"/>
      <c r="T804" s="87"/>
      <c r="U804" s="87"/>
      <c r="V804" s="87"/>
      <c r="W804" s="87"/>
      <c r="X804" s="87"/>
      <c r="Y804" s="87"/>
      <c r="Z804" s="87"/>
    </row>
    <row r="805" spans="1:26" ht="25.5" customHeight="1" x14ac:dyDescent="0.3">
      <c r="A805" s="87"/>
      <c r="B805" s="87"/>
      <c r="C805" s="87"/>
      <c r="D805" s="87"/>
      <c r="E805" s="87"/>
      <c r="F805" s="87"/>
      <c r="G805" s="87"/>
      <c r="H805" s="87"/>
      <c r="I805" s="87"/>
      <c r="J805" s="87"/>
      <c r="K805" s="87"/>
      <c r="L805" s="87"/>
      <c r="M805" s="87"/>
      <c r="N805" s="87"/>
      <c r="O805" s="87"/>
      <c r="P805" s="87"/>
      <c r="Q805" s="87"/>
      <c r="R805" s="87"/>
      <c r="S805" s="87"/>
      <c r="T805" s="87"/>
      <c r="U805" s="87"/>
      <c r="V805" s="87"/>
      <c r="W805" s="87"/>
      <c r="X805" s="87"/>
      <c r="Y805" s="87"/>
      <c r="Z805" s="87"/>
    </row>
    <row r="806" spans="1:26" ht="25.5" customHeight="1" x14ac:dyDescent="0.3">
      <c r="A806" s="87"/>
      <c r="B806" s="87"/>
      <c r="C806" s="87"/>
      <c r="D806" s="87"/>
      <c r="E806" s="87"/>
      <c r="F806" s="87"/>
      <c r="G806" s="87"/>
      <c r="H806" s="87"/>
      <c r="I806" s="87"/>
      <c r="J806" s="87"/>
      <c r="K806" s="87"/>
      <c r="L806" s="87"/>
      <c r="M806" s="87"/>
      <c r="N806" s="87"/>
      <c r="O806" s="87"/>
      <c r="P806" s="87"/>
      <c r="Q806" s="87"/>
      <c r="R806" s="87"/>
      <c r="S806" s="87"/>
      <c r="T806" s="87"/>
      <c r="U806" s="87"/>
      <c r="V806" s="87"/>
      <c r="W806" s="87"/>
      <c r="X806" s="87"/>
      <c r="Y806" s="87"/>
      <c r="Z806" s="87"/>
    </row>
    <row r="807" spans="1:26" ht="25.5" customHeight="1" x14ac:dyDescent="0.3">
      <c r="A807" s="87"/>
      <c r="B807" s="87"/>
      <c r="C807" s="87"/>
      <c r="D807" s="87"/>
      <c r="E807" s="87"/>
      <c r="F807" s="87"/>
      <c r="G807" s="87"/>
      <c r="H807" s="87"/>
      <c r="I807" s="87"/>
      <c r="J807" s="87"/>
      <c r="K807" s="87"/>
      <c r="L807" s="87"/>
      <c r="M807" s="87"/>
      <c r="N807" s="87"/>
      <c r="O807" s="87"/>
      <c r="P807" s="87"/>
      <c r="Q807" s="87"/>
      <c r="R807" s="87"/>
      <c r="S807" s="87"/>
      <c r="T807" s="87"/>
      <c r="U807" s="87"/>
      <c r="V807" s="87"/>
      <c r="W807" s="87"/>
      <c r="X807" s="87"/>
      <c r="Y807" s="87"/>
      <c r="Z807" s="87"/>
    </row>
    <row r="808" spans="1:26" ht="25.5" customHeight="1" x14ac:dyDescent="0.3">
      <c r="A808" s="87"/>
      <c r="B808" s="87"/>
      <c r="C808" s="87"/>
      <c r="D808" s="87"/>
      <c r="E808" s="87"/>
      <c r="F808" s="87"/>
      <c r="G808" s="87"/>
      <c r="H808" s="87"/>
      <c r="I808" s="87"/>
      <c r="J808" s="87"/>
      <c r="K808" s="87"/>
      <c r="L808" s="87"/>
      <c r="M808" s="87"/>
      <c r="N808" s="87"/>
      <c r="O808" s="87"/>
      <c r="P808" s="87"/>
      <c r="Q808" s="87"/>
      <c r="R808" s="87"/>
      <c r="S808" s="87"/>
      <c r="T808" s="87"/>
      <c r="U808" s="87"/>
      <c r="V808" s="87"/>
      <c r="W808" s="87"/>
      <c r="X808" s="87"/>
      <c r="Y808" s="87"/>
      <c r="Z808" s="87"/>
    </row>
    <row r="809" spans="1:26" ht="25.5" customHeight="1" x14ac:dyDescent="0.3">
      <c r="A809" s="87"/>
      <c r="B809" s="87"/>
      <c r="C809" s="87"/>
      <c r="D809" s="87"/>
      <c r="E809" s="87"/>
      <c r="F809" s="87"/>
      <c r="G809" s="87"/>
      <c r="H809" s="87"/>
      <c r="I809" s="87"/>
      <c r="J809" s="87"/>
      <c r="K809" s="87"/>
      <c r="L809" s="87"/>
      <c r="M809" s="87"/>
      <c r="N809" s="87"/>
      <c r="O809" s="87"/>
      <c r="P809" s="87"/>
      <c r="Q809" s="87"/>
      <c r="R809" s="87"/>
      <c r="S809" s="87"/>
      <c r="T809" s="87"/>
      <c r="U809" s="87"/>
      <c r="V809" s="87"/>
      <c r="W809" s="87"/>
      <c r="X809" s="87"/>
      <c r="Y809" s="87"/>
      <c r="Z809" s="87"/>
    </row>
    <row r="810" spans="1:26" ht="25.5" customHeight="1" x14ac:dyDescent="0.3">
      <c r="A810" s="87"/>
      <c r="B810" s="87"/>
      <c r="C810" s="87"/>
      <c r="D810" s="87"/>
      <c r="E810" s="87"/>
      <c r="F810" s="87"/>
      <c r="G810" s="87"/>
      <c r="H810" s="87"/>
      <c r="I810" s="87"/>
      <c r="J810" s="87"/>
      <c r="K810" s="87"/>
      <c r="L810" s="87"/>
      <c r="M810" s="87"/>
      <c r="N810" s="87"/>
      <c r="O810" s="87"/>
      <c r="P810" s="87"/>
      <c r="Q810" s="87"/>
      <c r="R810" s="87"/>
      <c r="S810" s="87"/>
      <c r="T810" s="87"/>
      <c r="U810" s="87"/>
      <c r="V810" s="87"/>
      <c r="W810" s="87"/>
      <c r="X810" s="87"/>
      <c r="Y810" s="87"/>
      <c r="Z810" s="87"/>
    </row>
    <row r="811" spans="1:26" ht="25.5" customHeight="1" x14ac:dyDescent="0.3">
      <c r="A811" s="87"/>
      <c r="B811" s="87"/>
      <c r="C811" s="87"/>
      <c r="D811" s="87"/>
      <c r="E811" s="87"/>
      <c r="F811" s="87"/>
      <c r="G811" s="87"/>
      <c r="H811" s="87"/>
      <c r="I811" s="87"/>
      <c r="J811" s="87"/>
      <c r="K811" s="87"/>
      <c r="L811" s="87"/>
      <c r="M811" s="87"/>
      <c r="N811" s="87"/>
      <c r="O811" s="87"/>
      <c r="P811" s="87"/>
      <c r="Q811" s="87"/>
      <c r="R811" s="87"/>
      <c r="S811" s="87"/>
      <c r="T811" s="87"/>
      <c r="U811" s="87"/>
      <c r="V811" s="87"/>
      <c r="W811" s="87"/>
      <c r="X811" s="87"/>
      <c r="Y811" s="87"/>
      <c r="Z811" s="87"/>
    </row>
    <row r="812" spans="1:26" ht="25.5" customHeight="1" x14ac:dyDescent="0.3">
      <c r="A812" s="87"/>
      <c r="B812" s="87"/>
      <c r="C812" s="87"/>
      <c r="D812" s="87"/>
      <c r="E812" s="87"/>
      <c r="F812" s="87"/>
      <c r="G812" s="87"/>
      <c r="H812" s="87"/>
      <c r="I812" s="87"/>
      <c r="J812" s="87"/>
      <c r="K812" s="87"/>
      <c r="L812" s="87"/>
      <c r="M812" s="87"/>
      <c r="N812" s="87"/>
      <c r="O812" s="87"/>
      <c r="P812" s="87"/>
      <c r="Q812" s="87"/>
      <c r="R812" s="87"/>
      <c r="S812" s="87"/>
      <c r="T812" s="87"/>
      <c r="U812" s="87"/>
      <c r="V812" s="87"/>
      <c r="W812" s="87"/>
      <c r="X812" s="87"/>
      <c r="Y812" s="87"/>
      <c r="Z812" s="87"/>
    </row>
    <row r="813" spans="1:26" ht="25.5" customHeight="1" x14ac:dyDescent="0.3">
      <c r="A813" s="87"/>
      <c r="B813" s="87"/>
      <c r="C813" s="87"/>
      <c r="D813" s="87"/>
      <c r="E813" s="87"/>
      <c r="F813" s="87"/>
      <c r="G813" s="87"/>
      <c r="H813" s="87"/>
      <c r="I813" s="87"/>
      <c r="J813" s="87"/>
      <c r="K813" s="87"/>
      <c r="L813" s="87"/>
      <c r="M813" s="87"/>
      <c r="N813" s="87"/>
      <c r="O813" s="87"/>
      <c r="P813" s="87"/>
      <c r="Q813" s="87"/>
      <c r="R813" s="87"/>
      <c r="S813" s="87"/>
      <c r="T813" s="87"/>
      <c r="U813" s="87"/>
      <c r="V813" s="87"/>
      <c r="W813" s="87"/>
      <c r="X813" s="87"/>
      <c r="Y813" s="87"/>
      <c r="Z813" s="87"/>
    </row>
    <row r="814" spans="1:26" ht="25.5" customHeight="1" x14ac:dyDescent="0.3">
      <c r="A814" s="87"/>
      <c r="B814" s="87"/>
      <c r="C814" s="87"/>
      <c r="D814" s="87"/>
      <c r="E814" s="87"/>
      <c r="F814" s="87"/>
      <c r="G814" s="87"/>
      <c r="H814" s="87"/>
      <c r="I814" s="87"/>
      <c r="J814" s="87"/>
      <c r="K814" s="87"/>
      <c r="L814" s="87"/>
      <c r="M814" s="87"/>
      <c r="N814" s="87"/>
      <c r="O814" s="87"/>
      <c r="P814" s="87"/>
      <c r="Q814" s="87"/>
      <c r="R814" s="87"/>
      <c r="S814" s="87"/>
      <c r="T814" s="87"/>
      <c r="U814" s="87"/>
      <c r="V814" s="87"/>
      <c r="W814" s="87"/>
      <c r="X814" s="87"/>
      <c r="Y814" s="87"/>
      <c r="Z814" s="87"/>
    </row>
    <row r="815" spans="1:26" ht="25.5" customHeight="1" x14ac:dyDescent="0.3">
      <c r="A815" s="87"/>
      <c r="B815" s="87"/>
      <c r="C815" s="87"/>
      <c r="D815" s="87"/>
      <c r="E815" s="87"/>
      <c r="F815" s="87"/>
      <c r="G815" s="87"/>
      <c r="H815" s="87"/>
      <c r="I815" s="87"/>
      <c r="J815" s="87"/>
      <c r="K815" s="87"/>
      <c r="L815" s="87"/>
      <c r="M815" s="87"/>
      <c r="N815" s="87"/>
      <c r="O815" s="87"/>
      <c r="P815" s="87"/>
      <c r="Q815" s="87"/>
      <c r="R815" s="87"/>
      <c r="S815" s="87"/>
      <c r="T815" s="87"/>
      <c r="U815" s="87"/>
      <c r="V815" s="87"/>
      <c r="W815" s="87"/>
      <c r="X815" s="87"/>
      <c r="Y815" s="87"/>
      <c r="Z815" s="87"/>
    </row>
    <row r="816" spans="1:26" ht="25.5" customHeight="1" x14ac:dyDescent="0.3">
      <c r="A816" s="87"/>
      <c r="B816" s="87"/>
      <c r="C816" s="87"/>
      <c r="D816" s="87"/>
      <c r="E816" s="87"/>
      <c r="F816" s="87"/>
      <c r="G816" s="87"/>
      <c r="H816" s="87"/>
      <c r="I816" s="87"/>
      <c r="J816" s="87"/>
      <c r="K816" s="87"/>
      <c r="L816" s="87"/>
      <c r="M816" s="87"/>
      <c r="N816" s="87"/>
      <c r="O816" s="87"/>
      <c r="P816" s="87"/>
      <c r="Q816" s="87"/>
      <c r="R816" s="87"/>
      <c r="S816" s="87"/>
      <c r="T816" s="87"/>
      <c r="U816" s="87"/>
      <c r="V816" s="87"/>
      <c r="W816" s="87"/>
      <c r="X816" s="87"/>
      <c r="Y816" s="87"/>
      <c r="Z816" s="87"/>
    </row>
    <row r="817" spans="1:26" ht="25.5" customHeight="1" x14ac:dyDescent="0.3">
      <c r="A817" s="87"/>
      <c r="B817" s="87"/>
      <c r="C817" s="87"/>
      <c r="D817" s="87"/>
      <c r="E817" s="87"/>
      <c r="F817" s="87"/>
      <c r="G817" s="87"/>
      <c r="H817" s="87"/>
      <c r="I817" s="87"/>
      <c r="J817" s="87"/>
      <c r="K817" s="87"/>
      <c r="L817" s="87"/>
      <c r="M817" s="87"/>
      <c r="N817" s="87"/>
      <c r="O817" s="87"/>
      <c r="P817" s="87"/>
      <c r="Q817" s="87"/>
      <c r="R817" s="87"/>
      <c r="S817" s="87"/>
      <c r="T817" s="87"/>
      <c r="U817" s="87"/>
      <c r="V817" s="87"/>
      <c r="W817" s="87"/>
      <c r="X817" s="87"/>
      <c r="Y817" s="87"/>
      <c r="Z817" s="87"/>
    </row>
    <row r="818" spans="1:26" ht="25.5" customHeight="1" x14ac:dyDescent="0.3">
      <c r="A818" s="87"/>
      <c r="B818" s="87"/>
      <c r="C818" s="87"/>
      <c r="D818" s="87"/>
      <c r="E818" s="87"/>
      <c r="F818" s="87"/>
      <c r="G818" s="87"/>
      <c r="H818" s="87"/>
      <c r="I818" s="87"/>
      <c r="J818" s="87"/>
      <c r="K818" s="87"/>
      <c r="L818" s="87"/>
      <c r="M818" s="87"/>
      <c r="N818" s="87"/>
      <c r="O818" s="87"/>
      <c r="P818" s="87"/>
      <c r="Q818" s="87"/>
      <c r="R818" s="87"/>
      <c r="S818" s="87"/>
      <c r="T818" s="87"/>
      <c r="U818" s="87"/>
      <c r="V818" s="87"/>
      <c r="W818" s="87"/>
      <c r="X818" s="87"/>
      <c r="Y818" s="87"/>
      <c r="Z818" s="87"/>
    </row>
    <row r="819" spans="1:26" ht="25.5" customHeight="1" x14ac:dyDescent="0.3">
      <c r="A819" s="87"/>
      <c r="B819" s="87"/>
      <c r="C819" s="87"/>
      <c r="D819" s="87"/>
      <c r="E819" s="87"/>
      <c r="F819" s="87"/>
      <c r="G819" s="87"/>
      <c r="H819" s="87"/>
      <c r="I819" s="87"/>
      <c r="J819" s="87"/>
      <c r="K819" s="87"/>
      <c r="L819" s="87"/>
      <c r="M819" s="87"/>
      <c r="N819" s="87"/>
      <c r="O819" s="87"/>
      <c r="P819" s="87"/>
      <c r="Q819" s="87"/>
      <c r="R819" s="87"/>
      <c r="S819" s="87"/>
      <c r="T819" s="87"/>
      <c r="U819" s="87"/>
      <c r="V819" s="87"/>
      <c r="W819" s="87"/>
      <c r="X819" s="87"/>
      <c r="Y819" s="87"/>
      <c r="Z819" s="87"/>
    </row>
    <row r="820" spans="1:26" ht="25.5" customHeight="1" x14ac:dyDescent="0.3">
      <c r="A820" s="87"/>
      <c r="B820" s="87"/>
      <c r="C820" s="87"/>
      <c r="D820" s="87"/>
      <c r="E820" s="87"/>
      <c r="F820" s="87"/>
      <c r="G820" s="87"/>
      <c r="H820" s="87"/>
      <c r="I820" s="87"/>
      <c r="J820" s="87"/>
      <c r="K820" s="87"/>
      <c r="L820" s="87"/>
      <c r="M820" s="87"/>
      <c r="N820" s="87"/>
      <c r="O820" s="87"/>
      <c r="P820" s="87"/>
      <c r="Q820" s="87"/>
      <c r="R820" s="87"/>
      <c r="S820" s="87"/>
      <c r="T820" s="87"/>
      <c r="U820" s="87"/>
      <c r="V820" s="87"/>
      <c r="W820" s="87"/>
      <c r="X820" s="87"/>
      <c r="Y820" s="87"/>
      <c r="Z820" s="87"/>
    </row>
    <row r="821" spans="1:26" ht="25.5" customHeight="1" x14ac:dyDescent="0.3">
      <c r="A821" s="87"/>
      <c r="B821" s="87"/>
      <c r="C821" s="87"/>
      <c r="D821" s="87"/>
      <c r="E821" s="87"/>
      <c r="F821" s="87"/>
      <c r="G821" s="87"/>
      <c r="H821" s="87"/>
      <c r="I821" s="87"/>
      <c r="J821" s="87"/>
      <c r="K821" s="87"/>
      <c r="L821" s="87"/>
      <c r="M821" s="87"/>
      <c r="N821" s="87"/>
      <c r="O821" s="87"/>
      <c r="P821" s="87"/>
      <c r="Q821" s="87"/>
      <c r="R821" s="87"/>
      <c r="S821" s="87"/>
      <c r="T821" s="87"/>
      <c r="U821" s="87"/>
      <c r="V821" s="87"/>
      <c r="W821" s="87"/>
      <c r="X821" s="87"/>
      <c r="Y821" s="87"/>
      <c r="Z821" s="87"/>
    </row>
    <row r="822" spans="1:26" ht="25.5" customHeight="1" x14ac:dyDescent="0.3">
      <c r="A822" s="87"/>
      <c r="B822" s="87"/>
      <c r="C822" s="87"/>
      <c r="D822" s="87"/>
      <c r="E822" s="87"/>
      <c r="F822" s="87"/>
      <c r="G822" s="87"/>
      <c r="H822" s="87"/>
      <c r="I822" s="87"/>
      <c r="J822" s="87"/>
      <c r="K822" s="87"/>
      <c r="L822" s="87"/>
      <c r="M822" s="87"/>
      <c r="N822" s="87"/>
      <c r="O822" s="87"/>
      <c r="P822" s="87"/>
      <c r="Q822" s="87"/>
      <c r="R822" s="87"/>
      <c r="S822" s="87"/>
      <c r="T822" s="87"/>
      <c r="U822" s="87"/>
      <c r="V822" s="87"/>
      <c r="W822" s="87"/>
      <c r="X822" s="87"/>
      <c r="Y822" s="87"/>
      <c r="Z822" s="87"/>
    </row>
    <row r="823" spans="1:26" ht="25.5" customHeight="1" x14ac:dyDescent="0.3">
      <c r="A823" s="87"/>
      <c r="B823" s="87"/>
      <c r="C823" s="87"/>
      <c r="D823" s="87"/>
      <c r="E823" s="87"/>
      <c r="F823" s="87"/>
      <c r="G823" s="87"/>
      <c r="H823" s="87"/>
      <c r="I823" s="87"/>
      <c r="J823" s="87"/>
      <c r="K823" s="87"/>
      <c r="L823" s="87"/>
      <c r="M823" s="87"/>
      <c r="N823" s="87"/>
      <c r="O823" s="87"/>
      <c r="P823" s="87"/>
      <c r="Q823" s="87"/>
      <c r="R823" s="87"/>
      <c r="S823" s="87"/>
      <c r="T823" s="87"/>
      <c r="U823" s="87"/>
      <c r="V823" s="87"/>
      <c r="W823" s="87"/>
      <c r="X823" s="87"/>
      <c r="Y823" s="87"/>
      <c r="Z823" s="87"/>
    </row>
    <row r="824" spans="1:26" ht="25.5" customHeight="1" x14ac:dyDescent="0.3">
      <c r="A824" s="87"/>
      <c r="B824" s="87"/>
      <c r="C824" s="87"/>
      <c r="D824" s="87"/>
      <c r="E824" s="87"/>
      <c r="F824" s="87"/>
      <c r="G824" s="87"/>
      <c r="H824" s="87"/>
      <c r="I824" s="87"/>
      <c r="J824" s="87"/>
      <c r="K824" s="87"/>
      <c r="L824" s="87"/>
      <c r="M824" s="87"/>
      <c r="N824" s="87"/>
      <c r="O824" s="87"/>
      <c r="P824" s="87"/>
      <c r="Q824" s="87"/>
      <c r="R824" s="87"/>
      <c r="S824" s="87"/>
      <c r="T824" s="87"/>
      <c r="U824" s="87"/>
      <c r="V824" s="87"/>
      <c r="W824" s="87"/>
      <c r="X824" s="87"/>
      <c r="Y824" s="87"/>
      <c r="Z824" s="87"/>
    </row>
    <row r="825" spans="1:26" ht="25.5" customHeight="1" x14ac:dyDescent="0.3">
      <c r="A825" s="87"/>
      <c r="B825" s="87"/>
      <c r="C825" s="87"/>
      <c r="D825" s="87"/>
      <c r="E825" s="87"/>
      <c r="F825" s="87"/>
      <c r="G825" s="87"/>
      <c r="H825" s="87"/>
      <c r="I825" s="87"/>
      <c r="J825" s="87"/>
      <c r="K825" s="87"/>
      <c r="L825" s="87"/>
      <c r="M825" s="87"/>
      <c r="N825" s="87"/>
      <c r="O825" s="87"/>
      <c r="P825" s="87"/>
      <c r="Q825" s="87"/>
      <c r="R825" s="87"/>
      <c r="S825" s="87"/>
      <c r="T825" s="87"/>
      <c r="U825" s="87"/>
      <c r="V825" s="87"/>
      <c r="W825" s="87"/>
      <c r="X825" s="87"/>
      <c r="Y825" s="87"/>
      <c r="Z825" s="87"/>
    </row>
    <row r="826" spans="1:26" ht="25.5" customHeight="1" x14ac:dyDescent="0.3">
      <c r="A826" s="87"/>
      <c r="B826" s="87"/>
      <c r="C826" s="87"/>
      <c r="D826" s="87"/>
      <c r="E826" s="87"/>
      <c r="F826" s="87"/>
      <c r="G826" s="87"/>
      <c r="H826" s="87"/>
      <c r="I826" s="87"/>
      <c r="J826" s="87"/>
      <c r="K826" s="87"/>
      <c r="L826" s="87"/>
      <c r="M826" s="87"/>
      <c r="N826" s="87"/>
      <c r="O826" s="87"/>
      <c r="P826" s="87"/>
      <c r="Q826" s="87"/>
      <c r="R826" s="87"/>
      <c r="S826" s="87"/>
      <c r="T826" s="87"/>
      <c r="U826" s="87"/>
      <c r="V826" s="87"/>
      <c r="W826" s="87"/>
      <c r="X826" s="87"/>
      <c r="Y826" s="87"/>
      <c r="Z826" s="87"/>
    </row>
    <row r="827" spans="1:26" ht="25.5" customHeight="1" x14ac:dyDescent="0.3">
      <c r="A827" s="87"/>
      <c r="B827" s="87"/>
      <c r="C827" s="87"/>
      <c r="D827" s="87"/>
      <c r="E827" s="87"/>
      <c r="F827" s="87"/>
      <c r="G827" s="87"/>
      <c r="H827" s="87"/>
      <c r="I827" s="87"/>
      <c r="J827" s="87"/>
      <c r="K827" s="87"/>
      <c r="L827" s="87"/>
      <c r="M827" s="87"/>
      <c r="N827" s="87"/>
      <c r="O827" s="87"/>
      <c r="P827" s="87"/>
      <c r="Q827" s="87"/>
      <c r="R827" s="87"/>
      <c r="S827" s="87"/>
      <c r="T827" s="87"/>
      <c r="U827" s="87"/>
      <c r="V827" s="87"/>
      <c r="W827" s="87"/>
      <c r="X827" s="87"/>
      <c r="Y827" s="87"/>
      <c r="Z827" s="87"/>
    </row>
    <row r="828" spans="1:26" ht="25.5" customHeight="1" x14ac:dyDescent="0.3">
      <c r="A828" s="87"/>
      <c r="B828" s="87"/>
      <c r="C828" s="87"/>
      <c r="D828" s="87"/>
      <c r="E828" s="87"/>
      <c r="F828" s="87"/>
      <c r="G828" s="87"/>
      <c r="H828" s="87"/>
      <c r="I828" s="87"/>
      <c r="J828" s="87"/>
      <c r="K828" s="87"/>
      <c r="L828" s="87"/>
      <c r="M828" s="87"/>
      <c r="N828" s="87"/>
      <c r="O828" s="87"/>
      <c r="P828" s="87"/>
      <c r="Q828" s="87"/>
      <c r="R828" s="87"/>
      <c r="S828" s="87"/>
      <c r="T828" s="87"/>
      <c r="U828" s="87"/>
      <c r="V828" s="87"/>
      <c r="W828" s="87"/>
      <c r="X828" s="87"/>
      <c r="Y828" s="87"/>
      <c r="Z828" s="87"/>
    </row>
    <row r="829" spans="1:26" ht="25.5" customHeight="1" x14ac:dyDescent="0.3">
      <c r="A829" s="87"/>
      <c r="B829" s="87"/>
      <c r="C829" s="87"/>
      <c r="D829" s="87"/>
      <c r="E829" s="87"/>
      <c r="F829" s="87"/>
      <c r="G829" s="87"/>
      <c r="H829" s="87"/>
      <c r="I829" s="87"/>
      <c r="J829" s="87"/>
      <c r="K829" s="87"/>
      <c r="L829" s="87"/>
      <c r="M829" s="87"/>
      <c r="N829" s="87"/>
      <c r="O829" s="87"/>
      <c r="P829" s="87"/>
      <c r="Q829" s="87"/>
      <c r="R829" s="87"/>
      <c r="S829" s="87"/>
      <c r="T829" s="87"/>
      <c r="U829" s="87"/>
      <c r="V829" s="87"/>
      <c r="W829" s="87"/>
      <c r="X829" s="87"/>
      <c r="Y829" s="87"/>
      <c r="Z829" s="87"/>
    </row>
    <row r="830" spans="1:26" ht="25.5" customHeight="1" x14ac:dyDescent="0.3">
      <c r="A830" s="87"/>
      <c r="B830" s="87"/>
      <c r="C830" s="87"/>
      <c r="D830" s="87"/>
      <c r="E830" s="87"/>
      <c r="F830" s="87"/>
      <c r="G830" s="87"/>
      <c r="H830" s="87"/>
      <c r="I830" s="87"/>
      <c r="J830" s="87"/>
      <c r="K830" s="87"/>
      <c r="L830" s="87"/>
      <c r="M830" s="87"/>
      <c r="N830" s="87"/>
      <c r="O830" s="87"/>
      <c r="P830" s="87"/>
      <c r="Q830" s="87"/>
      <c r="R830" s="87"/>
      <c r="S830" s="87"/>
      <c r="T830" s="87"/>
      <c r="U830" s="87"/>
      <c r="V830" s="87"/>
      <c r="W830" s="87"/>
      <c r="X830" s="87"/>
      <c r="Y830" s="87"/>
      <c r="Z830" s="87"/>
    </row>
    <row r="831" spans="1:26" ht="25.5" customHeight="1" x14ac:dyDescent="0.3">
      <c r="A831" s="87"/>
      <c r="B831" s="87"/>
      <c r="C831" s="87"/>
      <c r="D831" s="87"/>
      <c r="E831" s="87"/>
      <c r="F831" s="87"/>
      <c r="G831" s="87"/>
      <c r="H831" s="87"/>
      <c r="I831" s="87"/>
      <c r="J831" s="87"/>
      <c r="K831" s="87"/>
      <c r="L831" s="87"/>
      <c r="M831" s="87"/>
      <c r="N831" s="87"/>
      <c r="O831" s="87"/>
      <c r="P831" s="87"/>
      <c r="Q831" s="87"/>
      <c r="R831" s="87"/>
      <c r="S831" s="87"/>
      <c r="T831" s="87"/>
      <c r="U831" s="87"/>
      <c r="V831" s="87"/>
      <c r="W831" s="87"/>
      <c r="X831" s="87"/>
      <c r="Y831" s="87"/>
      <c r="Z831" s="87"/>
    </row>
    <row r="832" spans="1:26" ht="25.5" customHeight="1" x14ac:dyDescent="0.3">
      <c r="A832" s="87"/>
      <c r="B832" s="87"/>
      <c r="C832" s="87"/>
      <c r="D832" s="87"/>
      <c r="E832" s="87"/>
      <c r="F832" s="87"/>
      <c r="G832" s="87"/>
      <c r="H832" s="87"/>
      <c r="I832" s="87"/>
      <c r="J832" s="87"/>
      <c r="K832" s="87"/>
      <c r="L832" s="87"/>
      <c r="M832" s="87"/>
      <c r="N832" s="87"/>
      <c r="O832" s="87"/>
      <c r="P832" s="87"/>
      <c r="Q832" s="87"/>
      <c r="R832" s="87"/>
      <c r="S832" s="87"/>
      <c r="T832" s="87"/>
      <c r="U832" s="87"/>
      <c r="V832" s="87"/>
      <c r="W832" s="87"/>
      <c r="X832" s="87"/>
      <c r="Y832" s="87"/>
      <c r="Z832" s="87"/>
    </row>
    <row r="833" spans="1:26" ht="25.5" customHeight="1" x14ac:dyDescent="0.3">
      <c r="A833" s="87"/>
      <c r="B833" s="87"/>
      <c r="C833" s="87"/>
      <c r="D833" s="87"/>
      <c r="E833" s="87"/>
      <c r="F833" s="87"/>
      <c r="G833" s="87"/>
      <c r="H833" s="87"/>
      <c r="I833" s="87"/>
      <c r="J833" s="87"/>
      <c r="K833" s="87"/>
      <c r="L833" s="87"/>
      <c r="M833" s="87"/>
      <c r="N833" s="87"/>
      <c r="O833" s="87"/>
      <c r="P833" s="87"/>
      <c r="Q833" s="87"/>
      <c r="R833" s="87"/>
      <c r="S833" s="87"/>
      <c r="T833" s="87"/>
      <c r="U833" s="87"/>
      <c r="V833" s="87"/>
      <c r="W833" s="87"/>
      <c r="X833" s="87"/>
      <c r="Y833" s="87"/>
      <c r="Z833" s="87"/>
    </row>
    <row r="834" spans="1:26" ht="25.5" customHeight="1" x14ac:dyDescent="0.3">
      <c r="A834" s="87"/>
      <c r="B834" s="87"/>
      <c r="C834" s="87"/>
      <c r="D834" s="87"/>
      <c r="E834" s="87"/>
      <c r="F834" s="87"/>
      <c r="G834" s="87"/>
      <c r="H834" s="87"/>
      <c r="I834" s="87"/>
      <c r="J834" s="87"/>
      <c r="K834" s="87"/>
      <c r="L834" s="87"/>
      <c r="M834" s="87"/>
      <c r="N834" s="87"/>
      <c r="O834" s="87"/>
      <c r="P834" s="87"/>
      <c r="Q834" s="87"/>
      <c r="R834" s="87"/>
      <c r="S834" s="87"/>
      <c r="T834" s="87"/>
      <c r="U834" s="87"/>
      <c r="V834" s="87"/>
      <c r="W834" s="87"/>
      <c r="X834" s="87"/>
      <c r="Y834" s="87"/>
      <c r="Z834" s="87"/>
    </row>
    <row r="835" spans="1:26" ht="25.5" customHeight="1" x14ac:dyDescent="0.3">
      <c r="A835" s="87"/>
      <c r="B835" s="87"/>
      <c r="C835" s="87"/>
      <c r="D835" s="87"/>
      <c r="E835" s="87"/>
      <c r="F835" s="87"/>
      <c r="G835" s="87"/>
      <c r="H835" s="87"/>
      <c r="I835" s="87"/>
      <c r="J835" s="87"/>
      <c r="K835" s="87"/>
      <c r="L835" s="87"/>
      <c r="M835" s="87"/>
      <c r="N835" s="87"/>
      <c r="O835" s="87"/>
      <c r="P835" s="87"/>
      <c r="Q835" s="87"/>
      <c r="R835" s="87"/>
      <c r="S835" s="87"/>
      <c r="T835" s="87"/>
      <c r="U835" s="87"/>
      <c r="V835" s="87"/>
      <c r="W835" s="87"/>
      <c r="X835" s="87"/>
      <c r="Y835" s="87"/>
      <c r="Z835" s="87"/>
    </row>
    <row r="836" spans="1:26" ht="25.5" customHeight="1" x14ac:dyDescent="0.3">
      <c r="A836" s="87"/>
      <c r="B836" s="87"/>
      <c r="C836" s="87"/>
      <c r="D836" s="87"/>
      <c r="E836" s="87"/>
      <c r="F836" s="87"/>
      <c r="G836" s="87"/>
      <c r="H836" s="87"/>
      <c r="I836" s="87"/>
      <c r="J836" s="87"/>
      <c r="K836" s="87"/>
      <c r="L836" s="87"/>
      <c r="M836" s="87"/>
      <c r="N836" s="87"/>
      <c r="O836" s="87"/>
      <c r="P836" s="87"/>
      <c r="Q836" s="87"/>
      <c r="R836" s="87"/>
      <c r="S836" s="87"/>
      <c r="T836" s="87"/>
      <c r="U836" s="87"/>
      <c r="V836" s="87"/>
      <c r="W836" s="87"/>
      <c r="X836" s="87"/>
      <c r="Y836" s="87"/>
      <c r="Z836" s="87"/>
    </row>
    <row r="837" spans="1:26" ht="25.5" customHeight="1" x14ac:dyDescent="0.3">
      <c r="A837" s="87"/>
      <c r="B837" s="87"/>
      <c r="C837" s="87"/>
      <c r="D837" s="87"/>
      <c r="E837" s="87"/>
      <c r="F837" s="87"/>
      <c r="G837" s="87"/>
      <c r="H837" s="87"/>
      <c r="I837" s="87"/>
      <c r="J837" s="87"/>
      <c r="K837" s="87"/>
      <c r="L837" s="87"/>
      <c r="M837" s="87"/>
      <c r="N837" s="87"/>
      <c r="O837" s="87"/>
      <c r="P837" s="87"/>
      <c r="Q837" s="87"/>
      <c r="R837" s="87"/>
      <c r="S837" s="87"/>
      <c r="T837" s="87"/>
      <c r="U837" s="87"/>
      <c r="V837" s="87"/>
      <c r="W837" s="87"/>
      <c r="X837" s="87"/>
      <c r="Y837" s="87"/>
      <c r="Z837" s="87"/>
    </row>
    <row r="838" spans="1:26" ht="25.5" customHeight="1" x14ac:dyDescent="0.3">
      <c r="A838" s="87"/>
      <c r="B838" s="87"/>
      <c r="C838" s="87"/>
      <c r="D838" s="87"/>
      <c r="E838" s="87"/>
      <c r="F838" s="87"/>
      <c r="G838" s="87"/>
      <c r="H838" s="87"/>
      <c r="I838" s="87"/>
      <c r="J838" s="87"/>
      <c r="K838" s="87"/>
      <c r="L838" s="87"/>
      <c r="M838" s="87"/>
      <c r="N838" s="87"/>
      <c r="O838" s="87"/>
      <c r="P838" s="87"/>
      <c r="Q838" s="87"/>
      <c r="R838" s="87"/>
      <c r="S838" s="87"/>
      <c r="T838" s="87"/>
      <c r="U838" s="87"/>
      <c r="V838" s="87"/>
      <c r="W838" s="87"/>
      <c r="X838" s="87"/>
      <c r="Y838" s="87"/>
      <c r="Z838" s="87"/>
    </row>
    <row r="839" spans="1:26" ht="25.5" customHeight="1" x14ac:dyDescent="0.3">
      <c r="A839" s="87"/>
      <c r="B839" s="87"/>
      <c r="C839" s="87"/>
      <c r="D839" s="87"/>
      <c r="E839" s="87"/>
      <c r="F839" s="87"/>
      <c r="G839" s="87"/>
      <c r="H839" s="87"/>
      <c r="I839" s="87"/>
      <c r="J839" s="87"/>
      <c r="K839" s="87"/>
      <c r="L839" s="87"/>
      <c r="M839" s="87"/>
      <c r="N839" s="87"/>
      <c r="O839" s="87"/>
      <c r="P839" s="87"/>
      <c r="Q839" s="87"/>
      <c r="R839" s="87"/>
      <c r="S839" s="87"/>
      <c r="T839" s="87"/>
      <c r="U839" s="87"/>
      <c r="V839" s="87"/>
      <c r="W839" s="87"/>
      <c r="X839" s="87"/>
      <c r="Y839" s="87"/>
      <c r="Z839" s="87"/>
    </row>
    <row r="840" spans="1:26" ht="25.5" customHeight="1" x14ac:dyDescent="0.3">
      <c r="A840" s="87"/>
      <c r="B840" s="87"/>
      <c r="C840" s="87"/>
      <c r="D840" s="87"/>
      <c r="E840" s="87"/>
      <c r="F840" s="87"/>
      <c r="G840" s="87"/>
      <c r="H840" s="87"/>
      <c r="I840" s="87"/>
      <c r="J840" s="87"/>
      <c r="K840" s="87"/>
      <c r="L840" s="87"/>
      <c r="M840" s="87"/>
      <c r="N840" s="87"/>
      <c r="O840" s="87"/>
      <c r="P840" s="87"/>
      <c r="Q840" s="87"/>
      <c r="R840" s="87"/>
      <c r="S840" s="87"/>
      <c r="T840" s="87"/>
      <c r="U840" s="87"/>
      <c r="V840" s="87"/>
      <c r="W840" s="87"/>
      <c r="X840" s="87"/>
      <c r="Y840" s="87"/>
      <c r="Z840" s="87"/>
    </row>
    <row r="841" spans="1:26" ht="25.5" customHeight="1" x14ac:dyDescent="0.3">
      <c r="A841" s="87"/>
      <c r="B841" s="87"/>
      <c r="C841" s="87"/>
      <c r="D841" s="87"/>
      <c r="E841" s="87"/>
      <c r="F841" s="87"/>
      <c r="G841" s="87"/>
      <c r="H841" s="87"/>
      <c r="I841" s="87"/>
      <c r="J841" s="87"/>
      <c r="K841" s="87"/>
      <c r="L841" s="87"/>
      <c r="M841" s="87"/>
      <c r="N841" s="87"/>
      <c r="O841" s="87"/>
      <c r="P841" s="87"/>
      <c r="Q841" s="87"/>
      <c r="R841" s="87"/>
      <c r="S841" s="87"/>
      <c r="T841" s="87"/>
      <c r="U841" s="87"/>
      <c r="V841" s="87"/>
      <c r="W841" s="87"/>
      <c r="X841" s="87"/>
      <c r="Y841" s="87"/>
      <c r="Z841" s="87"/>
    </row>
    <row r="842" spans="1:26" ht="25.5" customHeight="1" x14ac:dyDescent="0.3">
      <c r="A842" s="87"/>
      <c r="B842" s="87"/>
      <c r="C842" s="87"/>
      <c r="D842" s="87"/>
      <c r="E842" s="87"/>
      <c r="F842" s="87"/>
      <c r="G842" s="87"/>
      <c r="H842" s="87"/>
      <c r="I842" s="87"/>
      <c r="J842" s="87"/>
      <c r="K842" s="87"/>
      <c r="L842" s="87"/>
      <c r="M842" s="87"/>
      <c r="N842" s="87"/>
      <c r="O842" s="87"/>
      <c r="P842" s="87"/>
      <c r="Q842" s="87"/>
      <c r="R842" s="87"/>
      <c r="S842" s="87"/>
      <c r="T842" s="87"/>
      <c r="U842" s="87"/>
      <c r="V842" s="87"/>
      <c r="W842" s="87"/>
      <c r="X842" s="87"/>
      <c r="Y842" s="87"/>
      <c r="Z842" s="87"/>
    </row>
    <row r="843" spans="1:26" ht="25.5" customHeight="1" x14ac:dyDescent="0.3">
      <c r="A843" s="87"/>
      <c r="B843" s="87"/>
      <c r="C843" s="87"/>
      <c r="D843" s="87"/>
      <c r="E843" s="87"/>
      <c r="F843" s="87"/>
      <c r="G843" s="87"/>
      <c r="H843" s="87"/>
      <c r="I843" s="87"/>
      <c r="J843" s="87"/>
      <c r="K843" s="87"/>
      <c r="L843" s="87"/>
      <c r="M843" s="87"/>
      <c r="N843" s="87"/>
      <c r="O843" s="87"/>
      <c r="P843" s="87"/>
      <c r="Q843" s="87"/>
      <c r="R843" s="87"/>
      <c r="S843" s="87"/>
      <c r="T843" s="87"/>
      <c r="U843" s="87"/>
      <c r="V843" s="87"/>
      <c r="W843" s="87"/>
      <c r="X843" s="87"/>
      <c r="Y843" s="87"/>
      <c r="Z843" s="87"/>
    </row>
    <row r="844" spans="1:26" ht="25.5" customHeight="1" x14ac:dyDescent="0.3">
      <c r="A844" s="87"/>
      <c r="B844" s="87"/>
      <c r="C844" s="87"/>
      <c r="D844" s="87"/>
      <c r="E844" s="87"/>
      <c r="F844" s="87"/>
      <c r="G844" s="87"/>
      <c r="H844" s="87"/>
      <c r="I844" s="87"/>
      <c r="J844" s="87"/>
      <c r="K844" s="87"/>
      <c r="L844" s="87"/>
      <c r="M844" s="87"/>
      <c r="N844" s="87"/>
      <c r="O844" s="87"/>
      <c r="P844" s="87"/>
      <c r="Q844" s="87"/>
      <c r="R844" s="87"/>
      <c r="S844" s="87"/>
      <c r="T844" s="87"/>
      <c r="U844" s="87"/>
      <c r="V844" s="87"/>
      <c r="W844" s="87"/>
      <c r="X844" s="87"/>
      <c r="Y844" s="87"/>
      <c r="Z844" s="87"/>
    </row>
    <row r="845" spans="1:26" ht="25.5" customHeight="1" x14ac:dyDescent="0.3">
      <c r="A845" s="87"/>
      <c r="B845" s="87"/>
      <c r="C845" s="87"/>
      <c r="D845" s="87"/>
      <c r="E845" s="87"/>
      <c r="F845" s="87"/>
      <c r="G845" s="87"/>
      <c r="H845" s="87"/>
      <c r="I845" s="87"/>
      <c r="J845" s="87"/>
      <c r="K845" s="87"/>
      <c r="L845" s="87"/>
      <c r="M845" s="87"/>
      <c r="N845" s="87"/>
      <c r="O845" s="87"/>
      <c r="P845" s="87"/>
      <c r="Q845" s="87"/>
      <c r="R845" s="87"/>
      <c r="S845" s="87"/>
      <c r="T845" s="87"/>
      <c r="U845" s="87"/>
      <c r="V845" s="87"/>
      <c r="W845" s="87"/>
      <c r="X845" s="87"/>
      <c r="Y845" s="87"/>
      <c r="Z845" s="87"/>
    </row>
    <row r="846" spans="1:26" ht="25.5" customHeight="1" x14ac:dyDescent="0.3">
      <c r="A846" s="87"/>
      <c r="B846" s="87"/>
      <c r="C846" s="87"/>
      <c r="D846" s="87"/>
      <c r="E846" s="87"/>
      <c r="F846" s="87"/>
      <c r="G846" s="87"/>
      <c r="H846" s="87"/>
      <c r="I846" s="87"/>
      <c r="J846" s="87"/>
      <c r="K846" s="87"/>
      <c r="L846" s="87"/>
      <c r="M846" s="87"/>
      <c r="N846" s="87"/>
      <c r="O846" s="87"/>
      <c r="P846" s="87"/>
      <c r="Q846" s="87"/>
      <c r="R846" s="87"/>
      <c r="S846" s="87"/>
      <c r="T846" s="87"/>
      <c r="U846" s="87"/>
      <c r="V846" s="87"/>
      <c r="W846" s="87"/>
      <c r="X846" s="87"/>
      <c r="Y846" s="87"/>
      <c r="Z846" s="87"/>
    </row>
    <row r="847" spans="1:26" ht="25.5" customHeight="1" x14ac:dyDescent="0.3">
      <c r="A847" s="87"/>
      <c r="B847" s="87"/>
      <c r="C847" s="87"/>
      <c r="D847" s="87"/>
      <c r="E847" s="87"/>
      <c r="F847" s="87"/>
      <c r="G847" s="87"/>
      <c r="H847" s="87"/>
      <c r="I847" s="87"/>
      <c r="J847" s="87"/>
      <c r="K847" s="87"/>
      <c r="L847" s="87"/>
      <c r="M847" s="87"/>
      <c r="N847" s="87"/>
      <c r="O847" s="87"/>
      <c r="P847" s="87"/>
      <c r="Q847" s="87"/>
      <c r="R847" s="87"/>
      <c r="S847" s="87"/>
      <c r="T847" s="87"/>
      <c r="U847" s="87"/>
      <c r="V847" s="87"/>
      <c r="W847" s="87"/>
      <c r="X847" s="87"/>
      <c r="Y847" s="87"/>
      <c r="Z847" s="87"/>
    </row>
    <row r="848" spans="1:26" ht="25.5" customHeight="1" x14ac:dyDescent="0.3">
      <c r="A848" s="87"/>
      <c r="B848" s="87"/>
      <c r="C848" s="87"/>
      <c r="D848" s="87"/>
      <c r="E848" s="87"/>
      <c r="F848" s="87"/>
      <c r="G848" s="87"/>
      <c r="H848" s="87"/>
      <c r="I848" s="87"/>
      <c r="J848" s="87"/>
      <c r="K848" s="87"/>
      <c r="L848" s="87"/>
      <c r="M848" s="87"/>
      <c r="N848" s="87"/>
      <c r="O848" s="87"/>
      <c r="P848" s="87"/>
      <c r="Q848" s="87"/>
      <c r="R848" s="87"/>
      <c r="S848" s="87"/>
      <c r="T848" s="87"/>
      <c r="U848" s="87"/>
      <c r="V848" s="87"/>
      <c r="W848" s="87"/>
      <c r="X848" s="87"/>
      <c r="Y848" s="87"/>
      <c r="Z848" s="87"/>
    </row>
    <row r="849" spans="1:26" ht="25.5" customHeight="1" x14ac:dyDescent="0.3">
      <c r="A849" s="87"/>
      <c r="B849" s="87"/>
      <c r="C849" s="87"/>
      <c r="D849" s="87"/>
      <c r="E849" s="87"/>
      <c r="F849" s="87"/>
      <c r="G849" s="87"/>
      <c r="H849" s="87"/>
      <c r="I849" s="87"/>
      <c r="J849" s="87"/>
      <c r="K849" s="87"/>
      <c r="L849" s="87"/>
      <c r="M849" s="87"/>
      <c r="N849" s="87"/>
      <c r="O849" s="87"/>
      <c r="P849" s="87"/>
      <c r="Q849" s="87"/>
      <c r="R849" s="87"/>
      <c r="S849" s="87"/>
      <c r="T849" s="87"/>
      <c r="U849" s="87"/>
      <c r="V849" s="87"/>
      <c r="W849" s="87"/>
      <c r="X849" s="87"/>
      <c r="Y849" s="87"/>
      <c r="Z849" s="87"/>
    </row>
    <row r="850" spans="1:26" ht="25.5" customHeight="1" x14ac:dyDescent="0.3">
      <c r="A850" s="87"/>
      <c r="B850" s="87"/>
      <c r="C850" s="87"/>
      <c r="D850" s="87"/>
      <c r="E850" s="87"/>
      <c r="F850" s="87"/>
      <c r="G850" s="87"/>
      <c r="H850" s="87"/>
      <c r="I850" s="87"/>
      <c r="J850" s="87"/>
      <c r="K850" s="87"/>
      <c r="L850" s="87"/>
      <c r="M850" s="87"/>
      <c r="N850" s="87"/>
      <c r="O850" s="87"/>
      <c r="P850" s="87"/>
      <c r="Q850" s="87"/>
      <c r="R850" s="87"/>
      <c r="S850" s="87"/>
      <c r="T850" s="87"/>
      <c r="U850" s="87"/>
      <c r="V850" s="87"/>
      <c r="W850" s="87"/>
      <c r="X850" s="87"/>
      <c r="Y850" s="87"/>
      <c r="Z850" s="87"/>
    </row>
    <row r="851" spans="1:26" ht="25.5" customHeight="1" x14ac:dyDescent="0.3">
      <c r="A851" s="87"/>
      <c r="B851" s="87"/>
      <c r="C851" s="87"/>
      <c r="D851" s="87"/>
      <c r="E851" s="87"/>
      <c r="F851" s="87"/>
      <c r="G851" s="87"/>
      <c r="H851" s="87"/>
      <c r="I851" s="87"/>
      <c r="J851" s="87"/>
      <c r="K851" s="87"/>
      <c r="L851" s="87"/>
      <c r="M851" s="87"/>
      <c r="N851" s="87"/>
      <c r="O851" s="87"/>
      <c r="P851" s="87"/>
      <c r="Q851" s="87"/>
      <c r="R851" s="87"/>
      <c r="S851" s="87"/>
      <c r="T851" s="87"/>
      <c r="U851" s="87"/>
      <c r="V851" s="87"/>
      <c r="W851" s="87"/>
      <c r="X851" s="87"/>
      <c r="Y851" s="87"/>
      <c r="Z851" s="87"/>
    </row>
    <row r="852" spans="1:26" ht="25.5" customHeight="1" x14ac:dyDescent="0.3">
      <c r="A852" s="87"/>
      <c r="B852" s="87"/>
      <c r="C852" s="87"/>
      <c r="D852" s="87"/>
      <c r="E852" s="87"/>
      <c r="F852" s="87"/>
      <c r="G852" s="87"/>
      <c r="H852" s="87"/>
      <c r="I852" s="87"/>
      <c r="J852" s="87"/>
      <c r="K852" s="87"/>
      <c r="L852" s="87"/>
      <c r="M852" s="87"/>
      <c r="N852" s="87"/>
      <c r="O852" s="87"/>
      <c r="P852" s="87"/>
      <c r="Q852" s="87"/>
      <c r="R852" s="87"/>
      <c r="S852" s="87"/>
      <c r="T852" s="87"/>
      <c r="U852" s="87"/>
      <c r="V852" s="87"/>
      <c r="W852" s="87"/>
      <c r="X852" s="87"/>
      <c r="Y852" s="87"/>
      <c r="Z852" s="87"/>
    </row>
    <row r="853" spans="1:26" ht="25.5" customHeight="1" x14ac:dyDescent="0.3">
      <c r="A853" s="87"/>
      <c r="B853" s="87"/>
      <c r="C853" s="87"/>
      <c r="D853" s="87"/>
      <c r="E853" s="87"/>
      <c r="F853" s="87"/>
      <c r="G853" s="87"/>
      <c r="H853" s="87"/>
      <c r="I853" s="87"/>
      <c r="J853" s="87"/>
      <c r="K853" s="87"/>
      <c r="L853" s="87"/>
      <c r="M853" s="87"/>
      <c r="N853" s="87"/>
      <c r="O853" s="87"/>
      <c r="P853" s="87"/>
      <c r="Q853" s="87"/>
      <c r="R853" s="87"/>
      <c r="S853" s="87"/>
      <c r="T853" s="87"/>
      <c r="U853" s="87"/>
      <c r="V853" s="87"/>
      <c r="W853" s="87"/>
      <c r="X853" s="87"/>
      <c r="Y853" s="87"/>
      <c r="Z853" s="87"/>
    </row>
    <row r="854" spans="1:26" ht="25.5" customHeight="1" x14ac:dyDescent="0.3">
      <c r="A854" s="87"/>
      <c r="B854" s="87"/>
      <c r="C854" s="87"/>
      <c r="D854" s="87"/>
      <c r="E854" s="87"/>
      <c r="F854" s="87"/>
      <c r="G854" s="87"/>
      <c r="H854" s="87"/>
      <c r="I854" s="87"/>
      <c r="J854" s="87"/>
      <c r="K854" s="87"/>
      <c r="L854" s="87"/>
      <c r="M854" s="87"/>
      <c r="N854" s="87"/>
      <c r="O854" s="87"/>
      <c r="P854" s="87"/>
      <c r="Q854" s="87"/>
      <c r="R854" s="87"/>
      <c r="S854" s="87"/>
      <c r="T854" s="87"/>
      <c r="U854" s="87"/>
      <c r="V854" s="87"/>
      <c r="W854" s="87"/>
      <c r="X854" s="87"/>
      <c r="Y854" s="87"/>
      <c r="Z854" s="87"/>
    </row>
    <row r="855" spans="1:26" ht="25.5" customHeight="1" x14ac:dyDescent="0.3">
      <c r="A855" s="87"/>
      <c r="B855" s="87"/>
      <c r="C855" s="87"/>
      <c r="D855" s="87"/>
      <c r="E855" s="87"/>
      <c r="F855" s="87"/>
      <c r="G855" s="87"/>
      <c r="H855" s="87"/>
      <c r="I855" s="87"/>
      <c r="J855" s="87"/>
      <c r="K855" s="87"/>
      <c r="L855" s="87"/>
      <c r="M855" s="87"/>
      <c r="N855" s="87"/>
      <c r="O855" s="87"/>
      <c r="P855" s="87"/>
      <c r="Q855" s="87"/>
      <c r="R855" s="87"/>
      <c r="S855" s="87"/>
      <c r="T855" s="87"/>
      <c r="U855" s="87"/>
      <c r="V855" s="87"/>
      <c r="W855" s="87"/>
      <c r="X855" s="87"/>
      <c r="Y855" s="87"/>
      <c r="Z855" s="87"/>
    </row>
    <row r="856" spans="1:26" ht="25.5" customHeight="1" x14ac:dyDescent="0.3">
      <c r="A856" s="87"/>
      <c r="B856" s="87"/>
      <c r="C856" s="87"/>
      <c r="D856" s="87"/>
      <c r="E856" s="87"/>
      <c r="F856" s="87"/>
      <c r="G856" s="87"/>
      <c r="H856" s="87"/>
      <c r="I856" s="87"/>
      <c r="J856" s="87"/>
      <c r="K856" s="87"/>
      <c r="L856" s="87"/>
      <c r="M856" s="87"/>
      <c r="N856" s="87"/>
      <c r="O856" s="87"/>
      <c r="P856" s="87"/>
      <c r="Q856" s="87"/>
      <c r="R856" s="87"/>
      <c r="S856" s="87"/>
      <c r="T856" s="87"/>
      <c r="U856" s="87"/>
      <c r="V856" s="87"/>
      <c r="W856" s="87"/>
      <c r="X856" s="87"/>
      <c r="Y856" s="87"/>
      <c r="Z856" s="87"/>
    </row>
    <row r="857" spans="1:26" ht="25.5" customHeight="1" x14ac:dyDescent="0.3">
      <c r="A857" s="87"/>
      <c r="B857" s="87"/>
      <c r="C857" s="87"/>
      <c r="D857" s="87"/>
      <c r="E857" s="87"/>
      <c r="F857" s="87"/>
      <c r="G857" s="87"/>
      <c r="H857" s="87"/>
      <c r="I857" s="87"/>
      <c r="J857" s="87"/>
      <c r="K857" s="87"/>
      <c r="L857" s="87"/>
      <c r="M857" s="87"/>
      <c r="N857" s="87"/>
      <c r="O857" s="87"/>
      <c r="P857" s="87"/>
      <c r="Q857" s="87"/>
      <c r="R857" s="87"/>
      <c r="S857" s="87"/>
      <c r="T857" s="87"/>
      <c r="U857" s="87"/>
      <c r="V857" s="87"/>
      <c r="W857" s="87"/>
      <c r="X857" s="87"/>
      <c r="Y857" s="87"/>
      <c r="Z857" s="87"/>
    </row>
    <row r="858" spans="1:26" ht="25.5" customHeight="1" x14ac:dyDescent="0.3">
      <c r="A858" s="87"/>
      <c r="B858" s="87"/>
      <c r="C858" s="87"/>
      <c r="D858" s="87"/>
      <c r="E858" s="87"/>
      <c r="F858" s="87"/>
      <c r="G858" s="87"/>
      <c r="H858" s="87"/>
      <c r="I858" s="87"/>
      <c r="J858" s="87"/>
      <c r="K858" s="87"/>
      <c r="L858" s="87"/>
      <c r="M858" s="87"/>
      <c r="N858" s="87"/>
      <c r="O858" s="87"/>
      <c r="P858" s="87"/>
      <c r="Q858" s="87"/>
      <c r="R858" s="87"/>
      <c r="S858" s="87"/>
      <c r="T858" s="87"/>
      <c r="U858" s="87"/>
      <c r="V858" s="87"/>
      <c r="W858" s="87"/>
      <c r="X858" s="87"/>
      <c r="Y858" s="87"/>
      <c r="Z858" s="87"/>
    </row>
    <row r="859" spans="1:26" ht="25.5" customHeight="1" x14ac:dyDescent="0.3">
      <c r="A859" s="87"/>
      <c r="B859" s="87"/>
      <c r="C859" s="87"/>
      <c r="D859" s="87"/>
      <c r="E859" s="87"/>
      <c r="F859" s="87"/>
      <c r="G859" s="87"/>
      <c r="H859" s="87"/>
      <c r="I859" s="87"/>
      <c r="J859" s="87"/>
      <c r="K859" s="87"/>
      <c r="L859" s="87"/>
      <c r="M859" s="87"/>
      <c r="N859" s="87"/>
      <c r="O859" s="87"/>
      <c r="P859" s="87"/>
      <c r="Q859" s="87"/>
      <c r="R859" s="87"/>
      <c r="S859" s="87"/>
      <c r="T859" s="87"/>
      <c r="U859" s="87"/>
      <c r="V859" s="87"/>
      <c r="W859" s="87"/>
      <c r="X859" s="87"/>
      <c r="Y859" s="87"/>
      <c r="Z859" s="87"/>
    </row>
    <row r="860" spans="1:26" ht="25.5" customHeight="1" x14ac:dyDescent="0.3">
      <c r="A860" s="87"/>
      <c r="B860" s="87"/>
      <c r="C860" s="87"/>
      <c r="D860" s="87"/>
      <c r="E860" s="87"/>
      <c r="F860" s="87"/>
      <c r="G860" s="87"/>
      <c r="H860" s="87"/>
      <c r="I860" s="87"/>
      <c r="J860" s="87"/>
      <c r="K860" s="87"/>
      <c r="L860" s="87"/>
      <c r="M860" s="87"/>
      <c r="N860" s="87"/>
      <c r="O860" s="87"/>
      <c r="P860" s="87"/>
      <c r="Q860" s="87"/>
      <c r="R860" s="87"/>
      <c r="S860" s="87"/>
      <c r="T860" s="87"/>
      <c r="U860" s="87"/>
      <c r="V860" s="87"/>
      <c r="W860" s="87"/>
      <c r="X860" s="87"/>
      <c r="Y860" s="87"/>
      <c r="Z860" s="87"/>
    </row>
    <row r="861" spans="1:26" ht="25.5" customHeight="1" x14ac:dyDescent="0.3">
      <c r="A861" s="87"/>
      <c r="B861" s="87"/>
      <c r="C861" s="87"/>
      <c r="D861" s="87"/>
      <c r="E861" s="87"/>
      <c r="F861" s="87"/>
      <c r="G861" s="87"/>
      <c r="H861" s="87"/>
      <c r="I861" s="87"/>
      <c r="J861" s="87"/>
      <c r="K861" s="87"/>
      <c r="L861" s="87"/>
      <c r="M861" s="87"/>
      <c r="N861" s="87"/>
      <c r="O861" s="87"/>
      <c r="P861" s="87"/>
      <c r="Q861" s="87"/>
      <c r="R861" s="87"/>
      <c r="S861" s="87"/>
      <c r="T861" s="87"/>
      <c r="U861" s="87"/>
      <c r="V861" s="87"/>
      <c r="W861" s="87"/>
      <c r="X861" s="87"/>
      <c r="Y861" s="87"/>
      <c r="Z861" s="87"/>
    </row>
    <row r="862" spans="1:26" ht="25.5" customHeight="1" x14ac:dyDescent="0.3">
      <c r="A862" s="87"/>
      <c r="B862" s="87"/>
      <c r="C862" s="87"/>
      <c r="D862" s="87"/>
      <c r="E862" s="87"/>
      <c r="F862" s="87"/>
      <c r="G862" s="87"/>
      <c r="H862" s="87"/>
      <c r="I862" s="87"/>
      <c r="J862" s="87"/>
      <c r="K862" s="87"/>
      <c r="L862" s="87"/>
      <c r="M862" s="87"/>
      <c r="N862" s="87"/>
      <c r="O862" s="87"/>
      <c r="P862" s="87"/>
      <c r="Q862" s="87"/>
      <c r="R862" s="87"/>
      <c r="S862" s="87"/>
      <c r="T862" s="87"/>
      <c r="U862" s="87"/>
      <c r="V862" s="87"/>
      <c r="W862" s="87"/>
      <c r="X862" s="87"/>
      <c r="Y862" s="87"/>
      <c r="Z862" s="87"/>
    </row>
    <row r="863" spans="1:26" ht="25.5" customHeight="1" x14ac:dyDescent="0.3">
      <c r="A863" s="87"/>
      <c r="B863" s="87"/>
      <c r="C863" s="87"/>
      <c r="D863" s="87"/>
      <c r="E863" s="87"/>
      <c r="F863" s="87"/>
      <c r="G863" s="87"/>
      <c r="H863" s="87"/>
      <c r="I863" s="87"/>
      <c r="J863" s="87"/>
      <c r="K863" s="87"/>
      <c r="L863" s="87"/>
      <c r="M863" s="87"/>
      <c r="N863" s="87"/>
      <c r="O863" s="87"/>
      <c r="P863" s="87"/>
      <c r="Q863" s="87"/>
      <c r="R863" s="87"/>
      <c r="S863" s="87"/>
      <c r="T863" s="87"/>
      <c r="U863" s="87"/>
      <c r="V863" s="87"/>
      <c r="W863" s="87"/>
      <c r="X863" s="87"/>
      <c r="Y863" s="87"/>
      <c r="Z863" s="87"/>
    </row>
    <row r="864" spans="1:26" ht="25.5" customHeight="1" x14ac:dyDescent="0.3">
      <c r="A864" s="87"/>
      <c r="B864" s="87"/>
      <c r="C864" s="87"/>
      <c r="D864" s="87"/>
      <c r="E864" s="87"/>
      <c r="F864" s="87"/>
      <c r="G864" s="87"/>
      <c r="H864" s="87"/>
      <c r="I864" s="87"/>
      <c r="J864" s="87"/>
      <c r="K864" s="87"/>
      <c r="L864" s="87"/>
      <c r="M864" s="87"/>
      <c r="N864" s="87"/>
      <c r="O864" s="87"/>
      <c r="P864" s="87"/>
      <c r="Q864" s="87"/>
      <c r="R864" s="87"/>
      <c r="S864" s="87"/>
      <c r="T864" s="87"/>
      <c r="U864" s="87"/>
      <c r="V864" s="87"/>
      <c r="W864" s="87"/>
      <c r="X864" s="87"/>
      <c r="Y864" s="87"/>
      <c r="Z864" s="87"/>
    </row>
    <row r="865" spans="1:26" ht="25.5" customHeight="1" x14ac:dyDescent="0.3">
      <c r="A865" s="87"/>
      <c r="B865" s="87"/>
      <c r="C865" s="87"/>
      <c r="D865" s="87"/>
      <c r="E865" s="87"/>
      <c r="F865" s="87"/>
      <c r="G865" s="87"/>
      <c r="H865" s="87"/>
      <c r="I865" s="87"/>
      <c r="J865" s="87"/>
      <c r="K865" s="87"/>
      <c r="L865" s="87"/>
      <c r="M865" s="87"/>
      <c r="N865" s="87"/>
      <c r="O865" s="87"/>
      <c r="P865" s="87"/>
      <c r="Q865" s="87"/>
      <c r="R865" s="87"/>
      <c r="S865" s="87"/>
      <c r="T865" s="87"/>
      <c r="U865" s="87"/>
      <c r="V865" s="87"/>
      <c r="W865" s="87"/>
      <c r="X865" s="87"/>
      <c r="Y865" s="87"/>
      <c r="Z865" s="87"/>
    </row>
    <row r="866" spans="1:26" ht="25.5" customHeight="1" x14ac:dyDescent="0.3">
      <c r="A866" s="87"/>
      <c r="B866" s="87"/>
      <c r="C866" s="87"/>
      <c r="D866" s="87"/>
      <c r="E866" s="87"/>
      <c r="F866" s="87"/>
      <c r="G866" s="87"/>
      <c r="H866" s="87"/>
      <c r="I866" s="87"/>
      <c r="J866" s="87"/>
      <c r="K866" s="87"/>
      <c r="L866" s="87"/>
      <c r="M866" s="87"/>
      <c r="N866" s="87"/>
      <c r="O866" s="87"/>
      <c r="P866" s="87"/>
      <c r="Q866" s="87"/>
      <c r="R866" s="87"/>
      <c r="S866" s="87"/>
      <c r="T866" s="87"/>
      <c r="U866" s="87"/>
      <c r="V866" s="87"/>
      <c r="W866" s="87"/>
      <c r="X866" s="87"/>
      <c r="Y866" s="87"/>
      <c r="Z866" s="87"/>
    </row>
    <row r="867" spans="1:26" ht="25.5" customHeight="1" x14ac:dyDescent="0.3">
      <c r="A867" s="87"/>
      <c r="B867" s="87"/>
      <c r="C867" s="87"/>
      <c r="D867" s="87"/>
      <c r="E867" s="87"/>
      <c r="F867" s="87"/>
      <c r="G867" s="87"/>
      <c r="H867" s="87"/>
      <c r="I867" s="87"/>
      <c r="J867" s="87"/>
      <c r="K867" s="87"/>
      <c r="L867" s="87"/>
      <c r="M867" s="87"/>
      <c r="N867" s="87"/>
      <c r="O867" s="87"/>
      <c r="P867" s="87"/>
      <c r="Q867" s="87"/>
      <c r="R867" s="87"/>
      <c r="S867" s="87"/>
      <c r="T867" s="87"/>
      <c r="U867" s="87"/>
      <c r="V867" s="87"/>
      <c r="W867" s="87"/>
      <c r="X867" s="87"/>
      <c r="Y867" s="87"/>
      <c r="Z867" s="87"/>
    </row>
    <row r="868" spans="1:26" ht="25.5" customHeight="1" x14ac:dyDescent="0.3">
      <c r="A868" s="87"/>
      <c r="B868" s="87"/>
      <c r="C868" s="87"/>
      <c r="D868" s="87"/>
      <c r="E868" s="87"/>
      <c r="F868" s="87"/>
      <c r="G868" s="87"/>
      <c r="H868" s="87"/>
      <c r="I868" s="87"/>
      <c r="J868" s="87"/>
      <c r="K868" s="87"/>
      <c r="L868" s="87"/>
      <c r="M868" s="87"/>
      <c r="N868" s="87"/>
      <c r="O868" s="87"/>
      <c r="P868" s="87"/>
      <c r="Q868" s="87"/>
      <c r="R868" s="87"/>
      <c r="S868" s="87"/>
      <c r="T868" s="87"/>
      <c r="U868" s="87"/>
      <c r="V868" s="87"/>
      <c r="W868" s="87"/>
      <c r="X868" s="87"/>
      <c r="Y868" s="87"/>
      <c r="Z868" s="87"/>
    </row>
    <row r="869" spans="1:26" ht="25.5" customHeight="1" x14ac:dyDescent="0.3">
      <c r="A869" s="87"/>
      <c r="B869" s="87"/>
      <c r="C869" s="87"/>
      <c r="D869" s="87"/>
      <c r="E869" s="87"/>
      <c r="F869" s="87"/>
      <c r="G869" s="87"/>
      <c r="H869" s="87"/>
      <c r="I869" s="87"/>
      <c r="J869" s="87"/>
      <c r="K869" s="87"/>
      <c r="L869" s="87"/>
      <c r="M869" s="87"/>
      <c r="N869" s="87"/>
      <c r="O869" s="87"/>
      <c r="P869" s="87"/>
      <c r="Q869" s="87"/>
      <c r="R869" s="87"/>
      <c r="S869" s="87"/>
      <c r="T869" s="87"/>
      <c r="U869" s="87"/>
      <c r="V869" s="87"/>
      <c r="W869" s="87"/>
      <c r="X869" s="87"/>
      <c r="Y869" s="87"/>
      <c r="Z869" s="87"/>
    </row>
    <row r="870" spans="1:26" ht="25.5" customHeight="1" x14ac:dyDescent="0.3">
      <c r="A870" s="87"/>
      <c r="B870" s="87"/>
      <c r="C870" s="87"/>
      <c r="D870" s="87"/>
      <c r="E870" s="87"/>
      <c r="F870" s="87"/>
      <c r="G870" s="87"/>
      <c r="H870" s="87"/>
      <c r="I870" s="87"/>
      <c r="J870" s="87"/>
      <c r="K870" s="87"/>
      <c r="L870" s="87"/>
      <c r="M870" s="87"/>
      <c r="N870" s="87"/>
      <c r="O870" s="87"/>
      <c r="P870" s="87"/>
      <c r="Q870" s="87"/>
      <c r="R870" s="87"/>
      <c r="S870" s="87"/>
      <c r="T870" s="87"/>
      <c r="U870" s="87"/>
      <c r="V870" s="87"/>
      <c r="W870" s="87"/>
      <c r="X870" s="87"/>
      <c r="Y870" s="87"/>
      <c r="Z870" s="87"/>
    </row>
    <row r="871" spans="1:26" ht="25.5" customHeight="1" x14ac:dyDescent="0.3">
      <c r="A871" s="87"/>
      <c r="B871" s="87"/>
      <c r="C871" s="87"/>
      <c r="D871" s="87"/>
      <c r="E871" s="87"/>
      <c r="F871" s="87"/>
      <c r="G871" s="87"/>
      <c r="H871" s="87"/>
      <c r="I871" s="87"/>
      <c r="J871" s="87"/>
      <c r="K871" s="87"/>
      <c r="L871" s="87"/>
      <c r="M871" s="87"/>
      <c r="N871" s="87"/>
      <c r="O871" s="87"/>
      <c r="P871" s="87"/>
      <c r="Q871" s="87"/>
      <c r="R871" s="87"/>
      <c r="S871" s="87"/>
      <c r="T871" s="87"/>
      <c r="U871" s="87"/>
      <c r="V871" s="87"/>
      <c r="W871" s="87"/>
      <c r="X871" s="87"/>
      <c r="Y871" s="87"/>
      <c r="Z871" s="87"/>
    </row>
    <row r="872" spans="1:26" ht="25.5" customHeight="1" x14ac:dyDescent="0.3">
      <c r="A872" s="87"/>
      <c r="B872" s="87"/>
      <c r="C872" s="87"/>
      <c r="D872" s="87"/>
      <c r="E872" s="87"/>
      <c r="F872" s="87"/>
      <c r="G872" s="87"/>
      <c r="H872" s="87"/>
      <c r="I872" s="87"/>
      <c r="J872" s="87"/>
      <c r="K872" s="87"/>
      <c r="L872" s="87"/>
      <c r="M872" s="87"/>
      <c r="N872" s="87"/>
      <c r="O872" s="87"/>
      <c r="P872" s="87"/>
      <c r="Q872" s="87"/>
      <c r="R872" s="87"/>
      <c r="S872" s="87"/>
      <c r="T872" s="87"/>
      <c r="U872" s="87"/>
      <c r="V872" s="87"/>
      <c r="W872" s="87"/>
      <c r="X872" s="87"/>
      <c r="Y872" s="87"/>
      <c r="Z872" s="87"/>
    </row>
    <row r="873" spans="1:26" ht="25.5" customHeight="1" x14ac:dyDescent="0.3">
      <c r="A873" s="87"/>
      <c r="B873" s="87"/>
      <c r="C873" s="87"/>
      <c r="D873" s="87"/>
      <c r="E873" s="87"/>
      <c r="F873" s="87"/>
      <c r="G873" s="87"/>
      <c r="H873" s="87"/>
      <c r="I873" s="87"/>
      <c r="J873" s="87"/>
      <c r="K873" s="87"/>
      <c r="L873" s="87"/>
      <c r="M873" s="87"/>
      <c r="N873" s="87"/>
      <c r="O873" s="87"/>
      <c r="P873" s="87"/>
      <c r="Q873" s="87"/>
      <c r="R873" s="87"/>
      <c r="S873" s="87"/>
      <c r="T873" s="87"/>
      <c r="U873" s="87"/>
      <c r="V873" s="87"/>
      <c r="W873" s="87"/>
      <c r="X873" s="87"/>
      <c r="Y873" s="87"/>
      <c r="Z873" s="87"/>
    </row>
    <row r="874" spans="1:26" ht="25.5" customHeight="1" x14ac:dyDescent="0.3">
      <c r="A874" s="87"/>
      <c r="B874" s="87"/>
      <c r="C874" s="87"/>
      <c r="D874" s="87"/>
      <c r="E874" s="87"/>
      <c r="F874" s="87"/>
      <c r="G874" s="87"/>
      <c r="H874" s="87"/>
      <c r="I874" s="87"/>
      <c r="J874" s="87"/>
      <c r="K874" s="87"/>
      <c r="L874" s="87"/>
      <c r="M874" s="87"/>
      <c r="N874" s="87"/>
      <c r="O874" s="87"/>
      <c r="P874" s="87"/>
      <c r="Q874" s="87"/>
      <c r="R874" s="87"/>
      <c r="S874" s="87"/>
      <c r="T874" s="87"/>
      <c r="U874" s="87"/>
      <c r="V874" s="87"/>
      <c r="W874" s="87"/>
      <c r="X874" s="87"/>
      <c r="Y874" s="87"/>
      <c r="Z874" s="87"/>
    </row>
    <row r="875" spans="1:26" ht="25.5" customHeight="1" x14ac:dyDescent="0.3">
      <c r="A875" s="87"/>
      <c r="B875" s="87"/>
      <c r="C875" s="87"/>
      <c r="D875" s="87"/>
      <c r="E875" s="87"/>
      <c r="F875" s="87"/>
      <c r="G875" s="87"/>
      <c r="H875" s="87"/>
      <c r="I875" s="87"/>
      <c r="J875" s="87"/>
      <c r="K875" s="87"/>
      <c r="L875" s="87"/>
      <c r="M875" s="87"/>
      <c r="N875" s="87"/>
      <c r="O875" s="87"/>
      <c r="P875" s="87"/>
      <c r="Q875" s="87"/>
      <c r="R875" s="87"/>
      <c r="S875" s="87"/>
      <c r="T875" s="87"/>
      <c r="U875" s="87"/>
      <c r="V875" s="87"/>
      <c r="W875" s="87"/>
      <c r="X875" s="87"/>
      <c r="Y875" s="87"/>
      <c r="Z875" s="87"/>
    </row>
    <row r="876" spans="1:26" ht="25.5" customHeight="1" x14ac:dyDescent="0.3">
      <c r="A876" s="87"/>
      <c r="B876" s="87"/>
      <c r="C876" s="87"/>
      <c r="D876" s="87"/>
      <c r="E876" s="87"/>
      <c r="F876" s="87"/>
      <c r="G876" s="87"/>
      <c r="H876" s="87"/>
      <c r="I876" s="87"/>
      <c r="J876" s="87"/>
      <c r="K876" s="87"/>
      <c r="L876" s="87"/>
      <c r="M876" s="87"/>
      <c r="N876" s="87"/>
      <c r="O876" s="87"/>
      <c r="P876" s="87"/>
      <c r="Q876" s="87"/>
      <c r="R876" s="87"/>
      <c r="S876" s="87"/>
      <c r="T876" s="87"/>
      <c r="U876" s="87"/>
      <c r="V876" s="87"/>
      <c r="W876" s="87"/>
      <c r="X876" s="87"/>
      <c r="Y876" s="87"/>
      <c r="Z876" s="87"/>
    </row>
    <row r="877" spans="1:26" ht="25.5" customHeight="1" x14ac:dyDescent="0.3">
      <c r="A877" s="87"/>
      <c r="B877" s="87"/>
      <c r="C877" s="87"/>
      <c r="D877" s="87"/>
      <c r="E877" s="87"/>
      <c r="F877" s="87"/>
      <c r="G877" s="87"/>
      <c r="H877" s="87"/>
      <c r="I877" s="87"/>
      <c r="J877" s="87"/>
      <c r="K877" s="87"/>
      <c r="L877" s="87"/>
      <c r="M877" s="87"/>
      <c r="N877" s="87"/>
      <c r="O877" s="87"/>
      <c r="P877" s="87"/>
      <c r="Q877" s="87"/>
      <c r="R877" s="87"/>
      <c r="S877" s="87"/>
      <c r="T877" s="87"/>
      <c r="U877" s="87"/>
      <c r="V877" s="87"/>
      <c r="W877" s="87"/>
      <c r="X877" s="87"/>
      <c r="Y877" s="87"/>
      <c r="Z877" s="87"/>
    </row>
    <row r="878" spans="1:26" ht="25.5" customHeight="1" x14ac:dyDescent="0.3">
      <c r="A878" s="87"/>
      <c r="B878" s="87"/>
      <c r="C878" s="87"/>
      <c r="D878" s="87"/>
      <c r="E878" s="87"/>
      <c r="F878" s="87"/>
      <c r="G878" s="87"/>
      <c r="H878" s="87"/>
      <c r="I878" s="87"/>
      <c r="J878" s="87"/>
      <c r="K878" s="87"/>
      <c r="L878" s="87"/>
      <c r="M878" s="87"/>
      <c r="N878" s="87"/>
      <c r="O878" s="87"/>
      <c r="P878" s="87"/>
      <c r="Q878" s="87"/>
      <c r="R878" s="87"/>
      <c r="S878" s="87"/>
      <c r="T878" s="87"/>
      <c r="U878" s="87"/>
      <c r="V878" s="87"/>
      <c r="W878" s="87"/>
      <c r="X878" s="87"/>
      <c r="Y878" s="87"/>
      <c r="Z878" s="87"/>
    </row>
    <row r="879" spans="1:26" ht="25.5" customHeight="1" x14ac:dyDescent="0.3">
      <c r="A879" s="87"/>
      <c r="B879" s="87"/>
      <c r="C879" s="87"/>
      <c r="D879" s="87"/>
      <c r="E879" s="87"/>
      <c r="F879" s="87"/>
      <c r="G879" s="87"/>
      <c r="H879" s="87"/>
      <c r="I879" s="87"/>
      <c r="J879" s="87"/>
      <c r="K879" s="87"/>
      <c r="L879" s="87"/>
      <c r="M879" s="87"/>
      <c r="N879" s="87"/>
      <c r="O879" s="87"/>
      <c r="P879" s="87"/>
      <c r="Q879" s="87"/>
      <c r="R879" s="87"/>
      <c r="S879" s="87"/>
      <c r="T879" s="87"/>
      <c r="U879" s="87"/>
      <c r="V879" s="87"/>
      <c r="W879" s="87"/>
      <c r="X879" s="87"/>
      <c r="Y879" s="87"/>
      <c r="Z879" s="87"/>
    </row>
    <row r="880" spans="1:26" ht="25.5" customHeight="1" x14ac:dyDescent="0.3">
      <c r="A880" s="87"/>
      <c r="B880" s="87"/>
      <c r="C880" s="87"/>
      <c r="D880" s="87"/>
      <c r="E880" s="87"/>
      <c r="F880" s="87"/>
      <c r="G880" s="87"/>
      <c r="H880" s="87"/>
      <c r="I880" s="87"/>
      <c r="J880" s="87"/>
      <c r="K880" s="87"/>
      <c r="L880" s="87"/>
      <c r="M880" s="87"/>
      <c r="N880" s="87"/>
      <c r="O880" s="87"/>
      <c r="P880" s="87"/>
      <c r="Q880" s="87"/>
      <c r="R880" s="87"/>
      <c r="S880" s="87"/>
      <c r="T880" s="87"/>
      <c r="U880" s="87"/>
      <c r="V880" s="87"/>
      <c r="W880" s="87"/>
      <c r="X880" s="87"/>
      <c r="Y880" s="87"/>
      <c r="Z880" s="87"/>
    </row>
    <row r="881" spans="1:26" ht="25.5" customHeight="1" x14ac:dyDescent="0.3">
      <c r="A881" s="87"/>
      <c r="B881" s="87"/>
      <c r="C881" s="87"/>
      <c r="D881" s="87"/>
      <c r="E881" s="87"/>
      <c r="F881" s="87"/>
      <c r="G881" s="87"/>
      <c r="H881" s="87"/>
      <c r="I881" s="87"/>
      <c r="J881" s="87"/>
      <c r="K881" s="87"/>
      <c r="L881" s="87"/>
      <c r="M881" s="87"/>
      <c r="N881" s="87"/>
      <c r="O881" s="87"/>
      <c r="P881" s="87"/>
      <c r="Q881" s="87"/>
      <c r="R881" s="87"/>
      <c r="S881" s="87"/>
      <c r="T881" s="87"/>
      <c r="U881" s="87"/>
      <c r="V881" s="87"/>
      <c r="W881" s="87"/>
      <c r="X881" s="87"/>
      <c r="Y881" s="87"/>
      <c r="Z881" s="87"/>
    </row>
    <row r="882" spans="1:26" ht="25.5" customHeight="1" x14ac:dyDescent="0.3">
      <c r="A882" s="87"/>
      <c r="B882" s="87"/>
      <c r="C882" s="87"/>
      <c r="D882" s="87"/>
      <c r="E882" s="87"/>
      <c r="F882" s="87"/>
      <c r="G882" s="87"/>
      <c r="H882" s="87"/>
      <c r="I882" s="87"/>
      <c r="J882" s="87"/>
      <c r="K882" s="87"/>
      <c r="L882" s="87"/>
      <c r="M882" s="87"/>
      <c r="N882" s="87"/>
      <c r="O882" s="87"/>
      <c r="P882" s="87"/>
      <c r="Q882" s="87"/>
      <c r="R882" s="87"/>
      <c r="S882" s="87"/>
      <c r="T882" s="87"/>
      <c r="U882" s="87"/>
      <c r="V882" s="87"/>
      <c r="W882" s="87"/>
      <c r="X882" s="87"/>
      <c r="Y882" s="87"/>
      <c r="Z882" s="87"/>
    </row>
    <row r="883" spans="1:26" ht="25.5" customHeight="1" x14ac:dyDescent="0.3">
      <c r="A883" s="87"/>
      <c r="B883" s="87"/>
      <c r="C883" s="87"/>
      <c r="D883" s="87"/>
      <c r="E883" s="87"/>
      <c r="F883" s="87"/>
      <c r="G883" s="87"/>
      <c r="H883" s="87"/>
      <c r="I883" s="87"/>
      <c r="J883" s="87"/>
      <c r="K883" s="87"/>
      <c r="L883" s="87"/>
      <c r="M883" s="87"/>
      <c r="N883" s="87"/>
      <c r="O883" s="87"/>
      <c r="P883" s="87"/>
      <c r="Q883" s="87"/>
      <c r="R883" s="87"/>
      <c r="S883" s="87"/>
      <c r="T883" s="87"/>
      <c r="U883" s="87"/>
      <c r="V883" s="87"/>
      <c r="W883" s="87"/>
      <c r="X883" s="87"/>
      <c r="Y883" s="87"/>
      <c r="Z883" s="87"/>
    </row>
    <row r="884" spans="1:26" ht="25.5" customHeight="1" x14ac:dyDescent="0.3">
      <c r="A884" s="87"/>
      <c r="B884" s="87"/>
      <c r="C884" s="87"/>
      <c r="D884" s="87"/>
      <c r="E884" s="87"/>
      <c r="F884" s="87"/>
      <c r="G884" s="87"/>
      <c r="H884" s="87"/>
      <c r="I884" s="87"/>
      <c r="J884" s="87"/>
      <c r="K884" s="87"/>
      <c r="L884" s="87"/>
      <c r="M884" s="87"/>
      <c r="N884" s="87"/>
      <c r="O884" s="87"/>
      <c r="P884" s="87"/>
      <c r="Q884" s="87"/>
      <c r="R884" s="87"/>
      <c r="S884" s="87"/>
      <c r="T884" s="87"/>
      <c r="U884" s="87"/>
      <c r="V884" s="87"/>
      <c r="W884" s="87"/>
      <c r="X884" s="87"/>
      <c r="Y884" s="87"/>
      <c r="Z884" s="87"/>
    </row>
    <row r="885" spans="1:26" ht="25.5" customHeight="1" x14ac:dyDescent="0.3">
      <c r="A885" s="87"/>
      <c r="B885" s="87"/>
      <c r="C885" s="87"/>
      <c r="D885" s="87"/>
      <c r="E885" s="87"/>
      <c r="F885" s="87"/>
      <c r="G885" s="87"/>
      <c r="H885" s="87"/>
      <c r="I885" s="87"/>
      <c r="J885" s="87"/>
      <c r="K885" s="87"/>
      <c r="L885" s="87"/>
      <c r="M885" s="87"/>
      <c r="N885" s="87"/>
      <c r="O885" s="87"/>
      <c r="P885" s="87"/>
      <c r="Q885" s="87"/>
      <c r="R885" s="87"/>
      <c r="S885" s="87"/>
      <c r="T885" s="87"/>
      <c r="U885" s="87"/>
      <c r="V885" s="87"/>
      <c r="W885" s="87"/>
      <c r="X885" s="87"/>
      <c r="Y885" s="87"/>
      <c r="Z885" s="87"/>
    </row>
    <row r="886" spans="1:26" ht="25.5" customHeight="1" x14ac:dyDescent="0.3">
      <c r="A886" s="87"/>
      <c r="B886" s="87"/>
      <c r="C886" s="87"/>
      <c r="D886" s="87"/>
      <c r="E886" s="87"/>
      <c r="F886" s="87"/>
      <c r="G886" s="87"/>
      <c r="H886" s="87"/>
      <c r="I886" s="87"/>
      <c r="J886" s="87"/>
      <c r="K886" s="87"/>
      <c r="L886" s="87"/>
      <c r="M886" s="87"/>
      <c r="N886" s="87"/>
      <c r="O886" s="87"/>
      <c r="P886" s="87"/>
      <c r="Q886" s="87"/>
      <c r="R886" s="87"/>
      <c r="S886" s="87"/>
      <c r="T886" s="87"/>
      <c r="U886" s="87"/>
      <c r="V886" s="87"/>
      <c r="W886" s="87"/>
      <c r="X886" s="87"/>
      <c r="Y886" s="87"/>
      <c r="Z886" s="87"/>
    </row>
    <row r="887" spans="1:26" ht="25.5" customHeight="1" x14ac:dyDescent="0.3">
      <c r="A887" s="87"/>
      <c r="B887" s="87"/>
      <c r="C887" s="87"/>
      <c r="D887" s="87"/>
      <c r="E887" s="87"/>
      <c r="F887" s="87"/>
      <c r="G887" s="87"/>
      <c r="H887" s="87"/>
      <c r="I887" s="87"/>
      <c r="J887" s="87"/>
      <c r="K887" s="87"/>
      <c r="L887" s="87"/>
      <c r="M887" s="87"/>
      <c r="N887" s="87"/>
      <c r="O887" s="87"/>
      <c r="P887" s="87"/>
      <c r="Q887" s="87"/>
      <c r="R887" s="87"/>
      <c r="S887" s="87"/>
      <c r="T887" s="87"/>
      <c r="U887" s="87"/>
      <c r="V887" s="87"/>
      <c r="W887" s="87"/>
      <c r="X887" s="87"/>
      <c r="Y887" s="87"/>
      <c r="Z887" s="87"/>
    </row>
    <row r="888" spans="1:26" ht="25.5" customHeight="1" x14ac:dyDescent="0.3">
      <c r="A888" s="87"/>
      <c r="B888" s="87"/>
      <c r="C888" s="87"/>
      <c r="D888" s="87"/>
      <c r="E888" s="87"/>
      <c r="F888" s="87"/>
      <c r="G888" s="87"/>
      <c r="H888" s="87"/>
      <c r="I888" s="87"/>
      <c r="J888" s="87"/>
      <c r="K888" s="87"/>
      <c r="L888" s="87"/>
      <c r="M888" s="87"/>
      <c r="N888" s="87"/>
      <c r="O888" s="87"/>
      <c r="P888" s="87"/>
      <c r="Q888" s="87"/>
      <c r="R888" s="87"/>
      <c r="S888" s="87"/>
      <c r="T888" s="87"/>
      <c r="U888" s="87"/>
      <c r="V888" s="87"/>
      <c r="W888" s="87"/>
      <c r="X888" s="87"/>
      <c r="Y888" s="87"/>
      <c r="Z888" s="87"/>
    </row>
    <row r="889" spans="1:26" ht="25.5" customHeight="1" x14ac:dyDescent="0.3">
      <c r="A889" s="87"/>
      <c r="B889" s="87"/>
      <c r="C889" s="87"/>
      <c r="D889" s="87"/>
      <c r="E889" s="87"/>
      <c r="F889" s="87"/>
      <c r="G889" s="87"/>
      <c r="H889" s="87"/>
      <c r="I889" s="87"/>
      <c r="J889" s="87"/>
      <c r="K889" s="87"/>
      <c r="L889" s="87"/>
      <c r="M889" s="87"/>
      <c r="N889" s="87"/>
      <c r="O889" s="87"/>
      <c r="P889" s="87"/>
      <c r="Q889" s="87"/>
      <c r="R889" s="87"/>
      <c r="S889" s="87"/>
      <c r="T889" s="87"/>
      <c r="U889" s="87"/>
      <c r="V889" s="87"/>
      <c r="W889" s="87"/>
      <c r="X889" s="87"/>
      <c r="Y889" s="87"/>
      <c r="Z889" s="87"/>
    </row>
    <row r="890" spans="1:26" ht="25.5" customHeight="1" x14ac:dyDescent="0.3">
      <c r="A890" s="87"/>
      <c r="B890" s="87"/>
      <c r="C890" s="87"/>
      <c r="D890" s="87"/>
      <c r="E890" s="87"/>
      <c r="F890" s="87"/>
      <c r="G890" s="87"/>
      <c r="H890" s="87"/>
      <c r="I890" s="87"/>
      <c r="J890" s="87"/>
      <c r="K890" s="87"/>
      <c r="L890" s="87"/>
      <c r="M890" s="87"/>
      <c r="N890" s="87"/>
      <c r="O890" s="87"/>
      <c r="P890" s="87"/>
      <c r="Q890" s="87"/>
      <c r="R890" s="87"/>
      <c r="S890" s="87"/>
      <c r="T890" s="87"/>
      <c r="U890" s="87"/>
      <c r="V890" s="87"/>
      <c r="W890" s="87"/>
      <c r="X890" s="87"/>
      <c r="Y890" s="87"/>
      <c r="Z890" s="87"/>
    </row>
    <row r="891" spans="1:26" ht="25.5" customHeight="1" x14ac:dyDescent="0.3">
      <c r="A891" s="87"/>
      <c r="B891" s="87"/>
      <c r="C891" s="87"/>
      <c r="D891" s="87"/>
      <c r="E891" s="87"/>
      <c r="F891" s="87"/>
      <c r="G891" s="87"/>
      <c r="H891" s="87"/>
      <c r="I891" s="87"/>
      <c r="J891" s="87"/>
      <c r="K891" s="87"/>
      <c r="L891" s="87"/>
      <c r="M891" s="87"/>
      <c r="N891" s="87"/>
      <c r="O891" s="87"/>
      <c r="P891" s="87"/>
      <c r="Q891" s="87"/>
      <c r="R891" s="87"/>
      <c r="S891" s="87"/>
      <c r="T891" s="87"/>
      <c r="U891" s="87"/>
      <c r="V891" s="87"/>
      <c r="W891" s="87"/>
      <c r="X891" s="87"/>
      <c r="Y891" s="87"/>
      <c r="Z891" s="87"/>
    </row>
    <row r="892" spans="1:26" ht="25.5" customHeight="1" x14ac:dyDescent="0.3">
      <c r="A892" s="87"/>
      <c r="B892" s="87"/>
      <c r="C892" s="87"/>
      <c r="D892" s="87"/>
      <c r="E892" s="87"/>
      <c r="F892" s="87"/>
      <c r="G892" s="87"/>
      <c r="H892" s="87"/>
      <c r="I892" s="87"/>
      <c r="J892" s="87"/>
      <c r="K892" s="87"/>
      <c r="L892" s="87"/>
      <c r="M892" s="87"/>
      <c r="N892" s="87"/>
      <c r="O892" s="87"/>
      <c r="P892" s="87"/>
      <c r="Q892" s="87"/>
      <c r="R892" s="87"/>
      <c r="S892" s="87"/>
      <c r="T892" s="87"/>
      <c r="U892" s="87"/>
      <c r="V892" s="87"/>
      <c r="W892" s="87"/>
      <c r="X892" s="87"/>
      <c r="Y892" s="87"/>
      <c r="Z892" s="87"/>
    </row>
    <row r="893" spans="1:26" ht="25.5" customHeight="1" x14ac:dyDescent="0.3">
      <c r="A893" s="87"/>
      <c r="B893" s="87"/>
      <c r="C893" s="87"/>
      <c r="D893" s="87"/>
      <c r="E893" s="87"/>
      <c r="F893" s="87"/>
      <c r="G893" s="87"/>
      <c r="H893" s="87"/>
      <c r="I893" s="87"/>
      <c r="J893" s="87"/>
      <c r="K893" s="87"/>
      <c r="L893" s="87"/>
      <c r="M893" s="87"/>
      <c r="N893" s="87"/>
      <c r="O893" s="87"/>
      <c r="P893" s="87"/>
      <c r="Q893" s="87"/>
      <c r="R893" s="87"/>
      <c r="S893" s="87"/>
      <c r="T893" s="87"/>
      <c r="U893" s="87"/>
      <c r="V893" s="87"/>
      <c r="W893" s="87"/>
      <c r="X893" s="87"/>
      <c r="Y893" s="87"/>
      <c r="Z893" s="87"/>
    </row>
    <row r="894" spans="1:26" ht="25.5" customHeight="1" x14ac:dyDescent="0.3">
      <c r="A894" s="87"/>
      <c r="B894" s="87"/>
      <c r="C894" s="87"/>
      <c r="D894" s="87"/>
      <c r="E894" s="87"/>
      <c r="F894" s="87"/>
      <c r="G894" s="87"/>
      <c r="H894" s="87"/>
      <c r="I894" s="87"/>
      <c r="J894" s="87"/>
      <c r="K894" s="87"/>
      <c r="L894" s="87"/>
      <c r="M894" s="87"/>
      <c r="N894" s="87"/>
      <c r="O894" s="87"/>
      <c r="P894" s="87"/>
      <c r="Q894" s="87"/>
      <c r="R894" s="87"/>
      <c r="S894" s="87"/>
      <c r="T894" s="87"/>
      <c r="U894" s="87"/>
      <c r="V894" s="87"/>
      <c r="W894" s="87"/>
      <c r="X894" s="87"/>
      <c r="Y894" s="87"/>
      <c r="Z894" s="87"/>
    </row>
    <row r="895" spans="1:26" ht="25.5" customHeight="1" x14ac:dyDescent="0.3">
      <c r="A895" s="87"/>
      <c r="B895" s="87"/>
      <c r="C895" s="87"/>
      <c r="D895" s="87"/>
      <c r="E895" s="87"/>
      <c r="F895" s="87"/>
      <c r="G895" s="87"/>
      <c r="H895" s="87"/>
      <c r="I895" s="87"/>
      <c r="J895" s="87"/>
      <c r="K895" s="87"/>
      <c r="L895" s="87"/>
      <c r="M895" s="87"/>
      <c r="N895" s="87"/>
      <c r="O895" s="87"/>
      <c r="P895" s="87"/>
      <c r="Q895" s="87"/>
      <c r="R895" s="87"/>
      <c r="S895" s="87"/>
      <c r="T895" s="87"/>
      <c r="U895" s="87"/>
      <c r="V895" s="87"/>
      <c r="W895" s="87"/>
      <c r="X895" s="87"/>
      <c r="Y895" s="87"/>
      <c r="Z895" s="87"/>
    </row>
    <row r="896" spans="1:26" ht="25.5" customHeight="1" x14ac:dyDescent="0.3">
      <c r="A896" s="87"/>
      <c r="B896" s="87"/>
      <c r="C896" s="87"/>
      <c r="D896" s="87"/>
      <c r="E896" s="87"/>
      <c r="F896" s="87"/>
      <c r="G896" s="87"/>
      <c r="H896" s="87"/>
      <c r="I896" s="87"/>
      <c r="J896" s="87"/>
      <c r="K896" s="87"/>
      <c r="L896" s="87"/>
      <c r="M896" s="87"/>
      <c r="N896" s="87"/>
      <c r="O896" s="87"/>
      <c r="P896" s="87"/>
      <c r="Q896" s="87"/>
      <c r="R896" s="87"/>
      <c r="S896" s="87"/>
      <c r="T896" s="87"/>
      <c r="U896" s="87"/>
      <c r="V896" s="87"/>
      <c r="W896" s="87"/>
      <c r="X896" s="87"/>
      <c r="Y896" s="87"/>
      <c r="Z896" s="87"/>
    </row>
    <row r="897" spans="1:26" ht="25.5" customHeight="1" x14ac:dyDescent="0.3">
      <c r="A897" s="87"/>
      <c r="B897" s="87"/>
      <c r="C897" s="87"/>
      <c r="D897" s="87"/>
      <c r="E897" s="87"/>
      <c r="F897" s="87"/>
      <c r="G897" s="87"/>
      <c r="H897" s="87"/>
      <c r="I897" s="87"/>
      <c r="J897" s="87"/>
      <c r="K897" s="87"/>
      <c r="L897" s="87"/>
      <c r="M897" s="87"/>
      <c r="N897" s="87"/>
      <c r="O897" s="87"/>
      <c r="P897" s="87"/>
      <c r="Q897" s="87"/>
      <c r="R897" s="87"/>
      <c r="S897" s="87"/>
      <c r="T897" s="87"/>
      <c r="U897" s="87"/>
      <c r="V897" s="87"/>
      <c r="W897" s="87"/>
      <c r="X897" s="87"/>
      <c r="Y897" s="87"/>
      <c r="Z897" s="87"/>
    </row>
    <row r="898" spans="1:26" ht="25.5" customHeight="1" x14ac:dyDescent="0.3">
      <c r="A898" s="87"/>
      <c r="B898" s="87"/>
      <c r="C898" s="87"/>
      <c r="D898" s="87"/>
      <c r="E898" s="87"/>
      <c r="F898" s="87"/>
      <c r="G898" s="87"/>
      <c r="H898" s="87"/>
      <c r="I898" s="87"/>
      <c r="J898" s="87"/>
      <c r="K898" s="87"/>
      <c r="L898" s="87"/>
      <c r="M898" s="87"/>
      <c r="N898" s="87"/>
      <c r="O898" s="87"/>
      <c r="P898" s="87"/>
      <c r="Q898" s="87"/>
      <c r="R898" s="87"/>
      <c r="S898" s="87"/>
      <c r="T898" s="87"/>
      <c r="U898" s="87"/>
      <c r="V898" s="87"/>
      <c r="W898" s="87"/>
      <c r="X898" s="87"/>
      <c r="Y898" s="87"/>
      <c r="Z898" s="87"/>
    </row>
    <row r="899" spans="1:26" ht="25.5" customHeight="1" x14ac:dyDescent="0.3">
      <c r="A899" s="87"/>
      <c r="B899" s="87"/>
      <c r="C899" s="87"/>
      <c r="D899" s="87"/>
      <c r="E899" s="87"/>
      <c r="F899" s="87"/>
      <c r="G899" s="87"/>
      <c r="H899" s="87"/>
      <c r="I899" s="87"/>
      <c r="J899" s="87"/>
      <c r="K899" s="87"/>
      <c r="L899" s="87"/>
      <c r="M899" s="87"/>
      <c r="N899" s="87"/>
      <c r="O899" s="87"/>
      <c r="P899" s="87"/>
      <c r="Q899" s="87"/>
      <c r="R899" s="87"/>
      <c r="S899" s="87"/>
      <c r="T899" s="87"/>
      <c r="U899" s="87"/>
      <c r="V899" s="87"/>
      <c r="W899" s="87"/>
      <c r="X899" s="87"/>
      <c r="Y899" s="87"/>
      <c r="Z899" s="87"/>
    </row>
    <row r="900" spans="1:26" ht="25.5" customHeight="1" x14ac:dyDescent="0.3">
      <c r="A900" s="87"/>
      <c r="B900" s="87"/>
      <c r="C900" s="87"/>
      <c r="D900" s="87"/>
      <c r="E900" s="87"/>
      <c r="F900" s="87"/>
      <c r="G900" s="87"/>
      <c r="H900" s="87"/>
      <c r="I900" s="87"/>
      <c r="J900" s="87"/>
      <c r="K900" s="87"/>
      <c r="L900" s="87"/>
      <c r="M900" s="87"/>
      <c r="N900" s="87"/>
      <c r="O900" s="87"/>
      <c r="P900" s="87"/>
      <c r="Q900" s="87"/>
      <c r="R900" s="87"/>
      <c r="S900" s="87"/>
      <c r="T900" s="87"/>
      <c r="U900" s="87"/>
      <c r="V900" s="87"/>
      <c r="W900" s="87"/>
      <c r="X900" s="87"/>
      <c r="Y900" s="87"/>
      <c r="Z900" s="87"/>
    </row>
    <row r="901" spans="1:26" ht="25.5" customHeight="1" x14ac:dyDescent="0.3">
      <c r="A901" s="87"/>
      <c r="B901" s="87"/>
      <c r="C901" s="87"/>
      <c r="D901" s="87"/>
      <c r="E901" s="87"/>
      <c r="F901" s="87"/>
      <c r="G901" s="87"/>
      <c r="H901" s="87"/>
      <c r="I901" s="87"/>
      <c r="J901" s="87"/>
      <c r="K901" s="87"/>
      <c r="L901" s="87"/>
      <c r="M901" s="87"/>
      <c r="N901" s="87"/>
      <c r="O901" s="87"/>
      <c r="P901" s="87"/>
      <c r="Q901" s="87"/>
      <c r="R901" s="87"/>
      <c r="S901" s="87"/>
      <c r="T901" s="87"/>
      <c r="U901" s="87"/>
      <c r="V901" s="87"/>
      <c r="W901" s="87"/>
      <c r="X901" s="87"/>
      <c r="Y901" s="87"/>
      <c r="Z901" s="87"/>
    </row>
    <row r="902" spans="1:26" ht="25.5" customHeight="1" x14ac:dyDescent="0.3">
      <c r="A902" s="87"/>
      <c r="B902" s="87"/>
      <c r="C902" s="87"/>
      <c r="D902" s="87"/>
      <c r="E902" s="87"/>
      <c r="F902" s="87"/>
      <c r="G902" s="87"/>
      <c r="H902" s="87"/>
      <c r="I902" s="87"/>
      <c r="J902" s="87"/>
      <c r="K902" s="87"/>
      <c r="L902" s="87"/>
      <c r="M902" s="87"/>
      <c r="N902" s="87"/>
      <c r="O902" s="87"/>
      <c r="P902" s="87"/>
      <c r="Q902" s="87"/>
      <c r="R902" s="87"/>
      <c r="S902" s="87"/>
      <c r="T902" s="87"/>
      <c r="U902" s="87"/>
      <c r="V902" s="87"/>
      <c r="W902" s="87"/>
      <c r="X902" s="87"/>
      <c r="Y902" s="87"/>
      <c r="Z902" s="87"/>
    </row>
    <row r="903" spans="1:26" ht="25.5" customHeight="1" x14ac:dyDescent="0.3">
      <c r="A903" s="87"/>
      <c r="B903" s="87"/>
      <c r="C903" s="87"/>
      <c r="D903" s="87"/>
      <c r="E903" s="87"/>
      <c r="F903" s="87"/>
      <c r="G903" s="87"/>
      <c r="H903" s="87"/>
      <c r="I903" s="87"/>
      <c r="J903" s="87"/>
      <c r="K903" s="87"/>
      <c r="L903" s="87"/>
      <c r="M903" s="87"/>
      <c r="N903" s="87"/>
      <c r="O903" s="87"/>
      <c r="P903" s="87"/>
      <c r="Q903" s="87"/>
      <c r="R903" s="87"/>
      <c r="S903" s="87"/>
      <c r="T903" s="87"/>
      <c r="U903" s="87"/>
      <c r="V903" s="87"/>
      <c r="W903" s="87"/>
      <c r="X903" s="87"/>
      <c r="Y903" s="87"/>
      <c r="Z903" s="87"/>
    </row>
    <row r="904" spans="1:26" ht="25.5" customHeight="1" x14ac:dyDescent="0.3">
      <c r="A904" s="87"/>
      <c r="B904" s="87"/>
      <c r="C904" s="87"/>
      <c r="D904" s="87"/>
      <c r="E904" s="87"/>
      <c r="F904" s="87"/>
      <c r="G904" s="87"/>
      <c r="H904" s="87"/>
      <c r="I904" s="87"/>
      <c r="J904" s="87"/>
      <c r="K904" s="87"/>
      <c r="L904" s="87"/>
      <c r="M904" s="87"/>
      <c r="N904" s="87"/>
      <c r="O904" s="87"/>
      <c r="P904" s="87"/>
      <c r="Q904" s="87"/>
      <c r="R904" s="87"/>
      <c r="S904" s="87"/>
      <c r="T904" s="87"/>
      <c r="U904" s="87"/>
      <c r="V904" s="87"/>
      <c r="W904" s="87"/>
      <c r="X904" s="87"/>
      <c r="Y904" s="87"/>
      <c r="Z904" s="87"/>
    </row>
    <row r="905" spans="1:26" ht="25.5" customHeight="1" x14ac:dyDescent="0.3">
      <c r="A905" s="87"/>
      <c r="B905" s="87"/>
      <c r="C905" s="87"/>
      <c r="D905" s="87"/>
      <c r="E905" s="87"/>
      <c r="F905" s="87"/>
      <c r="G905" s="87"/>
      <c r="H905" s="87"/>
      <c r="I905" s="87"/>
      <c r="J905" s="87"/>
      <c r="K905" s="87"/>
      <c r="L905" s="87"/>
      <c r="M905" s="87"/>
      <c r="N905" s="87"/>
      <c r="O905" s="87"/>
      <c r="P905" s="87"/>
      <c r="Q905" s="87"/>
      <c r="R905" s="87"/>
      <c r="S905" s="87"/>
      <c r="T905" s="87"/>
      <c r="U905" s="87"/>
      <c r="V905" s="87"/>
      <c r="W905" s="87"/>
      <c r="X905" s="87"/>
      <c r="Y905" s="87"/>
      <c r="Z905" s="87"/>
    </row>
    <row r="906" spans="1:26" ht="25.5" customHeight="1" x14ac:dyDescent="0.3">
      <c r="A906" s="87"/>
      <c r="B906" s="87"/>
      <c r="C906" s="87"/>
      <c r="D906" s="87"/>
      <c r="E906" s="87"/>
      <c r="F906" s="87"/>
      <c r="G906" s="87"/>
      <c r="H906" s="87"/>
      <c r="I906" s="87"/>
      <c r="J906" s="87"/>
      <c r="K906" s="87"/>
      <c r="L906" s="87"/>
      <c r="M906" s="87"/>
      <c r="N906" s="87"/>
      <c r="O906" s="87"/>
      <c r="P906" s="87"/>
      <c r="Q906" s="87"/>
      <c r="R906" s="87"/>
      <c r="S906" s="87"/>
      <c r="T906" s="87"/>
      <c r="U906" s="87"/>
      <c r="V906" s="87"/>
      <c r="W906" s="87"/>
      <c r="X906" s="87"/>
      <c r="Y906" s="87"/>
      <c r="Z906" s="87"/>
    </row>
    <row r="907" spans="1:26" ht="25.5" customHeight="1" x14ac:dyDescent="0.3">
      <c r="A907" s="87"/>
      <c r="B907" s="87"/>
      <c r="C907" s="87"/>
      <c r="D907" s="87"/>
      <c r="E907" s="87"/>
      <c r="F907" s="87"/>
      <c r="G907" s="87"/>
      <c r="H907" s="87"/>
      <c r="I907" s="87"/>
      <c r="J907" s="87"/>
      <c r="K907" s="87"/>
      <c r="L907" s="87"/>
      <c r="M907" s="87"/>
      <c r="N907" s="87"/>
      <c r="O907" s="87"/>
      <c r="P907" s="87"/>
      <c r="Q907" s="87"/>
      <c r="R907" s="87"/>
      <c r="S907" s="87"/>
      <c r="T907" s="87"/>
      <c r="U907" s="87"/>
      <c r="V907" s="87"/>
      <c r="W907" s="87"/>
      <c r="X907" s="87"/>
      <c r="Y907" s="87"/>
      <c r="Z907" s="87"/>
    </row>
    <row r="908" spans="1:26" ht="25.5" customHeight="1" x14ac:dyDescent="0.3">
      <c r="A908" s="87"/>
      <c r="B908" s="87"/>
      <c r="C908" s="87"/>
      <c r="D908" s="87"/>
      <c r="E908" s="87"/>
      <c r="F908" s="87"/>
      <c r="G908" s="87"/>
      <c r="H908" s="87"/>
      <c r="I908" s="87"/>
      <c r="J908" s="87"/>
      <c r="K908" s="87"/>
      <c r="L908" s="87"/>
      <c r="M908" s="87"/>
      <c r="N908" s="87"/>
      <c r="O908" s="87"/>
      <c r="P908" s="87"/>
      <c r="Q908" s="87"/>
      <c r="R908" s="87"/>
      <c r="S908" s="87"/>
      <c r="T908" s="87"/>
      <c r="U908" s="87"/>
      <c r="V908" s="87"/>
      <c r="W908" s="87"/>
      <c r="X908" s="87"/>
      <c r="Y908" s="87"/>
      <c r="Z908" s="87"/>
    </row>
    <row r="909" spans="1:26" ht="25.5" customHeight="1" x14ac:dyDescent="0.3">
      <c r="A909" s="87"/>
      <c r="B909" s="87"/>
      <c r="C909" s="87"/>
      <c r="D909" s="87"/>
      <c r="E909" s="87"/>
      <c r="F909" s="87"/>
      <c r="G909" s="87"/>
      <c r="H909" s="87"/>
      <c r="I909" s="87"/>
      <c r="J909" s="87"/>
      <c r="K909" s="87"/>
      <c r="L909" s="87"/>
      <c r="M909" s="87"/>
      <c r="N909" s="87"/>
      <c r="O909" s="87"/>
      <c r="P909" s="87"/>
      <c r="Q909" s="87"/>
      <c r="R909" s="87"/>
      <c r="S909" s="87"/>
      <c r="T909" s="87"/>
      <c r="U909" s="87"/>
      <c r="V909" s="87"/>
      <c r="W909" s="87"/>
      <c r="X909" s="87"/>
      <c r="Y909" s="87"/>
      <c r="Z909" s="87"/>
    </row>
    <row r="910" spans="1:26" ht="25.5" customHeight="1" x14ac:dyDescent="0.3">
      <c r="A910" s="87"/>
      <c r="B910" s="87"/>
      <c r="C910" s="87"/>
      <c r="D910" s="87"/>
      <c r="E910" s="87"/>
      <c r="F910" s="87"/>
      <c r="G910" s="87"/>
      <c r="H910" s="87"/>
      <c r="I910" s="87"/>
      <c r="J910" s="87"/>
      <c r="K910" s="87"/>
      <c r="L910" s="87"/>
      <c r="M910" s="87"/>
      <c r="N910" s="87"/>
      <c r="O910" s="87"/>
      <c r="P910" s="87"/>
      <c r="Q910" s="87"/>
      <c r="R910" s="87"/>
      <c r="S910" s="87"/>
      <c r="T910" s="87"/>
      <c r="U910" s="87"/>
      <c r="V910" s="87"/>
      <c r="W910" s="87"/>
      <c r="X910" s="87"/>
      <c r="Y910" s="87"/>
      <c r="Z910" s="87"/>
    </row>
    <row r="911" spans="1:26" ht="25.5" customHeight="1" x14ac:dyDescent="0.3">
      <c r="A911" s="87"/>
      <c r="B911" s="87"/>
      <c r="C911" s="87"/>
      <c r="D911" s="87"/>
      <c r="E911" s="87"/>
      <c r="F911" s="87"/>
      <c r="G911" s="87"/>
      <c r="H911" s="87"/>
      <c r="I911" s="87"/>
      <c r="J911" s="87"/>
      <c r="K911" s="87"/>
      <c r="L911" s="87"/>
      <c r="M911" s="87"/>
      <c r="N911" s="87"/>
      <c r="O911" s="87"/>
      <c r="P911" s="87"/>
      <c r="Q911" s="87"/>
      <c r="R911" s="87"/>
      <c r="S911" s="87"/>
      <c r="T911" s="87"/>
      <c r="U911" s="87"/>
      <c r="V911" s="87"/>
      <c r="W911" s="87"/>
      <c r="X911" s="87"/>
      <c r="Y911" s="87"/>
      <c r="Z911" s="87"/>
    </row>
    <row r="912" spans="1:26" ht="25.5" customHeight="1" x14ac:dyDescent="0.3">
      <c r="A912" s="87"/>
      <c r="B912" s="87"/>
      <c r="C912" s="87"/>
      <c r="D912" s="87"/>
      <c r="E912" s="87"/>
      <c r="F912" s="87"/>
      <c r="G912" s="87"/>
      <c r="H912" s="87"/>
      <c r="I912" s="87"/>
      <c r="J912" s="87"/>
      <c r="K912" s="87"/>
      <c r="L912" s="87"/>
      <c r="M912" s="87"/>
      <c r="N912" s="87"/>
      <c r="O912" s="87"/>
      <c r="P912" s="87"/>
      <c r="Q912" s="87"/>
      <c r="R912" s="87"/>
      <c r="S912" s="87"/>
      <c r="T912" s="87"/>
      <c r="U912" s="87"/>
      <c r="V912" s="87"/>
      <c r="W912" s="87"/>
      <c r="X912" s="87"/>
      <c r="Y912" s="87"/>
      <c r="Z912" s="87"/>
    </row>
    <row r="913" spans="1:26" ht="25.5" customHeight="1" x14ac:dyDescent="0.3">
      <c r="A913" s="87"/>
      <c r="B913" s="87"/>
      <c r="C913" s="87"/>
      <c r="D913" s="87"/>
      <c r="E913" s="87"/>
      <c r="F913" s="87"/>
      <c r="G913" s="87"/>
      <c r="H913" s="87"/>
      <c r="I913" s="87"/>
      <c r="J913" s="87"/>
      <c r="K913" s="87"/>
      <c r="L913" s="87"/>
      <c r="M913" s="87"/>
      <c r="N913" s="87"/>
      <c r="O913" s="87"/>
      <c r="P913" s="87"/>
      <c r="Q913" s="87"/>
      <c r="R913" s="87"/>
      <c r="S913" s="87"/>
      <c r="T913" s="87"/>
      <c r="U913" s="87"/>
      <c r="V913" s="87"/>
      <c r="W913" s="87"/>
      <c r="X913" s="87"/>
      <c r="Y913" s="87"/>
      <c r="Z913" s="87"/>
    </row>
    <row r="914" spans="1:26" ht="25.5" customHeight="1" x14ac:dyDescent="0.3">
      <c r="A914" s="87"/>
      <c r="B914" s="87"/>
      <c r="C914" s="87"/>
      <c r="D914" s="87"/>
      <c r="E914" s="87"/>
      <c r="F914" s="87"/>
      <c r="G914" s="87"/>
      <c r="H914" s="87"/>
      <c r="I914" s="87"/>
      <c r="J914" s="87"/>
      <c r="K914" s="87"/>
      <c r="L914" s="87"/>
      <c r="M914" s="87"/>
      <c r="N914" s="87"/>
      <c r="O914" s="87"/>
      <c r="P914" s="87"/>
      <c r="Q914" s="87"/>
      <c r="R914" s="87"/>
      <c r="S914" s="87"/>
      <c r="T914" s="87"/>
      <c r="U914" s="87"/>
      <c r="V914" s="87"/>
      <c r="W914" s="87"/>
      <c r="X914" s="87"/>
      <c r="Y914" s="87"/>
      <c r="Z914" s="87"/>
    </row>
    <row r="915" spans="1:26" ht="25.5" customHeight="1" x14ac:dyDescent="0.3">
      <c r="A915" s="87"/>
      <c r="B915" s="87"/>
      <c r="C915" s="87"/>
      <c r="D915" s="87"/>
      <c r="E915" s="87"/>
      <c r="F915" s="87"/>
      <c r="G915" s="87"/>
      <c r="H915" s="87"/>
      <c r="I915" s="87"/>
      <c r="J915" s="87"/>
      <c r="K915" s="87"/>
      <c r="L915" s="87"/>
      <c r="M915" s="87"/>
      <c r="N915" s="87"/>
      <c r="O915" s="87"/>
      <c r="P915" s="87"/>
      <c r="Q915" s="87"/>
      <c r="R915" s="87"/>
      <c r="S915" s="87"/>
      <c r="T915" s="87"/>
      <c r="U915" s="87"/>
      <c r="V915" s="87"/>
      <c r="W915" s="87"/>
      <c r="X915" s="87"/>
      <c r="Y915" s="87"/>
      <c r="Z915" s="87"/>
    </row>
    <row r="916" spans="1:26" ht="25.5" customHeight="1" x14ac:dyDescent="0.3">
      <c r="A916" s="87"/>
      <c r="B916" s="87"/>
      <c r="C916" s="87"/>
      <c r="D916" s="87"/>
      <c r="E916" s="87"/>
      <c r="F916" s="87"/>
      <c r="G916" s="87"/>
      <c r="H916" s="87"/>
      <c r="I916" s="87"/>
      <c r="J916" s="87"/>
      <c r="K916" s="87"/>
      <c r="L916" s="87"/>
      <c r="M916" s="87"/>
      <c r="N916" s="87"/>
      <c r="O916" s="87"/>
      <c r="P916" s="87"/>
      <c r="Q916" s="87"/>
      <c r="R916" s="87"/>
      <c r="S916" s="87"/>
      <c r="T916" s="87"/>
      <c r="U916" s="87"/>
      <c r="V916" s="87"/>
      <c r="W916" s="87"/>
      <c r="X916" s="87"/>
      <c r="Y916" s="87"/>
      <c r="Z916" s="87"/>
    </row>
    <row r="917" spans="1:26" ht="25.5" customHeight="1" x14ac:dyDescent="0.3">
      <c r="A917" s="87"/>
      <c r="B917" s="87"/>
      <c r="C917" s="87"/>
      <c r="D917" s="87"/>
      <c r="E917" s="87"/>
      <c r="F917" s="87"/>
      <c r="G917" s="87"/>
      <c r="H917" s="87"/>
      <c r="I917" s="87"/>
      <c r="J917" s="87"/>
      <c r="K917" s="87"/>
      <c r="L917" s="87"/>
      <c r="M917" s="87"/>
      <c r="N917" s="87"/>
      <c r="O917" s="87"/>
      <c r="P917" s="87"/>
      <c r="Q917" s="87"/>
      <c r="R917" s="87"/>
      <c r="S917" s="87"/>
      <c r="T917" s="87"/>
      <c r="U917" s="87"/>
      <c r="V917" s="87"/>
      <c r="W917" s="87"/>
      <c r="X917" s="87"/>
      <c r="Y917" s="87"/>
      <c r="Z917" s="87"/>
    </row>
    <row r="918" spans="1:26" ht="25.5" customHeight="1" x14ac:dyDescent="0.3">
      <c r="A918" s="87"/>
      <c r="B918" s="87"/>
      <c r="C918" s="87"/>
      <c r="D918" s="87"/>
      <c r="E918" s="87"/>
      <c r="F918" s="87"/>
      <c r="G918" s="87"/>
      <c r="H918" s="87"/>
      <c r="I918" s="87"/>
      <c r="J918" s="87"/>
      <c r="K918" s="87"/>
      <c r="L918" s="87"/>
      <c r="M918" s="87"/>
      <c r="N918" s="87"/>
      <c r="O918" s="87"/>
      <c r="P918" s="87"/>
      <c r="Q918" s="87"/>
      <c r="R918" s="87"/>
      <c r="S918" s="87"/>
      <c r="T918" s="87"/>
      <c r="U918" s="87"/>
      <c r="V918" s="87"/>
      <c r="W918" s="87"/>
      <c r="X918" s="87"/>
      <c r="Y918" s="87"/>
      <c r="Z918" s="87"/>
    </row>
    <row r="919" spans="1:26" ht="25.5" customHeight="1" x14ac:dyDescent="0.3">
      <c r="A919" s="87"/>
      <c r="B919" s="87"/>
      <c r="C919" s="87"/>
      <c r="D919" s="87"/>
      <c r="E919" s="87"/>
      <c r="F919" s="87"/>
      <c r="G919" s="87"/>
      <c r="H919" s="87"/>
      <c r="I919" s="87"/>
      <c r="J919" s="87"/>
      <c r="K919" s="87"/>
      <c r="L919" s="87"/>
      <c r="M919" s="87"/>
      <c r="N919" s="87"/>
      <c r="O919" s="87"/>
      <c r="P919" s="87"/>
      <c r="Q919" s="87"/>
      <c r="R919" s="87"/>
      <c r="S919" s="87"/>
      <c r="T919" s="87"/>
      <c r="U919" s="87"/>
      <c r="V919" s="87"/>
      <c r="W919" s="87"/>
      <c r="X919" s="87"/>
      <c r="Y919" s="87"/>
      <c r="Z919" s="87"/>
    </row>
    <row r="920" spans="1:26" ht="25.5" customHeight="1" x14ac:dyDescent="0.3">
      <c r="A920" s="87"/>
      <c r="B920" s="87"/>
      <c r="C920" s="87"/>
      <c r="D920" s="87"/>
      <c r="E920" s="87"/>
      <c r="F920" s="87"/>
      <c r="G920" s="87"/>
      <c r="H920" s="87"/>
      <c r="I920" s="87"/>
      <c r="J920" s="87"/>
      <c r="K920" s="87"/>
      <c r="L920" s="87"/>
      <c r="M920" s="87"/>
      <c r="N920" s="87"/>
      <c r="O920" s="87"/>
      <c r="P920" s="87"/>
      <c r="Q920" s="87"/>
      <c r="R920" s="87"/>
      <c r="S920" s="87"/>
      <c r="T920" s="87"/>
      <c r="U920" s="87"/>
      <c r="V920" s="87"/>
      <c r="W920" s="87"/>
      <c r="X920" s="87"/>
      <c r="Y920" s="87"/>
      <c r="Z920" s="87"/>
    </row>
    <row r="921" spans="1:26" ht="25.5" customHeight="1" x14ac:dyDescent="0.3">
      <c r="A921" s="87"/>
      <c r="B921" s="87"/>
      <c r="C921" s="87"/>
      <c r="D921" s="87"/>
      <c r="E921" s="87"/>
      <c r="F921" s="87"/>
      <c r="G921" s="87"/>
      <c r="H921" s="87"/>
      <c r="I921" s="87"/>
      <c r="J921" s="87"/>
      <c r="K921" s="87"/>
      <c r="L921" s="87"/>
      <c r="M921" s="87"/>
      <c r="N921" s="87"/>
      <c r="O921" s="87"/>
      <c r="P921" s="87"/>
      <c r="Q921" s="87"/>
      <c r="R921" s="87"/>
      <c r="S921" s="87"/>
      <c r="T921" s="87"/>
      <c r="U921" s="87"/>
      <c r="V921" s="87"/>
      <c r="W921" s="87"/>
      <c r="X921" s="87"/>
      <c r="Y921" s="87"/>
      <c r="Z921" s="87"/>
    </row>
    <row r="922" spans="1:26" ht="25.5" customHeight="1" x14ac:dyDescent="0.3">
      <c r="A922" s="87"/>
      <c r="B922" s="87"/>
      <c r="C922" s="87"/>
      <c r="D922" s="87"/>
      <c r="E922" s="87"/>
      <c r="F922" s="87"/>
      <c r="G922" s="87"/>
      <c r="H922" s="87"/>
      <c r="I922" s="87"/>
      <c r="J922" s="87"/>
      <c r="K922" s="87"/>
      <c r="L922" s="87"/>
      <c r="M922" s="87"/>
      <c r="N922" s="87"/>
      <c r="O922" s="87"/>
      <c r="P922" s="87"/>
      <c r="Q922" s="87"/>
      <c r="R922" s="87"/>
      <c r="S922" s="87"/>
      <c r="T922" s="87"/>
      <c r="U922" s="87"/>
      <c r="V922" s="87"/>
      <c r="W922" s="87"/>
      <c r="X922" s="87"/>
      <c r="Y922" s="87"/>
      <c r="Z922" s="87"/>
    </row>
    <row r="923" spans="1:26" ht="25.5" customHeight="1" x14ac:dyDescent="0.3">
      <c r="A923" s="87"/>
      <c r="B923" s="87"/>
      <c r="C923" s="87"/>
      <c r="D923" s="87"/>
      <c r="E923" s="87"/>
      <c r="F923" s="87"/>
      <c r="G923" s="87"/>
      <c r="H923" s="87"/>
      <c r="I923" s="87"/>
      <c r="J923" s="87"/>
      <c r="K923" s="87"/>
      <c r="L923" s="87"/>
      <c r="M923" s="87"/>
      <c r="N923" s="87"/>
      <c r="O923" s="87"/>
      <c r="P923" s="87"/>
      <c r="Q923" s="87"/>
      <c r="R923" s="87"/>
      <c r="S923" s="87"/>
      <c r="T923" s="87"/>
      <c r="U923" s="87"/>
      <c r="V923" s="87"/>
      <c r="W923" s="87"/>
      <c r="X923" s="87"/>
      <c r="Y923" s="87"/>
      <c r="Z923" s="87"/>
    </row>
    <row r="924" spans="1:26" ht="25.5" customHeight="1" x14ac:dyDescent="0.3">
      <c r="A924" s="87"/>
      <c r="B924" s="87"/>
      <c r="C924" s="87"/>
      <c r="D924" s="87"/>
      <c r="E924" s="87"/>
      <c r="F924" s="87"/>
      <c r="G924" s="87"/>
      <c r="H924" s="87"/>
      <c r="I924" s="87"/>
      <c r="J924" s="87"/>
      <c r="K924" s="87"/>
      <c r="L924" s="87"/>
      <c r="M924" s="87"/>
      <c r="N924" s="87"/>
      <c r="O924" s="87"/>
      <c r="P924" s="87"/>
      <c r="Q924" s="87"/>
      <c r="R924" s="87"/>
      <c r="S924" s="87"/>
      <c r="T924" s="87"/>
      <c r="U924" s="87"/>
      <c r="V924" s="87"/>
      <c r="W924" s="87"/>
      <c r="X924" s="87"/>
      <c r="Y924" s="87"/>
      <c r="Z924" s="87"/>
    </row>
    <row r="925" spans="1:26" ht="25.5" customHeight="1" x14ac:dyDescent="0.3">
      <c r="A925" s="87"/>
      <c r="B925" s="87"/>
      <c r="C925" s="87"/>
      <c r="D925" s="87"/>
      <c r="E925" s="87"/>
      <c r="F925" s="87"/>
      <c r="G925" s="87"/>
      <c r="H925" s="87"/>
      <c r="I925" s="87"/>
      <c r="J925" s="87"/>
      <c r="K925" s="87"/>
      <c r="L925" s="87"/>
      <c r="M925" s="87"/>
      <c r="N925" s="87"/>
      <c r="O925" s="87"/>
      <c r="P925" s="87"/>
      <c r="Q925" s="87"/>
      <c r="R925" s="87"/>
      <c r="S925" s="87"/>
      <c r="T925" s="87"/>
      <c r="U925" s="87"/>
      <c r="V925" s="87"/>
      <c r="W925" s="87"/>
      <c r="X925" s="87"/>
      <c r="Y925" s="87"/>
      <c r="Z925" s="87"/>
    </row>
    <row r="926" spans="1:26" ht="25.5" customHeight="1" x14ac:dyDescent="0.3">
      <c r="A926" s="87"/>
      <c r="B926" s="87"/>
      <c r="C926" s="87"/>
      <c r="D926" s="87"/>
      <c r="E926" s="87"/>
      <c r="F926" s="87"/>
      <c r="G926" s="87"/>
      <c r="H926" s="87"/>
      <c r="I926" s="87"/>
      <c r="J926" s="87"/>
      <c r="K926" s="87"/>
      <c r="L926" s="87"/>
      <c r="M926" s="87"/>
      <c r="N926" s="87"/>
      <c r="O926" s="87"/>
      <c r="P926" s="87"/>
      <c r="Q926" s="87"/>
      <c r="R926" s="87"/>
      <c r="S926" s="87"/>
      <c r="T926" s="87"/>
      <c r="U926" s="87"/>
      <c r="V926" s="87"/>
      <c r="W926" s="87"/>
      <c r="X926" s="87"/>
      <c r="Y926" s="87"/>
      <c r="Z926" s="87"/>
    </row>
    <row r="927" spans="1:26" ht="25.5" customHeight="1" x14ac:dyDescent="0.3">
      <c r="A927" s="87"/>
      <c r="B927" s="87"/>
      <c r="C927" s="87"/>
      <c r="D927" s="87"/>
      <c r="E927" s="87"/>
      <c r="F927" s="87"/>
      <c r="G927" s="87"/>
      <c r="H927" s="87"/>
      <c r="I927" s="87"/>
      <c r="J927" s="87"/>
      <c r="K927" s="87"/>
      <c r="L927" s="87"/>
      <c r="M927" s="87"/>
      <c r="N927" s="87"/>
      <c r="O927" s="87"/>
      <c r="P927" s="87"/>
      <c r="Q927" s="87"/>
      <c r="R927" s="87"/>
      <c r="S927" s="87"/>
      <c r="T927" s="87"/>
      <c r="U927" s="87"/>
      <c r="V927" s="87"/>
      <c r="W927" s="87"/>
      <c r="X927" s="87"/>
      <c r="Y927" s="87"/>
      <c r="Z927" s="87"/>
    </row>
    <row r="928" spans="1:26" ht="25.5" customHeight="1" x14ac:dyDescent="0.3">
      <c r="A928" s="87"/>
      <c r="B928" s="87"/>
      <c r="C928" s="87"/>
      <c r="D928" s="87"/>
      <c r="E928" s="87"/>
      <c r="F928" s="87"/>
      <c r="G928" s="87"/>
      <c r="H928" s="87"/>
      <c r="I928" s="87"/>
      <c r="J928" s="87"/>
      <c r="K928" s="87"/>
      <c r="L928" s="87"/>
      <c r="M928" s="87"/>
      <c r="N928" s="87"/>
      <c r="O928" s="87"/>
      <c r="P928" s="87"/>
      <c r="Q928" s="87"/>
      <c r="R928" s="87"/>
      <c r="S928" s="87"/>
      <c r="T928" s="87"/>
      <c r="U928" s="87"/>
      <c r="V928" s="87"/>
      <c r="W928" s="87"/>
      <c r="X928" s="87"/>
      <c r="Y928" s="87"/>
      <c r="Z928" s="87"/>
    </row>
    <row r="929" spans="1:26" ht="25.5" customHeight="1" x14ac:dyDescent="0.3">
      <c r="A929" s="87"/>
      <c r="B929" s="87"/>
      <c r="C929" s="87"/>
      <c r="D929" s="87"/>
      <c r="E929" s="87"/>
      <c r="F929" s="87"/>
      <c r="G929" s="87"/>
      <c r="H929" s="87"/>
      <c r="I929" s="87"/>
      <c r="J929" s="87"/>
      <c r="K929" s="87"/>
      <c r="L929" s="87"/>
      <c r="M929" s="87"/>
      <c r="N929" s="87"/>
      <c r="O929" s="87"/>
      <c r="P929" s="87"/>
      <c r="Q929" s="87"/>
      <c r="R929" s="87"/>
      <c r="S929" s="87"/>
      <c r="T929" s="87"/>
      <c r="U929" s="87"/>
      <c r="V929" s="87"/>
      <c r="W929" s="87"/>
      <c r="X929" s="87"/>
      <c r="Y929" s="87"/>
      <c r="Z929" s="87"/>
    </row>
    <row r="930" spans="1:26" ht="25.5" customHeight="1" x14ac:dyDescent="0.3">
      <c r="A930" s="87"/>
      <c r="B930" s="87"/>
      <c r="C930" s="87"/>
      <c r="D930" s="87"/>
      <c r="E930" s="87"/>
      <c r="F930" s="87"/>
      <c r="G930" s="87"/>
      <c r="H930" s="87"/>
      <c r="I930" s="87"/>
      <c r="J930" s="87"/>
      <c r="K930" s="87"/>
      <c r="L930" s="87"/>
      <c r="M930" s="87"/>
      <c r="N930" s="87"/>
      <c r="O930" s="87"/>
      <c r="P930" s="87"/>
      <c r="Q930" s="87"/>
      <c r="R930" s="87"/>
      <c r="S930" s="87"/>
      <c r="T930" s="87"/>
      <c r="U930" s="87"/>
      <c r="V930" s="87"/>
      <c r="W930" s="87"/>
      <c r="X930" s="87"/>
      <c r="Y930" s="87"/>
      <c r="Z930" s="87"/>
    </row>
    <row r="931" spans="1:26" ht="25.5" customHeight="1" x14ac:dyDescent="0.3">
      <c r="A931" s="87"/>
      <c r="B931" s="87"/>
      <c r="C931" s="87"/>
      <c r="D931" s="87"/>
      <c r="E931" s="87"/>
      <c r="F931" s="87"/>
      <c r="G931" s="87"/>
      <c r="H931" s="87"/>
      <c r="I931" s="87"/>
      <c r="J931" s="87"/>
      <c r="K931" s="87"/>
      <c r="L931" s="87"/>
      <c r="M931" s="87"/>
      <c r="N931" s="87"/>
      <c r="O931" s="87"/>
      <c r="P931" s="87"/>
      <c r="Q931" s="87"/>
      <c r="R931" s="87"/>
      <c r="S931" s="87"/>
      <c r="T931" s="87"/>
      <c r="U931" s="87"/>
      <c r="V931" s="87"/>
      <c r="W931" s="87"/>
      <c r="X931" s="87"/>
      <c r="Y931" s="87"/>
      <c r="Z931" s="87"/>
    </row>
    <row r="932" spans="1:26" ht="25.5" customHeight="1" x14ac:dyDescent="0.3">
      <c r="A932" s="87"/>
      <c r="B932" s="87"/>
      <c r="C932" s="87"/>
      <c r="D932" s="87"/>
      <c r="E932" s="87"/>
      <c r="F932" s="87"/>
      <c r="G932" s="87"/>
      <c r="H932" s="87"/>
      <c r="I932" s="87"/>
      <c r="J932" s="87"/>
      <c r="K932" s="87"/>
      <c r="L932" s="87"/>
      <c r="M932" s="87"/>
      <c r="N932" s="87"/>
      <c r="O932" s="87"/>
      <c r="P932" s="87"/>
      <c r="Q932" s="87"/>
      <c r="R932" s="87"/>
      <c r="S932" s="87"/>
      <c r="T932" s="87"/>
      <c r="U932" s="87"/>
      <c r="V932" s="87"/>
      <c r="W932" s="87"/>
      <c r="X932" s="87"/>
      <c r="Y932" s="87"/>
      <c r="Z932" s="87"/>
    </row>
    <row r="933" spans="1:26" ht="25.5" customHeight="1" x14ac:dyDescent="0.3">
      <c r="A933" s="87"/>
      <c r="B933" s="87"/>
      <c r="C933" s="87"/>
      <c r="D933" s="87"/>
      <c r="E933" s="87"/>
      <c r="F933" s="87"/>
      <c r="G933" s="87"/>
      <c r="H933" s="87"/>
      <c r="I933" s="87"/>
      <c r="J933" s="87"/>
      <c r="K933" s="87"/>
      <c r="L933" s="87"/>
      <c r="M933" s="87"/>
      <c r="N933" s="87"/>
      <c r="O933" s="87"/>
      <c r="P933" s="87"/>
      <c r="Q933" s="87"/>
      <c r="R933" s="87"/>
      <c r="S933" s="87"/>
      <c r="T933" s="87"/>
      <c r="U933" s="87"/>
      <c r="V933" s="87"/>
      <c r="W933" s="87"/>
      <c r="X933" s="87"/>
      <c r="Y933" s="87"/>
      <c r="Z933" s="87"/>
    </row>
    <row r="934" spans="1:26" ht="25.5" customHeight="1" x14ac:dyDescent="0.3">
      <c r="A934" s="87"/>
      <c r="B934" s="87"/>
      <c r="C934" s="87"/>
      <c r="D934" s="87"/>
      <c r="E934" s="87"/>
      <c r="F934" s="87"/>
      <c r="G934" s="87"/>
      <c r="H934" s="87"/>
      <c r="I934" s="87"/>
      <c r="J934" s="87"/>
      <c r="K934" s="87"/>
      <c r="L934" s="87"/>
      <c r="M934" s="87"/>
      <c r="N934" s="87"/>
      <c r="O934" s="87"/>
      <c r="P934" s="87"/>
      <c r="Q934" s="87"/>
      <c r="R934" s="87"/>
      <c r="S934" s="87"/>
      <c r="T934" s="87"/>
      <c r="U934" s="87"/>
      <c r="V934" s="87"/>
      <c r="W934" s="87"/>
      <c r="X934" s="87"/>
      <c r="Y934" s="87"/>
      <c r="Z934" s="87"/>
    </row>
    <row r="935" spans="1:26" ht="25.5" customHeight="1" x14ac:dyDescent="0.3">
      <c r="A935" s="87"/>
      <c r="B935" s="87"/>
      <c r="C935" s="87"/>
      <c r="D935" s="87"/>
      <c r="E935" s="87"/>
      <c r="F935" s="87"/>
      <c r="G935" s="87"/>
      <c r="H935" s="87"/>
      <c r="I935" s="87"/>
      <c r="J935" s="87"/>
      <c r="K935" s="87"/>
      <c r="L935" s="87"/>
      <c r="M935" s="87"/>
      <c r="N935" s="87"/>
      <c r="O935" s="87"/>
      <c r="P935" s="87"/>
      <c r="Q935" s="87"/>
      <c r="R935" s="87"/>
      <c r="S935" s="87"/>
      <c r="T935" s="87"/>
      <c r="U935" s="87"/>
      <c r="V935" s="87"/>
      <c r="W935" s="87"/>
      <c r="X935" s="87"/>
      <c r="Y935" s="87"/>
      <c r="Z935" s="87"/>
    </row>
    <row r="936" spans="1:26" ht="25.5" customHeight="1" x14ac:dyDescent="0.3">
      <c r="A936" s="87"/>
      <c r="B936" s="87"/>
      <c r="C936" s="87"/>
      <c r="D936" s="87"/>
      <c r="E936" s="87"/>
      <c r="F936" s="87"/>
      <c r="G936" s="87"/>
      <c r="H936" s="87"/>
      <c r="I936" s="87"/>
      <c r="J936" s="87"/>
      <c r="K936" s="87"/>
      <c r="L936" s="87"/>
      <c r="M936" s="87"/>
      <c r="N936" s="87"/>
      <c r="O936" s="87"/>
      <c r="P936" s="87"/>
      <c r="Q936" s="87"/>
      <c r="R936" s="87"/>
      <c r="S936" s="87"/>
      <c r="T936" s="87"/>
      <c r="U936" s="87"/>
      <c r="V936" s="87"/>
      <c r="W936" s="87"/>
      <c r="X936" s="87"/>
      <c r="Y936" s="87"/>
      <c r="Z936" s="87"/>
    </row>
    <row r="937" spans="1:26" ht="25.5" customHeight="1" x14ac:dyDescent="0.3">
      <c r="A937" s="87"/>
      <c r="B937" s="87"/>
      <c r="C937" s="87"/>
      <c r="D937" s="87"/>
      <c r="E937" s="87"/>
      <c r="F937" s="87"/>
      <c r="G937" s="87"/>
      <c r="H937" s="87"/>
      <c r="I937" s="87"/>
      <c r="J937" s="87"/>
      <c r="K937" s="87"/>
      <c r="L937" s="87"/>
      <c r="M937" s="87"/>
      <c r="N937" s="87"/>
      <c r="O937" s="87"/>
      <c r="P937" s="87"/>
      <c r="Q937" s="87"/>
      <c r="R937" s="87"/>
      <c r="S937" s="87"/>
      <c r="T937" s="87"/>
      <c r="U937" s="87"/>
      <c r="V937" s="87"/>
      <c r="W937" s="87"/>
      <c r="X937" s="87"/>
      <c r="Y937" s="87"/>
      <c r="Z937" s="87"/>
    </row>
    <row r="938" spans="1:26" ht="25.5" customHeight="1" x14ac:dyDescent="0.3">
      <c r="A938" s="87"/>
      <c r="B938" s="87"/>
      <c r="C938" s="87"/>
      <c r="D938" s="87"/>
      <c r="E938" s="87"/>
      <c r="F938" s="87"/>
      <c r="G938" s="87"/>
      <c r="H938" s="87"/>
      <c r="I938" s="87"/>
      <c r="J938" s="87"/>
      <c r="K938" s="87"/>
      <c r="L938" s="87"/>
      <c r="M938" s="87"/>
      <c r="N938" s="87"/>
      <c r="O938" s="87"/>
      <c r="P938" s="87"/>
      <c r="Q938" s="87"/>
      <c r="R938" s="87"/>
      <c r="S938" s="87"/>
      <c r="T938" s="87"/>
      <c r="U938" s="87"/>
      <c r="V938" s="87"/>
      <c r="W938" s="87"/>
      <c r="X938" s="87"/>
      <c r="Y938" s="87"/>
      <c r="Z938" s="87"/>
    </row>
    <row r="939" spans="1:26" ht="25.5" customHeight="1" x14ac:dyDescent="0.3">
      <c r="A939" s="87"/>
      <c r="B939" s="87"/>
      <c r="C939" s="87"/>
      <c r="D939" s="87"/>
      <c r="E939" s="87"/>
      <c r="F939" s="87"/>
      <c r="G939" s="87"/>
      <c r="H939" s="87"/>
      <c r="I939" s="87"/>
      <c r="J939" s="87"/>
      <c r="K939" s="87"/>
      <c r="L939" s="87"/>
      <c r="M939" s="87"/>
      <c r="N939" s="87"/>
      <c r="O939" s="87"/>
      <c r="P939" s="87"/>
      <c r="Q939" s="87"/>
      <c r="R939" s="87"/>
      <c r="S939" s="87"/>
      <c r="T939" s="87"/>
      <c r="U939" s="87"/>
      <c r="V939" s="87"/>
      <c r="W939" s="87"/>
      <c r="X939" s="87"/>
      <c r="Y939" s="87"/>
      <c r="Z939" s="87"/>
    </row>
    <row r="940" spans="1:26" ht="25.5" customHeight="1" x14ac:dyDescent="0.3">
      <c r="A940" s="87"/>
      <c r="B940" s="87"/>
      <c r="C940" s="87"/>
      <c r="D940" s="87"/>
      <c r="E940" s="87"/>
      <c r="F940" s="87"/>
      <c r="G940" s="87"/>
      <c r="H940" s="87"/>
      <c r="I940" s="87"/>
      <c r="J940" s="87"/>
      <c r="K940" s="87"/>
      <c r="L940" s="87"/>
      <c r="M940" s="87"/>
      <c r="N940" s="87"/>
      <c r="O940" s="87"/>
      <c r="P940" s="87"/>
      <c r="Q940" s="87"/>
      <c r="R940" s="87"/>
      <c r="S940" s="87"/>
      <c r="T940" s="87"/>
      <c r="U940" s="87"/>
      <c r="V940" s="87"/>
      <c r="W940" s="87"/>
      <c r="X940" s="87"/>
      <c r="Y940" s="87"/>
      <c r="Z940" s="87"/>
    </row>
    <row r="941" spans="1:26" ht="25.5" customHeight="1" x14ac:dyDescent="0.3">
      <c r="A941" s="87"/>
      <c r="B941" s="87"/>
      <c r="C941" s="87"/>
      <c r="D941" s="87"/>
      <c r="E941" s="87"/>
      <c r="F941" s="87"/>
      <c r="G941" s="87"/>
      <c r="H941" s="87"/>
      <c r="I941" s="87"/>
      <c r="J941" s="87"/>
      <c r="K941" s="87"/>
      <c r="L941" s="87"/>
      <c r="M941" s="87"/>
      <c r="N941" s="87"/>
      <c r="O941" s="87"/>
      <c r="P941" s="87"/>
      <c r="Q941" s="87"/>
      <c r="R941" s="87"/>
      <c r="S941" s="87"/>
      <c r="T941" s="87"/>
      <c r="U941" s="87"/>
      <c r="V941" s="87"/>
      <c r="W941" s="87"/>
      <c r="X941" s="87"/>
      <c r="Y941" s="87"/>
      <c r="Z941" s="87"/>
    </row>
    <row r="942" spans="1:26" ht="25.5" customHeight="1" x14ac:dyDescent="0.3">
      <c r="A942" s="87"/>
      <c r="B942" s="87"/>
      <c r="C942" s="87"/>
      <c r="D942" s="87"/>
      <c r="E942" s="87"/>
      <c r="F942" s="87"/>
      <c r="G942" s="87"/>
      <c r="H942" s="87"/>
      <c r="I942" s="87"/>
      <c r="J942" s="87"/>
      <c r="K942" s="87"/>
      <c r="L942" s="87"/>
      <c r="M942" s="87"/>
      <c r="N942" s="87"/>
      <c r="O942" s="87"/>
      <c r="P942" s="87"/>
      <c r="Q942" s="87"/>
      <c r="R942" s="87"/>
      <c r="S942" s="87"/>
      <c r="T942" s="87"/>
      <c r="U942" s="87"/>
      <c r="V942" s="87"/>
      <c r="W942" s="87"/>
      <c r="X942" s="87"/>
      <c r="Y942" s="87"/>
      <c r="Z942" s="87"/>
    </row>
    <row r="943" spans="1:26" ht="25.5" customHeight="1" x14ac:dyDescent="0.3">
      <c r="A943" s="87"/>
      <c r="B943" s="87"/>
      <c r="C943" s="87"/>
      <c r="D943" s="87"/>
      <c r="E943" s="87"/>
      <c r="F943" s="87"/>
      <c r="G943" s="87"/>
      <c r="H943" s="87"/>
      <c r="I943" s="87"/>
      <c r="J943" s="87"/>
      <c r="K943" s="87"/>
      <c r="L943" s="87"/>
      <c r="M943" s="87"/>
      <c r="N943" s="87"/>
      <c r="O943" s="87"/>
      <c r="P943" s="87"/>
      <c r="Q943" s="87"/>
      <c r="R943" s="87"/>
      <c r="S943" s="87"/>
      <c r="T943" s="87"/>
      <c r="U943" s="87"/>
      <c r="V943" s="87"/>
      <c r="W943" s="87"/>
      <c r="X943" s="87"/>
      <c r="Y943" s="87"/>
      <c r="Z943" s="87"/>
    </row>
    <row r="944" spans="1:26" ht="25.5" customHeight="1" x14ac:dyDescent="0.3">
      <c r="A944" s="87"/>
      <c r="B944" s="87"/>
      <c r="C944" s="87"/>
      <c r="D944" s="87"/>
      <c r="E944" s="87"/>
      <c r="F944" s="87"/>
      <c r="G944" s="87"/>
      <c r="H944" s="87"/>
      <c r="I944" s="87"/>
      <c r="J944" s="87"/>
      <c r="K944" s="87"/>
      <c r="L944" s="87"/>
      <c r="M944" s="87"/>
      <c r="N944" s="87"/>
      <c r="O944" s="87"/>
      <c r="P944" s="87"/>
      <c r="Q944" s="87"/>
      <c r="R944" s="87"/>
      <c r="S944" s="87"/>
      <c r="T944" s="87"/>
      <c r="U944" s="87"/>
      <c r="V944" s="87"/>
      <c r="W944" s="87"/>
      <c r="X944" s="87"/>
      <c r="Y944" s="87"/>
      <c r="Z944" s="87"/>
    </row>
    <row r="945" spans="1:26" ht="25.5" customHeight="1" x14ac:dyDescent="0.3">
      <c r="A945" s="87"/>
      <c r="B945" s="87"/>
      <c r="C945" s="87"/>
      <c r="D945" s="87"/>
      <c r="E945" s="87"/>
      <c r="F945" s="87"/>
      <c r="G945" s="87"/>
      <c r="H945" s="87"/>
      <c r="I945" s="87"/>
      <c r="J945" s="87"/>
      <c r="K945" s="87"/>
      <c r="L945" s="87"/>
      <c r="M945" s="87"/>
      <c r="N945" s="87"/>
      <c r="O945" s="87"/>
      <c r="P945" s="87"/>
      <c r="Q945" s="87"/>
      <c r="R945" s="87"/>
      <c r="S945" s="87"/>
      <c r="T945" s="87"/>
      <c r="U945" s="87"/>
      <c r="V945" s="87"/>
      <c r="W945" s="87"/>
      <c r="X945" s="87"/>
      <c r="Y945" s="87"/>
      <c r="Z945" s="87"/>
    </row>
    <row r="946" spans="1:26" ht="25.5" customHeight="1" x14ac:dyDescent="0.3">
      <c r="A946" s="87"/>
      <c r="B946" s="87"/>
      <c r="C946" s="87"/>
      <c r="D946" s="87"/>
      <c r="E946" s="87"/>
      <c r="F946" s="87"/>
      <c r="G946" s="87"/>
      <c r="H946" s="87"/>
      <c r="I946" s="87"/>
      <c r="J946" s="87"/>
      <c r="K946" s="87"/>
      <c r="L946" s="87"/>
      <c r="M946" s="87"/>
      <c r="N946" s="87"/>
      <c r="O946" s="87"/>
      <c r="P946" s="87"/>
      <c r="Q946" s="87"/>
      <c r="R946" s="87"/>
      <c r="S946" s="87"/>
      <c r="T946" s="87"/>
      <c r="U946" s="87"/>
      <c r="V946" s="87"/>
      <c r="W946" s="87"/>
      <c r="X946" s="87"/>
      <c r="Y946" s="87"/>
      <c r="Z946" s="87"/>
    </row>
    <row r="947" spans="1:26" ht="25.5" customHeight="1" x14ac:dyDescent="0.3">
      <c r="A947" s="87"/>
      <c r="B947" s="87"/>
      <c r="C947" s="87"/>
      <c r="D947" s="87"/>
      <c r="E947" s="87"/>
      <c r="F947" s="87"/>
      <c r="G947" s="87"/>
      <c r="H947" s="87"/>
      <c r="I947" s="87"/>
      <c r="J947" s="87"/>
      <c r="K947" s="87"/>
      <c r="L947" s="87"/>
      <c r="M947" s="87"/>
      <c r="N947" s="87"/>
      <c r="O947" s="87"/>
      <c r="P947" s="87"/>
      <c r="Q947" s="87"/>
      <c r="R947" s="87"/>
      <c r="S947" s="87"/>
      <c r="T947" s="87"/>
      <c r="U947" s="87"/>
      <c r="V947" s="87"/>
      <c r="W947" s="87"/>
      <c r="X947" s="87"/>
      <c r="Y947" s="87"/>
      <c r="Z947" s="87"/>
    </row>
    <row r="948" spans="1:26" ht="25.5" customHeight="1" x14ac:dyDescent="0.3">
      <c r="A948" s="87"/>
      <c r="B948" s="87"/>
      <c r="C948" s="87"/>
      <c r="D948" s="87"/>
      <c r="E948" s="87"/>
      <c r="F948" s="87"/>
      <c r="G948" s="87"/>
      <c r="H948" s="87"/>
      <c r="I948" s="87"/>
      <c r="J948" s="87"/>
      <c r="K948" s="87"/>
      <c r="L948" s="87"/>
      <c r="M948" s="87"/>
      <c r="N948" s="87"/>
      <c r="O948" s="87"/>
      <c r="P948" s="87"/>
      <c r="Q948" s="87"/>
      <c r="R948" s="87"/>
      <c r="S948" s="87"/>
      <c r="T948" s="87"/>
      <c r="U948" s="87"/>
      <c r="V948" s="87"/>
      <c r="W948" s="87"/>
      <c r="X948" s="87"/>
      <c r="Y948" s="87"/>
      <c r="Z948" s="87"/>
    </row>
    <row r="949" spans="1:26" ht="25.5" customHeight="1" x14ac:dyDescent="0.3">
      <c r="A949" s="87"/>
      <c r="B949" s="87"/>
      <c r="C949" s="87"/>
      <c r="D949" s="87"/>
      <c r="E949" s="87"/>
      <c r="F949" s="87"/>
      <c r="G949" s="87"/>
      <c r="H949" s="87"/>
      <c r="I949" s="87"/>
      <c r="J949" s="87"/>
      <c r="K949" s="87"/>
      <c r="L949" s="87"/>
      <c r="M949" s="87"/>
      <c r="N949" s="87"/>
      <c r="O949" s="87"/>
      <c r="P949" s="87"/>
      <c r="Q949" s="87"/>
      <c r="R949" s="87"/>
      <c r="S949" s="87"/>
      <c r="T949" s="87"/>
      <c r="U949" s="87"/>
      <c r="V949" s="87"/>
      <c r="W949" s="87"/>
      <c r="X949" s="87"/>
      <c r="Y949" s="87"/>
      <c r="Z949" s="87"/>
    </row>
    <row r="950" spans="1:26" ht="25.5" customHeight="1" x14ac:dyDescent="0.3">
      <c r="A950" s="87"/>
      <c r="B950" s="87"/>
      <c r="C950" s="87"/>
      <c r="D950" s="87"/>
      <c r="E950" s="87"/>
      <c r="F950" s="87"/>
      <c r="G950" s="87"/>
      <c r="H950" s="87"/>
      <c r="I950" s="87"/>
      <c r="J950" s="87"/>
      <c r="K950" s="87"/>
      <c r="L950" s="87"/>
      <c r="M950" s="87"/>
      <c r="N950" s="87"/>
      <c r="O950" s="87"/>
      <c r="P950" s="87"/>
      <c r="Q950" s="87"/>
      <c r="R950" s="87"/>
      <c r="S950" s="87"/>
      <c r="T950" s="87"/>
      <c r="U950" s="87"/>
      <c r="V950" s="87"/>
      <c r="W950" s="87"/>
      <c r="X950" s="87"/>
      <c r="Y950" s="87"/>
      <c r="Z950" s="87"/>
    </row>
    <row r="951" spans="1:26" ht="25.5" customHeight="1" x14ac:dyDescent="0.3">
      <c r="A951" s="87"/>
      <c r="B951" s="87"/>
      <c r="C951" s="87"/>
      <c r="D951" s="87"/>
      <c r="E951" s="87"/>
      <c r="F951" s="87"/>
      <c r="G951" s="87"/>
      <c r="H951" s="87"/>
      <c r="I951" s="87"/>
      <c r="J951" s="87"/>
      <c r="K951" s="87"/>
      <c r="L951" s="87"/>
      <c r="M951" s="87"/>
      <c r="N951" s="87"/>
      <c r="O951" s="87"/>
      <c r="P951" s="87"/>
      <c r="Q951" s="87"/>
      <c r="R951" s="87"/>
      <c r="S951" s="87"/>
      <c r="T951" s="87"/>
      <c r="U951" s="87"/>
      <c r="V951" s="87"/>
      <c r="W951" s="87"/>
      <c r="X951" s="87"/>
      <c r="Y951" s="87"/>
      <c r="Z951" s="87"/>
    </row>
    <row r="952" spans="1:26" ht="25.5" customHeight="1" x14ac:dyDescent="0.3">
      <c r="A952" s="87"/>
      <c r="B952" s="87"/>
      <c r="C952" s="87"/>
      <c r="D952" s="87"/>
      <c r="E952" s="87"/>
      <c r="F952" s="87"/>
      <c r="G952" s="87"/>
      <c r="H952" s="87"/>
      <c r="I952" s="87"/>
      <c r="J952" s="87"/>
      <c r="K952" s="87"/>
      <c r="L952" s="87"/>
      <c r="M952" s="87"/>
      <c r="N952" s="87"/>
      <c r="O952" s="87"/>
      <c r="P952" s="87"/>
      <c r="Q952" s="87"/>
      <c r="R952" s="87"/>
      <c r="S952" s="87"/>
      <c r="T952" s="87"/>
      <c r="U952" s="87"/>
      <c r="V952" s="87"/>
      <c r="W952" s="87"/>
      <c r="X952" s="87"/>
      <c r="Y952" s="87"/>
      <c r="Z952" s="87"/>
    </row>
    <row r="953" spans="1:26" ht="25.5" customHeight="1" x14ac:dyDescent="0.3">
      <c r="A953" s="87"/>
      <c r="B953" s="87"/>
      <c r="C953" s="87"/>
      <c r="D953" s="87"/>
      <c r="E953" s="87"/>
      <c r="F953" s="87"/>
      <c r="G953" s="87"/>
      <c r="H953" s="87"/>
      <c r="I953" s="87"/>
      <c r="J953" s="87"/>
      <c r="K953" s="87"/>
      <c r="L953" s="87"/>
      <c r="M953" s="87"/>
      <c r="N953" s="87"/>
      <c r="O953" s="87"/>
      <c r="P953" s="87"/>
      <c r="Q953" s="87"/>
      <c r="R953" s="87"/>
      <c r="S953" s="87"/>
      <c r="T953" s="87"/>
      <c r="U953" s="87"/>
      <c r="V953" s="87"/>
      <c r="W953" s="87"/>
      <c r="X953" s="87"/>
      <c r="Y953" s="87"/>
      <c r="Z953" s="87"/>
    </row>
    <row r="954" spans="1:26" ht="25.5" customHeight="1" x14ac:dyDescent="0.3">
      <c r="A954" s="87"/>
      <c r="B954" s="87"/>
      <c r="C954" s="87"/>
      <c r="D954" s="87"/>
      <c r="E954" s="87"/>
      <c r="F954" s="87"/>
      <c r="G954" s="87"/>
      <c r="H954" s="87"/>
      <c r="I954" s="87"/>
      <c r="J954" s="87"/>
      <c r="K954" s="87"/>
      <c r="L954" s="87"/>
      <c r="M954" s="87"/>
      <c r="N954" s="87"/>
      <c r="O954" s="87"/>
      <c r="P954" s="87"/>
      <c r="Q954" s="87"/>
      <c r="R954" s="87"/>
      <c r="S954" s="87"/>
      <c r="T954" s="87"/>
      <c r="U954" s="87"/>
      <c r="V954" s="87"/>
      <c r="W954" s="87"/>
      <c r="X954" s="87"/>
      <c r="Y954" s="87"/>
      <c r="Z954" s="87"/>
    </row>
    <row r="955" spans="1:26" ht="25.5" customHeight="1" x14ac:dyDescent="0.3">
      <c r="A955" s="87"/>
      <c r="B955" s="87"/>
      <c r="C955" s="87"/>
      <c r="D955" s="87"/>
      <c r="E955" s="87"/>
      <c r="F955" s="87"/>
      <c r="G955" s="87"/>
      <c r="H955" s="87"/>
      <c r="I955" s="87"/>
      <c r="J955" s="87"/>
      <c r="K955" s="87"/>
      <c r="L955" s="87"/>
      <c r="M955" s="87"/>
      <c r="N955" s="87"/>
      <c r="O955" s="87"/>
      <c r="P955" s="87"/>
      <c r="Q955" s="87"/>
      <c r="R955" s="87"/>
      <c r="S955" s="87"/>
      <c r="T955" s="87"/>
      <c r="U955" s="87"/>
      <c r="V955" s="87"/>
      <c r="W955" s="87"/>
      <c r="X955" s="87"/>
      <c r="Y955" s="87"/>
      <c r="Z955" s="87"/>
    </row>
    <row r="956" spans="1:26" ht="25.5" customHeight="1" x14ac:dyDescent="0.3">
      <c r="A956" s="87"/>
      <c r="B956" s="87"/>
      <c r="C956" s="87"/>
      <c r="D956" s="87"/>
      <c r="E956" s="87"/>
      <c r="F956" s="87"/>
      <c r="G956" s="87"/>
      <c r="H956" s="87"/>
      <c r="I956" s="87"/>
      <c r="J956" s="87"/>
      <c r="K956" s="87"/>
      <c r="L956" s="87"/>
      <c r="M956" s="87"/>
      <c r="N956" s="87"/>
      <c r="O956" s="87"/>
      <c r="P956" s="87"/>
      <c r="Q956" s="87"/>
      <c r="R956" s="87"/>
      <c r="S956" s="87"/>
      <c r="T956" s="87"/>
      <c r="U956" s="87"/>
      <c r="V956" s="87"/>
      <c r="W956" s="87"/>
      <c r="X956" s="87"/>
      <c r="Y956" s="87"/>
      <c r="Z956" s="87"/>
    </row>
    <row r="957" spans="1:26" ht="25.5" customHeight="1" x14ac:dyDescent="0.3">
      <c r="A957" s="87"/>
      <c r="B957" s="87"/>
      <c r="C957" s="87"/>
      <c r="D957" s="87"/>
      <c r="E957" s="87"/>
      <c r="F957" s="87"/>
      <c r="G957" s="87"/>
      <c r="H957" s="87"/>
      <c r="I957" s="87"/>
      <c r="J957" s="87"/>
      <c r="K957" s="87"/>
      <c r="L957" s="87"/>
      <c r="M957" s="87"/>
      <c r="N957" s="87"/>
      <c r="O957" s="87"/>
      <c r="P957" s="87"/>
      <c r="Q957" s="87"/>
      <c r="R957" s="87"/>
      <c r="S957" s="87"/>
      <c r="T957" s="87"/>
      <c r="U957" s="87"/>
      <c r="V957" s="87"/>
      <c r="W957" s="87"/>
      <c r="X957" s="87"/>
      <c r="Y957" s="87"/>
      <c r="Z957" s="87"/>
    </row>
    <row r="958" spans="1:26" ht="25.5" customHeight="1" x14ac:dyDescent="0.3">
      <c r="A958" s="87"/>
      <c r="B958" s="87"/>
      <c r="C958" s="87"/>
      <c r="D958" s="87"/>
      <c r="E958" s="87"/>
      <c r="F958" s="87"/>
      <c r="G958" s="87"/>
      <c r="H958" s="87"/>
      <c r="I958" s="87"/>
      <c r="J958" s="87"/>
      <c r="K958" s="87"/>
      <c r="L958" s="87"/>
      <c r="M958" s="87"/>
      <c r="N958" s="87"/>
      <c r="O958" s="87"/>
      <c r="P958" s="87"/>
      <c r="Q958" s="87"/>
      <c r="R958" s="87"/>
      <c r="S958" s="87"/>
      <c r="T958" s="87"/>
      <c r="U958" s="87"/>
      <c r="V958" s="87"/>
      <c r="W958" s="87"/>
      <c r="X958" s="87"/>
      <c r="Y958" s="87"/>
      <c r="Z958" s="87"/>
    </row>
    <row r="959" spans="1:26" ht="25.5" customHeight="1" x14ac:dyDescent="0.3">
      <c r="A959" s="87"/>
      <c r="B959" s="87"/>
      <c r="C959" s="87"/>
      <c r="D959" s="87"/>
      <c r="E959" s="87"/>
      <c r="F959" s="87"/>
      <c r="G959" s="87"/>
      <c r="H959" s="87"/>
      <c r="I959" s="87"/>
      <c r="J959" s="87"/>
      <c r="K959" s="87"/>
      <c r="L959" s="87"/>
      <c r="M959" s="87"/>
      <c r="N959" s="87"/>
      <c r="O959" s="87"/>
      <c r="P959" s="87"/>
      <c r="Q959" s="87"/>
      <c r="R959" s="87"/>
      <c r="S959" s="87"/>
      <c r="T959" s="87"/>
      <c r="U959" s="87"/>
      <c r="V959" s="87"/>
      <c r="W959" s="87"/>
      <c r="X959" s="87"/>
      <c r="Y959" s="87"/>
      <c r="Z959" s="87"/>
    </row>
    <row r="960" spans="1:26" ht="25.5" customHeight="1" x14ac:dyDescent="0.3">
      <c r="A960" s="87"/>
      <c r="B960" s="87"/>
      <c r="C960" s="87"/>
      <c r="D960" s="87"/>
      <c r="E960" s="87"/>
      <c r="F960" s="87"/>
      <c r="G960" s="87"/>
      <c r="H960" s="87"/>
      <c r="I960" s="87"/>
      <c r="J960" s="87"/>
      <c r="K960" s="87"/>
      <c r="L960" s="87"/>
      <c r="M960" s="87"/>
      <c r="N960" s="87"/>
      <c r="O960" s="87"/>
      <c r="P960" s="87"/>
      <c r="Q960" s="87"/>
      <c r="R960" s="87"/>
      <c r="S960" s="87"/>
      <c r="T960" s="87"/>
      <c r="U960" s="87"/>
      <c r="V960" s="87"/>
      <c r="W960" s="87"/>
      <c r="X960" s="87"/>
      <c r="Y960" s="87"/>
      <c r="Z960" s="87"/>
    </row>
    <row r="961" spans="1:26" ht="25.5" customHeight="1" x14ac:dyDescent="0.3">
      <c r="A961" s="87"/>
      <c r="B961" s="87"/>
      <c r="C961" s="87"/>
      <c r="D961" s="87"/>
      <c r="E961" s="87"/>
      <c r="F961" s="87"/>
      <c r="G961" s="87"/>
      <c r="H961" s="87"/>
      <c r="I961" s="87"/>
      <c r="J961" s="87"/>
      <c r="K961" s="87"/>
      <c r="L961" s="87"/>
      <c r="M961" s="87"/>
      <c r="N961" s="87"/>
      <c r="O961" s="87"/>
      <c r="P961" s="87"/>
      <c r="Q961" s="87"/>
      <c r="R961" s="87"/>
      <c r="S961" s="87"/>
      <c r="T961" s="87"/>
      <c r="U961" s="87"/>
      <c r="V961" s="87"/>
      <c r="W961" s="87"/>
      <c r="X961" s="87"/>
      <c r="Y961" s="87"/>
      <c r="Z961" s="87"/>
    </row>
    <row r="962" spans="1:26" ht="25.5" customHeight="1" x14ac:dyDescent="0.3">
      <c r="A962" s="87"/>
      <c r="B962" s="87"/>
      <c r="C962" s="87"/>
      <c r="D962" s="87"/>
      <c r="E962" s="87"/>
      <c r="F962" s="87"/>
      <c r="G962" s="87"/>
      <c r="H962" s="87"/>
      <c r="I962" s="87"/>
      <c r="J962" s="87"/>
      <c r="K962" s="87"/>
      <c r="L962" s="87"/>
      <c r="M962" s="87"/>
      <c r="N962" s="87"/>
      <c r="O962" s="87"/>
      <c r="P962" s="87"/>
      <c r="Q962" s="87"/>
      <c r="R962" s="87"/>
      <c r="S962" s="87"/>
      <c r="T962" s="87"/>
      <c r="U962" s="87"/>
      <c r="V962" s="87"/>
      <c r="W962" s="87"/>
      <c r="X962" s="87"/>
      <c r="Y962" s="87"/>
      <c r="Z962" s="87"/>
    </row>
    <row r="963" spans="1:26" ht="25.5" customHeight="1" x14ac:dyDescent="0.3">
      <c r="A963" s="87"/>
      <c r="B963" s="87"/>
      <c r="C963" s="87"/>
      <c r="D963" s="87"/>
      <c r="E963" s="87"/>
      <c r="F963" s="87"/>
      <c r="G963" s="87"/>
      <c r="H963" s="87"/>
      <c r="I963" s="87"/>
      <c r="J963" s="87"/>
      <c r="K963" s="87"/>
      <c r="L963" s="87"/>
      <c r="M963" s="87"/>
      <c r="N963" s="87"/>
      <c r="O963" s="87"/>
      <c r="P963" s="87"/>
      <c r="Q963" s="87"/>
      <c r="R963" s="87"/>
      <c r="S963" s="87"/>
      <c r="T963" s="87"/>
      <c r="U963" s="87"/>
      <c r="V963" s="87"/>
      <c r="W963" s="87"/>
      <c r="X963" s="87"/>
      <c r="Y963" s="87"/>
      <c r="Z963" s="87"/>
    </row>
    <row r="964" spans="1:26" ht="25.5" customHeight="1" x14ac:dyDescent="0.3">
      <c r="A964" s="87"/>
      <c r="B964" s="87"/>
      <c r="C964" s="87"/>
      <c r="D964" s="87"/>
      <c r="E964" s="87"/>
      <c r="F964" s="87"/>
      <c r="G964" s="87"/>
      <c r="H964" s="87"/>
      <c r="I964" s="87"/>
      <c r="J964" s="87"/>
      <c r="K964" s="87"/>
      <c r="L964" s="87"/>
      <c r="M964" s="87"/>
      <c r="N964" s="87"/>
      <c r="O964" s="87"/>
      <c r="P964" s="87"/>
      <c r="Q964" s="87"/>
      <c r="R964" s="87"/>
      <c r="S964" s="87"/>
      <c r="T964" s="87"/>
      <c r="U964" s="87"/>
      <c r="V964" s="87"/>
      <c r="W964" s="87"/>
      <c r="X964" s="87"/>
      <c r="Y964" s="87"/>
      <c r="Z964" s="87"/>
    </row>
    <row r="965" spans="1:26" ht="25.5" customHeight="1" x14ac:dyDescent="0.3">
      <c r="A965" s="87"/>
      <c r="B965" s="87"/>
      <c r="C965" s="87"/>
      <c r="D965" s="87"/>
      <c r="E965" s="87"/>
      <c r="F965" s="87"/>
      <c r="G965" s="87"/>
      <c r="H965" s="87"/>
      <c r="I965" s="87"/>
      <c r="J965" s="87"/>
      <c r="K965" s="87"/>
      <c r="L965" s="87"/>
      <c r="M965" s="87"/>
      <c r="N965" s="87"/>
      <c r="O965" s="87"/>
      <c r="P965" s="87"/>
      <c r="Q965" s="87"/>
      <c r="R965" s="87"/>
      <c r="S965" s="87"/>
      <c r="T965" s="87"/>
      <c r="U965" s="87"/>
      <c r="V965" s="87"/>
      <c r="W965" s="87"/>
      <c r="X965" s="87"/>
      <c r="Y965" s="87"/>
      <c r="Z965" s="87"/>
    </row>
    <row r="966" spans="1:26" ht="25.5" customHeight="1" x14ac:dyDescent="0.3">
      <c r="A966" s="87"/>
      <c r="B966" s="87"/>
      <c r="C966" s="87"/>
      <c r="D966" s="87"/>
      <c r="E966" s="87"/>
      <c r="F966" s="87"/>
      <c r="G966" s="87"/>
      <c r="H966" s="87"/>
      <c r="I966" s="87"/>
      <c r="J966" s="87"/>
      <c r="K966" s="87"/>
      <c r="L966" s="87"/>
      <c r="M966" s="87"/>
      <c r="N966" s="87"/>
      <c r="O966" s="87"/>
      <c r="P966" s="87"/>
      <c r="Q966" s="87"/>
      <c r="R966" s="87"/>
      <c r="S966" s="87"/>
      <c r="T966" s="87"/>
      <c r="U966" s="87"/>
      <c r="V966" s="87"/>
      <c r="W966" s="87"/>
      <c r="X966" s="87"/>
      <c r="Y966" s="87"/>
      <c r="Z966" s="87"/>
    </row>
    <row r="967" spans="1:26" ht="25.5" customHeight="1" x14ac:dyDescent="0.3">
      <c r="A967" s="87"/>
      <c r="B967" s="87"/>
      <c r="C967" s="87"/>
      <c r="D967" s="87"/>
      <c r="E967" s="87"/>
      <c r="F967" s="87"/>
      <c r="G967" s="87"/>
      <c r="H967" s="87"/>
      <c r="I967" s="87"/>
      <c r="J967" s="87"/>
      <c r="K967" s="87"/>
      <c r="L967" s="87"/>
      <c r="M967" s="87"/>
      <c r="N967" s="87"/>
      <c r="O967" s="87"/>
      <c r="P967" s="87"/>
      <c r="Q967" s="87"/>
      <c r="R967" s="87"/>
      <c r="S967" s="87"/>
      <c r="T967" s="87"/>
      <c r="U967" s="87"/>
      <c r="V967" s="87"/>
      <c r="W967" s="87"/>
      <c r="X967" s="87"/>
      <c r="Y967" s="87"/>
      <c r="Z967" s="87"/>
    </row>
    <row r="968" spans="1:26" ht="25.5" customHeight="1" x14ac:dyDescent="0.3">
      <c r="A968" s="87"/>
      <c r="B968" s="87"/>
      <c r="C968" s="87"/>
      <c r="D968" s="87"/>
      <c r="E968" s="87"/>
      <c r="F968" s="87"/>
      <c r="G968" s="87"/>
      <c r="H968" s="87"/>
      <c r="I968" s="87"/>
      <c r="J968" s="87"/>
      <c r="K968" s="87"/>
      <c r="L968" s="87"/>
      <c r="M968" s="87"/>
      <c r="N968" s="87"/>
      <c r="O968" s="87"/>
      <c r="P968" s="87"/>
      <c r="Q968" s="87"/>
      <c r="R968" s="87"/>
      <c r="S968" s="87"/>
      <c r="T968" s="87"/>
      <c r="U968" s="87"/>
      <c r="V968" s="87"/>
      <c r="W968" s="87"/>
      <c r="X968" s="87"/>
      <c r="Y968" s="87"/>
      <c r="Z968" s="87"/>
    </row>
    <row r="969" spans="1:26" ht="25.5" customHeight="1" x14ac:dyDescent="0.3">
      <c r="A969" s="87"/>
      <c r="B969" s="87"/>
      <c r="C969" s="87"/>
      <c r="D969" s="87"/>
      <c r="E969" s="87"/>
      <c r="F969" s="87"/>
      <c r="G969" s="87"/>
      <c r="H969" s="87"/>
      <c r="I969" s="87"/>
      <c r="J969" s="87"/>
      <c r="K969" s="87"/>
      <c r="L969" s="87"/>
      <c r="M969" s="87"/>
      <c r="N969" s="87"/>
      <c r="O969" s="87"/>
      <c r="P969" s="87"/>
      <c r="Q969" s="87"/>
      <c r="R969" s="87"/>
      <c r="S969" s="87"/>
      <c r="T969" s="87"/>
      <c r="U969" s="87"/>
      <c r="V969" s="87"/>
      <c r="W969" s="87"/>
      <c r="X969" s="87"/>
      <c r="Y969" s="87"/>
      <c r="Z969" s="87"/>
    </row>
    <row r="970" spans="1:26" ht="25.5" customHeight="1" x14ac:dyDescent="0.3">
      <c r="A970" s="87"/>
      <c r="B970" s="87"/>
      <c r="C970" s="87"/>
      <c r="D970" s="87"/>
      <c r="E970" s="87"/>
      <c r="F970" s="87"/>
      <c r="G970" s="87"/>
      <c r="H970" s="87"/>
      <c r="I970" s="87"/>
      <c r="J970" s="87"/>
      <c r="K970" s="87"/>
      <c r="L970" s="87"/>
      <c r="M970" s="87"/>
      <c r="N970" s="87"/>
      <c r="O970" s="87"/>
      <c r="P970" s="87"/>
      <c r="Q970" s="87"/>
      <c r="R970" s="87"/>
      <c r="S970" s="87"/>
      <c r="T970" s="87"/>
      <c r="U970" s="87"/>
      <c r="V970" s="87"/>
      <c r="W970" s="87"/>
      <c r="X970" s="87"/>
      <c r="Y970" s="87"/>
      <c r="Z970" s="87"/>
    </row>
    <row r="971" spans="1:26" ht="25.5" customHeight="1" x14ac:dyDescent="0.3">
      <c r="A971" s="87"/>
      <c r="B971" s="87"/>
      <c r="C971" s="87"/>
      <c r="D971" s="87"/>
      <c r="E971" s="87"/>
      <c r="F971" s="87"/>
      <c r="G971" s="87"/>
      <c r="H971" s="87"/>
      <c r="I971" s="87"/>
      <c r="J971" s="87"/>
      <c r="K971" s="87"/>
      <c r="L971" s="87"/>
      <c r="M971" s="87"/>
      <c r="N971" s="87"/>
      <c r="O971" s="87"/>
      <c r="P971" s="87"/>
      <c r="Q971" s="87"/>
      <c r="R971" s="87"/>
      <c r="S971" s="87"/>
      <c r="T971" s="87"/>
      <c r="U971" s="87"/>
      <c r="V971" s="87"/>
      <c r="W971" s="87"/>
      <c r="X971" s="87"/>
      <c r="Y971" s="87"/>
      <c r="Z971" s="87"/>
    </row>
    <row r="972" spans="1:26" ht="25.5" customHeight="1" x14ac:dyDescent="0.3">
      <c r="A972" s="87"/>
      <c r="B972" s="87"/>
      <c r="C972" s="87"/>
      <c r="D972" s="87"/>
      <c r="E972" s="87"/>
      <c r="F972" s="87"/>
      <c r="G972" s="87"/>
      <c r="H972" s="87"/>
      <c r="I972" s="87"/>
      <c r="J972" s="87"/>
      <c r="K972" s="87"/>
      <c r="L972" s="87"/>
      <c r="M972" s="87"/>
      <c r="N972" s="87"/>
      <c r="O972" s="87"/>
      <c r="P972" s="87"/>
      <c r="Q972" s="87"/>
      <c r="R972" s="87"/>
      <c r="S972" s="87"/>
      <c r="T972" s="87"/>
      <c r="U972" s="87"/>
      <c r="V972" s="87"/>
      <c r="W972" s="87"/>
      <c r="X972" s="87"/>
      <c r="Y972" s="87"/>
      <c r="Z972" s="87"/>
    </row>
    <row r="973" spans="1:26" ht="25.5" customHeight="1" x14ac:dyDescent="0.3">
      <c r="A973" s="87"/>
      <c r="B973" s="87"/>
      <c r="C973" s="87"/>
      <c r="D973" s="87"/>
      <c r="E973" s="87"/>
      <c r="F973" s="87"/>
      <c r="G973" s="87"/>
      <c r="H973" s="87"/>
      <c r="I973" s="87"/>
      <c r="J973" s="87"/>
      <c r="K973" s="87"/>
      <c r="L973" s="87"/>
      <c r="M973" s="87"/>
      <c r="N973" s="87"/>
      <c r="O973" s="87"/>
      <c r="P973" s="87"/>
      <c r="Q973" s="87"/>
      <c r="R973" s="87"/>
      <c r="S973" s="87"/>
      <c r="T973" s="87"/>
      <c r="U973" s="87"/>
      <c r="V973" s="87"/>
      <c r="W973" s="87"/>
      <c r="X973" s="87"/>
      <c r="Y973" s="87"/>
      <c r="Z973" s="87"/>
    </row>
    <row r="974" spans="1:26" ht="25.5" customHeight="1" x14ac:dyDescent="0.3">
      <c r="A974" s="87"/>
      <c r="B974" s="87"/>
      <c r="C974" s="87"/>
      <c r="D974" s="87"/>
      <c r="E974" s="87"/>
      <c r="F974" s="87"/>
      <c r="G974" s="87"/>
      <c r="H974" s="87"/>
      <c r="I974" s="87"/>
      <c r="J974" s="87"/>
      <c r="K974" s="87"/>
      <c r="L974" s="87"/>
      <c r="M974" s="87"/>
      <c r="N974" s="87"/>
      <c r="O974" s="87"/>
      <c r="P974" s="87"/>
      <c r="Q974" s="87"/>
      <c r="R974" s="87"/>
      <c r="S974" s="87"/>
      <c r="T974" s="87"/>
      <c r="U974" s="87"/>
      <c r="V974" s="87"/>
      <c r="W974" s="87"/>
      <c r="X974" s="87"/>
      <c r="Y974" s="87"/>
      <c r="Z974" s="87"/>
    </row>
    <row r="975" spans="1:26" ht="25.5" customHeight="1" x14ac:dyDescent="0.3">
      <c r="A975" s="87"/>
      <c r="B975" s="87"/>
      <c r="C975" s="87"/>
      <c r="D975" s="87"/>
      <c r="E975" s="87"/>
      <c r="F975" s="87"/>
      <c r="G975" s="87"/>
      <c r="H975" s="87"/>
      <c r="I975" s="87"/>
      <c r="J975" s="87"/>
      <c r="K975" s="87"/>
      <c r="L975" s="87"/>
      <c r="M975" s="87"/>
      <c r="N975" s="87"/>
      <c r="O975" s="87"/>
      <c r="P975" s="87"/>
      <c r="Q975" s="87"/>
      <c r="R975" s="87"/>
      <c r="S975" s="87"/>
      <c r="T975" s="87"/>
      <c r="U975" s="87"/>
      <c r="V975" s="87"/>
      <c r="W975" s="87"/>
      <c r="X975" s="87"/>
      <c r="Y975" s="87"/>
      <c r="Z975" s="87"/>
    </row>
    <row r="976" spans="1:26" ht="25.5" customHeight="1" x14ac:dyDescent="0.3">
      <c r="A976" s="87"/>
      <c r="B976" s="87"/>
      <c r="C976" s="87"/>
      <c r="D976" s="87"/>
      <c r="E976" s="87"/>
      <c r="F976" s="87"/>
      <c r="G976" s="87"/>
      <c r="H976" s="87"/>
      <c r="I976" s="87"/>
      <c r="J976" s="87"/>
      <c r="K976" s="87"/>
      <c r="L976" s="87"/>
      <c r="M976" s="87"/>
      <c r="N976" s="87"/>
      <c r="O976" s="87"/>
      <c r="P976" s="87"/>
      <c r="Q976" s="87"/>
      <c r="R976" s="87"/>
      <c r="S976" s="87"/>
      <c r="T976" s="87"/>
      <c r="U976" s="87"/>
      <c r="V976" s="87"/>
      <c r="W976" s="87"/>
      <c r="X976" s="87"/>
      <c r="Y976" s="87"/>
      <c r="Z976" s="87"/>
    </row>
    <row r="977" spans="1:26" ht="25.5" customHeight="1" x14ac:dyDescent="0.3">
      <c r="A977" s="87"/>
      <c r="B977" s="87"/>
      <c r="C977" s="87"/>
      <c r="D977" s="87"/>
      <c r="E977" s="87"/>
      <c r="F977" s="87"/>
      <c r="G977" s="87"/>
      <c r="H977" s="87"/>
      <c r="I977" s="87"/>
      <c r="J977" s="87"/>
      <c r="K977" s="87"/>
      <c r="L977" s="87"/>
      <c r="M977" s="87"/>
      <c r="N977" s="87"/>
      <c r="O977" s="87"/>
      <c r="P977" s="87"/>
      <c r="Q977" s="87"/>
      <c r="R977" s="87"/>
      <c r="S977" s="87"/>
      <c r="T977" s="87"/>
      <c r="U977" s="87"/>
      <c r="V977" s="87"/>
      <c r="W977" s="87"/>
      <c r="X977" s="87"/>
      <c r="Y977" s="87"/>
      <c r="Z977" s="87"/>
    </row>
    <row r="978" spans="1:26" ht="25.5" customHeight="1" x14ac:dyDescent="0.3">
      <c r="A978" s="87"/>
      <c r="B978" s="87"/>
      <c r="C978" s="87"/>
      <c r="D978" s="87"/>
      <c r="E978" s="87"/>
      <c r="F978" s="87"/>
      <c r="G978" s="87"/>
      <c r="H978" s="87"/>
      <c r="I978" s="87"/>
      <c r="J978" s="87"/>
      <c r="K978" s="87"/>
      <c r="L978" s="87"/>
      <c r="M978" s="87"/>
      <c r="N978" s="87"/>
      <c r="O978" s="87"/>
      <c r="P978" s="87"/>
      <c r="Q978" s="87"/>
      <c r="R978" s="87"/>
      <c r="S978" s="87"/>
      <c r="T978" s="87"/>
      <c r="U978" s="87"/>
      <c r="V978" s="87"/>
      <c r="W978" s="87"/>
      <c r="X978" s="87"/>
      <c r="Y978" s="87"/>
      <c r="Z978" s="87"/>
    </row>
    <row r="979" spans="1:26" ht="25.5" customHeight="1" x14ac:dyDescent="0.3">
      <c r="A979" s="87"/>
      <c r="B979" s="87"/>
      <c r="C979" s="87"/>
      <c r="D979" s="87"/>
      <c r="E979" s="87"/>
      <c r="F979" s="87"/>
      <c r="G979" s="87"/>
      <c r="H979" s="87"/>
      <c r="I979" s="87"/>
      <c r="J979" s="87"/>
      <c r="K979" s="87"/>
      <c r="L979" s="87"/>
      <c r="M979" s="87"/>
      <c r="N979" s="87"/>
      <c r="O979" s="87"/>
      <c r="P979" s="87"/>
      <c r="Q979" s="87"/>
      <c r="R979" s="87"/>
      <c r="S979" s="87"/>
      <c r="T979" s="87"/>
      <c r="U979" s="87"/>
      <c r="V979" s="87"/>
      <c r="W979" s="87"/>
      <c r="X979" s="87"/>
      <c r="Y979" s="87"/>
      <c r="Z979" s="87"/>
    </row>
    <row r="980" spans="1:26" ht="25.5" customHeight="1" x14ac:dyDescent="0.3">
      <c r="A980" s="87"/>
      <c r="B980" s="87"/>
      <c r="C980" s="87"/>
      <c r="D980" s="87"/>
      <c r="E980" s="87"/>
      <c r="F980" s="87"/>
      <c r="G980" s="87"/>
      <c r="H980" s="87"/>
      <c r="I980" s="87"/>
      <c r="J980" s="87"/>
      <c r="K980" s="87"/>
      <c r="L980" s="87"/>
      <c r="M980" s="87"/>
      <c r="N980" s="87"/>
      <c r="O980" s="87"/>
      <c r="P980" s="87"/>
      <c r="Q980" s="87"/>
      <c r="R980" s="87"/>
      <c r="S980" s="87"/>
      <c r="T980" s="87"/>
      <c r="U980" s="87"/>
      <c r="V980" s="87"/>
      <c r="W980" s="87"/>
      <c r="X980" s="87"/>
      <c r="Y980" s="87"/>
      <c r="Z980" s="87"/>
    </row>
    <row r="981" spans="1:26" ht="25.5" customHeight="1" x14ac:dyDescent="0.3">
      <c r="A981" s="87"/>
      <c r="B981" s="87"/>
      <c r="C981" s="87"/>
      <c r="D981" s="87"/>
      <c r="E981" s="87"/>
      <c r="F981" s="87"/>
      <c r="G981" s="87"/>
      <c r="H981" s="87"/>
      <c r="I981" s="87"/>
      <c r="J981" s="87"/>
      <c r="K981" s="87"/>
      <c r="L981" s="87"/>
      <c r="M981" s="87"/>
      <c r="N981" s="87"/>
      <c r="O981" s="87"/>
      <c r="P981" s="87"/>
      <c r="Q981" s="87"/>
      <c r="R981" s="87"/>
      <c r="S981" s="87"/>
      <c r="T981" s="87"/>
      <c r="U981" s="87"/>
      <c r="V981" s="87"/>
      <c r="W981" s="87"/>
      <c r="X981" s="87"/>
      <c r="Y981" s="87"/>
      <c r="Z981" s="87"/>
    </row>
    <row r="982" spans="1:26" ht="25.5" customHeight="1" x14ac:dyDescent="0.3">
      <c r="A982" s="87"/>
      <c r="B982" s="87"/>
      <c r="C982" s="87"/>
      <c r="D982" s="87"/>
      <c r="E982" s="87"/>
      <c r="F982" s="87"/>
      <c r="G982" s="87"/>
      <c r="H982" s="87"/>
      <c r="I982" s="87"/>
      <c r="J982" s="87"/>
      <c r="K982" s="87"/>
      <c r="L982" s="87"/>
      <c r="M982" s="87"/>
      <c r="N982" s="87"/>
      <c r="O982" s="87"/>
      <c r="P982" s="87"/>
      <c r="Q982" s="87"/>
      <c r="R982" s="87"/>
      <c r="S982" s="87"/>
      <c r="T982" s="87"/>
      <c r="U982" s="87"/>
      <c r="V982" s="87"/>
      <c r="W982" s="87"/>
      <c r="X982" s="87"/>
      <c r="Y982" s="87"/>
      <c r="Z982" s="87"/>
    </row>
    <row r="983" spans="1:26" ht="25.5" customHeight="1" x14ac:dyDescent="0.3">
      <c r="A983" s="87"/>
      <c r="B983" s="87"/>
      <c r="C983" s="87"/>
      <c r="D983" s="87"/>
      <c r="E983" s="87"/>
      <c r="F983" s="87"/>
      <c r="G983" s="87"/>
      <c r="H983" s="87"/>
      <c r="I983" s="87"/>
      <c r="J983" s="87"/>
      <c r="K983" s="87"/>
      <c r="L983" s="87"/>
      <c r="M983" s="87"/>
      <c r="N983" s="87"/>
      <c r="O983" s="87"/>
      <c r="P983" s="87"/>
      <c r="Q983" s="87"/>
      <c r="R983" s="87"/>
      <c r="S983" s="87"/>
      <c r="T983" s="87"/>
      <c r="U983" s="87"/>
      <c r="V983" s="87"/>
      <c r="W983" s="87"/>
      <c r="X983" s="87"/>
      <c r="Y983" s="87"/>
      <c r="Z983" s="87"/>
    </row>
    <row r="984" spans="1:26" ht="25.5" customHeight="1" x14ac:dyDescent="0.3">
      <c r="A984" s="87"/>
      <c r="B984" s="87"/>
      <c r="C984" s="87"/>
      <c r="D984" s="87"/>
      <c r="E984" s="87"/>
      <c r="F984" s="87"/>
      <c r="G984" s="87"/>
      <c r="H984" s="87"/>
      <c r="I984" s="87"/>
      <c r="J984" s="87"/>
      <c r="K984" s="87"/>
      <c r="L984" s="87"/>
      <c r="M984" s="87"/>
      <c r="N984" s="87"/>
      <c r="O984" s="87"/>
      <c r="P984" s="87"/>
      <c r="Q984" s="87"/>
      <c r="R984" s="87"/>
      <c r="S984" s="87"/>
      <c r="T984" s="87"/>
      <c r="U984" s="87"/>
      <c r="V984" s="87"/>
      <c r="W984" s="87"/>
      <c r="X984" s="87"/>
      <c r="Y984" s="87"/>
      <c r="Z984" s="87"/>
    </row>
    <row r="985" spans="1:26" ht="25.5" customHeight="1" x14ac:dyDescent="0.3">
      <c r="A985" s="87"/>
      <c r="B985" s="87"/>
      <c r="C985" s="87"/>
      <c r="D985" s="87"/>
      <c r="E985" s="87"/>
      <c r="F985" s="87"/>
      <c r="G985" s="87"/>
      <c r="H985" s="87"/>
      <c r="I985" s="87"/>
      <c r="J985" s="87"/>
      <c r="K985" s="87"/>
      <c r="L985" s="87"/>
      <c r="M985" s="87"/>
      <c r="N985" s="87"/>
      <c r="O985" s="87"/>
      <c r="P985" s="87"/>
      <c r="Q985" s="87"/>
      <c r="R985" s="87"/>
      <c r="S985" s="87"/>
      <c r="T985" s="87"/>
      <c r="U985" s="87"/>
      <c r="V985" s="87"/>
      <c r="W985" s="87"/>
      <c r="X985" s="87"/>
      <c r="Y985" s="87"/>
      <c r="Z985" s="87"/>
    </row>
    <row r="986" spans="1:26" ht="25.5" customHeight="1" x14ac:dyDescent="0.3">
      <c r="A986" s="87"/>
      <c r="B986" s="87"/>
      <c r="C986" s="87"/>
      <c r="D986" s="87"/>
      <c r="E986" s="87"/>
      <c r="F986" s="87"/>
      <c r="G986" s="87"/>
      <c r="H986" s="87"/>
      <c r="I986" s="87"/>
      <c r="J986" s="87"/>
      <c r="K986" s="87"/>
      <c r="L986" s="87"/>
      <c r="M986" s="87"/>
      <c r="N986" s="87"/>
      <c r="O986" s="87"/>
      <c r="P986" s="87"/>
      <c r="Q986" s="87"/>
      <c r="R986" s="87"/>
      <c r="S986" s="87"/>
      <c r="T986" s="87"/>
      <c r="U986" s="87"/>
      <c r="V986" s="87"/>
      <c r="W986" s="87"/>
      <c r="X986" s="87"/>
      <c r="Y986" s="87"/>
      <c r="Z986" s="87"/>
    </row>
    <row r="987" spans="1:26" ht="25.5" customHeight="1" x14ac:dyDescent="0.3">
      <c r="A987" s="87"/>
      <c r="B987" s="87"/>
      <c r="C987" s="87"/>
      <c r="D987" s="87"/>
      <c r="E987" s="87"/>
      <c r="F987" s="87"/>
      <c r="G987" s="87"/>
      <c r="H987" s="87"/>
      <c r="I987" s="87"/>
      <c r="J987" s="87"/>
      <c r="K987" s="87"/>
      <c r="L987" s="87"/>
      <c r="M987" s="87"/>
      <c r="N987" s="87"/>
      <c r="O987" s="87"/>
      <c r="P987" s="87"/>
      <c r="Q987" s="87"/>
      <c r="R987" s="87"/>
      <c r="S987" s="87"/>
      <c r="T987" s="87"/>
      <c r="U987" s="87"/>
      <c r="V987" s="87"/>
      <c r="W987" s="87"/>
      <c r="X987" s="87"/>
      <c r="Y987" s="87"/>
      <c r="Z987" s="87"/>
    </row>
    <row r="988" spans="1:26" ht="25.5" customHeight="1" x14ac:dyDescent="0.3">
      <c r="A988" s="87"/>
      <c r="B988" s="87"/>
      <c r="C988" s="87"/>
      <c r="D988" s="87"/>
      <c r="E988" s="87"/>
      <c r="F988" s="87"/>
      <c r="G988" s="87"/>
      <c r="H988" s="87"/>
      <c r="I988" s="87"/>
      <c r="J988" s="87"/>
      <c r="K988" s="87"/>
      <c r="L988" s="87"/>
      <c r="M988" s="87"/>
      <c r="N988" s="87"/>
      <c r="O988" s="87"/>
      <c r="P988" s="87"/>
      <c r="Q988" s="87"/>
      <c r="R988" s="87"/>
      <c r="S988" s="87"/>
      <c r="T988" s="87"/>
      <c r="U988" s="87"/>
      <c r="V988" s="87"/>
      <c r="W988" s="87"/>
      <c r="X988" s="87"/>
      <c r="Y988" s="87"/>
      <c r="Z988" s="87"/>
    </row>
    <row r="989" spans="1:26" ht="25.5" customHeight="1" x14ac:dyDescent="0.3">
      <c r="A989" s="87"/>
      <c r="B989" s="87"/>
      <c r="C989" s="87"/>
      <c r="D989" s="87"/>
      <c r="E989" s="87"/>
      <c r="F989" s="87"/>
      <c r="G989" s="87"/>
      <c r="H989" s="87"/>
      <c r="I989" s="87"/>
      <c r="J989" s="87"/>
      <c r="K989" s="87"/>
      <c r="L989" s="87"/>
      <c r="M989" s="87"/>
      <c r="N989" s="87"/>
      <c r="O989" s="87"/>
      <c r="P989" s="87"/>
      <c r="Q989" s="87"/>
      <c r="R989" s="87"/>
      <c r="S989" s="87"/>
      <c r="T989" s="87"/>
      <c r="U989" s="87"/>
      <c r="V989" s="87"/>
      <c r="W989" s="87"/>
      <c r="X989" s="87"/>
      <c r="Y989" s="87"/>
      <c r="Z989" s="87"/>
    </row>
    <row r="990" spans="1:26" ht="25.5" customHeight="1" x14ac:dyDescent="0.3">
      <c r="A990" s="87"/>
      <c r="B990" s="87"/>
      <c r="C990" s="87"/>
      <c r="D990" s="87"/>
      <c r="E990" s="87"/>
      <c r="F990" s="87"/>
      <c r="G990" s="87"/>
      <c r="H990" s="87"/>
      <c r="I990" s="87"/>
      <c r="J990" s="87"/>
      <c r="K990" s="87"/>
      <c r="L990" s="87"/>
      <c r="M990" s="87"/>
      <c r="N990" s="87"/>
      <c r="O990" s="87"/>
      <c r="P990" s="87"/>
      <c r="Q990" s="87"/>
      <c r="R990" s="87"/>
      <c r="S990" s="87"/>
      <c r="T990" s="87"/>
      <c r="U990" s="87"/>
      <c r="V990" s="87"/>
      <c r="W990" s="87"/>
      <c r="X990" s="87"/>
      <c r="Y990" s="87"/>
      <c r="Z990" s="87"/>
    </row>
    <row r="991" spans="1:26" ht="25.5" customHeight="1" x14ac:dyDescent="0.3">
      <c r="A991" s="87"/>
      <c r="B991" s="87"/>
      <c r="C991" s="87"/>
      <c r="D991" s="87"/>
      <c r="E991" s="87"/>
      <c r="F991" s="87"/>
      <c r="G991" s="87"/>
      <c r="H991" s="87"/>
      <c r="I991" s="87"/>
      <c r="J991" s="87"/>
      <c r="K991" s="87"/>
      <c r="L991" s="87"/>
      <c r="M991" s="87"/>
      <c r="N991" s="87"/>
      <c r="O991" s="87"/>
      <c r="P991" s="87"/>
      <c r="Q991" s="87"/>
      <c r="R991" s="87"/>
      <c r="S991" s="87"/>
      <c r="T991" s="87"/>
      <c r="U991" s="87"/>
      <c r="V991" s="87"/>
      <c r="W991" s="87"/>
      <c r="X991" s="87"/>
      <c r="Y991" s="87"/>
      <c r="Z991" s="87"/>
    </row>
    <row r="992" spans="1:26" ht="25.5" customHeight="1" x14ac:dyDescent="0.3">
      <c r="A992" s="87"/>
      <c r="B992" s="87"/>
      <c r="C992" s="87"/>
      <c r="D992" s="87"/>
      <c r="E992" s="87"/>
      <c r="F992" s="87"/>
      <c r="G992" s="87"/>
      <c r="H992" s="87"/>
      <c r="I992" s="87"/>
      <c r="J992" s="87"/>
      <c r="K992" s="87"/>
      <c r="L992" s="87"/>
      <c r="M992" s="87"/>
      <c r="N992" s="87"/>
      <c r="O992" s="87"/>
      <c r="P992" s="87"/>
      <c r="Q992" s="87"/>
      <c r="R992" s="87"/>
      <c r="S992" s="87"/>
      <c r="T992" s="87"/>
      <c r="U992" s="87"/>
      <c r="V992" s="87"/>
      <c r="W992" s="87"/>
      <c r="X992" s="87"/>
      <c r="Y992" s="87"/>
      <c r="Z992" s="87"/>
    </row>
    <row r="993" spans="1:26" ht="25.5" customHeight="1" x14ac:dyDescent="0.3">
      <c r="A993" s="87"/>
      <c r="B993" s="87"/>
      <c r="C993" s="87"/>
      <c r="D993" s="87"/>
      <c r="E993" s="87"/>
      <c r="F993" s="87"/>
      <c r="G993" s="87"/>
      <c r="H993" s="87"/>
      <c r="I993" s="87"/>
      <c r="J993" s="87"/>
      <c r="K993" s="87"/>
      <c r="L993" s="87"/>
      <c r="M993" s="87"/>
      <c r="N993" s="87"/>
      <c r="O993" s="87"/>
      <c r="P993" s="87"/>
      <c r="Q993" s="87"/>
      <c r="R993" s="87"/>
      <c r="S993" s="87"/>
      <c r="T993" s="87"/>
      <c r="U993" s="87"/>
      <c r="V993" s="87"/>
      <c r="W993" s="87"/>
      <c r="X993" s="87"/>
      <c r="Y993" s="87"/>
      <c r="Z993" s="87"/>
    </row>
    <row r="994" spans="1:26" ht="25.5" customHeight="1" x14ac:dyDescent="0.3">
      <c r="A994" s="87"/>
      <c r="B994" s="87"/>
      <c r="C994" s="87"/>
      <c r="D994" s="87"/>
      <c r="E994" s="87"/>
      <c r="F994" s="87"/>
      <c r="G994" s="87"/>
      <c r="H994" s="87"/>
      <c r="I994" s="87"/>
      <c r="J994" s="87"/>
      <c r="K994" s="87"/>
      <c r="L994" s="87"/>
      <c r="M994" s="87"/>
      <c r="N994" s="87"/>
      <c r="O994" s="87"/>
      <c r="P994" s="87"/>
      <c r="Q994" s="87"/>
      <c r="R994" s="87"/>
      <c r="S994" s="87"/>
      <c r="T994" s="87"/>
      <c r="U994" s="87"/>
      <c r="V994" s="87"/>
      <c r="W994" s="87"/>
      <c r="X994" s="87"/>
      <c r="Y994" s="87"/>
      <c r="Z994" s="87"/>
    </row>
    <row r="995" spans="1:26" ht="25.5" customHeight="1" x14ac:dyDescent="0.3">
      <c r="A995" s="87"/>
      <c r="B995" s="87"/>
      <c r="C995" s="87"/>
      <c r="D995" s="87"/>
      <c r="E995" s="87"/>
      <c r="F995" s="87"/>
      <c r="G995" s="87"/>
      <c r="H995" s="87"/>
      <c r="I995" s="87"/>
      <c r="J995" s="87"/>
      <c r="K995" s="87"/>
      <c r="L995" s="87"/>
      <c r="M995" s="87"/>
      <c r="N995" s="87"/>
      <c r="O995" s="87"/>
      <c r="P995" s="87"/>
      <c r="Q995" s="87"/>
      <c r="R995" s="87"/>
      <c r="S995" s="87"/>
      <c r="T995" s="87"/>
      <c r="U995" s="87"/>
      <c r="V995" s="87"/>
      <c r="W995" s="87"/>
      <c r="X995" s="87"/>
      <c r="Y995" s="87"/>
      <c r="Z995" s="87"/>
    </row>
    <row r="996" spans="1:26" ht="25.5" customHeight="1" x14ac:dyDescent="0.3">
      <c r="A996" s="87"/>
      <c r="B996" s="87"/>
      <c r="C996" s="87"/>
      <c r="D996" s="87"/>
      <c r="E996" s="87"/>
      <c r="F996" s="87"/>
      <c r="G996" s="87"/>
      <c r="H996" s="87"/>
      <c r="I996" s="87"/>
      <c r="J996" s="87"/>
      <c r="K996" s="87"/>
      <c r="L996" s="87"/>
      <c r="M996" s="87"/>
      <c r="N996" s="87"/>
      <c r="O996" s="87"/>
      <c r="P996" s="87"/>
      <c r="Q996" s="87"/>
      <c r="R996" s="87"/>
      <c r="S996" s="87"/>
      <c r="T996" s="87"/>
      <c r="U996" s="87"/>
      <c r="V996" s="87"/>
      <c r="W996" s="87"/>
      <c r="X996" s="87"/>
      <c r="Y996" s="87"/>
      <c r="Z996" s="87"/>
    </row>
    <row r="997" spans="1:26" ht="25.5" customHeight="1" x14ac:dyDescent="0.3">
      <c r="A997" s="87"/>
      <c r="B997" s="87"/>
      <c r="C997" s="87"/>
      <c r="D997" s="87"/>
      <c r="E997" s="87"/>
      <c r="F997" s="87"/>
      <c r="G997" s="87"/>
      <c r="H997" s="87"/>
      <c r="I997" s="87"/>
      <c r="J997" s="87"/>
      <c r="K997" s="87"/>
      <c r="L997" s="87"/>
      <c r="M997" s="87"/>
      <c r="N997" s="87"/>
      <c r="O997" s="87"/>
      <c r="P997" s="87"/>
      <c r="Q997" s="87"/>
      <c r="R997" s="87"/>
      <c r="S997" s="87"/>
      <c r="T997" s="87"/>
      <c r="U997" s="87"/>
      <c r="V997" s="87"/>
      <c r="W997" s="87"/>
      <c r="X997" s="87"/>
      <c r="Y997" s="87"/>
      <c r="Z997" s="87"/>
    </row>
    <row r="998" spans="1:26" ht="25.5" customHeight="1" x14ac:dyDescent="0.3">
      <c r="A998" s="87"/>
      <c r="B998" s="87"/>
      <c r="C998" s="87"/>
      <c r="D998" s="87"/>
      <c r="E998" s="87"/>
      <c r="F998" s="87"/>
      <c r="G998" s="87"/>
      <c r="H998" s="87"/>
      <c r="I998" s="87"/>
      <c r="J998" s="87"/>
      <c r="K998" s="87"/>
      <c r="L998" s="87"/>
      <c r="M998" s="87"/>
      <c r="N998" s="87"/>
      <c r="O998" s="87"/>
      <c r="P998" s="87"/>
      <c r="Q998" s="87"/>
      <c r="R998" s="87"/>
      <c r="S998" s="87"/>
      <c r="T998" s="87"/>
      <c r="U998" s="87"/>
      <c r="V998" s="87"/>
      <c r="W998" s="87"/>
      <c r="X998" s="87"/>
      <c r="Y998" s="87"/>
      <c r="Z998" s="87"/>
    </row>
    <row r="999" spans="1:26" ht="25.5" customHeight="1" x14ac:dyDescent="0.3">
      <c r="A999" s="87"/>
      <c r="B999" s="87"/>
      <c r="C999" s="87"/>
      <c r="D999" s="87"/>
      <c r="E999" s="87"/>
      <c r="F999" s="87"/>
      <c r="G999" s="87"/>
      <c r="H999" s="87"/>
      <c r="I999" s="87"/>
      <c r="J999" s="87"/>
      <c r="K999" s="87"/>
      <c r="L999" s="87"/>
      <c r="M999" s="87"/>
      <c r="N999" s="87"/>
      <c r="O999" s="87"/>
      <c r="P999" s="87"/>
      <c r="Q999" s="87"/>
      <c r="R999" s="87"/>
      <c r="S999" s="87"/>
      <c r="T999" s="87"/>
      <c r="U999" s="87"/>
      <c r="V999" s="87"/>
      <c r="W999" s="87"/>
      <c r="X999" s="87"/>
      <c r="Y999" s="87"/>
      <c r="Z999" s="87"/>
    </row>
    <row r="1000" spans="1:26" ht="25.5" customHeight="1" x14ac:dyDescent="0.3">
      <c r="A1000" s="87"/>
      <c r="B1000" s="87"/>
      <c r="C1000" s="87"/>
      <c r="D1000" s="87"/>
      <c r="E1000" s="87"/>
      <c r="F1000" s="87"/>
      <c r="G1000" s="87"/>
      <c r="H1000" s="87"/>
      <c r="I1000" s="87"/>
      <c r="J1000" s="87"/>
      <c r="K1000" s="87"/>
      <c r="L1000" s="87"/>
      <c r="M1000" s="87"/>
      <c r="N1000" s="87"/>
      <c r="O1000" s="87"/>
      <c r="P1000" s="87"/>
      <c r="Q1000" s="87"/>
      <c r="R1000" s="87"/>
      <c r="S1000" s="87"/>
      <c r="T1000" s="87"/>
      <c r="U1000" s="87"/>
      <c r="V1000" s="87"/>
      <c r="W1000" s="87"/>
      <c r="X1000" s="87"/>
      <c r="Y1000" s="87"/>
      <c r="Z1000" s="87"/>
    </row>
  </sheetData>
  <hyperlinks>
    <hyperlink ref="A1" r:id="rId1" xr:uid="{5E1AB5E0-BD49-304B-8547-5B53DA742285}"/>
    <hyperlink ref="A2" r:id="rId2" xr:uid="{78E4168C-3FAB-4E4D-BA9B-044B8D8474DF}"/>
    <hyperlink ref="A3" r:id="rId3" xr:uid="{3215FAA3-96F0-FB47-B37F-AA1407805D53}"/>
  </hyperlinks>
  <pageMargins left="0.7" right="0.7" top="0.75" bottom="0.75" header="0" footer="0"/>
  <pageSetup orientation="landscape"/>
  <drawing r:id="rId4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64E5F-5E3E-3E4C-BE29-EFBF96369621}">
  <sheetPr codeName="Sheet45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562</v>
      </c>
    </row>
    <row r="2" spans="1:1" x14ac:dyDescent="0.3">
      <c r="A2" s="1" t="s">
        <v>563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CC620-C97D-A74D-ABB3-2BFC36695CA6}">
  <sheetPr codeName="Sheet66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561</v>
      </c>
    </row>
  </sheetData>
  <hyperlinks>
    <hyperlink ref="B2" r:id="rId1" display="Backtesting  a distribution" xr:uid="{CBE01E10-DD64-AD49-90CB-503F19321D1A}"/>
  </hyperlinks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001CA-3ABA-A54F-975E-ADB7A4FC5BBB}">
  <sheetPr codeName="Sheet90">
    <tabColor rgb="FFFF0000"/>
  </sheetPr>
  <dimension ref="B3"/>
  <sheetViews>
    <sheetView workbookViewId="0"/>
  </sheetViews>
  <sheetFormatPr baseColWidth="10" defaultRowHeight="26" x14ac:dyDescent="0.3"/>
  <cols>
    <col min="1" max="16384" width="10.83203125" style="1"/>
  </cols>
  <sheetData>
    <row r="3" spans="2:2" x14ac:dyDescent="0.3">
      <c r="B3" s="1" t="s">
        <v>560</v>
      </c>
    </row>
  </sheetData>
  <pageMargins left="0.7" right="0.7" top="0.75" bottom="0.75" header="0.3" footer="0.3"/>
  <drawing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B259-6DCA-3B46-AABB-2BCB03893CEF}">
  <sheetPr codeName="Sheet89">
    <tabColor rgb="FF002060"/>
  </sheetPr>
  <dimension ref="A1:B2"/>
  <sheetViews>
    <sheetView workbookViewId="0"/>
  </sheetViews>
  <sheetFormatPr baseColWidth="10" defaultRowHeight="26" x14ac:dyDescent="0.3"/>
  <cols>
    <col min="1" max="16384" width="10.83203125" style="1"/>
  </cols>
  <sheetData>
    <row r="1" spans="1:2" x14ac:dyDescent="0.3">
      <c r="A1" s="1" t="s">
        <v>474</v>
      </c>
    </row>
    <row r="2" spans="1:2" x14ac:dyDescent="0.3">
      <c r="B2" s="46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BD4B8-296C-174E-A594-021AC50EEB4D}">
  <sheetPr codeName="Sheet110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559</v>
      </c>
    </row>
  </sheetData>
  <hyperlinks>
    <hyperlink ref="B2" r:id="rId1" xr:uid="{F19E85A6-9C9B-7E47-8852-A338F974D99A}"/>
  </hyperlinks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56B69-F89A-3C49-89FF-784305FD442D}">
  <sheetPr codeName="Sheet102">
    <tabColor rgb="FF0070C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428</v>
      </c>
    </row>
    <row r="2" spans="1:1" x14ac:dyDescent="0.3">
      <c r="A2" s="1" t="s">
        <v>742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3E741-1B9A-274E-8E85-65B0A3A9F3C1}">
  <sheetPr codeName="Sheet103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717</v>
      </c>
    </row>
    <row r="2" spans="1:1" x14ac:dyDescent="0.3">
      <c r="A2" s="1" t="s">
        <v>716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3FDE5-56B4-0C4F-9403-725B83BA9B25}">
  <sheetPr codeName="Sheet104">
    <tabColor rgb="FFFF0000"/>
  </sheetPr>
  <dimension ref="A1:Y20"/>
  <sheetViews>
    <sheetView workbookViewId="0"/>
  </sheetViews>
  <sheetFormatPr baseColWidth="10" defaultRowHeight="26" x14ac:dyDescent="0.3"/>
  <cols>
    <col min="1" max="1" width="10.83203125" style="1"/>
    <col min="2" max="2" width="10.83203125" style="27"/>
    <col min="3" max="3" width="12.1640625" style="27" bestFit="1" customWidth="1"/>
    <col min="4" max="4" width="10.83203125" style="27"/>
    <col min="5" max="5" width="13.33203125" style="27" bestFit="1" customWidth="1"/>
    <col min="6" max="10" width="10.83203125" style="27"/>
    <col min="11" max="11" width="10.83203125" style="1"/>
    <col min="12" max="12" width="10.83203125" style="27"/>
    <col min="13" max="13" width="17.83203125" style="27" bestFit="1" customWidth="1"/>
    <col min="14" max="14" width="13.1640625" style="27" bestFit="1" customWidth="1"/>
    <col min="15" max="15" width="10.83203125" style="27"/>
    <col min="16" max="16" width="13.1640625" style="27" bestFit="1" customWidth="1"/>
    <col min="17" max="17" width="20.83203125" style="27" bestFit="1" customWidth="1"/>
    <col min="18" max="18" width="10.83203125" style="27"/>
    <col min="19" max="19" width="10.83203125" style="1"/>
    <col min="20" max="21" width="10.83203125" style="27"/>
    <col min="22" max="22" width="13.1640625" style="27" bestFit="1" customWidth="1"/>
    <col min="23" max="23" width="17.6640625" style="27" bestFit="1" customWidth="1"/>
    <col min="24" max="24" width="11.6640625" style="27" bestFit="1" customWidth="1"/>
    <col min="25" max="25" width="10.83203125" style="27"/>
    <col min="26" max="16384" width="10.83203125" style="1"/>
  </cols>
  <sheetData>
    <row r="1" spans="1:24" x14ac:dyDescent="0.3">
      <c r="A1" s="9" t="s">
        <v>261</v>
      </c>
    </row>
    <row r="2" spans="1:24" x14ac:dyDescent="0.3">
      <c r="C2" s="27" t="s">
        <v>722</v>
      </c>
      <c r="D2" s="27">
        <v>0</v>
      </c>
      <c r="E2" s="27">
        <v>1</v>
      </c>
      <c r="F2" s="27">
        <v>2</v>
      </c>
      <c r="G2" s="27">
        <v>3</v>
      </c>
      <c r="H2" s="27">
        <v>4</v>
      </c>
      <c r="I2" s="27">
        <v>5</v>
      </c>
    </row>
    <row r="3" spans="1:24" x14ac:dyDescent="0.3">
      <c r="M3" s="27" t="s">
        <v>731</v>
      </c>
    </row>
    <row r="4" spans="1:24" x14ac:dyDescent="0.3">
      <c r="C4" s="27" t="s">
        <v>64</v>
      </c>
      <c r="D4" s="140">
        <v>0</v>
      </c>
      <c r="E4" s="145">
        <v>0.01</v>
      </c>
      <c r="F4" s="145">
        <v>0.03</v>
      </c>
      <c r="G4" s="145">
        <v>0.05</v>
      </c>
      <c r="H4" s="145">
        <v>0.04</v>
      </c>
      <c r="I4" s="145">
        <v>0.03</v>
      </c>
      <c r="M4" s="27" t="s">
        <v>730</v>
      </c>
      <c r="N4" s="27">
        <v>2000000</v>
      </c>
    </row>
    <row r="5" spans="1:24" x14ac:dyDescent="0.3">
      <c r="C5" s="27" t="s">
        <v>729</v>
      </c>
      <c r="E5" s="143">
        <f ca="1">E4+E19</f>
        <v>0.01</v>
      </c>
      <c r="F5" s="143">
        <f ca="1">F4+F19</f>
        <v>0.03</v>
      </c>
      <c r="G5" s="143">
        <f ca="1">G4+G19</f>
        <v>0.05</v>
      </c>
      <c r="H5" s="143">
        <f ca="1">H4+H19</f>
        <v>0.04</v>
      </c>
      <c r="I5" s="143">
        <f ca="1">I4+I19</f>
        <v>0.03</v>
      </c>
      <c r="M5" s="27" t="s">
        <v>728</v>
      </c>
      <c r="N5" s="144">
        <v>0.04</v>
      </c>
    </row>
    <row r="6" spans="1:24" x14ac:dyDescent="0.3">
      <c r="C6" s="27" t="s">
        <v>727</v>
      </c>
      <c r="E6" s="144" cm="1">
        <f t="array" aca="1" ref="E6" ca="1">PRODUCT(1+$D$5:E5)</f>
        <v>1.01</v>
      </c>
      <c r="F6" s="144" cm="1">
        <f t="array" aca="1" ref="F6" ca="1">PRODUCT(1+$D$5:F5)</f>
        <v>1.0403</v>
      </c>
      <c r="G6" s="144" cm="1">
        <f t="array" aca="1" ref="G6" ca="1">PRODUCT(1+$D$5:G5)</f>
        <v>1.0923150000000001</v>
      </c>
      <c r="H6" s="144" cm="1">
        <f t="array" aca="1" ref="H6" ca="1">PRODUCT(1+$D$5:H5)</f>
        <v>1.1360076000000001</v>
      </c>
      <c r="I6" s="144" cm="1">
        <f t="array" aca="1" ref="I6" ca="1">PRODUCT(1+$D$5:I5)</f>
        <v>1.1700878280000002</v>
      </c>
      <c r="M6" s="27" t="s">
        <v>726</v>
      </c>
      <c r="N6" s="27">
        <v>5</v>
      </c>
    </row>
    <row r="7" spans="1:24" x14ac:dyDescent="0.3">
      <c r="C7" s="27" t="s">
        <v>76</v>
      </c>
      <c r="E7" s="143">
        <f ca="1">E6^(1/E2)-1</f>
        <v>1.0000000000000009E-2</v>
      </c>
      <c r="F7" s="143">
        <f ca="1">F6^(1/F2)-1</f>
        <v>1.9950979214197417E-2</v>
      </c>
      <c r="G7" s="143">
        <f ca="1">G6^(1/G2)-1</f>
        <v>2.9870533889218676E-2</v>
      </c>
      <c r="H7" s="143">
        <f ca="1">H6^(1/H2)-1</f>
        <v>3.2393613327031501E-2</v>
      </c>
      <c r="I7" s="143">
        <f ca="1">I6^(1/I2)-1</f>
        <v>3.1914446073993519E-2</v>
      </c>
      <c r="V7" s="27" t="s">
        <v>725</v>
      </c>
      <c r="W7" s="27" t="s">
        <v>724</v>
      </c>
      <c r="X7" s="27" t="s">
        <v>723</v>
      </c>
    </row>
    <row r="8" spans="1:24" x14ac:dyDescent="0.3">
      <c r="V8" s="141">
        <f ca="1">Q16</f>
        <v>2077414.1614265214</v>
      </c>
    </row>
    <row r="9" spans="1:24" x14ac:dyDescent="0.3">
      <c r="M9" s="142" t="s">
        <v>722</v>
      </c>
      <c r="N9" s="142" t="s">
        <v>76</v>
      </c>
      <c r="O9" s="142" t="s">
        <v>367</v>
      </c>
      <c r="P9" s="142" t="s">
        <v>721</v>
      </c>
      <c r="Q9" s="142" t="s">
        <v>720</v>
      </c>
      <c r="U9" s="27">
        <v>0</v>
      </c>
      <c r="V9" s="27">
        <f t="dataTable" ref="V9:V14" dt2D="0" dtr="0" r1="D20" ca="1"/>
        <v>2077414.1614265214</v>
      </c>
    </row>
    <row r="10" spans="1:24" x14ac:dyDescent="0.3">
      <c r="M10" s="27">
        <v>1</v>
      </c>
      <c r="N10" s="27" cm="1">
        <f t="array" aca="1" ref="N10:N14" ca="1">TRANSPOSE(E7:I7)</f>
        <v>1.0000000000000009E-2</v>
      </c>
      <c r="O10" s="27">
        <f ca="1">(1+N10)^-M10</f>
        <v>0.99009900990099009</v>
      </c>
      <c r="P10" s="27">
        <f ca="1">face*couponrate+IF(M10=m,face,0)</f>
        <v>80000</v>
      </c>
      <c r="Q10" s="141">
        <f ca="1">O10*P10</f>
        <v>79207.920792079211</v>
      </c>
      <c r="U10" s="27">
        <v>1</v>
      </c>
      <c r="V10" s="27">
        <v>2077208.4972188752</v>
      </c>
      <c r="W10" s="141" cm="1">
        <f t="array" ref="W10:W14">(V10:V14-V9)/0.01%</f>
        <v>-2056642.0764615759</v>
      </c>
      <c r="X10" s="141">
        <f>W10*0.01%</f>
        <v>-205.66420764615759</v>
      </c>
    </row>
    <row r="11" spans="1:24" x14ac:dyDescent="0.3">
      <c r="M11" s="27">
        <v>2</v>
      </c>
      <c r="N11" s="27">
        <f ca="1"/>
        <v>1.9950979214197417E-2</v>
      </c>
      <c r="O11" s="27">
        <f ca="1">(1+N11)^-M11</f>
        <v>0.96126117466115524</v>
      </c>
      <c r="P11" s="27">
        <f ca="1">face*couponrate+IF(M11=m,face,0)</f>
        <v>80000</v>
      </c>
      <c r="Q11" s="141">
        <f ca="1">O11*P11</f>
        <v>76900.893972892416</v>
      </c>
      <c r="U11" s="27">
        <v>2</v>
      </c>
      <c r="V11" s="27">
        <v>2077220.1796538152</v>
      </c>
      <c r="W11" s="141">
        <v>-1939817.7270614542</v>
      </c>
      <c r="X11" s="141">
        <f>W11*0.01%</f>
        <v>-193.98177270614542</v>
      </c>
    </row>
    <row r="12" spans="1:24" x14ac:dyDescent="0.3">
      <c r="M12" s="27">
        <v>3</v>
      </c>
      <c r="N12" s="27">
        <f ca="1"/>
        <v>2.9870533889218676E-2</v>
      </c>
      <c r="O12" s="27">
        <f ca="1">(1+N12)^-M12</f>
        <v>0.91548683301062395</v>
      </c>
      <c r="P12" s="27">
        <f ca="1">face*couponrate+IF(M12=m,face,0)</f>
        <v>80000</v>
      </c>
      <c r="Q12" s="141">
        <f ca="1">O12*P12</f>
        <v>73238.946640849914</v>
      </c>
      <c r="U12" s="27">
        <v>3</v>
      </c>
      <c r="V12" s="27">
        <v>2077231.1973900804</v>
      </c>
      <c r="W12" s="141">
        <v>-1829640.3644094244</v>
      </c>
      <c r="X12" s="141">
        <f>W12*0.01%</f>
        <v>-182.96403644094244</v>
      </c>
    </row>
    <row r="13" spans="1:24" x14ac:dyDescent="0.3">
      <c r="M13" s="27">
        <v>4</v>
      </c>
      <c r="N13" s="27">
        <f ca="1"/>
        <v>3.2393613327031501E-2</v>
      </c>
      <c r="O13" s="27">
        <f ca="1">(1+N13)^-M13</f>
        <v>0.88027580097175384</v>
      </c>
      <c r="P13" s="27">
        <f ca="1">face*couponrate+IF(M13=m,face,0)</f>
        <v>80000</v>
      </c>
      <c r="Q13" s="141">
        <f ca="1">O13*P13</f>
        <v>70422.064077740302</v>
      </c>
      <c r="U13" s="27">
        <v>4</v>
      </c>
      <c r="V13" s="27">
        <v>2077236.4798189816</v>
      </c>
      <c r="W13" s="141">
        <v>-1776816.0753976554</v>
      </c>
      <c r="X13" s="141">
        <f>W13*0.01%</f>
        <v>-177.68160753976554</v>
      </c>
    </row>
    <row r="14" spans="1:24" x14ac:dyDescent="0.3">
      <c r="M14" s="27">
        <v>5</v>
      </c>
      <c r="N14" s="27">
        <f ca="1"/>
        <v>3.1914446073993519E-2</v>
      </c>
      <c r="O14" s="27">
        <f ca="1">(1+N14)^-M14</f>
        <v>0.85463669997257663</v>
      </c>
      <c r="P14" s="27">
        <f ca="1">face*couponrate+IF(M14=m,face,0)</f>
        <v>2080000</v>
      </c>
      <c r="Q14" s="141">
        <f ca="1">O14*P14</f>
        <v>1777644.3359429594</v>
      </c>
      <c r="U14" s="27">
        <v>5</v>
      </c>
      <c r="V14" s="27">
        <v>2077241.5913521643</v>
      </c>
      <c r="W14" s="141">
        <v>-1725700.7435709238</v>
      </c>
      <c r="X14" s="141">
        <f>W14*0.01%</f>
        <v>-172.57007435709238</v>
      </c>
    </row>
    <row r="16" spans="1:24" x14ac:dyDescent="0.3">
      <c r="Q16" s="141">
        <f ca="1">SUM(Q10:Q14)</f>
        <v>2077414.1614265214</v>
      </c>
    </row>
    <row r="17" spans="3:9" x14ac:dyDescent="0.3">
      <c r="C17" s="27" t="s">
        <v>64</v>
      </c>
      <c r="E17" s="140">
        <f ca="1">(1+E7)^E2/(1+D7)^D2-1</f>
        <v>1.0000000000000009E-2</v>
      </c>
      <c r="F17" s="140">
        <f ca="1">(1+F7)^F2/(1+E7)^E2-1</f>
        <v>3.0000000000000249E-2</v>
      </c>
      <c r="G17" s="140">
        <f ca="1">(1+G7)^G2/(1+F7)^F2-1</f>
        <v>5.0000000000000044E-2</v>
      </c>
      <c r="H17" s="140">
        <f ca="1">(1+H7)^H2/(1+G7)^G2-1</f>
        <v>4.0000000000000036E-2</v>
      </c>
      <c r="I17" s="140">
        <f ca="1">(1+I7)^I2/(1+H7)^H2-1</f>
        <v>2.9999999999999805E-2</v>
      </c>
    </row>
    <row r="19" spans="3:9" x14ac:dyDescent="0.3">
      <c r="C19" s="27" t="s">
        <v>719</v>
      </c>
      <c r="E19" s="139">
        <f ca="1">IF(shocker=E2,0.01%,0)</f>
        <v>0</v>
      </c>
      <c r="F19" s="139">
        <f ca="1">IF(shocker=F2,0.01%,0)</f>
        <v>0</v>
      </c>
      <c r="G19" s="139">
        <f ca="1">IF(shocker=G2,0.01%,0)</f>
        <v>0</v>
      </c>
      <c r="H19" s="139">
        <f ca="1">IF(shocker=H2,0.01%,0)</f>
        <v>0</v>
      </c>
      <c r="I19" s="139">
        <f ca="1">IF(shocker=I2,0.01%,0)</f>
        <v>0</v>
      </c>
    </row>
    <row r="20" spans="3:9" x14ac:dyDescent="0.3">
      <c r="C20" s="27" t="s">
        <v>718</v>
      </c>
      <c r="D20" s="27">
        <v>0</v>
      </c>
    </row>
  </sheetData>
  <hyperlinks>
    <hyperlink ref="A1" r:id="rId1" xr:uid="{CDA1A08B-D317-5E46-B047-D6CDAC64551D}"/>
  </hyperlinks>
  <pageMargins left="0.7" right="0.7" top="0.75" bottom="0.75" header="0.3" footer="0.3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503F7-E609-2648-ABD0-56F9DEA0EC74}">
  <sheetPr codeName="Sheet105">
    <tabColor rgb="FFFF0000"/>
  </sheetPr>
  <dimension ref="B1:Y23"/>
  <sheetViews>
    <sheetView workbookViewId="0"/>
  </sheetViews>
  <sheetFormatPr baseColWidth="10" defaultRowHeight="26" x14ac:dyDescent="0.3"/>
  <cols>
    <col min="1" max="1" width="10.83203125" style="1"/>
    <col min="2" max="2" width="10.83203125" style="27"/>
    <col min="3" max="3" width="12.1640625" style="27" bestFit="1" customWidth="1"/>
    <col min="4" max="4" width="10.83203125" style="27"/>
    <col min="5" max="5" width="13.5" style="27" bestFit="1" customWidth="1"/>
    <col min="6" max="9" width="13" style="27" bestFit="1" customWidth="1"/>
    <col min="10" max="10" width="10.83203125" style="27"/>
    <col min="11" max="11" width="10.83203125" style="1"/>
    <col min="12" max="12" width="10.83203125" style="27"/>
    <col min="13" max="13" width="17.83203125" style="27" bestFit="1" customWidth="1"/>
    <col min="14" max="14" width="13.1640625" style="27" bestFit="1" customWidth="1"/>
    <col min="15" max="15" width="10.83203125" style="27"/>
    <col min="16" max="16" width="13.1640625" style="27" bestFit="1" customWidth="1"/>
    <col min="17" max="17" width="20.83203125" style="27" bestFit="1" customWidth="1"/>
    <col min="18" max="18" width="10.83203125" style="27"/>
    <col min="19" max="19" width="10.83203125" style="1"/>
    <col min="20" max="21" width="10.83203125" style="27"/>
    <col min="22" max="22" width="13.1640625" style="27" bestFit="1" customWidth="1"/>
    <col min="23" max="23" width="17.6640625" style="27" bestFit="1" customWidth="1"/>
    <col min="24" max="24" width="11.6640625" style="27" bestFit="1" customWidth="1"/>
    <col min="25" max="25" width="10.83203125" style="27"/>
    <col min="26" max="16384" width="10.83203125" style="1"/>
  </cols>
  <sheetData>
    <row r="1" spans="3:24" x14ac:dyDescent="0.3">
      <c r="C1" s="27" t="s">
        <v>76</v>
      </c>
      <c r="E1" s="148">
        <v>3.5000000000000003E-2</v>
      </c>
      <c r="F1" s="148">
        <v>3.7499999999999999E-2</v>
      </c>
      <c r="G1" s="148">
        <v>3.7999999999999999E-2</v>
      </c>
      <c r="H1" s="148">
        <v>0.04</v>
      </c>
      <c r="I1" s="148">
        <v>3.95E-2</v>
      </c>
    </row>
    <row r="2" spans="3:24" x14ac:dyDescent="0.3">
      <c r="C2" s="27" t="s">
        <v>722</v>
      </c>
      <c r="D2" s="27">
        <v>0</v>
      </c>
      <c r="E2" s="27">
        <v>1</v>
      </c>
      <c r="F2" s="27">
        <v>2</v>
      </c>
      <c r="G2" s="27">
        <v>3</v>
      </c>
      <c r="H2" s="27">
        <v>4</v>
      </c>
      <c r="I2" s="27">
        <v>5</v>
      </c>
    </row>
    <row r="3" spans="3:24" x14ac:dyDescent="0.3">
      <c r="M3" s="27" t="s">
        <v>731</v>
      </c>
    </row>
    <row r="4" spans="3:24" x14ac:dyDescent="0.3">
      <c r="C4" s="27" t="s">
        <v>64</v>
      </c>
      <c r="D4" s="139">
        <f>((1+E1)^E2)/((1+D7)^D2)-1</f>
        <v>3.499999999999992E-2</v>
      </c>
      <c r="E4" s="139">
        <f>((1+F1)^F2)/((1+E1)^E2)-1</f>
        <v>4.0006038647343312E-2</v>
      </c>
      <c r="F4" s="139">
        <f>((1+G1)^G2)/((1+F1)^F2)-1</f>
        <v>3.9000723007693194E-2</v>
      </c>
      <c r="G4" s="139">
        <f>((1+H1)^H2)/((1+G1)^G2)-1</f>
        <v>4.6023151101509008E-2</v>
      </c>
      <c r="H4" s="139">
        <f>((1+I1)^I2)/((1+H1)^H2)-1</f>
        <v>3.750240269073668E-2</v>
      </c>
      <c r="I4" s="139"/>
      <c r="M4" s="27" t="s">
        <v>730</v>
      </c>
      <c r="N4" s="27">
        <v>1000</v>
      </c>
    </row>
    <row r="5" spans="3:24" x14ac:dyDescent="0.3">
      <c r="C5" s="27" t="s">
        <v>729</v>
      </c>
      <c r="D5" s="143">
        <f t="shared" ref="D5:I5" si="0">D4+D19</f>
        <v>3.499999999999992E-2</v>
      </c>
      <c r="E5" s="143">
        <f t="shared" ca="1" si="0"/>
        <v>4.0006038647343312E-2</v>
      </c>
      <c r="F5" s="143">
        <f t="shared" ca="1" si="0"/>
        <v>3.9000723007693194E-2</v>
      </c>
      <c r="G5" s="143">
        <f t="shared" ca="1" si="0"/>
        <v>4.6023151101509008E-2</v>
      </c>
      <c r="H5" s="143">
        <f t="shared" ca="1" si="0"/>
        <v>3.750240269073668E-2</v>
      </c>
      <c r="I5" s="143">
        <f t="shared" ca="1" si="0"/>
        <v>0</v>
      </c>
      <c r="M5" s="27" t="s">
        <v>728</v>
      </c>
      <c r="N5" s="144">
        <v>0.05</v>
      </c>
    </row>
    <row r="6" spans="3:24" x14ac:dyDescent="0.3">
      <c r="C6" s="27" t="s">
        <v>727</v>
      </c>
      <c r="E6" s="144" cm="1">
        <f t="array" aca="1" ref="E6" ca="1">PRODUCT(1+$D$5:E5)</f>
        <v>1.0764062500000002</v>
      </c>
      <c r="F6" s="144" cm="1">
        <f t="array" aca="1" ref="F6" ca="1">PRODUCT(1+$D$5:F5)</f>
        <v>1.1183868720000001</v>
      </c>
      <c r="G6" s="144" cm="1">
        <f t="array" aca="1" ref="G6" ca="1">PRODUCT(1+$D$5:G5)</f>
        <v>1.1698585600000002</v>
      </c>
      <c r="H6" s="144" cm="1">
        <f t="array" aca="1" ref="H6" ca="1">PRODUCT(1+$D$5:H5)</f>
        <v>1.2137310668083257</v>
      </c>
      <c r="I6" s="144" cm="1">
        <f t="array" aca="1" ref="I6" ca="1">PRODUCT(1+$D$5:I5)</f>
        <v>1.2137310668083257</v>
      </c>
      <c r="M6" s="27" t="s">
        <v>726</v>
      </c>
      <c r="N6" s="27">
        <v>5</v>
      </c>
    </row>
    <row r="7" spans="3:24" x14ac:dyDescent="0.3">
      <c r="C7" s="27" t="s">
        <v>76</v>
      </c>
      <c r="E7" s="147" cm="1">
        <f t="array" ref="E7">PRODUCT(1+$D$5:D5)^(1/E2)-1</f>
        <v>3.499999999999992E-2</v>
      </c>
      <c r="F7" s="147" cm="1">
        <f t="array" aca="1" ref="F7" ca="1">PRODUCT(1+$D$5:E5)^(1/F2)-1</f>
        <v>3.7500000000000089E-2</v>
      </c>
      <c r="G7" s="147" cm="1">
        <f t="array" aca="1" ref="G7" ca="1">PRODUCT(1+$D$5:F5)^(1/G2)-1</f>
        <v>3.8000000000000034E-2</v>
      </c>
      <c r="H7" s="147" cm="1">
        <f t="array" aca="1" ref="H7" ca="1">PRODUCT(1+$D$5:G5)^(1/H2)-1</f>
        <v>4.0000000000000036E-2</v>
      </c>
      <c r="I7" s="147" cm="1">
        <f t="array" aca="1" ref="I7" ca="1">PRODUCT(1+$D$5:H5)^(1/I2)-1</f>
        <v>3.9500000000000091E-2</v>
      </c>
      <c r="V7" s="27" t="s">
        <v>725</v>
      </c>
      <c r="W7" s="27" t="s">
        <v>724</v>
      </c>
      <c r="X7" s="27" t="s">
        <v>723</v>
      </c>
    </row>
    <row r="8" spans="3:24" x14ac:dyDescent="0.3">
      <c r="V8" s="141">
        <f ca="1">Q16</f>
        <v>1047.3085339285676</v>
      </c>
    </row>
    <row r="9" spans="3:24" x14ac:dyDescent="0.3">
      <c r="M9" s="142" t="s">
        <v>722</v>
      </c>
      <c r="N9" s="142" t="s">
        <v>76</v>
      </c>
      <c r="O9" s="142" t="s">
        <v>367</v>
      </c>
      <c r="P9" s="142" t="s">
        <v>721</v>
      </c>
      <c r="Q9" s="142" t="s">
        <v>720</v>
      </c>
      <c r="U9" s="27">
        <v>0</v>
      </c>
      <c r="V9" s="27">
        <f t="dataTable" ref="V9:V14" dt2D="0" dtr="0" r1="D20" ca="1"/>
        <v>1047.3085339285676</v>
      </c>
    </row>
    <row r="10" spans="3:24" x14ac:dyDescent="0.3">
      <c r="M10" s="27">
        <v>1</v>
      </c>
      <c r="N10" s="27" cm="1">
        <f t="array" aca="1" ref="N10:N14" ca="1">TRANSPOSE(E7:I7)</f>
        <v>3.499999999999992E-2</v>
      </c>
      <c r="O10" s="146">
        <f ca="1">(1+N10)^-M10</f>
        <v>0.96618357487922713</v>
      </c>
      <c r="P10" s="27">
        <f ca="1">face*couponrate+IF(M10=m,face,0)</f>
        <v>50</v>
      </c>
      <c r="Q10" s="141">
        <f ca="1">O10*P10</f>
        <v>48.309178743961354</v>
      </c>
      <c r="U10" s="27">
        <v>1</v>
      </c>
      <c r="V10" s="27">
        <v>1047.2124860913218</v>
      </c>
      <c r="W10" s="141" cm="1">
        <f t="array" ref="W10:W14">(V10:V14-V9)/0.01%</f>
        <v>-960.47837245805567</v>
      </c>
      <c r="X10" s="146">
        <f>W10*0.01%</f>
        <v>-9.6047837245805567E-2</v>
      </c>
    </row>
    <row r="11" spans="3:24" x14ac:dyDescent="0.3">
      <c r="M11" s="27">
        <v>2</v>
      </c>
      <c r="N11" s="27">
        <f ca="1"/>
        <v>3.7500000000000089E-2</v>
      </c>
      <c r="O11" s="146">
        <f ca="1">(1+N11)^-M11</f>
        <v>0.9290172739149366</v>
      </c>
      <c r="P11" s="27">
        <f ca="1">face*couponrate+IF(M11=m,face,0)</f>
        <v>50</v>
      </c>
      <c r="Q11" s="141">
        <f ca="1">O11*P11</f>
        <v>46.450863695746833</v>
      </c>
      <c r="U11" s="27">
        <v>2</v>
      </c>
      <c r="V11" s="27">
        <v>1047.2168634609795</v>
      </c>
      <c r="W11" s="141">
        <v>-916.70467588073734</v>
      </c>
      <c r="X11" s="146">
        <f>W11*0.01%</f>
        <v>-9.1670467588073734E-2</v>
      </c>
    </row>
    <row r="12" spans="3:24" x14ac:dyDescent="0.3">
      <c r="M12" s="27">
        <v>3</v>
      </c>
      <c r="N12" s="27">
        <f ca="1"/>
        <v>3.8000000000000034E-2</v>
      </c>
      <c r="O12" s="146">
        <f ca="1">(1+N12)^-M12</f>
        <v>0.89414497347569</v>
      </c>
      <c r="P12" s="27">
        <f ca="1">face*couponrate+IF(M12=m,face,0)</f>
        <v>50</v>
      </c>
      <c r="Q12" s="141">
        <f ca="1">O12*P12</f>
        <v>44.707248673784498</v>
      </c>
      <c r="U12" s="27">
        <v>3</v>
      </c>
      <c r="V12" s="27">
        <v>1047.221752439996</v>
      </c>
      <c r="W12" s="141">
        <v>-867.81488571659793</v>
      </c>
      <c r="X12" s="146">
        <f>W12*0.01%</f>
        <v>-8.6781488571659793E-2</v>
      </c>
    </row>
    <row r="13" spans="3:24" x14ac:dyDescent="0.3">
      <c r="M13" s="27">
        <v>4</v>
      </c>
      <c r="N13" s="27">
        <f ca="1"/>
        <v>4.0000000000000036E-2</v>
      </c>
      <c r="O13" s="146">
        <f ca="1">(1+N13)^-M13</f>
        <v>0.85480419102972571</v>
      </c>
      <c r="P13" s="27">
        <f ca="1">face*couponrate+IF(M13=m,face,0)</f>
        <v>50</v>
      </c>
      <c r="Q13" s="141">
        <f ca="1">O13*P13</f>
        <v>42.740209551486288</v>
      </c>
      <c r="U13" s="27">
        <v>4</v>
      </c>
      <c r="V13" s="27">
        <v>1047.2251589256737</v>
      </c>
      <c r="W13" s="141">
        <v>-833.75002893944838</v>
      </c>
      <c r="X13" s="146">
        <f>W13*0.01%</f>
        <v>-8.3375002893944838E-2</v>
      </c>
    </row>
    <row r="14" spans="3:24" x14ac:dyDescent="0.3">
      <c r="M14" s="27">
        <v>5</v>
      </c>
      <c r="N14" s="27">
        <f ca="1"/>
        <v>3.9500000000000091E-2</v>
      </c>
      <c r="O14" s="146">
        <f ca="1">(1+N14)^-M14</f>
        <v>0.82390574596532251</v>
      </c>
      <c r="P14" s="27">
        <f ca="1">face*couponrate+IF(M14=m,face,0)</f>
        <v>1050</v>
      </c>
      <c r="Q14" s="141">
        <f ca="1">O14*P14</f>
        <v>865.10103326358865</v>
      </c>
      <c r="U14" s="27">
        <v>5</v>
      </c>
      <c r="V14" s="27">
        <v>1047.3085339285676</v>
      </c>
      <c r="W14" s="141">
        <v>0</v>
      </c>
      <c r="X14" s="146">
        <f>W14*0.01%</f>
        <v>0</v>
      </c>
    </row>
    <row r="16" spans="3:24" x14ac:dyDescent="0.3">
      <c r="Q16" s="141">
        <f ca="1">SUM(Q10:Q14)</f>
        <v>1047.3085339285676</v>
      </c>
    </row>
    <row r="17" spans="3:9" x14ac:dyDescent="0.3">
      <c r="C17" s="27" t="s">
        <v>64</v>
      </c>
      <c r="E17" s="145">
        <f>(1+E1)^E2/(1+D7)^D2-1</f>
        <v>3.499999999999992E-2</v>
      </c>
      <c r="F17" s="145">
        <f>(1+F1)^F2/(1+E1)^E2-1</f>
        <v>4.0006038647343312E-2</v>
      </c>
      <c r="G17" s="145">
        <f>(1+G1)^G2/(1+F1)^F2-1</f>
        <v>3.9000723007693194E-2</v>
      </c>
      <c r="H17" s="145">
        <f>(1+H1)^H2/(1+G1)^G2-1</f>
        <v>4.6023151101509008E-2</v>
      </c>
      <c r="I17" s="145">
        <f>(1+I1)^I2/(1+H1)^H2-1</f>
        <v>3.750240269073668E-2</v>
      </c>
    </row>
    <row r="19" spans="3:9" x14ac:dyDescent="0.3">
      <c r="C19" s="27" t="s">
        <v>719</v>
      </c>
      <c r="E19" s="140">
        <f ca="1">IF(shocker=E2,0.01%,0)</f>
        <v>0</v>
      </c>
      <c r="F19" s="140">
        <f ca="1">IF(shocker=F2,0.01%,0)</f>
        <v>0</v>
      </c>
      <c r="G19" s="140">
        <f ca="1">IF(shocker=G2,0.01%,0)</f>
        <v>0</v>
      </c>
      <c r="H19" s="140">
        <f ca="1">IF(shocker=H2,0.01%,0)</f>
        <v>0</v>
      </c>
      <c r="I19" s="140">
        <f ca="1">IF(shocker=I2,0.01%,0)</f>
        <v>0</v>
      </c>
    </row>
    <row r="20" spans="3:9" x14ac:dyDescent="0.3">
      <c r="C20" s="27" t="s">
        <v>718</v>
      </c>
      <c r="D20" s="27">
        <v>0</v>
      </c>
    </row>
    <row r="22" spans="3:9" x14ac:dyDescent="0.3">
      <c r="E22" s="146"/>
      <c r="F22" s="146"/>
      <c r="G22" s="146"/>
      <c r="H22" s="146"/>
      <c r="I22" s="146"/>
    </row>
    <row r="23" spans="3:9" x14ac:dyDescent="0.3">
      <c r="E23" s="146"/>
      <c r="F23" s="146"/>
      <c r="G23" s="146"/>
      <c r="H23" s="146"/>
      <c r="I23" s="146"/>
    </row>
  </sheetData>
  <pageMargins left="0.7" right="0.7" top="0.75" bottom="0.75" header="0.3" footer="0.3"/>
  <drawing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7FE46-583D-4249-A6BF-484025C3EAAF}">
  <sheetPr codeName="Sheet106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733</v>
      </c>
    </row>
    <row r="2" spans="1:1" x14ac:dyDescent="0.3">
      <c r="A2" s="1" t="s">
        <v>732</v>
      </c>
    </row>
    <row r="3" spans="1:1" x14ac:dyDescent="0.3">
      <c r="A3" s="1" t="s">
        <v>795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6DA45-69BA-EA4E-BB12-C2C9F4B77172}">
  <sheetPr codeName="Sheet107">
    <tabColor rgb="FFFF0000"/>
  </sheetPr>
  <dimension ref="B2:L9"/>
  <sheetViews>
    <sheetView workbookViewId="0"/>
  </sheetViews>
  <sheetFormatPr baseColWidth="10" defaultRowHeight="26" x14ac:dyDescent="0.3"/>
  <cols>
    <col min="1" max="3" width="10.83203125" style="1"/>
    <col min="4" max="4" width="11.33203125" style="1" bestFit="1" customWidth="1"/>
    <col min="5" max="6" width="10.83203125" style="1"/>
    <col min="7" max="7" width="15.5" style="1" bestFit="1" customWidth="1"/>
    <col min="8" max="8" width="13.5" style="1" bestFit="1" customWidth="1"/>
    <col min="9" max="12" width="12.33203125" style="1" bestFit="1" customWidth="1"/>
    <col min="13" max="16384" width="10.83203125" style="1"/>
  </cols>
  <sheetData>
    <row r="2" spans="2:12" x14ac:dyDescent="0.3">
      <c r="B2" s="1" t="s">
        <v>742</v>
      </c>
    </row>
    <row r="3" spans="2:12" x14ac:dyDescent="0.3">
      <c r="H3" s="1" t="s">
        <v>741</v>
      </c>
    </row>
    <row r="4" spans="2:12" x14ac:dyDescent="0.3">
      <c r="C4" s="1" t="s">
        <v>740</v>
      </c>
      <c r="D4" s="1" t="s">
        <v>416</v>
      </c>
      <c r="E4" s="1" t="s">
        <v>739</v>
      </c>
      <c r="H4" s="1">
        <v>1</v>
      </c>
      <c r="I4" s="1">
        <v>2</v>
      </c>
      <c r="J4" s="1">
        <v>3</v>
      </c>
      <c r="K4" s="1">
        <v>4</v>
      </c>
      <c r="L4" s="1">
        <v>5</v>
      </c>
    </row>
    <row r="5" spans="2:12" x14ac:dyDescent="0.3">
      <c r="B5" s="1" t="s">
        <v>738</v>
      </c>
      <c r="C5" s="1">
        <v>1</v>
      </c>
      <c r="D5" s="149">
        <v>3.5000000000000003E-2</v>
      </c>
      <c r="E5" s="1">
        <v>1000</v>
      </c>
      <c r="H5" s="12" cm="1">
        <f t="array" aca="1" ref="H5:L9" ca="1">IF(t&lt;=Tenors,Rates*Notional,"")</f>
        <v>35</v>
      </c>
      <c r="I5" s="12" t="str">
        <f ca="1"/>
        <v/>
      </c>
      <c r="J5" s="12" t="str">
        <f ca="1"/>
        <v/>
      </c>
      <c r="K5" s="12" t="str">
        <f ca="1"/>
        <v/>
      </c>
      <c r="L5" s="12" t="str">
        <f ca="1"/>
        <v/>
      </c>
    </row>
    <row r="6" spans="2:12" x14ac:dyDescent="0.3">
      <c r="B6" s="1" t="s">
        <v>737</v>
      </c>
      <c r="C6" s="1">
        <v>2</v>
      </c>
      <c r="D6" s="149">
        <v>3.7499999999999999E-2</v>
      </c>
      <c r="E6" s="1">
        <v>1000</v>
      </c>
      <c r="H6" s="12">
        <f ca="1"/>
        <v>37.5</v>
      </c>
      <c r="I6" s="12">
        <f ca="1"/>
        <v>37.5</v>
      </c>
      <c r="J6" s="12" t="str">
        <f ca="1"/>
        <v/>
      </c>
      <c r="K6" s="12" t="str">
        <f ca="1"/>
        <v/>
      </c>
      <c r="L6" s="12" t="str">
        <f ca="1"/>
        <v/>
      </c>
    </row>
    <row r="7" spans="2:12" x14ac:dyDescent="0.3">
      <c r="B7" s="1" t="s">
        <v>736</v>
      </c>
      <c r="C7" s="1">
        <v>3</v>
      </c>
      <c r="D7" s="149">
        <v>3.7999999999999999E-2</v>
      </c>
      <c r="E7" s="1">
        <v>1000</v>
      </c>
      <c r="H7" s="12">
        <f ca="1"/>
        <v>38</v>
      </c>
      <c r="I7" s="12">
        <f ca="1"/>
        <v>38</v>
      </c>
      <c r="J7" s="12">
        <f ca="1"/>
        <v>38</v>
      </c>
      <c r="K7" s="12" t="str">
        <f ca="1"/>
        <v/>
      </c>
      <c r="L7" s="12" t="str">
        <f ca="1"/>
        <v/>
      </c>
    </row>
    <row r="8" spans="2:12" x14ac:dyDescent="0.3">
      <c r="B8" s="1" t="s">
        <v>735</v>
      </c>
      <c r="C8" s="1">
        <v>4</v>
      </c>
      <c r="D8" s="149">
        <v>0.04</v>
      </c>
      <c r="E8" s="1">
        <v>1000</v>
      </c>
      <c r="H8" s="12">
        <f ca="1"/>
        <v>40</v>
      </c>
      <c r="I8" s="12">
        <f ca="1"/>
        <v>40</v>
      </c>
      <c r="J8" s="12">
        <f ca="1"/>
        <v>40</v>
      </c>
      <c r="K8" s="12">
        <f ca="1"/>
        <v>40</v>
      </c>
      <c r="L8" s="12" t="str">
        <f ca="1"/>
        <v/>
      </c>
    </row>
    <row r="9" spans="2:12" x14ac:dyDescent="0.3">
      <c r="B9" s="1" t="s">
        <v>734</v>
      </c>
      <c r="C9" s="1">
        <v>5</v>
      </c>
      <c r="D9" s="149">
        <v>3.95E-2</v>
      </c>
      <c r="E9" s="1">
        <v>1000</v>
      </c>
      <c r="H9" s="12">
        <f ca="1"/>
        <v>39.5</v>
      </c>
      <c r="I9" s="12">
        <f ca="1"/>
        <v>39.5</v>
      </c>
      <c r="J9" s="12">
        <f ca="1"/>
        <v>39.5</v>
      </c>
      <c r="K9" s="12">
        <f ca="1"/>
        <v>39.5</v>
      </c>
      <c r="L9" s="12">
        <f ca="1"/>
        <v>39.5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CBED8-3E18-F244-8D3B-C13D897C7A31}">
  <sheetPr codeName="Sheet108">
    <tabColor rgb="FFFF0000"/>
  </sheetPr>
  <dimension ref="B2:L9"/>
  <sheetViews>
    <sheetView workbookViewId="0"/>
  </sheetViews>
  <sheetFormatPr baseColWidth="10" defaultRowHeight="26" x14ac:dyDescent="0.3"/>
  <cols>
    <col min="1" max="3" width="10.83203125" style="1"/>
    <col min="4" max="4" width="11.33203125" style="1" bestFit="1" customWidth="1"/>
    <col min="5" max="6" width="10.83203125" style="1"/>
    <col min="7" max="7" width="15.5" style="1" bestFit="1" customWidth="1"/>
    <col min="8" max="8" width="13.5" style="1" bestFit="1" customWidth="1"/>
    <col min="9" max="12" width="12.33203125" style="1" bestFit="1" customWidth="1"/>
    <col min="13" max="16384" width="10.83203125" style="1"/>
  </cols>
  <sheetData>
    <row r="2" spans="2:12" x14ac:dyDescent="0.3">
      <c r="B2" s="1" t="s">
        <v>742</v>
      </c>
    </row>
    <row r="3" spans="2:12" x14ac:dyDescent="0.3">
      <c r="H3" s="1" t="s">
        <v>741</v>
      </c>
    </row>
    <row r="4" spans="2:12" x14ac:dyDescent="0.3">
      <c r="C4" s="1" t="s">
        <v>740</v>
      </c>
      <c r="D4" s="1" t="s">
        <v>416</v>
      </c>
      <c r="E4" s="1" t="s">
        <v>739</v>
      </c>
      <c r="H4" s="1">
        <v>1</v>
      </c>
      <c r="I4" s="1">
        <v>2</v>
      </c>
      <c r="J4" s="1">
        <v>3</v>
      </c>
      <c r="K4" s="1">
        <v>4</v>
      </c>
      <c r="L4" s="1">
        <v>5</v>
      </c>
    </row>
    <row r="5" spans="2:12" x14ac:dyDescent="0.3">
      <c r="B5" s="1" t="s">
        <v>738</v>
      </c>
      <c r="C5" s="1">
        <v>1</v>
      </c>
      <c r="D5" s="149">
        <v>3.5000000000000003E-2</v>
      </c>
      <c r="E5" s="1">
        <v>1000</v>
      </c>
      <c r="H5" s="12" cm="1">
        <f t="array" aca="1" ref="H5:L9" ca="1">IF(t&lt;Tenors,Rates*Notional,IF(t=Tenors,Rates*Notional+Notional,""))</f>
        <v>1035</v>
      </c>
      <c r="I5" s="12" t="str">
        <f ca="1"/>
        <v/>
      </c>
      <c r="J5" s="12" t="str">
        <f ca="1"/>
        <v/>
      </c>
      <c r="K5" s="12" t="str">
        <f ca="1"/>
        <v/>
      </c>
      <c r="L5" s="12" t="str">
        <f ca="1"/>
        <v/>
      </c>
    </row>
    <row r="6" spans="2:12" x14ac:dyDescent="0.3">
      <c r="B6" s="1" t="s">
        <v>737</v>
      </c>
      <c r="C6" s="1">
        <v>2</v>
      </c>
      <c r="D6" s="149">
        <v>3.7499999999999999E-2</v>
      </c>
      <c r="E6" s="1">
        <v>1000</v>
      </c>
      <c r="H6" s="12">
        <f ca="1"/>
        <v>37.5</v>
      </c>
      <c r="I6" s="12">
        <f ca="1"/>
        <v>1037.5</v>
      </c>
      <c r="J6" s="12" t="str">
        <f ca="1"/>
        <v/>
      </c>
      <c r="K6" s="12" t="str">
        <f ca="1"/>
        <v/>
      </c>
      <c r="L6" s="12" t="str">
        <f ca="1"/>
        <v/>
      </c>
    </row>
    <row r="7" spans="2:12" x14ac:dyDescent="0.3">
      <c r="B7" s="1" t="s">
        <v>736</v>
      </c>
      <c r="C7" s="1">
        <v>3</v>
      </c>
      <c r="D7" s="149">
        <v>3.7999999999999999E-2</v>
      </c>
      <c r="E7" s="1">
        <v>1000</v>
      </c>
      <c r="H7" s="12">
        <f ca="1"/>
        <v>38</v>
      </c>
      <c r="I7" s="12">
        <f ca="1"/>
        <v>38</v>
      </c>
      <c r="J7" s="12">
        <f ca="1"/>
        <v>1038</v>
      </c>
      <c r="K7" s="12" t="str">
        <f ca="1"/>
        <v/>
      </c>
      <c r="L7" s="12" t="str">
        <f ca="1"/>
        <v/>
      </c>
    </row>
    <row r="8" spans="2:12" x14ac:dyDescent="0.3">
      <c r="B8" s="1" t="s">
        <v>735</v>
      </c>
      <c r="C8" s="1">
        <v>4</v>
      </c>
      <c r="D8" s="149">
        <v>0.04</v>
      </c>
      <c r="E8" s="1">
        <v>1000</v>
      </c>
      <c r="H8" s="12">
        <f ca="1"/>
        <v>40</v>
      </c>
      <c r="I8" s="12">
        <f ca="1"/>
        <v>40</v>
      </c>
      <c r="J8" s="12">
        <f ca="1"/>
        <v>40</v>
      </c>
      <c r="K8" s="12">
        <f ca="1"/>
        <v>1040</v>
      </c>
      <c r="L8" s="12" t="str">
        <f ca="1"/>
        <v/>
      </c>
    </row>
    <row r="9" spans="2:12" x14ac:dyDescent="0.3">
      <c r="B9" s="1" t="s">
        <v>734</v>
      </c>
      <c r="C9" s="1">
        <v>5</v>
      </c>
      <c r="D9" s="149">
        <v>3.95E-2</v>
      </c>
      <c r="E9" s="1">
        <v>1000</v>
      </c>
      <c r="H9" s="12">
        <f ca="1"/>
        <v>39.5</v>
      </c>
      <c r="I9" s="12">
        <f ca="1"/>
        <v>39.5</v>
      </c>
      <c r="J9" s="12">
        <f ca="1"/>
        <v>39.5</v>
      </c>
      <c r="K9" s="12">
        <f ca="1"/>
        <v>39.5</v>
      </c>
      <c r="L9" s="12">
        <f ca="1"/>
        <v>1039.5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562AC-FCFD-2742-BF31-829F17DC3C4D}">
  <sheetPr codeName="Sheet109">
    <tabColor rgb="FFFF0000"/>
  </sheetPr>
  <dimension ref="C2:F59"/>
  <sheetViews>
    <sheetView workbookViewId="0"/>
  </sheetViews>
  <sheetFormatPr baseColWidth="10" defaultRowHeight="26" x14ac:dyDescent="0.3"/>
  <cols>
    <col min="1" max="2" width="10.83203125" style="1"/>
    <col min="3" max="3" width="11.33203125" style="1" bestFit="1" customWidth="1"/>
    <col min="4" max="5" width="10.83203125" style="1"/>
    <col min="6" max="6" width="15.5" style="1" bestFit="1" customWidth="1"/>
    <col min="7" max="7" width="13.5" style="1" bestFit="1" customWidth="1"/>
    <col min="8" max="11" width="12.33203125" style="1" bestFit="1" customWidth="1"/>
    <col min="12" max="16384" width="10.83203125" style="1"/>
  </cols>
  <sheetData>
    <row r="2" spans="3:3" x14ac:dyDescent="0.3">
      <c r="C2" s="1" t="s">
        <v>470</v>
      </c>
    </row>
    <row r="3" spans="3:3" x14ac:dyDescent="0.3">
      <c r="C3" s="1" t="s">
        <v>794</v>
      </c>
    </row>
    <row r="5" spans="3:3" x14ac:dyDescent="0.3">
      <c r="C5" s="1" t="s">
        <v>793</v>
      </c>
    </row>
    <row r="6" spans="3:3" x14ac:dyDescent="0.3">
      <c r="C6" s="1" t="s">
        <v>792</v>
      </c>
    </row>
    <row r="7" spans="3:3" x14ac:dyDescent="0.3">
      <c r="C7" s="1" t="s">
        <v>791</v>
      </c>
    </row>
    <row r="9" spans="3:3" x14ac:dyDescent="0.3">
      <c r="C9" s="1" t="s">
        <v>790</v>
      </c>
    </row>
    <row r="10" spans="3:3" x14ac:dyDescent="0.3">
      <c r="C10" s="1" t="s">
        <v>789</v>
      </c>
    </row>
    <row r="11" spans="3:3" x14ac:dyDescent="0.3">
      <c r="C11" s="1" t="s">
        <v>788</v>
      </c>
    </row>
    <row r="13" spans="3:3" x14ac:dyDescent="0.3">
      <c r="C13" s="1" t="s">
        <v>787</v>
      </c>
    </row>
    <row r="14" spans="3:3" x14ac:dyDescent="0.3">
      <c r="C14" s="1" t="s">
        <v>777</v>
      </c>
    </row>
    <row r="15" spans="3:3" x14ac:dyDescent="0.3">
      <c r="C15" s="1" t="s">
        <v>786</v>
      </c>
    </row>
    <row r="16" spans="3:3" x14ac:dyDescent="0.3">
      <c r="C16" s="1" t="s">
        <v>785</v>
      </c>
    </row>
    <row r="17" spans="3:4" x14ac:dyDescent="0.3">
      <c r="C17" s="1" t="s">
        <v>784</v>
      </c>
    </row>
    <row r="19" spans="3:4" x14ac:dyDescent="0.3">
      <c r="C19" s="1" t="s">
        <v>783</v>
      </c>
    </row>
    <row r="20" spans="3:4" x14ac:dyDescent="0.3">
      <c r="C20" s="1" t="s">
        <v>782</v>
      </c>
    </row>
    <row r="21" spans="3:4" x14ac:dyDescent="0.3">
      <c r="C21" s="1" t="s">
        <v>781</v>
      </c>
    </row>
    <row r="22" spans="3:4" x14ac:dyDescent="0.3">
      <c r="C22" s="1" t="s">
        <v>780</v>
      </c>
    </row>
    <row r="23" spans="3:4" x14ac:dyDescent="0.3">
      <c r="C23" s="1" t="s">
        <v>779</v>
      </c>
    </row>
    <row r="24" spans="3:4" x14ac:dyDescent="0.3">
      <c r="C24" s="1" t="s">
        <v>778</v>
      </c>
    </row>
    <row r="25" spans="3:4" x14ac:dyDescent="0.3">
      <c r="D25" s="1" t="s">
        <v>777</v>
      </c>
    </row>
    <row r="26" spans="3:4" x14ac:dyDescent="0.3">
      <c r="D26" s="1" t="s">
        <v>776</v>
      </c>
    </row>
    <row r="27" spans="3:4" x14ac:dyDescent="0.3">
      <c r="D27" s="1" t="s">
        <v>775</v>
      </c>
    </row>
    <row r="28" spans="3:4" x14ac:dyDescent="0.3">
      <c r="C28" s="1" t="s">
        <v>774</v>
      </c>
    </row>
    <row r="29" spans="3:4" x14ac:dyDescent="0.3">
      <c r="C29" s="1" t="s">
        <v>773</v>
      </c>
    </row>
    <row r="30" spans="3:4" x14ac:dyDescent="0.3">
      <c r="C30" s="1" t="s">
        <v>772</v>
      </c>
    </row>
    <row r="31" spans="3:4" x14ac:dyDescent="0.3">
      <c r="C31" s="1" t="s">
        <v>771</v>
      </c>
    </row>
    <row r="32" spans="3:4" x14ac:dyDescent="0.3">
      <c r="D32" s="1" t="s">
        <v>770</v>
      </c>
    </row>
    <row r="33" spans="3:6" x14ac:dyDescent="0.3">
      <c r="D33" s="1" t="s">
        <v>769</v>
      </c>
    </row>
    <row r="34" spans="3:6" x14ac:dyDescent="0.3">
      <c r="C34" s="1" t="s">
        <v>768</v>
      </c>
    </row>
    <row r="35" spans="3:6" x14ac:dyDescent="0.3">
      <c r="D35" s="1" t="s">
        <v>767</v>
      </c>
    </row>
    <row r="36" spans="3:6" x14ac:dyDescent="0.3">
      <c r="D36" s="1" t="s">
        <v>766</v>
      </c>
    </row>
    <row r="37" spans="3:6" x14ac:dyDescent="0.3">
      <c r="E37" s="1" t="s">
        <v>765</v>
      </c>
    </row>
    <row r="38" spans="3:6" x14ac:dyDescent="0.3">
      <c r="E38" s="1" t="s">
        <v>764</v>
      </c>
    </row>
    <row r="39" spans="3:6" x14ac:dyDescent="0.3">
      <c r="E39" s="1" t="s">
        <v>763</v>
      </c>
    </row>
    <row r="40" spans="3:6" x14ac:dyDescent="0.3">
      <c r="E40" s="1" t="s">
        <v>762</v>
      </c>
    </row>
    <row r="41" spans="3:6" x14ac:dyDescent="0.3">
      <c r="E41" s="1" t="s">
        <v>761</v>
      </c>
    </row>
    <row r="42" spans="3:6" x14ac:dyDescent="0.3">
      <c r="E42" s="1" t="s">
        <v>760</v>
      </c>
    </row>
    <row r="43" spans="3:6" x14ac:dyDescent="0.3">
      <c r="F43" s="1" t="s">
        <v>759</v>
      </c>
    </row>
    <row r="44" spans="3:6" x14ac:dyDescent="0.3">
      <c r="F44" s="1" t="s">
        <v>758</v>
      </c>
    </row>
    <row r="45" spans="3:6" x14ac:dyDescent="0.3">
      <c r="D45" s="1" t="s">
        <v>757</v>
      </c>
    </row>
    <row r="46" spans="3:6" x14ac:dyDescent="0.3">
      <c r="E46" s="1" t="s">
        <v>756</v>
      </c>
    </row>
    <row r="47" spans="3:6" x14ac:dyDescent="0.3">
      <c r="E47" s="1" t="s">
        <v>755</v>
      </c>
    </row>
    <row r="48" spans="3:6" x14ac:dyDescent="0.3">
      <c r="E48" s="1" t="s">
        <v>754</v>
      </c>
    </row>
    <row r="49" spans="4:6" x14ac:dyDescent="0.3">
      <c r="E49" s="1" t="s">
        <v>753</v>
      </c>
    </row>
    <row r="50" spans="4:6" x14ac:dyDescent="0.3">
      <c r="D50" s="1" t="s">
        <v>752</v>
      </c>
    </row>
    <row r="51" spans="4:6" x14ac:dyDescent="0.3">
      <c r="E51" s="1" t="s">
        <v>751</v>
      </c>
    </row>
    <row r="52" spans="4:6" x14ac:dyDescent="0.3">
      <c r="E52" s="1" t="s">
        <v>750</v>
      </c>
    </row>
    <row r="53" spans="4:6" x14ac:dyDescent="0.3">
      <c r="E53" s="1" t="s">
        <v>749</v>
      </c>
    </row>
    <row r="54" spans="4:6" x14ac:dyDescent="0.3">
      <c r="E54" s="1" t="s">
        <v>748</v>
      </c>
    </row>
    <row r="55" spans="4:6" x14ac:dyDescent="0.3">
      <c r="F55" s="1" t="s">
        <v>747</v>
      </c>
    </row>
    <row r="56" spans="4:6" x14ac:dyDescent="0.3">
      <c r="F56" s="1" t="s">
        <v>746</v>
      </c>
    </row>
    <row r="57" spans="4:6" x14ac:dyDescent="0.3">
      <c r="F57" s="1" t="s">
        <v>745</v>
      </c>
    </row>
    <row r="58" spans="4:6" x14ac:dyDescent="0.3">
      <c r="D58" s="1" t="s">
        <v>744</v>
      </c>
    </row>
    <row r="59" spans="4:6" x14ac:dyDescent="0.3">
      <c r="E59" s="1" t="s">
        <v>743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F4540-C0F8-8C45-9AA9-1A1E890C94CD}">
  <sheetPr codeName="Sheet26">
    <tabColor rgb="FFFFFC00"/>
  </sheetPr>
  <dimension ref="A1:A1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506</v>
      </c>
    </row>
    <row r="2" spans="1:1" x14ac:dyDescent="0.3">
      <c r="A2" s="1" t="s">
        <v>507</v>
      </c>
    </row>
    <row r="3" spans="1:1" x14ac:dyDescent="0.3">
      <c r="A3" s="1" t="s">
        <v>508</v>
      </c>
    </row>
    <row r="4" spans="1:1" x14ac:dyDescent="0.3">
      <c r="A4" s="1" t="s">
        <v>873</v>
      </c>
    </row>
    <row r="5" spans="1:1" x14ac:dyDescent="0.3">
      <c r="A5" s="1" t="s">
        <v>874</v>
      </c>
    </row>
    <row r="6" spans="1:1" x14ac:dyDescent="0.3">
      <c r="A6" s="1" t="s">
        <v>875</v>
      </c>
    </row>
    <row r="7" spans="1:1" x14ac:dyDescent="0.3">
      <c r="A7" s="1" t="s">
        <v>876</v>
      </c>
    </row>
    <row r="8" spans="1:1" x14ac:dyDescent="0.3">
      <c r="A8" s="1" t="s">
        <v>877</v>
      </c>
    </row>
    <row r="9" spans="1:1" x14ac:dyDescent="0.3">
      <c r="A9" s="1" t="s">
        <v>878</v>
      </c>
    </row>
    <row r="10" spans="1:1" x14ac:dyDescent="0.3">
      <c r="A10" s="1" t="s">
        <v>879</v>
      </c>
    </row>
    <row r="11" spans="1:1" x14ac:dyDescent="0.3">
      <c r="A11" s="1" t="s">
        <v>880</v>
      </c>
    </row>
    <row r="12" spans="1:1" x14ac:dyDescent="0.3">
      <c r="A12" s="1" t="s">
        <v>881</v>
      </c>
    </row>
    <row r="13" spans="1:1" x14ac:dyDescent="0.3">
      <c r="A13" s="1" t="s">
        <v>882</v>
      </c>
    </row>
  </sheetData>
  <phoneticPr fontId="6" type="noConversion"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40050-39DB-9944-AC88-79DA3F742E45}">
  <sheetPr codeName="Sheet76">
    <tabColor rgb="FFFFFD78"/>
  </sheetPr>
  <dimension ref="A1:A7"/>
  <sheetViews>
    <sheetView workbookViewId="0"/>
  </sheetViews>
  <sheetFormatPr baseColWidth="10" defaultRowHeight="26" x14ac:dyDescent="0.3"/>
  <cols>
    <col min="1" max="1" width="23.83203125" style="1" bestFit="1" customWidth="1"/>
    <col min="2" max="16384" width="10.83203125" style="1"/>
  </cols>
  <sheetData>
    <row r="1" spans="1:1" x14ac:dyDescent="0.3">
      <c r="A1" s="1" t="s">
        <v>527</v>
      </c>
    </row>
    <row r="2" spans="1:1" x14ac:dyDescent="0.3">
      <c r="A2" s="1" t="s">
        <v>528</v>
      </c>
    </row>
    <row r="3" spans="1:1" x14ac:dyDescent="0.3">
      <c r="A3" s="1" t="s">
        <v>529</v>
      </c>
    </row>
    <row r="4" spans="1:1" x14ac:dyDescent="0.3">
      <c r="A4" s="1" t="s">
        <v>530</v>
      </c>
    </row>
    <row r="5" spans="1:1" x14ac:dyDescent="0.3">
      <c r="A5" s="1" t="s">
        <v>531</v>
      </c>
    </row>
    <row r="6" spans="1:1" x14ac:dyDescent="0.3">
      <c r="A6" s="1" t="s">
        <v>532</v>
      </c>
    </row>
    <row r="7" spans="1:1" x14ac:dyDescent="0.3">
      <c r="A7" s="1" t="s">
        <v>526</v>
      </c>
    </row>
  </sheetData>
  <phoneticPr fontId="6" type="noConversion"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33C80-0D14-4243-BE8A-E1B4EB58144A}">
  <sheetPr codeName="Sheet79">
    <tabColor rgb="FFFFFF00"/>
  </sheetPr>
  <dimension ref="B2:B12"/>
  <sheetViews>
    <sheetView workbookViewId="0"/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515</v>
      </c>
    </row>
    <row r="3" spans="2:2" x14ac:dyDescent="0.3">
      <c r="B3" s="1" t="s">
        <v>514</v>
      </c>
    </row>
    <row r="4" spans="2:2" x14ac:dyDescent="0.3">
      <c r="B4" s="1" t="s">
        <v>513</v>
      </c>
    </row>
    <row r="5" spans="2:2" x14ac:dyDescent="0.3">
      <c r="B5" s="1" t="s">
        <v>512</v>
      </c>
    </row>
    <row r="6" spans="2:2" x14ac:dyDescent="0.3">
      <c r="B6" s="1" t="s">
        <v>511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510</v>
      </c>
    </row>
    <row r="12" spans="2:2" x14ac:dyDescent="0.3">
      <c r="B12" s="1" t="s">
        <v>509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AD236-39E0-B84D-971C-03CBD3D9009F}">
  <sheetPr codeName="Sheet80">
    <tabColor rgb="FFFFFF00"/>
  </sheetPr>
  <dimension ref="B2:B11"/>
  <sheetViews>
    <sheetView workbookViewId="0"/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515</v>
      </c>
    </row>
    <row r="3" spans="2:2" x14ac:dyDescent="0.3">
      <c r="B3" s="1" t="s">
        <v>514</v>
      </c>
    </row>
    <row r="4" spans="2:2" x14ac:dyDescent="0.3">
      <c r="B4" s="1" t="s">
        <v>513</v>
      </c>
    </row>
    <row r="5" spans="2:2" x14ac:dyDescent="0.3">
      <c r="B5" s="1" t="s">
        <v>512</v>
      </c>
    </row>
    <row r="6" spans="2:2" x14ac:dyDescent="0.3">
      <c r="B6" s="1" t="s">
        <v>511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516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E7FF5-6805-6047-AC06-AFF44ECD8334}">
  <sheetPr codeName="Sheet84">
    <tabColor rgb="FFFFFF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797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0CC30-736E-7144-AA14-C9885768634D}">
  <sheetPr codeName="Sheet81">
    <tabColor rgb="FFFFFF00"/>
  </sheetPr>
  <dimension ref="B2:B14"/>
  <sheetViews>
    <sheetView workbookViewId="0">
      <selection activeCell="B7" sqref="B7"/>
    </sheetView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515</v>
      </c>
    </row>
    <row r="3" spans="2:2" x14ac:dyDescent="0.3">
      <c r="B3" s="1" t="s">
        <v>514</v>
      </c>
    </row>
    <row r="4" spans="2:2" x14ac:dyDescent="0.3">
      <c r="B4" s="1" t="s">
        <v>513</v>
      </c>
    </row>
    <row r="5" spans="2:2" x14ac:dyDescent="0.3">
      <c r="B5" s="1" t="s">
        <v>512</v>
      </c>
    </row>
    <row r="6" spans="2:2" x14ac:dyDescent="0.3">
      <c r="B6" s="1" t="s">
        <v>511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520</v>
      </c>
    </row>
    <row r="12" spans="2:2" x14ac:dyDescent="0.3">
      <c r="B12" s="1" t="s">
        <v>519</v>
      </c>
    </row>
    <row r="13" spans="2:2" x14ac:dyDescent="0.3">
      <c r="B13" s="1" t="s">
        <v>518</v>
      </c>
    </row>
    <row r="14" spans="2:2" x14ac:dyDescent="0.3">
      <c r="B14" s="1" t="s">
        <v>517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5319-DD96-4543-80A5-86A7CDCD5E0D}">
  <sheetPr codeName="Sheet82">
    <tabColor rgb="FFFFFF00"/>
  </sheetPr>
  <dimension ref="B2:B6"/>
  <sheetViews>
    <sheetView workbookViewId="0">
      <selection activeCell="B7" sqref="B7"/>
    </sheetView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524</v>
      </c>
    </row>
    <row r="3" spans="2:2" x14ac:dyDescent="0.3">
      <c r="B3" s="1" t="s">
        <v>523</v>
      </c>
    </row>
    <row r="4" spans="2:2" x14ac:dyDescent="0.3">
      <c r="B4" s="1" t="s">
        <v>522</v>
      </c>
    </row>
    <row r="6" spans="2:2" x14ac:dyDescent="0.3">
      <c r="B6" s="1" t="s">
        <v>521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34F6B-8A3D-B449-8A9B-2619ED8A2179}">
  <sheetPr codeName="Sheet83">
    <tabColor rgb="FFFFFF00"/>
  </sheetPr>
  <dimension ref="B2:B11"/>
  <sheetViews>
    <sheetView workbookViewId="0">
      <selection activeCell="B7" sqref="B7"/>
    </sheetView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515</v>
      </c>
    </row>
    <row r="3" spans="2:2" x14ac:dyDescent="0.3">
      <c r="B3" s="1" t="s">
        <v>514</v>
      </c>
    </row>
    <row r="4" spans="2:2" x14ac:dyDescent="0.3">
      <c r="B4" s="1" t="s">
        <v>513</v>
      </c>
    </row>
    <row r="5" spans="2:2" x14ac:dyDescent="0.3">
      <c r="B5" s="1" t="s">
        <v>512</v>
      </c>
    </row>
    <row r="6" spans="2:2" x14ac:dyDescent="0.3">
      <c r="B6" s="1" t="s">
        <v>511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525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0BFEF0DE-3E6C-864C-A562-9DAF121AECDD}"/>
  </hyperlinks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80D12-88C3-E044-9480-6D55A0D0FBDE}">
  <sheetPr codeName="Sheet77">
    <tabColor rgb="FFFFFD78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533</v>
      </c>
    </row>
    <row r="2" spans="1:1" x14ac:dyDescent="0.3">
      <c r="A2" s="1" t="s">
        <v>534</v>
      </c>
    </row>
    <row r="3" spans="1:1" x14ac:dyDescent="0.3">
      <c r="A3" s="1" t="s">
        <v>535</v>
      </c>
    </row>
    <row r="4" spans="1:1" x14ac:dyDescent="0.3">
      <c r="A4" s="1" t="s">
        <v>536</v>
      </c>
    </row>
    <row r="5" spans="1:1" x14ac:dyDescent="0.3">
      <c r="A5" s="1" t="s">
        <v>537</v>
      </c>
    </row>
    <row r="6" spans="1:1" x14ac:dyDescent="0.3">
      <c r="A6" s="1" t="s">
        <v>538</v>
      </c>
    </row>
    <row r="7" spans="1:1" x14ac:dyDescent="0.3">
      <c r="A7" s="1" t="s">
        <v>539</v>
      </c>
    </row>
  </sheetData>
  <phoneticPr fontId="6" type="noConversion"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1E64A-C21A-0245-890E-1C98A42FDB17}">
  <sheetPr codeName="Sheet49">
    <tabColor rgb="FFFFFF00"/>
  </sheetPr>
  <dimension ref="A2:C117"/>
  <sheetViews>
    <sheetView workbookViewId="0"/>
  </sheetViews>
  <sheetFormatPr baseColWidth="10" defaultRowHeight="26" x14ac:dyDescent="0.3"/>
  <cols>
    <col min="1" max="1" width="10.83203125" style="1"/>
    <col min="2" max="2" width="21.83203125" style="1" customWidth="1"/>
    <col min="3" max="16384" width="10.83203125" style="1"/>
  </cols>
  <sheetData>
    <row r="2" spans="1:2" x14ac:dyDescent="0.3">
      <c r="B2" s="1" t="s">
        <v>515</v>
      </c>
    </row>
    <row r="3" spans="1:2" x14ac:dyDescent="0.3">
      <c r="B3" s="1" t="s">
        <v>542</v>
      </c>
    </row>
    <row r="4" spans="1:2" x14ac:dyDescent="0.3">
      <c r="B4" s="1" t="s">
        <v>513</v>
      </c>
    </row>
    <row r="5" spans="1:2" x14ac:dyDescent="0.3">
      <c r="B5" s="1" t="s">
        <v>512</v>
      </c>
    </row>
    <row r="6" spans="1:2" x14ac:dyDescent="0.3">
      <c r="B6" s="1" t="s">
        <v>511</v>
      </c>
    </row>
    <row r="7" spans="1:2" s="29" customFormat="1" x14ac:dyDescent="0.3">
      <c r="A7" s="1"/>
    </row>
    <row r="9" spans="1:2" x14ac:dyDescent="0.3">
      <c r="B9" s="1" t="s">
        <v>166</v>
      </c>
    </row>
    <row r="11" spans="1:2" x14ac:dyDescent="0.3">
      <c r="B11" s="1" t="s">
        <v>172</v>
      </c>
    </row>
    <row r="12" spans="1:2" x14ac:dyDescent="0.3">
      <c r="B12" s="1" t="s">
        <v>174</v>
      </c>
    </row>
    <row r="13" spans="1:2" x14ac:dyDescent="0.3">
      <c r="B13" s="1" t="s">
        <v>173</v>
      </c>
    </row>
    <row r="14" spans="1:2" x14ac:dyDescent="0.3">
      <c r="B14" s="1" t="s">
        <v>175</v>
      </c>
    </row>
    <row r="15" spans="1:2" x14ac:dyDescent="0.3">
      <c r="B15" s="1" t="s">
        <v>176</v>
      </c>
    </row>
    <row r="16" spans="1:2" x14ac:dyDescent="0.3">
      <c r="B16" s="1" t="s">
        <v>177</v>
      </c>
    </row>
    <row r="18" spans="2:3" x14ac:dyDescent="0.3">
      <c r="B18" s="1">
        <v>1</v>
      </c>
      <c r="C18" s="27">
        <v>-0.6039436967019185</v>
      </c>
    </row>
    <row r="19" spans="2:3" x14ac:dyDescent="0.3">
      <c r="B19" s="1">
        <v>2</v>
      </c>
      <c r="C19" s="27">
        <v>-1.6719175344733632</v>
      </c>
    </row>
    <row r="20" spans="2:3" x14ac:dyDescent="0.3">
      <c r="B20" s="1">
        <v>3</v>
      </c>
      <c r="C20" s="27">
        <v>0.40184913502282832</v>
      </c>
    </row>
    <row r="21" spans="2:3" x14ac:dyDescent="0.3">
      <c r="B21" s="1">
        <v>4</v>
      </c>
      <c r="C21" s="27">
        <v>0.30727823657017334</v>
      </c>
    </row>
    <row r="22" spans="2:3" x14ac:dyDescent="0.3">
      <c r="B22" s="1">
        <v>5</v>
      </c>
      <c r="C22" s="27">
        <v>-0.37368465819349961</v>
      </c>
    </row>
    <row r="23" spans="2:3" x14ac:dyDescent="0.3">
      <c r="B23" s="1">
        <v>6</v>
      </c>
      <c r="C23" s="27">
        <v>-9.366883694402816E-3</v>
      </c>
    </row>
    <row r="24" spans="2:3" x14ac:dyDescent="0.3">
      <c r="B24" s="1">
        <v>7</v>
      </c>
      <c r="C24" s="27">
        <v>1.3117169310061875E-2</v>
      </c>
    </row>
    <row r="25" spans="2:3" x14ac:dyDescent="0.3">
      <c r="B25" s="1">
        <v>8</v>
      </c>
      <c r="C25" s="27">
        <v>-0.78256316224714573</v>
      </c>
    </row>
    <row r="26" spans="2:3" x14ac:dyDescent="0.3">
      <c r="B26" s="1">
        <v>9</v>
      </c>
      <c r="C26" s="27">
        <v>1.1190604961988084</v>
      </c>
    </row>
    <row r="27" spans="2:3" x14ac:dyDescent="0.3">
      <c r="B27" s="1">
        <v>10</v>
      </c>
      <c r="C27" s="27">
        <v>-0.54240730588938257</v>
      </c>
    </row>
    <row r="28" spans="2:3" x14ac:dyDescent="0.3">
      <c r="B28" s="1">
        <v>11</v>
      </c>
      <c r="C28" s="27">
        <v>1.1382095813233741</v>
      </c>
    </row>
    <row r="29" spans="2:3" x14ac:dyDescent="0.3">
      <c r="B29" s="1">
        <v>12</v>
      </c>
      <c r="C29" s="27">
        <v>1.086176184091405</v>
      </c>
    </row>
    <row r="30" spans="2:3" x14ac:dyDescent="0.3">
      <c r="B30" s="1">
        <v>13</v>
      </c>
      <c r="C30" s="27">
        <v>0.30080586523694103</v>
      </c>
    </row>
    <row r="31" spans="2:3" x14ac:dyDescent="0.3">
      <c r="B31" s="1">
        <v>14</v>
      </c>
      <c r="C31" s="27">
        <v>0.85210131981163384</v>
      </c>
    </row>
    <row r="32" spans="2:3" x14ac:dyDescent="0.3">
      <c r="B32" s="1">
        <v>15</v>
      </c>
      <c r="C32" s="27">
        <v>1.5313934981064063</v>
      </c>
    </row>
    <row r="33" spans="2:3" x14ac:dyDescent="0.3">
      <c r="B33" s="1">
        <v>16</v>
      </c>
      <c r="C33" s="27">
        <v>0.22909420674449005</v>
      </c>
    </row>
    <row r="34" spans="2:3" x14ac:dyDescent="0.3">
      <c r="B34" s="1">
        <v>17</v>
      </c>
      <c r="C34" s="27">
        <v>0.69050010917315396</v>
      </c>
    </row>
    <row r="35" spans="2:3" x14ac:dyDescent="0.3">
      <c r="B35" s="1">
        <v>18</v>
      </c>
      <c r="C35" s="27">
        <v>-1.4584581126924541</v>
      </c>
    </row>
    <row r="36" spans="2:3" x14ac:dyDescent="0.3">
      <c r="B36" s="1">
        <v>19</v>
      </c>
      <c r="C36" s="27">
        <v>0.16339404004900512</v>
      </c>
    </row>
    <row r="37" spans="2:3" x14ac:dyDescent="0.3">
      <c r="B37" s="1">
        <v>20</v>
      </c>
      <c r="C37" s="27">
        <v>1.688534338489323</v>
      </c>
    </row>
    <row r="38" spans="2:3" x14ac:dyDescent="0.3">
      <c r="B38" s="1">
        <v>21</v>
      </c>
      <c r="C38" s="27">
        <v>1.4265103216095973</v>
      </c>
    </row>
    <row r="39" spans="2:3" x14ac:dyDescent="0.3">
      <c r="B39" s="1">
        <v>22</v>
      </c>
      <c r="C39" s="27">
        <v>1.6225540843307062</v>
      </c>
    </row>
    <row r="40" spans="2:3" x14ac:dyDescent="0.3">
      <c r="B40" s="1">
        <v>23</v>
      </c>
      <c r="C40" s="27">
        <v>-1.6511983902123193</v>
      </c>
    </row>
    <row r="41" spans="2:3" x14ac:dyDescent="0.3">
      <c r="B41" s="1">
        <v>24</v>
      </c>
      <c r="C41" s="27">
        <v>1.4339490970789934</v>
      </c>
    </row>
    <row r="42" spans="2:3" x14ac:dyDescent="0.3">
      <c r="B42" s="1">
        <v>25</v>
      </c>
      <c r="C42" s="27">
        <v>1.5826514473398476</v>
      </c>
    </row>
    <row r="43" spans="2:3" x14ac:dyDescent="0.3">
      <c r="B43" s="1">
        <v>26</v>
      </c>
      <c r="C43" s="27">
        <v>-0.3877583632437076</v>
      </c>
    </row>
    <row r="44" spans="2:3" x14ac:dyDescent="0.3">
      <c r="B44" s="1">
        <v>27</v>
      </c>
      <c r="C44" s="27">
        <v>1.9519227914852793</v>
      </c>
    </row>
    <row r="45" spans="2:3" x14ac:dyDescent="0.3">
      <c r="B45" s="1">
        <v>28</v>
      </c>
      <c r="C45" s="27">
        <v>-0.21923111738203738</v>
      </c>
    </row>
    <row r="46" spans="2:3" x14ac:dyDescent="0.3">
      <c r="B46" s="1">
        <v>29</v>
      </c>
      <c r="C46" s="27">
        <v>0.44706942834262542</v>
      </c>
    </row>
    <row r="47" spans="2:3" x14ac:dyDescent="0.3">
      <c r="B47" s="1">
        <v>30</v>
      </c>
      <c r="C47" s="27">
        <v>1.1670778206512564</v>
      </c>
    </row>
    <row r="48" spans="2:3" x14ac:dyDescent="0.3">
      <c r="B48" s="1">
        <v>31</v>
      </c>
      <c r="C48" s="27">
        <v>-1.6377830981553103</v>
      </c>
    </row>
    <row r="49" spans="2:3" x14ac:dyDescent="0.3">
      <c r="B49" s="1">
        <v>32</v>
      </c>
      <c r="C49" s="27">
        <v>-0.66922881349782881</v>
      </c>
    </row>
    <row r="50" spans="2:3" x14ac:dyDescent="0.3">
      <c r="B50" s="1">
        <v>33</v>
      </c>
      <c r="C50" s="27">
        <v>1.1017245715247261</v>
      </c>
    </row>
    <row r="51" spans="2:3" x14ac:dyDescent="0.3">
      <c r="B51" s="1">
        <v>34</v>
      </c>
      <c r="C51" s="27">
        <v>-1.7715162847138961</v>
      </c>
    </row>
    <row r="52" spans="2:3" x14ac:dyDescent="0.3">
      <c r="B52" s="1">
        <v>35</v>
      </c>
      <c r="C52" s="27">
        <v>1.1363992110244576</v>
      </c>
    </row>
    <row r="53" spans="2:3" x14ac:dyDescent="0.3">
      <c r="B53" s="1">
        <v>36</v>
      </c>
      <c r="C53" s="27">
        <v>0.1709868338989711</v>
      </c>
    </row>
    <row r="54" spans="2:3" x14ac:dyDescent="0.3">
      <c r="B54" s="1">
        <v>37</v>
      </c>
      <c r="C54" s="27">
        <v>-0.97789827071903102</v>
      </c>
    </row>
    <row r="55" spans="2:3" x14ac:dyDescent="0.3">
      <c r="B55" s="1">
        <v>38</v>
      </c>
      <c r="C55" s="27">
        <v>1.3176057454926744</v>
      </c>
    </row>
    <row r="56" spans="2:3" x14ac:dyDescent="0.3">
      <c r="B56" s="1">
        <v>39</v>
      </c>
      <c r="C56" s="27">
        <v>1.5033528202910642</v>
      </c>
    </row>
    <row r="57" spans="2:3" x14ac:dyDescent="0.3">
      <c r="B57" s="1">
        <v>40</v>
      </c>
      <c r="C57" s="27">
        <v>-2.4536430837855581</v>
      </c>
    </row>
    <row r="58" spans="2:3" x14ac:dyDescent="0.3">
      <c r="B58" s="1">
        <v>41</v>
      </c>
      <c r="C58" s="27">
        <v>-1.1534538846038771</v>
      </c>
    </row>
    <row r="59" spans="2:3" x14ac:dyDescent="0.3">
      <c r="B59" s="1">
        <v>42</v>
      </c>
      <c r="C59" s="27">
        <v>1.3168391353737636</v>
      </c>
    </row>
    <row r="60" spans="2:3" x14ac:dyDescent="0.3">
      <c r="B60" s="1">
        <v>43</v>
      </c>
      <c r="C60" s="27">
        <v>2.6229915304728881</v>
      </c>
    </row>
    <row r="61" spans="2:3" x14ac:dyDescent="0.3">
      <c r="B61" s="1">
        <v>44</v>
      </c>
      <c r="C61" s="27">
        <v>1.1337392047868535</v>
      </c>
    </row>
    <row r="62" spans="2:3" x14ac:dyDescent="0.3">
      <c r="B62" s="1">
        <v>45</v>
      </c>
      <c r="C62" s="27">
        <v>0.3392056214691086</v>
      </c>
    </row>
    <row r="63" spans="2:3" x14ac:dyDescent="0.3">
      <c r="B63" s="1">
        <v>46</v>
      </c>
      <c r="C63" s="27">
        <v>-0.40571829237770435</v>
      </c>
    </row>
    <row r="64" spans="2:3" x14ac:dyDescent="0.3">
      <c r="B64" s="1">
        <v>47</v>
      </c>
      <c r="C64" s="27">
        <v>-0.11373444136668834</v>
      </c>
    </row>
    <row r="65" spans="2:3" x14ac:dyDescent="0.3">
      <c r="B65" s="1">
        <v>48</v>
      </c>
      <c r="C65" s="27">
        <v>-0.59660740238593235</v>
      </c>
    </row>
    <row r="66" spans="2:3" x14ac:dyDescent="0.3">
      <c r="B66" s="1">
        <v>49</v>
      </c>
      <c r="C66" s="27">
        <v>0.24015693616367695</v>
      </c>
    </row>
    <row r="67" spans="2:3" x14ac:dyDescent="0.3">
      <c r="B67" s="1">
        <v>50</v>
      </c>
      <c r="C67" s="27">
        <v>-1.0406726848604984</v>
      </c>
    </row>
    <row r="68" spans="2:3" x14ac:dyDescent="0.3">
      <c r="B68" s="1">
        <v>51</v>
      </c>
      <c r="C68" s="27">
        <v>3.2978919145068009E-3</v>
      </c>
    </row>
    <row r="69" spans="2:3" x14ac:dyDescent="0.3">
      <c r="B69" s="1">
        <v>52</v>
      </c>
      <c r="C69" s="27">
        <v>0.39775657970409944</v>
      </c>
    </row>
    <row r="70" spans="2:3" x14ac:dyDescent="0.3">
      <c r="B70" s="1">
        <v>53</v>
      </c>
      <c r="C70" s="27">
        <v>-0.61276779582497198</v>
      </c>
    </row>
    <row r="71" spans="2:3" x14ac:dyDescent="0.3">
      <c r="B71" s="1">
        <v>54</v>
      </c>
      <c r="C71" s="27">
        <v>0.33936564570716987</v>
      </c>
    </row>
    <row r="72" spans="2:3" x14ac:dyDescent="0.3">
      <c r="B72" s="1">
        <v>55</v>
      </c>
      <c r="C72" s="27">
        <v>2.0353956645236679</v>
      </c>
    </row>
    <row r="73" spans="2:3" x14ac:dyDescent="0.3">
      <c r="B73" s="1">
        <v>56</v>
      </c>
      <c r="C73" s="27">
        <v>0.1687627338989578</v>
      </c>
    </row>
    <row r="74" spans="2:3" x14ac:dyDescent="0.3">
      <c r="B74" s="1">
        <v>57</v>
      </c>
      <c r="C74" s="27">
        <v>-0.5215958058513197</v>
      </c>
    </row>
    <row r="75" spans="2:3" x14ac:dyDescent="0.3">
      <c r="B75" s="1">
        <v>58</v>
      </c>
      <c r="C75" s="27">
        <v>-2.2905974847427357</v>
      </c>
    </row>
    <row r="76" spans="2:3" x14ac:dyDescent="0.3">
      <c r="B76" s="1">
        <v>59</v>
      </c>
      <c r="C76" s="27">
        <v>1.2845051514324732</v>
      </c>
    </row>
    <row r="77" spans="2:3" x14ac:dyDescent="0.3">
      <c r="B77" s="1">
        <v>60</v>
      </c>
      <c r="C77" s="27">
        <v>1.8999896902368685</v>
      </c>
    </row>
    <row r="78" spans="2:3" x14ac:dyDescent="0.3">
      <c r="B78" s="1">
        <v>61</v>
      </c>
      <c r="C78" s="27">
        <v>0.89328594622107627</v>
      </c>
    </row>
    <row r="79" spans="2:3" x14ac:dyDescent="0.3">
      <c r="B79" s="1">
        <v>62</v>
      </c>
      <c r="C79" s="27">
        <v>-0.27499733465051979</v>
      </c>
    </row>
    <row r="80" spans="2:3" x14ac:dyDescent="0.3">
      <c r="B80" s="1">
        <v>63</v>
      </c>
      <c r="C80" s="27">
        <v>1.4816817959120243</v>
      </c>
    </row>
    <row r="81" spans="2:3" x14ac:dyDescent="0.3">
      <c r="B81" s="1">
        <v>64</v>
      </c>
      <c r="C81" s="27">
        <v>0.3841737226896953</v>
      </c>
    </row>
    <row r="82" spans="2:3" x14ac:dyDescent="0.3">
      <c r="B82" s="1">
        <v>65</v>
      </c>
      <c r="C82" s="27">
        <v>-0.62219229397798825</v>
      </c>
    </row>
    <row r="83" spans="2:3" x14ac:dyDescent="0.3">
      <c r="B83" s="1">
        <v>66</v>
      </c>
      <c r="C83" s="27">
        <v>1.3075136557960287</v>
      </c>
    </row>
    <row r="84" spans="2:3" x14ac:dyDescent="0.3">
      <c r="B84" s="1">
        <v>67</v>
      </c>
      <c r="C84" s="27">
        <v>-0.99140328843756009</v>
      </c>
    </row>
    <row r="85" spans="2:3" x14ac:dyDescent="0.3">
      <c r="B85" s="1">
        <v>68</v>
      </c>
      <c r="C85" s="27">
        <v>-0.65389179628050809</v>
      </c>
    </row>
    <row r="86" spans="2:3" x14ac:dyDescent="0.3">
      <c r="B86" s="1">
        <v>69</v>
      </c>
      <c r="C86" s="27">
        <v>0.7602399069503547</v>
      </c>
    </row>
    <row r="87" spans="2:3" x14ac:dyDescent="0.3">
      <c r="B87" s="1">
        <v>70</v>
      </c>
      <c r="C87" s="27">
        <v>0.4479402070887965</v>
      </c>
    </row>
    <row r="88" spans="2:3" x14ac:dyDescent="0.3">
      <c r="B88" s="1">
        <v>71</v>
      </c>
      <c r="C88" s="27">
        <v>1.4667007574797188</v>
      </c>
    </row>
    <row r="89" spans="2:3" x14ac:dyDescent="0.3">
      <c r="B89" s="1">
        <v>72</v>
      </c>
      <c r="C89" s="27">
        <v>-0.57378300660521242</v>
      </c>
    </row>
    <row r="90" spans="2:3" x14ac:dyDescent="0.3">
      <c r="B90" s="1">
        <v>73</v>
      </c>
      <c r="C90" s="27">
        <v>-2.5962499819597875</v>
      </c>
    </row>
    <row r="91" spans="2:3" x14ac:dyDescent="0.3">
      <c r="B91" s="1">
        <v>74</v>
      </c>
      <c r="C91" s="27">
        <v>0.21375987066733493</v>
      </c>
    </row>
    <row r="92" spans="2:3" x14ac:dyDescent="0.3">
      <c r="B92" s="1">
        <v>75</v>
      </c>
      <c r="C92" s="27">
        <v>-0.12886101761210611</v>
      </c>
    </row>
    <row r="93" spans="2:3" x14ac:dyDescent="0.3">
      <c r="B93" s="1">
        <v>76</v>
      </c>
      <c r="C93" s="27">
        <v>-1.8018146831912518</v>
      </c>
    </row>
    <row r="94" spans="2:3" x14ac:dyDescent="0.3">
      <c r="B94" s="1">
        <v>77</v>
      </c>
      <c r="C94" s="27">
        <v>-1.2033782748269179</v>
      </c>
    </row>
    <row r="95" spans="2:3" x14ac:dyDescent="0.3">
      <c r="B95" s="1">
        <v>78</v>
      </c>
      <c r="C95" s="27">
        <v>-0.20157509384794314</v>
      </c>
    </row>
    <row r="96" spans="2:3" x14ac:dyDescent="0.3">
      <c r="B96" s="1">
        <v>79</v>
      </c>
      <c r="C96" s="27">
        <v>1.1112895334145017</v>
      </c>
    </row>
    <row r="97" spans="2:3" x14ac:dyDescent="0.3">
      <c r="B97" s="1">
        <v>80</v>
      </c>
      <c r="C97" s="27">
        <v>1.3531553986312159E-2</v>
      </c>
    </row>
    <row r="98" spans="2:3" x14ac:dyDescent="0.3">
      <c r="B98" s="1">
        <v>81</v>
      </c>
      <c r="C98" s="27">
        <v>-1.5181337043779473</v>
      </c>
    </row>
    <row r="99" spans="2:3" x14ac:dyDescent="0.3">
      <c r="B99" s="1">
        <v>82</v>
      </c>
      <c r="C99" s="27">
        <v>-1.2096819414205964</v>
      </c>
    </row>
    <row r="100" spans="2:3" x14ac:dyDescent="0.3">
      <c r="B100" s="1">
        <v>83</v>
      </c>
      <c r="C100" s="27">
        <v>0.2161409301087818</v>
      </c>
    </row>
    <row r="101" spans="2:3" x14ac:dyDescent="0.3">
      <c r="B101" s="1">
        <v>84</v>
      </c>
      <c r="C101" s="27">
        <v>-0.26281162152121301</v>
      </c>
    </row>
    <row r="102" spans="2:3" x14ac:dyDescent="0.3">
      <c r="B102" s="1">
        <v>85</v>
      </c>
      <c r="C102" s="27">
        <v>-0.73891083981780448</v>
      </c>
    </row>
    <row r="103" spans="2:3" x14ac:dyDescent="0.3">
      <c r="B103" s="1">
        <v>86</v>
      </c>
      <c r="C103" s="27">
        <v>-0.66307670220531834</v>
      </c>
    </row>
    <row r="104" spans="2:3" x14ac:dyDescent="0.3">
      <c r="B104" s="1">
        <v>87</v>
      </c>
      <c r="C104" s="27">
        <v>-0.72464605518553815</v>
      </c>
    </row>
    <row r="105" spans="2:3" x14ac:dyDescent="0.3">
      <c r="B105" s="1">
        <v>88</v>
      </c>
      <c r="C105" s="27">
        <v>0.65635646180014862</v>
      </c>
    </row>
    <row r="106" spans="2:3" x14ac:dyDescent="0.3">
      <c r="B106" s="1">
        <v>89</v>
      </c>
      <c r="C106" s="27">
        <v>-0.57421648132073655</v>
      </c>
    </row>
    <row r="107" spans="2:3" x14ac:dyDescent="0.3">
      <c r="B107" s="1">
        <v>90</v>
      </c>
      <c r="C107" s="27">
        <v>0.56953608868411698</v>
      </c>
    </row>
    <row r="108" spans="2:3" x14ac:dyDescent="0.3">
      <c r="B108" s="1">
        <v>91</v>
      </c>
      <c r="C108" s="27">
        <v>1.4101529132191695</v>
      </c>
    </row>
    <row r="109" spans="2:3" x14ac:dyDescent="0.3">
      <c r="B109" s="1">
        <v>92</v>
      </c>
      <c r="C109" s="27">
        <v>0.43531590604033632</v>
      </c>
    </row>
    <row r="110" spans="2:3" x14ac:dyDescent="0.3">
      <c r="B110" s="1">
        <v>93</v>
      </c>
      <c r="C110" s="27">
        <v>1.2938999536699074</v>
      </c>
    </row>
    <row r="111" spans="2:3" x14ac:dyDescent="0.3">
      <c r="B111" s="1">
        <v>94</v>
      </c>
      <c r="C111" s="27">
        <v>-1.6524609731671758</v>
      </c>
    </row>
    <row r="112" spans="2:3" x14ac:dyDescent="0.3">
      <c r="B112" s="1">
        <v>95</v>
      </c>
      <c r="C112" s="27">
        <v>-0.24531940792583806</v>
      </c>
    </row>
    <row r="113" spans="2:3" x14ac:dyDescent="0.3">
      <c r="B113" s="1">
        <v>96</v>
      </c>
      <c r="C113" s="27">
        <v>-1.5081609068602533</v>
      </c>
    </row>
    <row r="114" spans="2:3" x14ac:dyDescent="0.3">
      <c r="B114" s="1">
        <v>97</v>
      </c>
      <c r="C114" s="27">
        <v>-2.1609866763750989</v>
      </c>
    </row>
    <row r="115" spans="2:3" x14ac:dyDescent="0.3">
      <c r="B115" s="1">
        <v>98</v>
      </c>
      <c r="C115" s="27">
        <v>0.62520857562536558</v>
      </c>
    </row>
    <row r="116" spans="2:3" x14ac:dyDescent="0.3">
      <c r="B116" s="1">
        <v>99</v>
      </c>
      <c r="C116" s="27">
        <v>0.62460945265742029</v>
      </c>
    </row>
    <row r="117" spans="2:3" x14ac:dyDescent="0.3">
      <c r="B117" s="1">
        <v>100</v>
      </c>
      <c r="C117" s="27">
        <v>9.0332779371269878E-2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B2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4" width="10.83203125" style="8"/>
    <col min="5" max="5" width="12.1640625" style="8" bestFit="1" customWidth="1"/>
    <col min="6" max="16384" width="10.83203125" style="8"/>
  </cols>
  <sheetData>
    <row r="2" spans="2:5" x14ac:dyDescent="0.25">
      <c r="B2" s="8" t="s">
        <v>182</v>
      </c>
    </row>
    <row r="3" spans="2:5" x14ac:dyDescent="0.25">
      <c r="B3" s="9" t="s">
        <v>184</v>
      </c>
      <c r="C3" s="9"/>
    </row>
    <row r="4" spans="2:5" x14ac:dyDescent="0.25">
      <c r="B4" s="8" t="s">
        <v>185</v>
      </c>
    </row>
    <row r="5" spans="2:5" x14ac:dyDescent="0.25">
      <c r="B5" s="8" t="s">
        <v>186</v>
      </c>
    </row>
    <row r="7" spans="2:5" x14ac:dyDescent="0.25">
      <c r="B7" s="10" t="s">
        <v>11</v>
      </c>
      <c r="C7" s="10" t="s">
        <v>12</v>
      </c>
      <c r="E7" s="10" t="s">
        <v>182</v>
      </c>
    </row>
    <row r="8" spans="2:5" x14ac:dyDescent="0.25">
      <c r="B8" s="8" t="s">
        <v>15</v>
      </c>
      <c r="C8" s="8" t="s">
        <v>16</v>
      </c>
      <c r="E8" s="11"/>
    </row>
    <row r="9" spans="2:5" x14ac:dyDescent="0.25">
      <c r="B9" s="8" t="s">
        <v>16</v>
      </c>
      <c r="C9" s="8" t="s">
        <v>15</v>
      </c>
    </row>
    <row r="10" spans="2:5" x14ac:dyDescent="0.25">
      <c r="B10" s="8" t="s">
        <v>15</v>
      </c>
      <c r="C10" s="8" t="s">
        <v>16</v>
      </c>
    </row>
    <row r="11" spans="2:5" x14ac:dyDescent="0.25">
      <c r="B11" s="8" t="s">
        <v>15</v>
      </c>
      <c r="C11" s="8" t="s">
        <v>15</v>
      </c>
    </row>
    <row r="12" spans="2:5" x14ac:dyDescent="0.25">
      <c r="B12" s="8" t="s">
        <v>16</v>
      </c>
      <c r="C12" s="8" t="s">
        <v>16</v>
      </c>
    </row>
    <row r="13" spans="2:5" x14ac:dyDescent="0.25">
      <c r="B13" s="8" t="s">
        <v>16</v>
      </c>
      <c r="C13" s="8" t="s">
        <v>15</v>
      </c>
    </row>
    <row r="14" spans="2:5" x14ac:dyDescent="0.25">
      <c r="B14" s="8" t="s">
        <v>15</v>
      </c>
      <c r="C14" s="8" t="s">
        <v>15</v>
      </c>
    </row>
    <row r="15" spans="2:5" x14ac:dyDescent="0.25">
      <c r="B15" s="8" t="s">
        <v>16</v>
      </c>
      <c r="C15" s="8" t="s">
        <v>15</v>
      </c>
    </row>
    <row r="16" spans="2:5" x14ac:dyDescent="0.25">
      <c r="B16" s="8" t="s">
        <v>15</v>
      </c>
      <c r="C16" s="8" t="s">
        <v>16</v>
      </c>
    </row>
    <row r="17" spans="2:4" x14ac:dyDescent="0.25">
      <c r="B17" s="8" t="s">
        <v>16</v>
      </c>
      <c r="C17" s="8" t="s">
        <v>16</v>
      </c>
    </row>
    <row r="18" spans="2:4" x14ac:dyDescent="0.25">
      <c r="B18" s="8" t="s">
        <v>15</v>
      </c>
      <c r="C18" s="8" t="s">
        <v>15</v>
      </c>
      <c r="D18" s="8" t="s">
        <v>17</v>
      </c>
    </row>
    <row r="19" spans="2:4" x14ac:dyDescent="0.25">
      <c r="B19" s="8" t="s">
        <v>16</v>
      </c>
      <c r="C19" s="8" t="s">
        <v>16</v>
      </c>
    </row>
    <row r="20" spans="2:4" x14ac:dyDescent="0.25">
      <c r="B20" s="8" t="s">
        <v>15</v>
      </c>
      <c r="C20" s="8" t="s">
        <v>15</v>
      </c>
    </row>
    <row r="21" spans="2:4" x14ac:dyDescent="0.25">
      <c r="B21" s="8" t="s">
        <v>16</v>
      </c>
      <c r="C21" s="8" t="s">
        <v>16</v>
      </c>
    </row>
    <row r="22" spans="2:4" x14ac:dyDescent="0.25">
      <c r="B22" s="8" t="s">
        <v>16</v>
      </c>
      <c r="C22" s="8" t="s">
        <v>15</v>
      </c>
    </row>
    <row r="23" spans="2:4" x14ac:dyDescent="0.25">
      <c r="B23" s="8" t="s">
        <v>16</v>
      </c>
      <c r="C23" s="8" t="s">
        <v>15</v>
      </c>
    </row>
    <row r="24" spans="2:4" x14ac:dyDescent="0.25">
      <c r="B24" s="8" t="s">
        <v>15</v>
      </c>
      <c r="C24" s="8" t="s">
        <v>16</v>
      </c>
    </row>
    <row r="25" spans="2:4" x14ac:dyDescent="0.25">
      <c r="B25" s="8" t="s">
        <v>16</v>
      </c>
      <c r="C25" s="8" t="s">
        <v>16</v>
      </c>
    </row>
    <row r="26" spans="2:4" x14ac:dyDescent="0.25">
      <c r="B26" s="8" t="s">
        <v>15</v>
      </c>
      <c r="C26" s="8" t="s">
        <v>15</v>
      </c>
    </row>
    <row r="27" spans="2:4" x14ac:dyDescent="0.25">
      <c r="B27" s="8" t="s">
        <v>16</v>
      </c>
      <c r="C27" s="8" t="s">
        <v>16</v>
      </c>
    </row>
  </sheetData>
  <hyperlinks>
    <hyperlink ref="B3" r:id="rId1" xr:uid="{78CB2760-2091-BD46-894A-23E0542D7DA5}"/>
  </hyperlinks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2:B23"/>
  <sheetViews>
    <sheetView workbookViewId="0"/>
  </sheetViews>
  <sheetFormatPr baseColWidth="10" defaultRowHeight="26" x14ac:dyDescent="0.3"/>
  <cols>
    <col min="1" max="1" width="10.83203125" style="1"/>
    <col min="2" max="2" width="98" style="1" bestFit="1" customWidth="1"/>
    <col min="3" max="16384" width="10.83203125" style="1"/>
  </cols>
  <sheetData>
    <row r="2" spans="2:2" x14ac:dyDescent="0.3">
      <c r="B2" s="1" t="s">
        <v>515</v>
      </c>
    </row>
    <row r="3" spans="2:2" x14ac:dyDescent="0.3">
      <c r="B3" s="1" t="s">
        <v>542</v>
      </c>
    </row>
    <row r="4" spans="2:2" x14ac:dyDescent="0.3">
      <c r="B4" s="1" t="s">
        <v>513</v>
      </c>
    </row>
    <row r="5" spans="2:2" x14ac:dyDescent="0.3">
      <c r="B5" s="1" t="s">
        <v>512</v>
      </c>
    </row>
    <row r="6" spans="2:2" x14ac:dyDescent="0.3">
      <c r="B6" s="1" t="s">
        <v>511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8</v>
      </c>
    </row>
    <row r="12" spans="2:2" x14ac:dyDescent="0.3">
      <c r="B12" s="1" t="s">
        <v>169</v>
      </c>
    </row>
    <row r="13" spans="2:2" x14ac:dyDescent="0.3">
      <c r="B13" s="1" t="s">
        <v>154</v>
      </c>
    </row>
    <row r="14" spans="2:2" x14ac:dyDescent="0.3">
      <c r="B14" s="1" t="s">
        <v>6</v>
      </c>
    </row>
    <row r="15" spans="2:2" x14ac:dyDescent="0.3">
      <c r="B15" s="1" t="s">
        <v>568</v>
      </c>
    </row>
    <row r="16" spans="2:2" x14ac:dyDescent="0.3">
      <c r="B16" s="1" t="s">
        <v>567</v>
      </c>
    </row>
    <row r="17" spans="1:2" x14ac:dyDescent="0.3">
      <c r="B17" s="1" t="s">
        <v>7</v>
      </c>
    </row>
    <row r="18" spans="1:2" x14ac:dyDescent="0.3">
      <c r="B18" s="1" t="s">
        <v>569</v>
      </c>
    </row>
    <row r="19" spans="1:2" x14ac:dyDescent="0.3">
      <c r="B19" s="1" t="s">
        <v>171</v>
      </c>
    </row>
    <row r="20" spans="1:2" x14ac:dyDescent="0.3">
      <c r="A20" s="1">
        <v>1</v>
      </c>
      <c r="B20" s="1" t="s">
        <v>9</v>
      </c>
    </row>
    <row r="21" spans="1:2" x14ac:dyDescent="0.3">
      <c r="A21" s="1">
        <v>2</v>
      </c>
      <c r="B21" s="46" t="s">
        <v>178</v>
      </c>
    </row>
    <row r="22" spans="1:2" x14ac:dyDescent="0.3">
      <c r="A22" s="1">
        <v>3</v>
      </c>
      <c r="B22" s="46" t="s">
        <v>179</v>
      </c>
    </row>
    <row r="23" spans="1:2" x14ac:dyDescent="0.3">
      <c r="A23" s="1">
        <v>4</v>
      </c>
      <c r="B23" s="1" t="s">
        <v>180</v>
      </c>
    </row>
  </sheetData>
  <hyperlinks>
    <hyperlink ref="B21" r:id="rId1" xr:uid="{C1823E60-0859-7141-9F94-5A0D6A26AAC4}"/>
    <hyperlink ref="B22" r:id="rId2" xr:uid="{208DEBCF-954A-624A-B743-5C14114E187C}"/>
  </hyperlinks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B26E-7E69-E041-9E4F-81D614C1E7AA}">
  <sheetPr codeName="Sheet87">
    <tabColor rgb="FFFFFF00"/>
  </sheetPr>
  <dimension ref="B2:B17"/>
  <sheetViews>
    <sheetView workbookViewId="0"/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515</v>
      </c>
    </row>
    <row r="3" spans="2:2" x14ac:dyDescent="0.3">
      <c r="B3" s="1" t="s">
        <v>542</v>
      </c>
    </row>
    <row r="4" spans="2:2" x14ac:dyDescent="0.3">
      <c r="B4" s="1" t="s">
        <v>513</v>
      </c>
    </row>
    <row r="5" spans="2:2" x14ac:dyDescent="0.3">
      <c r="B5" s="1" t="s">
        <v>512</v>
      </c>
    </row>
    <row r="6" spans="2:2" x14ac:dyDescent="0.3">
      <c r="B6" s="1" t="s">
        <v>511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543</v>
      </c>
    </row>
    <row r="12" spans="2:2" x14ac:dyDescent="0.3">
      <c r="B12" s="1" t="s">
        <v>544</v>
      </c>
    </row>
    <row r="13" spans="2:2" x14ac:dyDescent="0.3">
      <c r="B13" s="1" t="s">
        <v>545</v>
      </c>
    </row>
    <row r="14" spans="2:2" x14ac:dyDescent="0.3">
      <c r="B14" s="1" t="s">
        <v>546</v>
      </c>
    </row>
    <row r="15" spans="2:2" x14ac:dyDescent="0.3">
      <c r="B15" s="102" t="s">
        <v>547</v>
      </c>
    </row>
    <row r="16" spans="2:2" x14ac:dyDescent="0.3">
      <c r="B16" s="102" t="s">
        <v>548</v>
      </c>
    </row>
    <row r="17" spans="2:2" x14ac:dyDescent="0.3">
      <c r="B17" s="1" t="s">
        <v>549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631C2-BD63-2D42-A43D-0CDACB2DBBBD}">
  <sheetPr codeName="Sheet85">
    <tabColor rgb="FFFFFF00"/>
  </sheetPr>
  <dimension ref="A2:B12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166</v>
      </c>
    </row>
    <row r="4" spans="1:2" x14ac:dyDescent="0.3">
      <c r="A4" s="1">
        <v>1</v>
      </c>
      <c r="B4" s="1" t="s">
        <v>570</v>
      </c>
    </row>
    <row r="5" spans="1:2" x14ac:dyDescent="0.3">
      <c r="B5" s="1" t="s">
        <v>571</v>
      </c>
    </row>
    <row r="6" spans="1:2" x14ac:dyDescent="0.3">
      <c r="B6" s="29"/>
    </row>
    <row r="8" spans="1:2" x14ac:dyDescent="0.3">
      <c r="A8" s="1">
        <v>2</v>
      </c>
      <c r="B8" s="1" t="s">
        <v>572</v>
      </c>
    </row>
    <row r="9" spans="1:2" x14ac:dyDescent="0.3">
      <c r="B9" s="1" t="s">
        <v>573</v>
      </c>
    </row>
    <row r="11" spans="1:2" x14ac:dyDescent="0.3">
      <c r="A11" s="1">
        <v>3</v>
      </c>
      <c r="B11" s="1" t="s">
        <v>575</v>
      </c>
    </row>
    <row r="12" spans="1:2" x14ac:dyDescent="0.3">
      <c r="B12" s="1" t="s">
        <v>574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39ECA-85FC-B245-9E8A-A042338FA09C}">
  <sheetPr codeName="Sheet86">
    <tabColor rgb="FFFFFF00"/>
  </sheetPr>
  <dimension ref="A1"/>
  <sheetViews>
    <sheetView workbookViewId="0">
      <selection activeCell="B2" sqref="B2"/>
    </sheetView>
  </sheetViews>
  <sheetFormatPr baseColWidth="10" defaultRowHeight="26" x14ac:dyDescent="0.3"/>
  <cols>
    <col min="1" max="2" width="10.83203125" style="1"/>
    <col min="3" max="3" width="119" style="1" bestFit="1" customWidth="1"/>
    <col min="4" max="16384" width="10.83203125" style="1"/>
  </cols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5C06D-8772-F941-8D4F-D4D0379E9ADE}">
  <sheetPr codeName="Sheet88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A8B0CD40-2CB7-2346-8A0A-1FCFA43F3C04}"/>
  </hyperlinks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E45C3-92D8-A846-B046-4B1D236F8047}">
  <sheetPr codeName="Sheet78">
    <tabColor rgb="FFFFFD78"/>
  </sheetPr>
  <dimension ref="A1:A7"/>
  <sheetViews>
    <sheetView workbookViewId="0"/>
  </sheetViews>
  <sheetFormatPr baseColWidth="10" defaultRowHeight="26" x14ac:dyDescent="0.3"/>
  <cols>
    <col min="1" max="1" width="23" style="1" bestFit="1" customWidth="1"/>
    <col min="2" max="16384" width="10.83203125" style="1"/>
  </cols>
  <sheetData>
    <row r="1" spans="1:1" x14ac:dyDescent="0.3">
      <c r="A1" s="1" t="s">
        <v>550</v>
      </c>
    </row>
    <row r="2" spans="1:1" x14ac:dyDescent="0.3">
      <c r="A2" s="1" t="s">
        <v>551</v>
      </c>
    </row>
    <row r="3" spans="1:1" x14ac:dyDescent="0.3">
      <c r="A3" s="1" t="s">
        <v>552</v>
      </c>
    </row>
    <row r="4" spans="1:1" x14ac:dyDescent="0.3">
      <c r="A4" s="1" t="s">
        <v>553</v>
      </c>
    </row>
    <row r="5" spans="1:1" x14ac:dyDescent="0.3">
      <c r="A5" s="1" t="s">
        <v>554</v>
      </c>
    </row>
    <row r="6" spans="1:1" x14ac:dyDescent="0.3">
      <c r="A6" s="1" t="s">
        <v>555</v>
      </c>
    </row>
    <row r="7" spans="1:1" x14ac:dyDescent="0.3">
      <c r="A7" s="1" t="s">
        <v>556</v>
      </c>
    </row>
  </sheetData>
  <phoneticPr fontId="6" type="noConversion"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4ED5-3DAE-2941-9807-0F9001006F4A}">
  <sheetPr codeName="Sheet29">
    <tabColor rgb="FFFFFF00"/>
  </sheetPr>
  <dimension ref="A2:C11"/>
  <sheetViews>
    <sheetView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8</v>
      </c>
    </row>
    <row r="3" spans="1:3" x14ac:dyDescent="0.3">
      <c r="C3" s="1" t="s">
        <v>189</v>
      </c>
    </row>
    <row r="4" spans="1:3" x14ac:dyDescent="0.3">
      <c r="C4" s="1" t="s">
        <v>170</v>
      </c>
    </row>
    <row r="5" spans="1:3" x14ac:dyDescent="0.3">
      <c r="B5" s="1" t="s">
        <v>18</v>
      </c>
    </row>
    <row r="6" spans="1:3" x14ac:dyDescent="0.3">
      <c r="B6" s="1" t="s">
        <v>171</v>
      </c>
    </row>
    <row r="7" spans="1:3" x14ac:dyDescent="0.3">
      <c r="A7" s="1">
        <v>1</v>
      </c>
      <c r="B7" s="1" t="s">
        <v>9</v>
      </c>
    </row>
    <row r="8" spans="1:3" x14ac:dyDescent="0.3">
      <c r="A8" s="1">
        <v>2</v>
      </c>
      <c r="B8" s="1" t="s">
        <v>188</v>
      </c>
    </row>
    <row r="9" spans="1:3" x14ac:dyDescent="0.3">
      <c r="B9" s="1" t="s">
        <v>167</v>
      </c>
    </row>
    <row r="10" spans="1:3" x14ac:dyDescent="0.3">
      <c r="B10" s="1" t="s">
        <v>187</v>
      </c>
    </row>
    <row r="11" spans="1:3" x14ac:dyDescent="0.3">
      <c r="B11" s="1" t="s">
        <v>796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64E4E-D574-C04A-A530-C6B506065FEB}">
  <sheetPr codeName="Sheet111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7925F-0970-544E-AE56-D979C585D33A}">
  <sheetPr codeName="Sheet75">
    <tabColor rgb="FFFFFF00"/>
  </sheetPr>
  <dimension ref="A1:B21"/>
  <sheetViews>
    <sheetView workbookViewId="0"/>
  </sheetViews>
  <sheetFormatPr baseColWidth="10" defaultRowHeight="26" x14ac:dyDescent="0.3"/>
  <cols>
    <col min="1" max="16384" width="10.83203125" style="1"/>
  </cols>
  <sheetData>
    <row r="1" spans="1:2" x14ac:dyDescent="0.3">
      <c r="A1" s="1" t="s">
        <v>540</v>
      </c>
    </row>
    <row r="2" spans="1:2" x14ac:dyDescent="0.3">
      <c r="A2" s="1">
        <v>1</v>
      </c>
      <c r="B2" s="1" t="s">
        <v>489</v>
      </c>
    </row>
    <row r="3" spans="1:2" s="29" customFormat="1" x14ac:dyDescent="0.3">
      <c r="A3" s="1"/>
    </row>
    <row r="4" spans="1:2" s="29" customFormat="1" x14ac:dyDescent="0.3">
      <c r="A4" s="1"/>
    </row>
    <row r="5" spans="1:2" s="29" customFormat="1" x14ac:dyDescent="0.3">
      <c r="A5" s="1"/>
    </row>
    <row r="6" spans="1:2" x14ac:dyDescent="0.3">
      <c r="A6" s="1">
        <v>2</v>
      </c>
      <c r="B6" s="1" t="s">
        <v>490</v>
      </c>
    </row>
    <row r="7" spans="1:2" s="29" customFormat="1" x14ac:dyDescent="0.3">
      <c r="A7" s="1"/>
    </row>
    <row r="8" spans="1:2" s="29" customFormat="1" x14ac:dyDescent="0.3">
      <c r="A8" s="1"/>
    </row>
    <row r="9" spans="1:2" s="29" customFormat="1" x14ac:dyDescent="0.3">
      <c r="A9" s="1"/>
    </row>
    <row r="10" spans="1:2" x14ac:dyDescent="0.3">
      <c r="A10" s="1">
        <v>3</v>
      </c>
      <c r="B10" s="1" t="s">
        <v>491</v>
      </c>
    </row>
    <row r="11" spans="1:2" s="29" customFormat="1" x14ac:dyDescent="0.3">
      <c r="A11" s="1"/>
    </row>
    <row r="12" spans="1:2" s="29" customFormat="1" x14ac:dyDescent="0.3">
      <c r="A12" s="1"/>
    </row>
    <row r="13" spans="1:2" s="29" customFormat="1" x14ac:dyDescent="0.3">
      <c r="A13" s="1"/>
    </row>
    <row r="14" spans="1:2" x14ac:dyDescent="0.3">
      <c r="A14" s="1">
        <v>4</v>
      </c>
      <c r="B14" s="1" t="s">
        <v>492</v>
      </c>
    </row>
    <row r="15" spans="1:2" s="29" customFormat="1" x14ac:dyDescent="0.3">
      <c r="A15" s="1"/>
    </row>
    <row r="16" spans="1:2" s="29" customFormat="1" x14ac:dyDescent="0.3">
      <c r="A16" s="1"/>
    </row>
    <row r="17" spans="1:2" s="29" customFormat="1" x14ac:dyDescent="0.3">
      <c r="A17" s="1"/>
    </row>
    <row r="18" spans="1:2" x14ac:dyDescent="0.3">
      <c r="A18" s="1">
        <v>5</v>
      </c>
      <c r="B18" s="1" t="s">
        <v>493</v>
      </c>
    </row>
    <row r="19" spans="1:2" s="29" customFormat="1" x14ac:dyDescent="0.3">
      <c r="A19" s="1"/>
    </row>
    <row r="20" spans="1:2" s="29" customFormat="1" x14ac:dyDescent="0.3">
      <c r="A20" s="1"/>
    </row>
    <row r="21" spans="1:2" s="29" customFormat="1" x14ac:dyDescent="0.3">
      <c r="A21" s="1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EEB9-A918-2646-8651-6F957A6B2A7B}">
  <sheetPr codeName="Sheet195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45959-534C-354E-A9DC-944DC6B50720}">
  <sheetPr codeName="Sheet146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DB37F-BC43-9D4F-A54D-894EAB19FAA3}">
  <sheetPr codeName="Sheet113">
    <tabColor rgb="FFFFFF00"/>
  </sheetPr>
  <dimension ref="B2:C12"/>
  <sheetViews>
    <sheetView workbookViewId="0"/>
  </sheetViews>
  <sheetFormatPr baseColWidth="10" defaultRowHeight="26" x14ac:dyDescent="0.3"/>
  <cols>
    <col min="1" max="2" width="10.83203125" style="1"/>
    <col min="3" max="3" width="119" style="1" bestFit="1" customWidth="1"/>
    <col min="4" max="16384" width="10.83203125" style="1"/>
  </cols>
  <sheetData>
    <row r="2" spans="2:3" x14ac:dyDescent="0.3">
      <c r="B2" s="1" t="s">
        <v>166</v>
      </c>
    </row>
    <row r="4" spans="2:3" x14ac:dyDescent="0.3">
      <c r="B4" s="1">
        <v>1</v>
      </c>
      <c r="C4" s="1" t="s">
        <v>576</v>
      </c>
    </row>
    <row r="5" spans="2:3" x14ac:dyDescent="0.3">
      <c r="C5" s="1" t="s">
        <v>577</v>
      </c>
    </row>
    <row r="6" spans="2:3" x14ac:dyDescent="0.3">
      <c r="C6" s="1" t="s">
        <v>578</v>
      </c>
    </row>
    <row r="7" spans="2:3" x14ac:dyDescent="0.3">
      <c r="C7" s="1" t="s">
        <v>579</v>
      </c>
    </row>
    <row r="9" spans="2:3" x14ac:dyDescent="0.3">
      <c r="B9" s="1">
        <v>2</v>
      </c>
      <c r="C9" s="1" t="s">
        <v>580</v>
      </c>
    </row>
    <row r="10" spans="2:3" x14ac:dyDescent="0.3">
      <c r="C10" s="1" t="s">
        <v>582</v>
      </c>
    </row>
    <row r="11" spans="2:3" x14ac:dyDescent="0.3">
      <c r="C11" s="1" t="s">
        <v>581</v>
      </c>
    </row>
    <row r="12" spans="2:3" x14ac:dyDescent="0.3">
      <c r="C12" s="29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B1FE3-B684-5740-840C-68FA6A618873}">
  <sheetPr codeName="Sheet112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EBE005B8-4B6C-974E-8B05-8463F280CE13}"/>
  </hyperlinks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5E7C8-9E45-F34D-A096-892BB121DC92}">
  <sheetPr codeName="Sheet124">
    <tabColor rgb="FFFFFD78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866</v>
      </c>
    </row>
    <row r="2" spans="1:1" x14ac:dyDescent="0.3">
      <c r="A2" s="1" t="s">
        <v>867</v>
      </c>
    </row>
    <row r="3" spans="1:1" x14ac:dyDescent="0.3">
      <c r="A3" s="1" t="s">
        <v>868</v>
      </c>
    </row>
    <row r="4" spans="1:1" x14ac:dyDescent="0.3">
      <c r="A4" s="1" t="s">
        <v>869</v>
      </c>
    </row>
    <row r="5" spans="1:1" x14ac:dyDescent="0.3">
      <c r="A5" s="1" t="s">
        <v>870</v>
      </c>
    </row>
    <row r="6" spans="1:1" x14ac:dyDescent="0.3">
      <c r="A6" s="1" t="s">
        <v>871</v>
      </c>
    </row>
    <row r="7" spans="1:1" x14ac:dyDescent="0.3">
      <c r="A7" s="1" t="s">
        <v>872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AF914-2721-2544-9200-C79AA84D1EC0}">
  <sheetPr codeName="Sheet161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93D23-FC6E-BF40-9413-BC1821DC6681}">
  <sheetPr codeName="Sheet183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42A1F-D33E-FE47-9CB8-D66C80B4B9D9}">
  <sheetPr codeName="Sheet191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7F61D-B56A-0945-B34E-51C9DAEDA544}">
  <sheetPr codeName="Sheet192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537A6-B91B-FD4D-9289-0FA8C7AC6074}">
  <sheetPr codeName="Sheet193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52340-58EE-2B41-88C2-295DC5F03E28}">
  <sheetPr codeName="Sheet194">
    <tabColor rgb="FFFFFF00"/>
  </sheetPr>
  <dimension ref="B2:C12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166</v>
      </c>
    </row>
    <row r="4" spans="2:3" x14ac:dyDescent="0.3">
      <c r="B4" s="1">
        <v>1</v>
      </c>
      <c r="C4" s="1" t="s">
        <v>576</v>
      </c>
    </row>
    <row r="5" spans="2:3" x14ac:dyDescent="0.3">
      <c r="C5" s="1" t="s">
        <v>577</v>
      </c>
    </row>
    <row r="6" spans="2:3" x14ac:dyDescent="0.3">
      <c r="C6" s="1" t="s">
        <v>578</v>
      </c>
    </row>
    <row r="7" spans="2:3" x14ac:dyDescent="0.3">
      <c r="C7" s="1" t="s">
        <v>579</v>
      </c>
    </row>
    <row r="9" spans="2:3" x14ac:dyDescent="0.3">
      <c r="B9" s="1">
        <v>2</v>
      </c>
      <c r="C9" s="1" t="s">
        <v>580</v>
      </c>
    </row>
    <row r="10" spans="2:3" x14ac:dyDescent="0.3">
      <c r="C10" s="1" t="s">
        <v>582</v>
      </c>
    </row>
    <row r="11" spans="2:3" x14ac:dyDescent="0.3">
      <c r="C11" s="1" t="s">
        <v>581</v>
      </c>
    </row>
    <row r="12" spans="2:3" x14ac:dyDescent="0.3">
      <c r="C12" s="29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E7329-2D46-D244-A9A3-6DCFF346B278}">
  <sheetPr codeName="Sheet123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00E9AE8C-32AD-344B-BFC2-248609214FA7}"/>
  </hyperlinks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5643D-F242-3E41-83EE-C7B2B3DD6025}">
  <sheetPr codeName="Sheet125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803</v>
      </c>
    </row>
    <row r="2" spans="1:1" x14ac:dyDescent="0.3">
      <c r="A2" s="1" t="s">
        <v>804</v>
      </c>
    </row>
    <row r="3" spans="1:1" x14ac:dyDescent="0.3">
      <c r="A3" s="1" t="s">
        <v>805</v>
      </c>
    </row>
    <row r="4" spans="1:1" x14ac:dyDescent="0.3">
      <c r="A4" s="1" t="s">
        <v>806</v>
      </c>
    </row>
    <row r="5" spans="1:1" x14ac:dyDescent="0.3">
      <c r="A5" s="1" t="s">
        <v>807</v>
      </c>
    </row>
    <row r="6" spans="1:1" x14ac:dyDescent="0.3">
      <c r="A6" s="1" t="s">
        <v>808</v>
      </c>
    </row>
    <row r="7" spans="1:1" x14ac:dyDescent="0.3">
      <c r="A7" s="1" t="s">
        <v>809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F4010-4EAC-2742-B26A-6AC9D08EC862}">
  <sheetPr codeName="Sheet126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16D30-4035-6840-8095-74E0F9DEEBDF}">
  <sheetPr codeName="Sheet12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13A82-E703-644C-B8D2-D4CC510E01A6}">
  <sheetPr codeName="Sheet129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097C0-D355-3548-A807-CF21F015E1EC}">
  <sheetPr codeName="Sheet13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1B3B5-3ED2-D540-9EEA-E33D7A137DCE}">
  <sheetPr codeName="Sheet131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15DE1-7830-5C47-858E-EA0DD788406B}">
  <sheetPr codeName="Sheet12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18663-1532-0643-B266-89F8D9044D67}">
  <sheetPr codeName="Sheet114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8EFA7C51-222F-874F-ABE9-B217D2529170}"/>
  </hyperlinks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E5469-8DA0-4D4C-BAEF-8D4DFC8B165A}">
  <sheetPr codeName="Sheet132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810</v>
      </c>
    </row>
    <row r="2" spans="1:1" x14ac:dyDescent="0.3">
      <c r="A2" s="1" t="s">
        <v>811</v>
      </c>
    </row>
    <row r="3" spans="1:1" x14ac:dyDescent="0.3">
      <c r="A3" s="1" t="s">
        <v>812</v>
      </c>
    </row>
    <row r="4" spans="1:1" x14ac:dyDescent="0.3">
      <c r="A4" s="1" t="s">
        <v>813</v>
      </c>
    </row>
    <row r="5" spans="1:1" x14ac:dyDescent="0.3">
      <c r="A5" s="1" t="s">
        <v>814</v>
      </c>
    </row>
    <row r="6" spans="1:1" x14ac:dyDescent="0.3">
      <c r="A6" s="1" t="s">
        <v>815</v>
      </c>
    </row>
    <row r="7" spans="1:1" x14ac:dyDescent="0.3">
      <c r="A7" s="1" t="s">
        <v>816</v>
      </c>
    </row>
  </sheetData>
  <phoneticPr fontId="6" type="noConversion"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C7D88-3424-7046-A1F9-9B87CC369282}">
  <sheetPr codeName="Sheet133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C0674-84E4-2D4E-A111-1F48837DA5F3}">
  <sheetPr codeName="Sheet134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3E586-76E8-B046-998E-DF92F4E96B79}">
  <sheetPr codeName="Sheet13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207F6-1F56-2945-B895-EC1C43AA9EB8}">
  <sheetPr codeName="Sheet136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B176A-2125-9543-804E-D612983B1DF4}">
  <sheetPr codeName="Sheet13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774CD-8C8B-F048-BB21-70FDC077F98E}">
  <sheetPr codeName="Sheet13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52E54-0BBF-3B45-9841-6CEC7D17CDC5}">
  <sheetPr codeName="Sheet115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35C4792B-3BD3-124B-B2F9-41E359D21281}"/>
  </hyperlinks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14C51-426F-2341-B103-FF5CCA5FA3D7}">
  <sheetPr codeName="Sheet139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817</v>
      </c>
    </row>
    <row r="2" spans="1:1" x14ac:dyDescent="0.3">
      <c r="A2" s="1" t="s">
        <v>824</v>
      </c>
    </row>
    <row r="3" spans="1:1" x14ac:dyDescent="0.3">
      <c r="A3" s="1" t="s">
        <v>831</v>
      </c>
    </row>
    <row r="4" spans="1:1" x14ac:dyDescent="0.3">
      <c r="A4" s="1" t="s">
        <v>838</v>
      </c>
    </row>
    <row r="5" spans="1:1" x14ac:dyDescent="0.3">
      <c r="A5" s="1" t="s">
        <v>845</v>
      </c>
    </row>
    <row r="6" spans="1:1" x14ac:dyDescent="0.3">
      <c r="A6" s="1" t="s">
        <v>852</v>
      </c>
    </row>
    <row r="7" spans="1:1" x14ac:dyDescent="0.3">
      <c r="A7" s="1" t="s">
        <v>859</v>
      </c>
    </row>
  </sheetData>
  <phoneticPr fontId="6" type="noConversion"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76110-027C-C347-ABF0-8EADEF7C91F0}">
  <sheetPr codeName="Sheet14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CF718-E065-B54B-BDB0-83AADEF9370E}">
  <sheetPr codeName="Sheet141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FEC3D-93D9-2746-8DAD-F766300CA637}">
  <sheetPr codeName="Sheet14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2899F-FB01-CA42-AA13-9735A279CFBC}">
  <sheetPr codeName="Sheet143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CA821-83EC-4642-89BE-35F5159C0A2E}">
  <sheetPr codeName="Sheet144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4E611-1F95-1244-A89B-5672037887B3}">
  <sheetPr codeName="Sheet14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E5C88-829A-0F49-9CA3-C63DE999800E}">
  <sheetPr codeName="Sheet116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709068B1-71E5-B743-9F98-43FF2EB3735D}"/>
  </hyperlinks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77AA7-564D-A844-BAC1-42408148AA54}">
  <sheetPr codeName="Sheet147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818</v>
      </c>
    </row>
    <row r="2" spans="1:1" x14ac:dyDescent="0.3">
      <c r="A2" s="1" t="s">
        <v>825</v>
      </c>
    </row>
    <row r="3" spans="1:1" x14ac:dyDescent="0.3">
      <c r="A3" s="1" t="s">
        <v>832</v>
      </c>
    </row>
    <row r="4" spans="1:1" x14ac:dyDescent="0.3">
      <c r="A4" s="1" t="s">
        <v>839</v>
      </c>
    </row>
    <row r="5" spans="1:1" x14ac:dyDescent="0.3">
      <c r="A5" s="1" t="s">
        <v>846</v>
      </c>
    </row>
    <row r="6" spans="1:1" x14ac:dyDescent="0.3">
      <c r="A6" s="1" t="s">
        <v>853</v>
      </c>
    </row>
    <row r="7" spans="1:1" x14ac:dyDescent="0.3">
      <c r="A7" s="1" t="s">
        <v>860</v>
      </c>
    </row>
  </sheetData>
  <phoneticPr fontId="6" type="noConversion"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06EC9-CF18-E344-8DE1-8C70C57A0F78}">
  <sheetPr codeName="Sheet14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7B2FF-B275-894D-81AF-2D23CE5CF1E3}">
  <sheetPr codeName="Sheet149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A5CDD-685D-2B41-BACE-44613BAD881F}">
  <sheetPr codeName="Sheet15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1CC47-880F-E245-A6E4-2EC4A92C7B9B}">
  <sheetPr codeName="Sheet151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47B84-6FDA-3248-BCF9-071563200BA9}">
  <sheetPr codeName="Sheet15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21EFB-E989-EB41-BAE9-86846534F1CD}">
  <sheetPr codeName="Sheet153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B401-02AE-3D4D-A497-E651204EE85F}">
  <sheetPr codeName="Sheet117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ABC84914-0166-C94A-8F62-EAAB5F56D53D}"/>
  </hyperlinks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6CBFC-4FD5-1646-B063-EC3838D938CA}">
  <sheetPr codeName="Sheet154">
    <tabColor rgb="FFFFFD78"/>
  </sheetPr>
  <dimension ref="A1:A7"/>
  <sheetViews>
    <sheetView workbookViewId="0"/>
  </sheetViews>
  <sheetFormatPr baseColWidth="10" defaultRowHeight="26" x14ac:dyDescent="0.3"/>
  <cols>
    <col min="1" max="5" width="30.83203125" style="1" bestFit="1" customWidth="1"/>
    <col min="6" max="7" width="32.6640625" style="1" bestFit="1" customWidth="1"/>
    <col min="8" max="16384" width="10.83203125" style="1"/>
  </cols>
  <sheetData>
    <row r="1" spans="1:1" x14ac:dyDescent="0.3">
      <c r="A1" s="1" t="s">
        <v>819</v>
      </c>
    </row>
    <row r="2" spans="1:1" x14ac:dyDescent="0.3">
      <c r="A2" s="1" t="s">
        <v>826</v>
      </c>
    </row>
    <row r="3" spans="1:1" x14ac:dyDescent="0.3">
      <c r="A3" s="1" t="s">
        <v>833</v>
      </c>
    </row>
    <row r="4" spans="1:1" x14ac:dyDescent="0.3">
      <c r="A4" s="1" t="s">
        <v>840</v>
      </c>
    </row>
    <row r="5" spans="1:1" x14ac:dyDescent="0.3">
      <c r="A5" s="1" t="s">
        <v>847</v>
      </c>
    </row>
    <row r="6" spans="1:1" x14ac:dyDescent="0.3">
      <c r="A6" s="1" t="s">
        <v>854</v>
      </c>
    </row>
    <row r="7" spans="1:1" x14ac:dyDescent="0.3">
      <c r="A7" s="1" t="s">
        <v>861</v>
      </c>
    </row>
  </sheetData>
  <phoneticPr fontId="6" type="noConversion"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A2D56-0845-3244-9F8E-018EE42D7B33}">
  <sheetPr codeName="Sheet15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A7D74-FB74-C947-9B56-DE93D57EB556}">
  <sheetPr codeName="Sheet156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5A768-332E-1249-84B8-8B5003811C68}">
  <sheetPr codeName="Sheet15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54705-0A27-CF4A-A7C4-BEA79F9363C0}">
  <sheetPr codeName="Sheet15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C2B61-A7BC-EA4C-8D26-9F14CDDAE98B}">
  <sheetPr codeName="Sheet159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DDCDD-3A51-6C47-9868-4BD21DC47960}">
  <sheetPr codeName="Sheet16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CAE4A-6EA1-5042-B831-D03787979815}">
  <sheetPr codeName="Sheet118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2C766677-2150-4D40-B5BA-57ABE7934E99}"/>
  </hyperlinks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0E6A2-0897-EE41-9028-588F4C3D855A}">
  <sheetPr codeName="Sheet162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820</v>
      </c>
    </row>
    <row r="2" spans="1:1" x14ac:dyDescent="0.3">
      <c r="A2" s="1" t="s">
        <v>827</v>
      </c>
    </row>
    <row r="3" spans="1:1" x14ac:dyDescent="0.3">
      <c r="A3" s="1" t="s">
        <v>834</v>
      </c>
    </row>
    <row r="4" spans="1:1" x14ac:dyDescent="0.3">
      <c r="A4" s="1" t="s">
        <v>841</v>
      </c>
    </row>
    <row r="5" spans="1:1" x14ac:dyDescent="0.3">
      <c r="A5" s="1" t="s">
        <v>848</v>
      </c>
    </row>
    <row r="6" spans="1:1" x14ac:dyDescent="0.3">
      <c r="A6" s="1" t="s">
        <v>855</v>
      </c>
    </row>
    <row r="7" spans="1:1" x14ac:dyDescent="0.3">
      <c r="A7" s="1" t="s">
        <v>862</v>
      </c>
    </row>
  </sheetData>
  <phoneticPr fontId="6" type="noConversion"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BE345-E163-3C46-8C69-99234BCDB16D}">
  <sheetPr codeName="Sheet163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A679F-55B3-914B-91F2-FFECB353CDD7}">
  <sheetPr codeName="Sheet164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9635-946A-7249-BE10-745B6356C566}">
  <sheetPr codeName="Sheet16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A7D01-270E-0D48-8CC6-13B344679455}">
  <sheetPr codeName="Sheet166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5B615-7263-C341-BDD0-19495DC0F93A}">
  <sheetPr codeName="Sheet16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B2F3-3A40-DF4A-89EA-41DED272D0A1}">
  <sheetPr codeName="Sheet16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F63F2-6A16-AF48-B0BA-32E9C7277B85}">
  <sheetPr codeName="Sheet119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0BCFDFF7-1BE9-2A40-81CC-ECEA1C49F211}"/>
  </hyperlinks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FDBB6-86A7-5242-B081-EE2329B42521}">
  <sheetPr codeName="Sheet169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821</v>
      </c>
    </row>
    <row r="2" spans="1:1" x14ac:dyDescent="0.3">
      <c r="A2" s="1" t="s">
        <v>828</v>
      </c>
    </row>
    <row r="3" spans="1:1" x14ac:dyDescent="0.3">
      <c r="A3" s="1" t="s">
        <v>835</v>
      </c>
    </row>
    <row r="4" spans="1:1" x14ac:dyDescent="0.3">
      <c r="A4" s="1" t="s">
        <v>842</v>
      </c>
    </row>
    <row r="5" spans="1:1" x14ac:dyDescent="0.3">
      <c r="A5" s="1" t="s">
        <v>849</v>
      </c>
    </row>
    <row r="6" spans="1:1" x14ac:dyDescent="0.3">
      <c r="A6" s="1" t="s">
        <v>856</v>
      </c>
    </row>
    <row r="7" spans="1:1" x14ac:dyDescent="0.3">
      <c r="A7" s="1" t="s">
        <v>863</v>
      </c>
    </row>
  </sheetData>
  <phoneticPr fontId="6" type="noConversion"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37EBC-CD81-A54F-814C-F36AA2C3310E}">
  <sheetPr codeName="Sheet17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7ED0B-09F9-FD44-A652-203A2FB0CD7D}">
  <sheetPr codeName="Sheet171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C69ED-E4AE-2E4D-AB29-7D1477BE77DA}">
  <sheetPr codeName="Sheet17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20197-034A-BE4A-8645-AFB568B62A86}">
  <sheetPr codeName="Sheet173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35CE4-FD7E-8E4A-8CED-84277E217677}">
  <sheetPr codeName="Sheet174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18108-D06B-3949-A92B-450C5B1573A4}">
  <sheetPr codeName="Sheet17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DC31F-3063-A74F-8E25-35EE25E3E661}">
  <sheetPr codeName="Sheet120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896DC8EB-1E6F-7241-A13D-63DA1E0DEFB9}"/>
  </hyperlinks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12264-96BB-7549-B667-7C4CE7D4D0F5}">
  <sheetPr codeName="Sheet176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822</v>
      </c>
    </row>
    <row r="2" spans="1:1" x14ac:dyDescent="0.3">
      <c r="A2" s="1" t="s">
        <v>829</v>
      </c>
    </row>
    <row r="3" spans="1:1" x14ac:dyDescent="0.3">
      <c r="A3" s="1" t="s">
        <v>836</v>
      </c>
    </row>
    <row r="4" spans="1:1" x14ac:dyDescent="0.3">
      <c r="A4" s="1" t="s">
        <v>843</v>
      </c>
    </row>
    <row r="5" spans="1:1" x14ac:dyDescent="0.3">
      <c r="A5" s="1" t="s">
        <v>850</v>
      </c>
    </row>
    <row r="6" spans="1:1" x14ac:dyDescent="0.3">
      <c r="A6" s="1" t="s">
        <v>857</v>
      </c>
    </row>
    <row r="7" spans="1:1" x14ac:dyDescent="0.3">
      <c r="A7" s="1" t="s">
        <v>864</v>
      </c>
    </row>
  </sheetData>
  <phoneticPr fontId="6" type="noConversion"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B2E36-514A-8C4F-AA52-064F0F468AD4}">
  <sheetPr codeName="Sheet17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2C86-C73A-574A-9C18-E829267C305F}">
  <sheetPr codeName="Sheet17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F0D14-F345-D34D-AD82-83CD1304C0DF}">
  <sheetPr codeName="Sheet179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2695A-CF76-974A-BBCA-8CE660687C9E}">
  <sheetPr codeName="Sheet18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53ADA-E065-1D49-B660-FD3975543C0D}">
  <sheetPr codeName="Sheet181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C99F0-5F82-2348-9224-A3B4ED893CF2}">
  <sheetPr codeName="Sheet18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B6908-D88F-8B42-AA35-C24B415DDC4A}">
  <sheetPr codeName="Sheet121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506FA639-6179-6D46-A99C-5F2EC4DD2CC2}"/>
  </hyperlinks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49F0C-5206-E34B-9E34-4A748C7437A6}">
  <sheetPr codeName="Sheet184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823</v>
      </c>
    </row>
    <row r="2" spans="1:1" x14ac:dyDescent="0.3">
      <c r="A2" s="1" t="s">
        <v>830</v>
      </c>
    </row>
    <row r="3" spans="1:1" x14ac:dyDescent="0.3">
      <c r="A3" s="1" t="s">
        <v>837</v>
      </c>
    </row>
    <row r="4" spans="1:1" x14ac:dyDescent="0.3">
      <c r="A4" s="1" t="s">
        <v>844</v>
      </c>
    </row>
    <row r="5" spans="1:1" x14ac:dyDescent="0.3">
      <c r="A5" s="1" t="s">
        <v>851</v>
      </c>
    </row>
    <row r="6" spans="1:1" x14ac:dyDescent="0.3">
      <c r="A6" s="1" t="s">
        <v>858</v>
      </c>
    </row>
    <row r="7" spans="1:1" x14ac:dyDescent="0.3">
      <c r="A7" s="1" t="s">
        <v>865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C0AE1-2455-7645-9136-98DE245D77C3}">
  <sheetPr codeName="Sheet18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B15FA-C645-1345-82A2-E6528AA772BE}">
  <sheetPr codeName="Sheet186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9470C-55F4-CA40-AA8C-5FE5B1EE95D5}">
  <sheetPr codeName="Sheet18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BC9A5-E545-9948-853B-18CB48774C7D}">
  <sheetPr codeName="Sheet18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47454-1D1B-3640-B09A-6204E30E4E26}">
  <sheetPr codeName="Sheet189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86E55-9C9B-FF40-BD9C-042C5DD984EA}">
  <sheetPr codeName="Sheet19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3CA28-BD89-2849-AC8F-3007372E446A}">
  <sheetPr codeName="Sheet122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B38EE61D-83ED-804D-A4EB-C2417441A6E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68</vt:i4>
      </vt:variant>
    </vt:vector>
  </HeadingPairs>
  <TitlesOfParts>
    <vt:vector size="76" baseType="lpstr">
      <vt:lpstr>QRM</vt:lpstr>
      <vt:lpstr>Regression</vt:lpstr>
      <vt:lpstr>Classification</vt:lpstr>
      <vt:lpstr>Diagnostics</vt:lpstr>
      <vt:lpstr>Options</vt:lpstr>
      <vt:lpstr>SpecialTopics</vt:lpstr>
      <vt:lpstr>Rates</vt:lpstr>
      <vt:lpstr>HW</vt:lpstr>
      <vt:lpstr>Spread2PD!Bond_Value</vt:lpstr>
      <vt:lpstr>class</vt:lpstr>
      <vt:lpstr>Spread2PD!CouponPmt</vt:lpstr>
      <vt:lpstr>Forwards_Example!couponrate</vt:lpstr>
      <vt:lpstr>Spread2PD!CouponRate</vt:lpstr>
      <vt:lpstr>couponrate</vt:lpstr>
      <vt:lpstr>cty</vt:lpstr>
      <vt:lpstr>cyl</vt:lpstr>
      <vt:lpstr>O_BOPM3!d</vt:lpstr>
      <vt:lpstr>O_BOPM4!d</vt:lpstr>
      <vt:lpstr>displ</vt:lpstr>
      <vt:lpstr>drv</vt:lpstr>
      <vt:lpstr>Spread2PD!Eloss</vt:lpstr>
      <vt:lpstr>Forwards_Example!face</vt:lpstr>
      <vt:lpstr>Spread2PD!Face</vt:lpstr>
      <vt:lpstr>face</vt:lpstr>
      <vt:lpstr>fl</vt:lpstr>
      <vt:lpstr>Spread2PD!Frequency</vt:lpstr>
      <vt:lpstr>hwy</vt:lpstr>
      <vt:lpstr>KNN_K!k</vt:lpstr>
      <vt:lpstr>k</vt:lpstr>
      <vt:lpstr>Spread2PD!Loss</vt:lpstr>
      <vt:lpstr>Spread2PD!lossAmount</vt:lpstr>
      <vt:lpstr>Forwards_Example!m</vt:lpstr>
      <vt:lpstr>m</vt:lpstr>
      <vt:lpstr>manufacturer</vt:lpstr>
      <vt:lpstr>model</vt:lpstr>
      <vt:lpstr>O_BOPM3!n</vt:lpstr>
      <vt:lpstr>O_BOPM4!n</vt:lpstr>
      <vt:lpstr>Spread2PD!n</vt:lpstr>
      <vt:lpstr>Swaps_wNotionalExchange!Notional</vt:lpstr>
      <vt:lpstr>Notional</vt:lpstr>
      <vt:lpstr>O_BOPM3!p</vt:lpstr>
      <vt:lpstr>O_BOPM4!p</vt:lpstr>
      <vt:lpstr>p</vt:lpstr>
      <vt:lpstr>Spread2PD!Period</vt:lpstr>
      <vt:lpstr>Spread2PD!pmt</vt:lpstr>
      <vt:lpstr>Spread2PD!pv</vt:lpstr>
      <vt:lpstr>Spread2PD!pv_rf</vt:lpstr>
      <vt:lpstr>Spread2PD!pv_rf_</vt:lpstr>
      <vt:lpstr>Spread2PD!pv_rf_pmt</vt:lpstr>
      <vt:lpstr>O_BOPM3!r_</vt:lpstr>
      <vt:lpstr>O_BOPM4!r_</vt:lpstr>
      <vt:lpstr>Swaps_wNotionalExchange!Rates</vt:lpstr>
      <vt:lpstr>Rates</vt:lpstr>
      <vt:lpstr>Spread2PD!Recovery</vt:lpstr>
      <vt:lpstr>O_BOPM4!s</vt:lpstr>
      <vt:lpstr>O_BOPM3!S0</vt:lpstr>
      <vt:lpstr>O_BOPM4!S0</vt:lpstr>
      <vt:lpstr>Forwards_Example!shocker</vt:lpstr>
      <vt:lpstr>shocker</vt:lpstr>
      <vt:lpstr>O_BOPM3!T</vt:lpstr>
      <vt:lpstr>O_BOPM4!T</vt:lpstr>
      <vt:lpstr>Swaps_wNotionalExchange!t</vt:lpstr>
      <vt:lpstr>t</vt:lpstr>
      <vt:lpstr>Swaps_wNotionalExchange!Tenors</vt:lpstr>
      <vt:lpstr>Tenors</vt:lpstr>
      <vt:lpstr>Spread2PD!Time_</vt:lpstr>
      <vt:lpstr>Spread2PD!TimeR</vt:lpstr>
      <vt:lpstr>trans</vt:lpstr>
      <vt:lpstr>O_BOPM3!u</vt:lpstr>
      <vt:lpstr>O_BOPM4!u</vt:lpstr>
      <vt:lpstr>Spread2PD!value_rf_</vt:lpstr>
      <vt:lpstr>O_BOPM3!X</vt:lpstr>
      <vt:lpstr>O_BOPM4!X</vt:lpstr>
      <vt:lpstr>year</vt:lpstr>
      <vt:lpstr>Spread2PD!YTM</vt:lpstr>
      <vt:lpstr>Spread2PD!YTM_rf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2024-05-30T23:46:01Z</dcterms:modified>
</cp:coreProperties>
</file>