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3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4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2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3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21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0.xml" ContentType="application/vnd.openxmlformats-officedocument.drawing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QRM/Dev/tmp/"/>
    </mc:Choice>
  </mc:AlternateContent>
  <xr:revisionPtr revIDLastSave="0" documentId="13_ncr:1_{90478B70-A2F9-6848-9122-FD3CBDC4DE76}" xr6:coauthVersionLast="47" xr6:coauthVersionMax="47" xr10:uidLastSave="{00000000-0000-0000-0000-000000000000}"/>
  <bookViews>
    <workbookView xWindow="-11540" yWindow="-21600" windowWidth="51200" windowHeight="21600" xr2:uid="{2528C2F6-2D91-5941-BA0A-8E362C5A735B}"/>
  </bookViews>
  <sheets>
    <sheet name="QRM" sheetId="101" r:id="rId1"/>
    <sheet name="Regression" sheetId="105" r:id="rId2"/>
    <sheet name="R1_MLE" sheetId="82" state="veryHidden" r:id="rId3"/>
    <sheet name="MLE_Ex1" sheetId="83" state="veryHidden" r:id="rId4"/>
    <sheet name="MLE_Ex2" sheetId="84" state="veryHidden" r:id="rId5"/>
    <sheet name="MLE_Tools" sheetId="85" state="veryHidden" r:id="rId6"/>
    <sheet name="MLE_Demo" sheetId="86" state="veryHidden" r:id="rId7"/>
    <sheet name="MLE_Formalism" sheetId="87" state="veryHidden" r:id="rId8"/>
    <sheet name="MLE_Note" sheetId="88" state="veryHidden" r:id="rId9"/>
    <sheet name="R2_Test" sheetId="35" state="veryHidden" r:id="rId10"/>
    <sheet name="SetUp" sheetId="12" state="veryHidden" r:id="rId11"/>
    <sheet name="Linearity" sheetId="8" state="veryHidden" r:id="rId12"/>
    <sheet name="NormalErrors" sheetId="68" state="veryHidden" r:id="rId13"/>
    <sheet name="ConstantVariance" sheetId="9" state="veryHidden" r:id="rId14"/>
    <sheet name="Leverage" sheetId="10" state="veryHidden" r:id="rId15"/>
    <sheet name="CooksDistance" sheetId="69" state="veryHidden" r:id="rId16"/>
    <sheet name="IndependentErrors" sheetId="11" state="veryHidden" r:id="rId17"/>
    <sheet name="DurbinWatson" sheetId="16" state="veryHidden" r:id="rId18"/>
    <sheet name="R2_AIC" sheetId="64" state="veryHidden" r:id="rId19"/>
    <sheet name="MLR_Step" sheetId="51" state="veryHidden" r:id="rId20"/>
    <sheet name="Data" sheetId="53" state="veryHidden" r:id="rId21"/>
    <sheet name="AIC_0" sheetId="62" state="veryHidden" r:id="rId22"/>
    <sheet name="AIC_1" sheetId="63" state="veryHidden" r:id="rId23"/>
    <sheet name="R3_OOS" sheetId="36" state="veryHidden" r:id="rId24"/>
    <sheet name="Setup_" sheetId="39" state="veryHidden" r:id="rId25"/>
    <sheet name="Explore" sheetId="40" state="veryHidden" r:id="rId26"/>
    <sheet name="Tools" sheetId="41" state="veryHidden" r:id="rId27"/>
    <sheet name="LM_InAndOut" sheetId="42" state="veryHidden" r:id="rId28"/>
    <sheet name="Optim_InAndOut" sheetId="43" state="veryHidden" r:id="rId29"/>
    <sheet name="Optim_Shrinkage" sheetId="44" state="veryHidden" r:id="rId30"/>
    <sheet name="Optim_LSearch" sheetId="81" state="veryHidden" r:id="rId31"/>
    <sheet name="R4_Regularization" sheetId="264" state="veryHidden" r:id="rId32"/>
    <sheet name="R5_LogReg" sheetId="265" state="veryHidden" r:id="rId33"/>
    <sheet name="Concept" sheetId="266" state="veryHidden" r:id="rId34"/>
    <sheet name="Iris_Data" sheetId="267" state="veryHidden" r:id="rId35"/>
    <sheet name="Iris_Fit" sheetId="268" state="veryHidden" r:id="rId36"/>
    <sheet name="Iris_Forecast_OOS" sheetId="269" state="veryHidden" r:id="rId37"/>
    <sheet name="R_Code" sheetId="270" state="veryHidden" r:id="rId38"/>
    <sheet name="Classification" sheetId="120" r:id="rId39"/>
    <sheet name="C1_KNN" sheetId="34" state="veryHidden" r:id="rId40"/>
    <sheet name="KNN_Data" sheetId="45" state="veryHidden" r:id="rId41"/>
    <sheet name="KNN_XNew" sheetId="46" state="veryHidden" r:id="rId42"/>
    <sheet name="KNN_Distance" sheetId="47" state="veryHidden" r:id="rId43"/>
    <sheet name="KNN_Nearest" sheetId="48" state="veryHidden" r:id="rId44"/>
    <sheet name="KNN_K" sheetId="49" state="veryHidden" r:id="rId45"/>
    <sheet name="KNN_Vote" sheetId="50" state="veryHidden" r:id="rId46"/>
    <sheet name="KNN_RCode" sheetId="72" state="veryHidden" r:id="rId47"/>
    <sheet name="C2_Kmeans" sheetId="121" state="veryHidden" r:id="rId48"/>
    <sheet name="Kmeans" sheetId="271" state="veryHidden" r:id="rId49"/>
    <sheet name="Excel_Demo" sheetId="272" state="veryHidden" r:id="rId50"/>
    <sheet name="Diagnostics" sheetId="104" r:id="rId51"/>
    <sheet name="D1_Sensitivity" sheetId="103" state="veryHidden" r:id="rId52"/>
    <sheet name="D2_Specificity" sheetId="80" state="veryHidden" r:id="rId53"/>
    <sheet name="D3_ROCC" sheetId="116" state="veryHidden" r:id="rId54"/>
    <sheet name="PPF_0" sheetId="106" state="veryHidden" r:id="rId55"/>
    <sheet name="PPF_1" sheetId="107" state="veryHidden" r:id="rId56"/>
    <sheet name="ROC_Curve" sheetId="108" state="veryHidden" r:id="rId57"/>
    <sheet name="ROC_Generator" sheetId="109" state="veryHidden" r:id="rId58"/>
    <sheet name="Options" sheetId="113" r:id="rId59"/>
    <sheet name="O1_BlackScholes" sheetId="89" state="veryHidden" r:id="rId60"/>
    <sheet name="BS_Intuition" sheetId="90" state="veryHidden" r:id="rId61"/>
    <sheet name="O_Greeks" sheetId="91" state="veryHidden" r:id="rId62"/>
    <sheet name="O_GreeksBehavior" sheetId="92" state="veryHidden" r:id="rId63"/>
    <sheet name="TaylorCalc" sheetId="93" state="veryHidden" r:id="rId64"/>
    <sheet name="O2_DeltaHedging" sheetId="119" state="veryHidden" r:id="rId65"/>
    <sheet name="GammaDeltaHedge" sheetId="140" state="veryHidden" r:id="rId66"/>
    <sheet name="O3_Greeks" sheetId="142" state="veryHidden" r:id="rId67"/>
    <sheet name="O_Intro" sheetId="143" state="veryHidden" r:id="rId68"/>
    <sheet name="O_Uses" sheetId="144" state="veryHidden" r:id="rId69"/>
    <sheet name="O_Greeks_" sheetId="145" state="veryHidden" r:id="rId70"/>
    <sheet name="O_RiskNeutrality1" sheetId="146" state="veryHidden" r:id="rId71"/>
    <sheet name="O_RiskNeutrality2" sheetId="147" state="veryHidden" r:id="rId72"/>
    <sheet name="O4_BOPM" sheetId="148" state="veryHidden" r:id="rId73"/>
    <sheet name="O_BOPM1" sheetId="149" state="veryHidden" r:id="rId74"/>
    <sheet name="O_BOPM2" sheetId="150" state="veryHidden" r:id="rId75"/>
    <sheet name="O_BOPM3" sheetId="151" state="veryHidden" r:id="rId76"/>
    <sheet name="O_BlackScholes" sheetId="152" state="veryHidden" r:id="rId77"/>
    <sheet name="O_BOPM4" sheetId="153" state="veryHidden" r:id="rId78"/>
    <sheet name="SpecialTopics" sheetId="115" r:id="rId79"/>
    <sheet name="S1_CCR" sheetId="94" state="veryHidden" r:id="rId80"/>
    <sheet name="CVA_1" sheetId="95" state="veryHidden" r:id="rId81"/>
    <sheet name="CVA_2" sheetId="96" state="veryHidden" r:id="rId82"/>
    <sheet name="DVA_1" sheetId="97" state="veryHidden" r:id="rId83"/>
    <sheet name="ELoss" sheetId="98" state="veryHidden" r:id="rId84"/>
    <sheet name="Spread2PD" sheetId="99" state="veryHidden" r:id="rId85"/>
    <sheet name="Backtest" sheetId="100" state="veryHidden" r:id="rId86"/>
    <sheet name="S2_QQPlot" sheetId="118" state="veryHidden" r:id="rId87"/>
    <sheet name="DistributionTesting" sheetId="137" state="veryHidden" r:id="rId88"/>
    <sheet name="QQPlots" sheetId="139" state="veryHidden" r:id="rId89"/>
    <sheet name="S3_Backtest" sheetId="138" state="veryHidden" r:id="rId90"/>
    <sheet name="Backtesting" sheetId="162" state="veryHidden" r:id="rId91"/>
    <sheet name="Rates" sheetId="154" r:id="rId92"/>
    <sheet name="Forwards" sheetId="155" state="veryHidden" r:id="rId93"/>
    <sheet name="Forwards_Intro" sheetId="156" state="veryHidden" r:id="rId94"/>
    <sheet name="Forwards_Example" sheetId="157" state="veryHidden" r:id="rId95"/>
    <sheet name="Swaps" sheetId="158" state="veryHidden" r:id="rId96"/>
    <sheet name="Swaps_Intro" sheetId="159" state="veryHidden" r:id="rId97"/>
    <sheet name="Swaps_wNotionalExchange" sheetId="160" state="veryHidden" r:id="rId98"/>
    <sheet name="Swap2Forward_Example" sheetId="161" state="veryHidden" r:id="rId99"/>
    <sheet name="HW" sheetId="122" r:id="rId100"/>
    <sheet name="HW1" sheetId="123" state="veryHidden" r:id="rId101"/>
    <sheet name="Q_Regression1" sheetId="126" state="veryHidden" r:id="rId102"/>
    <sheet name="Q_Classification1" sheetId="127" state="veryHidden" r:id="rId103"/>
    <sheet name="Q_Diagnostics1" sheetId="131" state="veryHidden" r:id="rId104"/>
    <sheet name="Q_Options1" sheetId="128" state="veryHidden" r:id="rId105"/>
    <sheet name="Q_SpecialTopics1" sheetId="129" state="veryHidden" r:id="rId106"/>
    <sheet name="Q_TimeSeries1" sheetId="130" state="veryHidden" r:id="rId107"/>
    <sheet name="PreWork4NextClass1" sheetId="27" state="veryHidden" r:id="rId108"/>
    <sheet name="HW2" sheetId="124" state="veryHidden" r:id="rId109"/>
    <sheet name="Q_Regression2" sheetId="76" state="veryHidden" r:id="rId110"/>
    <sheet name="Q_Diagnostics2" sheetId="31" state="veryHidden" r:id="rId111"/>
    <sheet name="Q_Classification2" sheetId="25" state="veryHidden" r:id="rId112"/>
    <sheet name="Q_Options2" sheetId="133" state="veryHidden" r:id="rId113"/>
    <sheet name="Q_SpecialTopics2" sheetId="134" state="veryHidden" r:id="rId114"/>
    <sheet name="Q_TimeSeries2" sheetId="135" state="veryHidden" r:id="rId115"/>
    <sheet name="PreWork4NextClass2" sheetId="136" state="veryHidden" r:id="rId116"/>
    <sheet name="HW3" sheetId="125" state="veryHidden" r:id="rId117"/>
    <sheet name="Q_Regression3" sheetId="33" state="veryHidden" r:id="rId118"/>
    <sheet name="Q_Classification3" sheetId="260" state="veryHidden" r:id="rId119"/>
    <sheet name="Q_Diagnostics3" sheetId="112" state="veryHidden" r:id="rId120"/>
    <sheet name="Q_Options3" sheetId="263" state="veryHidden" r:id="rId121"/>
    <sheet name="Q_SpecialTopics3" sheetId="261" state="veryHidden" r:id="rId122"/>
    <sheet name="Q_TimeSeries3" sheetId="166" state="veryHidden" r:id="rId123"/>
    <sheet name="PreWork4NextClass3" sheetId="165" state="veryHidden" r:id="rId124"/>
    <sheet name="HW4" sheetId="164" state="veryHidden" r:id="rId125"/>
    <sheet name="Q_Regression4" sheetId="253" state="veryHidden" r:id="rId126"/>
    <sheet name="Q_Classification4" sheetId="254" state="veryHidden" r:id="rId127"/>
    <sheet name="Q_Diagnostics4" sheetId="255" state="veryHidden" r:id="rId128"/>
    <sheet name="Q_Options4" sheetId="256" state="veryHidden" r:id="rId129"/>
    <sheet name="Q_SpecialTopics4" sheetId="257" state="veryHidden" r:id="rId130"/>
    <sheet name="Q_TimeSeries4" sheetId="258" state="veryHidden" r:id="rId131"/>
    <sheet name="PreWork4NextClass4" sheetId="259" state="veryHidden" r:id="rId132"/>
    <sheet name="HW5" sheetId="172" state="veryHidden" r:id="rId133"/>
    <sheet name="Q_Regression5" sheetId="173" state="veryHidden" r:id="rId134"/>
    <sheet name="Q_Classification5" sheetId="167" state="veryHidden" r:id="rId135"/>
    <sheet name="Q_Diagnostics5" sheetId="169" state="veryHidden" r:id="rId136"/>
    <sheet name="Q_Options5" sheetId="170" state="veryHidden" r:id="rId137"/>
    <sheet name="Q_SpecialTopics5" sheetId="171" state="veryHidden" r:id="rId138"/>
    <sheet name="Q_TimeSeries5" sheetId="168" state="veryHidden" r:id="rId139"/>
    <sheet name="PreWork4NextClass5" sheetId="174" state="veryHidden" r:id="rId140"/>
    <sheet name="HW6" sheetId="175" state="veryHidden" r:id="rId141"/>
    <sheet name="Q_Regression6" sheetId="176" state="veryHidden" r:id="rId142"/>
    <sheet name="Q_TimeSeries6" sheetId="177" state="veryHidden" r:id="rId143"/>
    <sheet name="Q_Classification6" sheetId="178" state="veryHidden" r:id="rId144"/>
    <sheet name="Q_Diagnostics6" sheetId="179" state="veryHidden" r:id="rId145"/>
    <sheet name="Q_Options6" sheetId="180" state="veryHidden" r:id="rId146"/>
    <sheet name="Q_SpecialTopics6" sheetId="181" state="veryHidden" r:id="rId147"/>
    <sheet name="PreWork4NextClass6" sheetId="182" state="veryHidden" r:id="rId148"/>
    <sheet name="HW7" sheetId="183" state="veryHidden" r:id="rId149"/>
    <sheet name="Q_Regression7" sheetId="184" state="veryHidden" r:id="rId150"/>
    <sheet name="Q_TimeSeries7" sheetId="185" state="veryHidden" r:id="rId151"/>
    <sheet name="Q_Classification7" sheetId="186" state="veryHidden" r:id="rId152"/>
    <sheet name="Q_Diagnostics7" sheetId="187" state="veryHidden" r:id="rId153"/>
    <sheet name="Q_Options7" sheetId="188" state="veryHidden" r:id="rId154"/>
    <sheet name="Q_SpecialTopics7" sheetId="189" state="veryHidden" r:id="rId155"/>
    <sheet name="PreWork4NextClass7" sheetId="190" state="veryHidden" r:id="rId156"/>
    <sheet name="HW8" sheetId="192" state="veryHidden" r:id="rId157"/>
    <sheet name="Q_Regression8" sheetId="193" state="veryHidden" r:id="rId158"/>
    <sheet name="Q_TimeSeries8" sheetId="194" state="veryHidden" r:id="rId159"/>
    <sheet name="Q_Classification8" sheetId="195" state="veryHidden" r:id="rId160"/>
    <sheet name="Q_Diagnostics8" sheetId="196" state="veryHidden" r:id="rId161"/>
    <sheet name="Q_Options8" sheetId="197" state="veryHidden" r:id="rId162"/>
    <sheet name="Q_SpecialTopics8" sheetId="198" state="veryHidden" r:id="rId163"/>
    <sheet name="PreWork4NextClass8" sheetId="199" state="veryHidden" r:id="rId164"/>
    <sheet name="HW9" sheetId="200" state="veryHidden" r:id="rId165"/>
    <sheet name="Q_Regression9" sheetId="201" state="veryHidden" r:id="rId166"/>
    <sheet name="Q_TimeSeries9" sheetId="202" state="veryHidden" r:id="rId167"/>
    <sheet name="Q_Classification9" sheetId="203" state="veryHidden" r:id="rId168"/>
    <sheet name="Q_Diagnostics9" sheetId="204" state="veryHidden" r:id="rId169"/>
    <sheet name="Q_Options9" sheetId="205" state="veryHidden" r:id="rId170"/>
    <sheet name="Q_SpecialTopics9" sheetId="206" state="veryHidden" r:id="rId171"/>
    <sheet name="PreWork4NextClass9" sheetId="207" state="veryHidden" r:id="rId172"/>
    <sheet name="HW10" sheetId="209" state="veryHidden" r:id="rId173"/>
    <sheet name="Q_Regression10" sheetId="210" state="veryHidden" r:id="rId174"/>
    <sheet name="Q_TimeSeries10" sheetId="211" state="veryHidden" r:id="rId175"/>
    <sheet name="Q_Classification10" sheetId="212" state="veryHidden" r:id="rId176"/>
    <sheet name="Q_Diagnostics10" sheetId="213" state="veryHidden" r:id="rId177"/>
    <sheet name="Q_Options10" sheetId="214" state="veryHidden" r:id="rId178"/>
    <sheet name="Q_SpecialTopics10" sheetId="215" state="veryHidden" r:id="rId179"/>
    <sheet name="PreWork4NextClass10" sheetId="216" state="veryHidden" r:id="rId180"/>
    <sheet name="HW11" sheetId="217" state="veryHidden" r:id="rId181"/>
    <sheet name="Q_Regression11" sheetId="218" state="veryHidden" r:id="rId182"/>
    <sheet name="Q_TimeSeries11" sheetId="219" state="veryHidden" r:id="rId183"/>
    <sheet name="Q_Classification11" sheetId="220" state="veryHidden" r:id="rId184"/>
    <sheet name="Q_Diagnostics11" sheetId="221" state="veryHidden" r:id="rId185"/>
    <sheet name="Q_Options11" sheetId="222" state="veryHidden" r:id="rId186"/>
    <sheet name="Q_SpecialTopics11" sheetId="223" state="veryHidden" r:id="rId187"/>
    <sheet name="PreWork4NextClass11" sheetId="224" state="veryHidden" r:id="rId188"/>
    <sheet name="HW12" sheetId="225" state="veryHidden" r:id="rId189"/>
    <sheet name="Q_Regression12" sheetId="226" state="veryHidden" r:id="rId190"/>
    <sheet name="Q_TimeSeries12" sheetId="227" state="veryHidden" r:id="rId191"/>
    <sheet name="Q_Classification12" sheetId="228" state="veryHidden" r:id="rId192"/>
    <sheet name="Q_Diagnostics12" sheetId="229" state="veryHidden" r:id="rId193"/>
    <sheet name="Q_Options12" sheetId="230" state="veryHidden" r:id="rId194"/>
    <sheet name="Q_SpecialTopics12" sheetId="231" state="veryHidden" r:id="rId195"/>
    <sheet name="PreWork4NextClass12" sheetId="232" state="veryHidden" r:id="rId196"/>
    <sheet name="HW13" sheetId="234" state="veryHidden" r:id="rId197"/>
    <sheet name="Q_Regression13" sheetId="235" state="veryHidden" r:id="rId198"/>
    <sheet name="Q_TimeSeries13" sheetId="236" state="veryHidden" r:id="rId199"/>
    <sheet name="Q_Classification13" sheetId="237" state="veryHidden" r:id="rId200"/>
    <sheet name="Q_Diagnostics13" sheetId="238" state="veryHidden" r:id="rId201"/>
    <sheet name="Q_Options13" sheetId="239" state="veryHidden" r:id="rId202"/>
    <sheet name="Q_SpecialTopics13" sheetId="240" state="veryHidden" r:id="rId203"/>
    <sheet name="PreWork4NextClass13" sheetId="241" state="veryHidden" r:id="rId204"/>
  </sheets>
  <externalReferences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</externalReferences>
  <definedNames>
    <definedName name="_2_13_2017" localSheetId="85">#REF!</definedName>
    <definedName name="_2_15_2017" localSheetId="60">#REF!</definedName>
    <definedName name="_2_15_2017" localSheetId="63">#REF!</definedName>
    <definedName name="_2_7_2017" localSheetId="85">#REF!</definedName>
    <definedName name="_2_8_2017" localSheetId="85">#REF!</definedName>
    <definedName name="_2_9_2017" localSheetId="85">#REF!</definedName>
    <definedName name="_r2" localSheetId="51">#REF!</definedName>
    <definedName name="_r2">#REF!</definedName>
    <definedName name="_R2_orig">[1]RSquareAdj!$C$6</definedName>
    <definedName name="A" localSheetId="85">#REF!</definedName>
    <definedName name="a" localSheetId="60">#REF!</definedName>
    <definedName name="A" localSheetId="51">#REF!</definedName>
    <definedName name="a" localSheetId="63">#REF!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 localSheetId="60">#REF!</definedName>
    <definedName name="AccrualPMT" localSheetId="83">#REF!</definedName>
    <definedName name="AccrualPMT" localSheetId="84">#REF!</definedName>
    <definedName name="AccrualPMT" localSheetId="63">#REF!</definedName>
    <definedName name="AccrualPMT">[4]CDS!$I$21:$I$25</definedName>
    <definedName name="ad" localSheetId="60">#REF!</definedName>
    <definedName name="ad" localSheetId="63">#REF!</definedName>
    <definedName name="alan" localSheetId="60">#REF!</definedName>
    <definedName name="alan" localSheetId="63">#REF!</definedName>
    <definedName name="alan">[5]Excel!$C$10</definedName>
    <definedName name="alpha" localSheetId="60">#REF!</definedName>
    <definedName name="alpha" localSheetId="63">#REF!</definedName>
    <definedName name="alpha">[6]Liquidity_VaR!$G$28</definedName>
    <definedName name="B" localSheetId="85">#REF!</definedName>
    <definedName name="b" localSheetId="60">#REF!</definedName>
    <definedName name="B" localSheetId="51">#REF!</definedName>
    <definedName name="b" localSheetId="8">#REF!</definedName>
    <definedName name="b" localSheetId="63">#REF!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51">#REF!</definedName>
    <definedName name="b0">#REF!</definedName>
    <definedName name="b1_" localSheetId="85">#REF!</definedName>
    <definedName name="b1_" localSheetId="51">#REF!</definedName>
    <definedName name="b1_">#REF!</definedName>
    <definedName name="b2_">#REF!</definedName>
    <definedName name="beta" localSheetId="51">#REF!</definedName>
    <definedName name="beta">#REF!</definedName>
    <definedName name="beta_0">[1]QualityOfFit!$C$1</definedName>
    <definedName name="beta0">[1]ExcelOutput!$C$1</definedName>
    <definedName name="beta1" localSheetId="51">#REF!</definedName>
    <definedName name="beta1">#REF!</definedName>
    <definedName name="beta2" localSheetId="51">#REF!</definedName>
    <definedName name="beta2">#REF!</definedName>
    <definedName name="bid" localSheetId="60">#REF!</definedName>
    <definedName name="bid" localSheetId="63">#REF!</definedName>
    <definedName name="bid">[6]Liquidity_VaR!$C$7:$C$23</definedName>
    <definedName name="Bins" localSheetId="60">#REF!</definedName>
    <definedName name="Bins" localSheetId="51">#REF!</definedName>
    <definedName name="Bins" localSheetId="63">#REF!</definedName>
    <definedName name="Bins">#REF!</definedName>
    <definedName name="Bond_Value" localSheetId="85">#REF!</definedName>
    <definedName name="Bond_Value" localSheetId="60">#REF!</definedName>
    <definedName name="Bond_Value" localSheetId="51">#REF!</definedName>
    <definedName name="Bond_Value" localSheetId="83">#REF!</definedName>
    <definedName name="Bond_Value" localSheetId="84">Spread2PD!$G$10:$G$19</definedName>
    <definedName name="Bond_Value" localSheetId="63">#REF!</definedName>
    <definedName name="Bond_Value">#REF!</definedName>
    <definedName name="Bond_Value_" localSheetId="85">#REF!</definedName>
    <definedName name="Bond_Value_" localSheetId="60">#REF!</definedName>
    <definedName name="Bond_Value_" localSheetId="51">#REF!</definedName>
    <definedName name="Bond_Value_" localSheetId="83">#REF!</definedName>
    <definedName name="Bond_Value_" localSheetId="84">#REF!</definedName>
    <definedName name="Bond_Value_" localSheetId="63">#REF!</definedName>
    <definedName name="Bond_Value_">#REF!</definedName>
    <definedName name="Bonds">#REF!</definedName>
    <definedName name="C_" localSheetId="60">#REF!</definedName>
    <definedName name="C_" localSheetId="63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>#REF!</definedName>
    <definedName name="Cd" localSheetId="85">#REF!</definedName>
    <definedName name="Cd" localSheetId="60">#REF!</definedName>
    <definedName name="Cd" localSheetId="51">#REF!</definedName>
    <definedName name="Cd" localSheetId="83">#REF!</definedName>
    <definedName name="Cd" localSheetId="75">O_BOPM3!#REF!</definedName>
    <definedName name="Cd" localSheetId="77">O_BOPM4!#REF!</definedName>
    <definedName name="Cd" localSheetId="84">#REF!</definedName>
    <definedName name="Cd" localSheetId="63">#REF!</definedName>
    <definedName name="Cd">[8]Options2!#REF!</definedName>
    <definedName name="Cd_" localSheetId="60">#REF!</definedName>
    <definedName name="Cd_" localSheetId="63">#REF!</definedName>
    <definedName name="Change" localSheetId="85">#REF!</definedName>
    <definedName name="Change" localSheetId="60">#REF!</definedName>
    <definedName name="Change" localSheetId="51">#REF!</definedName>
    <definedName name="Change" localSheetId="83">#REF!</definedName>
    <definedName name="Change" localSheetId="63">#REF!</definedName>
    <definedName name="Change">[5]VaR0!#REF!</definedName>
    <definedName name="change1" localSheetId="85">#REF!</definedName>
    <definedName name="change1" localSheetId="51">#REF!</definedName>
    <definedName name="change1">#REF!</definedName>
    <definedName name="change2" localSheetId="85">#REF!</definedName>
    <definedName name="change2" localSheetId="51">#REF!</definedName>
    <definedName name="change2">#REF!</definedName>
    <definedName name="change3" localSheetId="51">#REF!</definedName>
    <definedName name="change3">#REF!</definedName>
    <definedName name="change4">#REF!</definedName>
    <definedName name="change5">#REF!</definedName>
    <definedName name="CI" localSheetId="85">#REF!</definedName>
    <definedName name="CI" localSheetId="60">#REF!</definedName>
    <definedName name="CI" localSheetId="83">#REF!</definedName>
    <definedName name="CI" localSheetId="84">#REF!</definedName>
    <definedName name="CI" localSheetId="63">#REF!</definedName>
    <definedName name="CI">#REF!</definedName>
    <definedName name="CI_lo" localSheetId="85">#REF!</definedName>
    <definedName name="CI_lo" localSheetId="60">#REF!</definedName>
    <definedName name="CI_lo" localSheetId="83">#REF!</definedName>
    <definedName name="CI_lo" localSheetId="84">#REF!</definedName>
    <definedName name="CI_lo" localSheetId="63">#REF!</definedName>
    <definedName name="CI_lo">#REF!</definedName>
    <definedName name="class">Data!$K$2:$K$235</definedName>
    <definedName name="Coffee" localSheetId="85">#REF!</definedName>
    <definedName name="Coffee" localSheetId="51">#REF!</definedName>
    <definedName name="Coffee">#REF!</definedName>
    <definedName name="contracts" localSheetId="60">#REF!</definedName>
    <definedName name="contracts" localSheetId="63">#REF!</definedName>
    <definedName name="contracts">[7]OptionsHW!$C$26:$E$26</definedName>
    <definedName name="corrmat" localSheetId="60">#REF!</definedName>
    <definedName name="corrmat" localSheetId="51">#REF!</definedName>
    <definedName name="corrmat" localSheetId="63">#REF!</definedName>
    <definedName name="corrmat">[9]PortfolioVaRExample!$M$43:$Q$47</definedName>
    <definedName name="CouponPmt" localSheetId="60">#REF!</definedName>
    <definedName name="CouponPmt" localSheetId="51">#REF!</definedName>
    <definedName name="CouponPmt" localSheetId="83">#REF!</definedName>
    <definedName name="CouponPmt" localSheetId="84">Spread2PD!$C$15</definedName>
    <definedName name="CouponPmt" localSheetId="63">#REF!</definedName>
    <definedName name="CouponPmt">#REF!</definedName>
    <definedName name="couponrate" localSheetId="60">#REF!</definedName>
    <definedName name="couponRate" localSheetId="51">#REF!</definedName>
    <definedName name="CouponRate" localSheetId="83">#REF!</definedName>
    <definedName name="couponrate" localSheetId="94">Forwards_Example!$N$5</definedName>
    <definedName name="CouponRate" localSheetId="84">Spread2PD!$C$10</definedName>
    <definedName name="couponrate" localSheetId="63">#REF!</definedName>
    <definedName name="couponrate">Forwards_Intro!$N$5</definedName>
    <definedName name="couponrate_ctd" localSheetId="60">#REF!</definedName>
    <definedName name="couponrate_ctd" localSheetId="63">#REF!</definedName>
    <definedName name="covmat" localSheetId="60">#REF!</definedName>
    <definedName name="covmat" localSheetId="51">#REF!</definedName>
    <definedName name="covmat" localSheetId="63">#REF!</definedName>
    <definedName name="covmat">[10]VaR3!$D$43:$H$47</definedName>
    <definedName name="covmat_calc" localSheetId="60">#REF!</definedName>
    <definedName name="covmat_calc" localSheetId="51">#REF!</definedName>
    <definedName name="covmat_calc" localSheetId="63">#REF!</definedName>
    <definedName name="covmat_calc">[9]PortfolioVaRExample!$M$59:$Q$63</definedName>
    <definedName name="cty">Data!$H$2:$H$235</definedName>
    <definedName name="Cu" localSheetId="85">#REF!</definedName>
    <definedName name="Cu" localSheetId="60">#REF!</definedName>
    <definedName name="Cu" localSheetId="51">#REF!</definedName>
    <definedName name="Cu" localSheetId="83">#REF!</definedName>
    <definedName name="Cu" localSheetId="75">O_BOPM3!#REF!</definedName>
    <definedName name="Cu" localSheetId="77">O_BOPM4!#REF!</definedName>
    <definedName name="Cu" localSheetId="84">#REF!</definedName>
    <definedName name="Cu" localSheetId="63">#REF!</definedName>
    <definedName name="Cu">[8]Options2!#REF!</definedName>
    <definedName name="cyl">Data!$E$2:$E$235</definedName>
    <definedName name="cyl_Permute">#REF!</definedName>
    <definedName name="cyl_RandPermute">#REF!</definedName>
    <definedName name="d" localSheetId="60">#REF!</definedName>
    <definedName name="d" localSheetId="75">O_BOPM3!$C$7</definedName>
    <definedName name="d" localSheetId="77">O_BOPM4!$C$9</definedName>
    <definedName name="d" localSheetId="84">#REF!</definedName>
    <definedName name="d" localSheetId="63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85">#REF!</definedName>
    <definedName name="d1_" localSheetId="60">#REF!</definedName>
    <definedName name="d1_" localSheetId="51">#REF!</definedName>
    <definedName name="d1_" localSheetId="83">#REF!</definedName>
    <definedName name="d1_" localSheetId="84">#REF!</definedName>
    <definedName name="d1_" localSheetId="63">#REF!</definedName>
    <definedName name="d1_">#REF!</definedName>
    <definedName name="d2_" localSheetId="85">#REF!</definedName>
    <definedName name="d2_" localSheetId="60">#REF!</definedName>
    <definedName name="d2_" localSheetId="51">#REF!</definedName>
    <definedName name="d2_" localSheetId="83">#REF!</definedName>
    <definedName name="d2_" localSheetId="84">#REF!</definedName>
    <definedName name="d2_" localSheetId="63">#REF!</definedName>
    <definedName name="d2_">#REF!</definedName>
    <definedName name="data" localSheetId="85">#REF!</definedName>
    <definedName name="Data" localSheetId="60">#REF!</definedName>
    <definedName name="data" localSheetId="51">#REF!</definedName>
    <definedName name="Data" localSheetId="63">#REF!</definedName>
    <definedName name="data">#REF!</definedName>
    <definedName name="Denomination_F" localSheetId="60">#REF!</definedName>
    <definedName name="Denomination_F" localSheetId="63">#REF!</definedName>
    <definedName name="df" localSheetId="60">#REF!</definedName>
    <definedName name="df" localSheetId="51">#REF!</definedName>
    <definedName name="df" localSheetId="63">#REF!</definedName>
    <definedName name="df">#REF!</definedName>
    <definedName name="displ">Data!$C$2:$C$235</definedName>
    <definedName name="displ_Permute">#REF!</definedName>
    <definedName name="displ_RandPermute">#REF!</definedName>
    <definedName name="dmat">#REF!</definedName>
    <definedName name="dollar_rate" localSheetId="60">#REF!</definedName>
    <definedName name="dollar_rate" localSheetId="84">#REF!</definedName>
    <definedName name="dollar_rate" localSheetId="63">#REF!</definedName>
    <definedName name="dollar_rate">[11]FX_Intro!$C$67</definedName>
    <definedName name="drv">Data!$G$2:$G$235</definedName>
    <definedName name="Duration" localSheetId="60">#REF!</definedName>
    <definedName name="Duration" localSheetId="63">#REF!</definedName>
    <definedName name="Duration_ctd" localSheetId="60">#REF!</definedName>
    <definedName name="Duration_ctd" localSheetId="63">#REF!</definedName>
    <definedName name="e" localSheetId="85">#REF!</definedName>
    <definedName name="e" localSheetId="51">#REF!</definedName>
    <definedName name="e">#REF!</definedName>
    <definedName name="e_2" localSheetId="85">#REF!</definedName>
    <definedName name="e_2" localSheetId="51">#REF!</definedName>
    <definedName name="e_2">#REF!</definedName>
    <definedName name="Eloss" localSheetId="60">#REF!</definedName>
    <definedName name="Eloss" localSheetId="83">#REF!</definedName>
    <definedName name="Eloss" localSheetId="84">Spread2PD!$C$18</definedName>
    <definedName name="Eloss" localSheetId="63">#REF!</definedName>
    <definedName name="Eloss">[4]Spread2PD!$C$16</definedName>
    <definedName name="Epayoff" localSheetId="60">#REF!</definedName>
    <definedName name="Epayoff" localSheetId="83">#REF!</definedName>
    <definedName name="Epayoff" localSheetId="84">#REF!</definedName>
    <definedName name="Epayoff" localSheetId="63">#REF!</definedName>
    <definedName name="Epayoff">[4]CDS!$E$21:$E$25</definedName>
    <definedName name="ErrorFraction">[1]RSquareAdj!$C$7</definedName>
    <definedName name="F" localSheetId="60">#REF!</definedName>
    <definedName name="F" localSheetId="63">#REF!</definedName>
    <definedName name="F">[12]CentralLimitTheorem!$E$3</definedName>
    <definedName name="F_Draw" localSheetId="60">#REF!</definedName>
    <definedName name="F_Draw" localSheetId="63">#REF!</definedName>
    <definedName name="F_Draw">[12]FnS!$B$7:$B$106</definedName>
    <definedName name="F_Row" localSheetId="60">#REF!</definedName>
    <definedName name="F_Row" localSheetId="63">#REF!</definedName>
    <definedName name="F_Row">[12]CentralLimitTheorem!$E$5:$P$5</definedName>
    <definedName name="f_x">[3]ProductRule!$C$12</definedName>
    <definedName name="f_x_h">[3]ProductRule!$C$20</definedName>
    <definedName name="face" localSheetId="60">#REF!</definedName>
    <definedName name="face" localSheetId="51">#REF!</definedName>
    <definedName name="Face" localSheetId="83">#REF!</definedName>
    <definedName name="face" localSheetId="94">Forwards_Example!$N$4</definedName>
    <definedName name="Face" localSheetId="84">Spread2PD!$C$9</definedName>
    <definedName name="face" localSheetId="63">#REF!</definedName>
    <definedName name="face">Forwards_Intro!$N$4</definedName>
    <definedName name="fl">Data!$J$2:$J$235</definedName>
    <definedName name="forward_rate" localSheetId="60">#REF!</definedName>
    <definedName name="forward_rate" localSheetId="84">#REF!</definedName>
    <definedName name="forward_rate" localSheetId="63">#REF!</definedName>
    <definedName name="forward_rate">[11]FX_Intro!$C$68</definedName>
    <definedName name="Frequency" localSheetId="85">#REF!</definedName>
    <definedName name="Frequency" localSheetId="60">#REF!</definedName>
    <definedName name="Frequency" localSheetId="51">#REF!</definedName>
    <definedName name="Frequency" localSheetId="83">#REF!</definedName>
    <definedName name="Frequency" localSheetId="84">Spread2PD!$C$11</definedName>
    <definedName name="Frequency" localSheetId="63">#REF!</definedName>
    <definedName name="Frequency">#REF!</definedName>
    <definedName name="Futures" localSheetId="60">#REF!</definedName>
    <definedName name="Futures" localSheetId="63">#REF!</definedName>
    <definedName name="g_x">[3]ProductRule!$C$13</definedName>
    <definedName name="g_x_h">[3]ProductRule!$D$20</definedName>
    <definedName name="h">[3]ProductRule!$C$15</definedName>
    <definedName name="hazard" localSheetId="60">#REF!</definedName>
    <definedName name="hazard" localSheetId="83">#REF!</definedName>
    <definedName name="hazard" localSheetId="84">#REF!</definedName>
    <definedName name="hazard" localSheetId="63">#REF!</definedName>
    <definedName name="hazard">[4]CDS!$B$7:$B$7</definedName>
    <definedName name="Heights" localSheetId="51">#REF!</definedName>
    <definedName name="Heights">[13]Calcs_Mean2!$C$10:$C$109</definedName>
    <definedName name="Heights1" localSheetId="51">#REF!</definedName>
    <definedName name="Heights1">[13]Calcs_MeanDiff!$C$10:$C$109</definedName>
    <definedName name="Heights2" localSheetId="51">#REF!</definedName>
    <definedName name="Heights2">[13]Calcs_MeanDiff!$D$10:$D$109</definedName>
    <definedName name="hwy">Data!$I$2:$I$235</definedName>
    <definedName name="hwy_Permute">#REF!</definedName>
    <definedName name="hwy_RandPermute">#REF!</definedName>
    <definedName name="i">[14]CubicSpline3!$AA$8:$AA$38</definedName>
    <definedName name="i_1">[14]CubicSpline_YC_Optim!$B$100:$B$400</definedName>
    <definedName name="idx" localSheetId="85">#REF!</definedName>
    <definedName name="idx" localSheetId="60">#REF!</definedName>
    <definedName name="idx" localSheetId="51">#REF!</definedName>
    <definedName name="idx" localSheetId="84">Spread2PD!#REF!</definedName>
    <definedName name="idx" localSheetId="63">#REF!</definedName>
    <definedName name="idx">#REF!</definedName>
    <definedName name="Inflator">[1]RSquareAdj!$C$10</definedName>
    <definedName name="k" localSheetId="21">#REF!</definedName>
    <definedName name="k" localSheetId="22">#REF!</definedName>
    <definedName name="k" localSheetId="85">#REF!</definedName>
    <definedName name="K" localSheetId="60">#REF!</definedName>
    <definedName name="k" localSheetId="51">#REF!</definedName>
    <definedName name="k" localSheetId="20">#REF!</definedName>
    <definedName name="k" localSheetId="44">KNN_K!$AB$4</definedName>
    <definedName name="k" localSheetId="19">#REF!</definedName>
    <definedName name="K" localSheetId="63">#REF!</definedName>
    <definedName name="k">KNN_Vote!$AB$4</definedName>
    <definedName name="L">#REF!</definedName>
    <definedName name="label">#REF!</definedName>
    <definedName name="LL">#REF!</definedName>
    <definedName name="LN_Sim" localSheetId="60">#REF!</definedName>
    <definedName name="LN_Sim" localSheetId="51">#REF!</definedName>
    <definedName name="LN_Sim" localSheetId="63">#REF!</definedName>
    <definedName name="LN_Sim">#REF!</definedName>
    <definedName name="loss" localSheetId="85">#REF!</definedName>
    <definedName name="loss" localSheetId="60">#REF!</definedName>
    <definedName name="loss" localSheetId="51">#REF!</definedName>
    <definedName name="Loss" localSheetId="83">#REF!</definedName>
    <definedName name="Loss" localSheetId="84">Spread2PD!$E$32:$E$36</definedName>
    <definedName name="loss" localSheetId="63">#REF!</definedName>
    <definedName name="loss">#REF!</definedName>
    <definedName name="loss_30" localSheetId="85">#REF!</definedName>
    <definedName name="loss_30" localSheetId="60">#REF!</definedName>
    <definedName name="loss_30" localSheetId="51">#REF!</definedName>
    <definedName name="loss_30" localSheetId="83">#REF!</definedName>
    <definedName name="loss_30" localSheetId="84">#REF!</definedName>
    <definedName name="loss_30" localSheetId="63">#REF!</definedName>
    <definedName name="loss_30">#REF!</definedName>
    <definedName name="loss_t" localSheetId="85">#REF!</definedName>
    <definedName name="loss_t" localSheetId="60">#REF!</definedName>
    <definedName name="loss_t" localSheetId="83">#REF!</definedName>
    <definedName name="loss_t" localSheetId="84">#REF!</definedName>
    <definedName name="loss_t" localSheetId="63">#REF!</definedName>
    <definedName name="loss_t">#REF!</definedName>
    <definedName name="lossAmount" localSheetId="60">#REF!</definedName>
    <definedName name="lossAmount" localSheetId="83">#REF!</definedName>
    <definedName name="lossAmount" localSheetId="84">Spread2PD!$G$37</definedName>
    <definedName name="lossAmount" localSheetId="63">#REF!</definedName>
    <definedName name="lossAmount">[4]Spread2PD!$G$45</definedName>
    <definedName name="m" localSheetId="94">Forwards_Example!$N$6</definedName>
    <definedName name="m">Forwards_Intro!$N$6</definedName>
    <definedName name="M1_" localSheetId="85">#REF!</definedName>
    <definedName name="M1_" localSheetId="51">#REF!</definedName>
    <definedName name="M1_">[9]MatrixMult_Credit!#REF!</definedName>
    <definedName name="M2_" localSheetId="85">#REF!</definedName>
    <definedName name="M2_" localSheetId="51">#REF!</definedName>
    <definedName name="M2_">[9]MatrixMult_Credit!#REF!</definedName>
    <definedName name="manufacturer">Data!$A$2:$A$235</definedName>
    <definedName name="maturityDate_ctd" localSheetId="60">#REF!</definedName>
    <definedName name="maturityDate_ctd" localSheetId="63">#REF!</definedName>
    <definedName name="max" localSheetId="85">#REF!</definedName>
    <definedName name="max" localSheetId="51">#REF!</definedName>
    <definedName name="max">[2]NextClass1_MeanVar!$E$25</definedName>
    <definedName name="Mean" localSheetId="85">#REF!</definedName>
    <definedName name="Mean" localSheetId="60">#REF!</definedName>
    <definedName name="Mean" localSheetId="51">#REF!</definedName>
    <definedName name="Mean" localSheetId="83">#REF!</definedName>
    <definedName name="Mean" localSheetId="84">#REF!</definedName>
    <definedName name="Mean" localSheetId="63">#REF!</definedName>
    <definedName name="Mean">#REF!</definedName>
    <definedName name="midprice" localSheetId="60">#REF!</definedName>
    <definedName name="midprice" localSheetId="63">#REF!</definedName>
    <definedName name="midprice">[6]Liquidity_VaR!$E$7:$E$23</definedName>
    <definedName name="min" localSheetId="85">#REF!</definedName>
    <definedName name="min" localSheetId="51">#REF!</definedName>
    <definedName name="min">[2]NextClass1_MeanVar!$E$24</definedName>
    <definedName name="model">Data!$B$2:$B$235</definedName>
    <definedName name="mu" localSheetId="60">#REF!</definedName>
    <definedName name="mu" localSheetId="51">#REF!</definedName>
    <definedName name="mu" localSheetId="63">#REF!</definedName>
    <definedName name="mu">[13]Calcs_Mean2!$O$23</definedName>
    <definedName name="MyBank" localSheetId="60">#REF!</definedName>
    <definedName name="MyBank" localSheetId="63">#REF!</definedName>
    <definedName name="MyBank">[15]Cor_N_Cov!$G$14:$G$35</definedName>
    <definedName name="MyBankDeposits" localSheetId="60">#REF!</definedName>
    <definedName name="MyBankDeposits" localSheetId="63">#REF!</definedName>
    <definedName name="MyBankDeposits">[15]Cor_N_Cov!$D$14:$D$35</definedName>
    <definedName name="MyFriendsBank" localSheetId="60">#REF!</definedName>
    <definedName name="MyFriendsBank" localSheetId="63">#REF!</definedName>
    <definedName name="MyFriendsBank">[15]Cor_N_Cov!$H$14:$H$35</definedName>
    <definedName name="MyFriendsDeposits" localSheetId="60">#REF!</definedName>
    <definedName name="MyFriendsDeposits" localSheetId="63">#REF!</definedName>
    <definedName name="MyFriendsDeposits">[15]Cor_N_Cov!$E$14:$E$35</definedName>
    <definedName name="n" localSheetId="85">#REF!</definedName>
    <definedName name="n" localSheetId="60">#REF!</definedName>
    <definedName name="n" localSheetId="51">#REF!</definedName>
    <definedName name="n" localSheetId="83">#REF!</definedName>
    <definedName name="n" localSheetId="8">#REF!</definedName>
    <definedName name="n" localSheetId="75">O_BOPM3!$C$12</definedName>
    <definedName name="n" localSheetId="77">O_BOPM4!$C$14</definedName>
    <definedName name="n" localSheetId="84">Spread2PD!$C$12</definedName>
    <definedName name="n" localSheetId="63">#REF!</definedName>
    <definedName name="n">[2]Binomial!$C$12</definedName>
    <definedName name="n_" localSheetId="60">#REF!</definedName>
    <definedName name="n_" localSheetId="51">#REF!</definedName>
    <definedName name="n_" localSheetId="63">#REF!</definedName>
    <definedName name="n_">#REF!</definedName>
    <definedName name="N__d1" localSheetId="60">#REF!</definedName>
    <definedName name="N__d1" localSheetId="63">#REF!</definedName>
    <definedName name="N__d1">[7]OptionsHW!$C$14:$E$14</definedName>
    <definedName name="N__d2" localSheetId="60">#REF!</definedName>
    <definedName name="N__d2" localSheetId="63">#REF!</definedName>
    <definedName name="N__d2">[7]OptionsHW!$C$15:$E$15</definedName>
    <definedName name="N_d1" localSheetId="60">#REF!</definedName>
    <definedName name="N_d1" localSheetId="63">#REF!</definedName>
    <definedName name="N_d1">[7]OptionsHW!$C$12:$E$12</definedName>
    <definedName name="N_d2" localSheetId="60">#REF!</definedName>
    <definedName name="N_d2" localSheetId="63">#REF!</definedName>
    <definedName name="N_d2">[7]OptionsHW!$C$13:$E$13</definedName>
    <definedName name="n1_" localSheetId="51">#REF!</definedName>
    <definedName name="n1_">[13]Calcs_MeanDiff!$R$19</definedName>
    <definedName name="n2_" localSheetId="51">#REF!</definedName>
    <definedName name="n2_">[13]Calcs_MeanDiff!$R$20</definedName>
    <definedName name="NewError">[1]RSquareAdj!$C$11</definedName>
    <definedName name="notional" localSheetId="60">#REF!</definedName>
    <definedName name="notional" localSheetId="83">#REF!</definedName>
    <definedName name="notional" localSheetId="84">#REF!</definedName>
    <definedName name="Notional" localSheetId="98">Swap2Forward_Example!#REF!</definedName>
    <definedName name="Notional" localSheetId="97">Swaps_wNotionalExchange!$E$5:$E$9</definedName>
    <definedName name="notional" localSheetId="63">#REF!</definedName>
    <definedName name="Notional">Swaps_Intro!$E$5:$E$9</definedName>
    <definedName name="offer" localSheetId="60">#REF!</definedName>
    <definedName name="offer" localSheetId="63">#REF!</definedName>
    <definedName name="offer">[6]Liquidity_VaR!$D$7:$D$23</definedName>
    <definedName name="p" localSheetId="21">#REF!</definedName>
    <definedName name="p" localSheetId="22">#REF!</definedName>
    <definedName name="p" localSheetId="85">#REF!</definedName>
    <definedName name="p" localSheetId="60">#REF!</definedName>
    <definedName name="p" localSheetId="51">#REF!</definedName>
    <definedName name="p" localSheetId="20">#REF!</definedName>
    <definedName name="p" localSheetId="8">#REF!</definedName>
    <definedName name="p" localSheetId="19">#REF!</definedName>
    <definedName name="p" localSheetId="75">O_BOPM3!$C$8</definedName>
    <definedName name="p" localSheetId="77">O_BOPM4!$C$10</definedName>
    <definedName name="p" localSheetId="63">#REF!</definedName>
    <definedName name="p">DurbinWatson!$B$3</definedName>
    <definedName name="PD" localSheetId="60">#REF!</definedName>
    <definedName name="PD" localSheetId="83">#REF!</definedName>
    <definedName name="PD" localSheetId="84">#REF!</definedName>
    <definedName name="PD" localSheetId="63">#REF!</definedName>
    <definedName name="PD">[4]CDS!$C$21:$C$25</definedName>
    <definedName name="PDF" localSheetId="51">#REF!</definedName>
    <definedName name="PDF">[13]Calcs_Mean2!$K$10:$K$30</definedName>
    <definedName name="Period" localSheetId="85">#REF!</definedName>
    <definedName name="Period" localSheetId="60">#REF!</definedName>
    <definedName name="Period" localSheetId="51">#REF!</definedName>
    <definedName name="Period" localSheetId="83">#REF!</definedName>
    <definedName name="Period" localSheetId="84">Spread2PD!$F$10:$F$19</definedName>
    <definedName name="Period" localSheetId="63">#REF!</definedName>
    <definedName name="Period">#REF!</definedName>
    <definedName name="peso_rate" localSheetId="60">#REF!</definedName>
    <definedName name="peso_rate" localSheetId="84">#REF!</definedName>
    <definedName name="peso_rate" localSheetId="63">#REF!</definedName>
    <definedName name="peso_rate">[11]FX_Intro!$C$66</definedName>
    <definedName name="Pij">#REF!</definedName>
    <definedName name="pmt" localSheetId="85">#REF!</definedName>
    <definedName name="pmt" localSheetId="60">#REF!</definedName>
    <definedName name="pmt" localSheetId="51">#REF!</definedName>
    <definedName name="pmt" localSheetId="83">#REF!</definedName>
    <definedName name="pmt" localSheetId="84">Spread2PD!$H$10:$H$19</definedName>
    <definedName name="pmt" localSheetId="63">#REF!</definedName>
    <definedName name="pmt">#REF!</definedName>
    <definedName name="pmt_" localSheetId="60">#REF!</definedName>
    <definedName name="pmt_" localSheetId="51">#REF!</definedName>
    <definedName name="pmt_" localSheetId="63">#REF!</definedName>
    <definedName name="pmt_">#REF!</definedName>
    <definedName name="pmtperyear" localSheetId="60">#REF!</definedName>
    <definedName name="pmtperyear" localSheetId="63">#REF!</definedName>
    <definedName name="pmtperyear">[16]Bond!$C$6</definedName>
    <definedName name="pmtperyear_ctd" localSheetId="60">#REF!</definedName>
    <definedName name="pmtperyear_ctd" localSheetId="63">#REF!</definedName>
    <definedName name="pmts" localSheetId="60">#REF!</definedName>
    <definedName name="pmts" localSheetId="63">#REF!</definedName>
    <definedName name="pmts">[16]Bond!$E$12:$E$25</definedName>
    <definedName name="Price" localSheetId="85">#REF!</definedName>
    <definedName name="Price" localSheetId="60">#REF!</definedName>
    <definedName name="Price" localSheetId="83">#REF!</definedName>
    <definedName name="Price" localSheetId="63">#REF!</definedName>
    <definedName name="Price_F" localSheetId="60">#REF!</definedName>
    <definedName name="Price_F" localSheetId="63">#REF!</definedName>
    <definedName name="price1" localSheetId="85">#REF!</definedName>
    <definedName name="price1" localSheetId="51">#REF!</definedName>
    <definedName name="price1">#REF!</definedName>
    <definedName name="price2" localSheetId="85">#REF!</definedName>
    <definedName name="price2" localSheetId="51">#REF!</definedName>
    <definedName name="price2">#REF!</definedName>
    <definedName name="price3" localSheetId="85">#REF!</definedName>
    <definedName name="price3" localSheetId="51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 localSheetId="60">#REF!</definedName>
    <definedName name="PS" localSheetId="83">#REF!</definedName>
    <definedName name="PS" localSheetId="84">#REF!</definedName>
    <definedName name="PS" localSheetId="63">#REF!</definedName>
    <definedName name="PS">[4]CDS!$C$11:$C$15</definedName>
    <definedName name="PurchasePrice" localSheetId="60">#REF!</definedName>
    <definedName name="PurchasePrice" localSheetId="63">#REF!</definedName>
    <definedName name="pv" localSheetId="60">#REF!</definedName>
    <definedName name="pv" localSheetId="83">#REF!</definedName>
    <definedName name="pv" localSheetId="84">Spread2PD!$I$10:$I$19</definedName>
    <definedName name="pv" localSheetId="63">#REF!</definedName>
    <definedName name="PV">[4]CDS!$E$11:$E$15</definedName>
    <definedName name="PV_" localSheetId="60">#REF!</definedName>
    <definedName name="PV_" localSheetId="83">#REF!</definedName>
    <definedName name="PV_" localSheetId="84">#REF!</definedName>
    <definedName name="PV_" localSheetId="63">#REF!</definedName>
    <definedName name="PV_">[4]CDS!$F$21:$F$25</definedName>
    <definedName name="pv_rf" localSheetId="60">#REF!</definedName>
    <definedName name="pv_rf" localSheetId="83">#REF!</definedName>
    <definedName name="pv_rf" localSheetId="84">Spread2PD!$J$10:$J$19</definedName>
    <definedName name="pv_rf" localSheetId="63">#REF!</definedName>
    <definedName name="pv_rf">[4]Spread2PD!$F$20:$F$29</definedName>
    <definedName name="pv_rf_" localSheetId="60">#REF!</definedName>
    <definedName name="pv_rf_" localSheetId="83">#REF!</definedName>
    <definedName name="pv_rf_" localSheetId="84">Spread2PD!$F$32:$F$36</definedName>
    <definedName name="pv_rf_" localSheetId="63">#REF!</definedName>
    <definedName name="pv_rf_">[4]Spread2PD!$F$40:$F$44</definedName>
    <definedName name="pv_rf_pmt" localSheetId="60">#REF!</definedName>
    <definedName name="pv_rf_pmt" localSheetId="84">Spread2PD!$G$21:$G$21</definedName>
    <definedName name="pv_rf_pmt" localSheetId="63">#REF!</definedName>
    <definedName name="pv2_" localSheetId="60">#REF!</definedName>
    <definedName name="pv2_" localSheetId="63">#REF!</definedName>
    <definedName name="pv2_">[16]Dur2!$G$12:$G$25</definedName>
    <definedName name="PVA" localSheetId="60">#REF!</definedName>
    <definedName name="PVA" localSheetId="63">#REF!</definedName>
    <definedName name="PVA">[16]InstallmentLoan!$F$3</definedName>
    <definedName name="Pvalue" localSheetId="51">#REF!</definedName>
    <definedName name="Pvalue">[13]Calcs_VarianceDiff!$E$18</definedName>
    <definedName name="PVPayoff" localSheetId="60">#REF!</definedName>
    <definedName name="PVPayoff" localSheetId="63">#REF!</definedName>
    <definedName name="PVPMT" localSheetId="60">#REF!</definedName>
    <definedName name="PVPMT" localSheetId="63">#REF!</definedName>
    <definedName name="PVPMT_A" localSheetId="60">#REF!</definedName>
    <definedName name="PVPMT_A" localSheetId="83">#REF!</definedName>
    <definedName name="PVPMT_A" localSheetId="84">#REF!</definedName>
    <definedName name="PVPMT_A" localSheetId="63">#REF!</definedName>
    <definedName name="PVPMT_A">[4]CDS!$J$21:$J$25</definedName>
    <definedName name="q" localSheetId="85">#REF!</definedName>
    <definedName name="q" localSheetId="60">#REF!</definedName>
    <definedName name="q" localSheetId="51">#REF!</definedName>
    <definedName name="q" localSheetId="83">#REF!</definedName>
    <definedName name="q" localSheetId="84">#REF!</definedName>
    <definedName name="q" localSheetId="63">#REF!</definedName>
    <definedName name="q">#REF!</definedName>
    <definedName name="r_" localSheetId="85">#REF!</definedName>
    <definedName name="r_" localSheetId="60">#REF!</definedName>
    <definedName name="r_" localSheetId="51">#REF!</definedName>
    <definedName name="r_" localSheetId="83">#REF!</definedName>
    <definedName name="r_" localSheetId="75">O_BOPM3!$C$9</definedName>
    <definedName name="r_" localSheetId="77">O_BOPM4!$C$11</definedName>
    <definedName name="r_" localSheetId="84">#REF!</definedName>
    <definedName name="r_" localSheetId="63">#REF!</definedName>
    <definedName name="r_">#REF!</definedName>
    <definedName name="range" localSheetId="85">#REF!</definedName>
    <definedName name="range" localSheetId="51">#REF!</definedName>
    <definedName name="range">[2]NextClass1_MeanVar!$E$26</definedName>
    <definedName name="rate" localSheetId="60">#REF!</definedName>
    <definedName name="rate" localSheetId="63">#REF!</definedName>
    <definedName name="rate">[4]CDS!$C$7</definedName>
    <definedName name="rated" localSheetId="60">#REF!</definedName>
    <definedName name="rated" localSheetId="63">#REF!</definedName>
    <definedName name="rated">[7]fxHW!$F$4:$H$4</definedName>
    <definedName name="ratef" localSheetId="60">#REF!</definedName>
    <definedName name="ratef" localSheetId="63">#REF!</definedName>
    <definedName name="ratef">[7]fxHW!$F$5:$H$5</definedName>
    <definedName name="Rates" localSheetId="98">Swap2Forward_Example!#REF!</definedName>
    <definedName name="Rates" localSheetId="97">Swaps_wNotionalExchange!$D$5:$D$9</definedName>
    <definedName name="Rates">Swaps_Intro!$D$5:$D$9</definedName>
    <definedName name="RatingLast" localSheetId="60">#REF!</definedName>
    <definedName name="RatingLast" localSheetId="51">#REF!</definedName>
    <definedName name="RatingLast" localSheetId="83">#REF!</definedName>
    <definedName name="RatingLast" localSheetId="84">#REF!</definedName>
    <definedName name="RatingLast" localSheetId="63">#REF!</definedName>
    <definedName name="RatingLast">[17]CreditMatrix!$D$10:$D$109</definedName>
    <definedName name="RatingNow" localSheetId="60">#REF!</definedName>
    <definedName name="RatingNow" localSheetId="51">#REF!</definedName>
    <definedName name="RatingNow" localSheetId="83">#REF!</definedName>
    <definedName name="RatingNow" localSheetId="84">#REF!</definedName>
    <definedName name="RatingNow" localSheetId="63">#REF!</definedName>
    <definedName name="RatingNow">[17]CreditMatrix!$E$10:$E$109</definedName>
    <definedName name="ratingsTbl" localSheetId="60">#REF!</definedName>
    <definedName name="ratingsTbl" localSheetId="51">#REF!</definedName>
    <definedName name="ratingsTbl" localSheetId="83">#REF!</definedName>
    <definedName name="ratingsTbl" localSheetId="84">#REF!</definedName>
    <definedName name="ratingsTbl" localSheetId="63">#REF!</definedName>
    <definedName name="ratingsTbl">[17]CreditMatrix!$B$2:$C$7</definedName>
    <definedName name="Ratio" localSheetId="51">#REF!</definedName>
    <definedName name="Ratio">[13]Calcs_VarianceDiff!$E$17</definedName>
    <definedName name="Recovery" localSheetId="60">#REF!</definedName>
    <definedName name="Recovery" localSheetId="83">#REF!</definedName>
    <definedName name="Recovery" localSheetId="84">Spread2PD!$D$32:$D$36</definedName>
    <definedName name="Recovery" localSheetId="63">#REF!</definedName>
    <definedName name="Recovery">[4]Spread2PD!$D$40:$D$44</definedName>
    <definedName name="risk1" localSheetId="51">#REF!</definedName>
    <definedName name="risk1">#REF!</definedName>
    <definedName name="risk2" localSheetId="85">#REF!</definedName>
    <definedName name="risk2" localSheetId="51">#REF!</definedName>
    <definedName name="risk2">#REF!</definedName>
    <definedName name="risk3" localSheetId="85">#REF!</definedName>
    <definedName name="risk3" localSheetId="51">#REF!</definedName>
    <definedName name="risk3">#REF!</definedName>
    <definedName name="RSE" localSheetId="85">#REF!</definedName>
    <definedName name="RSE">#REF!</definedName>
    <definedName name="RSS" localSheetId="85">#REF!</definedName>
    <definedName name="RSS">[1]RSquareAdj!#REF!</definedName>
    <definedName name="s" localSheetId="85">#REF!</definedName>
    <definedName name="s" localSheetId="60">#REF!</definedName>
    <definedName name="s" localSheetId="51">#REF!</definedName>
    <definedName name="s" localSheetId="83">#REF!</definedName>
    <definedName name="s" localSheetId="77">O_BOPM4!$C$4</definedName>
    <definedName name="s" localSheetId="84">#REF!</definedName>
    <definedName name="s" localSheetId="63">#REF!</definedName>
    <definedName name="s">#REF!</definedName>
    <definedName name="S0" localSheetId="60">#REF!</definedName>
    <definedName name="S0" localSheetId="51">#REF!</definedName>
    <definedName name="S0" localSheetId="83">#REF!</definedName>
    <definedName name="S0" localSheetId="75">O_BOPM3!$C$4</definedName>
    <definedName name="S0" localSheetId="77">O_BOPM4!$C$6</definedName>
    <definedName name="S0" localSheetId="84">#REF!</definedName>
    <definedName name="S0" localSheetId="63">#REF!</definedName>
    <definedName name="S0">#REF!</definedName>
    <definedName name="S0_e_qt" localSheetId="60">#REF!</definedName>
    <definedName name="S0_e_qt" localSheetId="63">#REF!</definedName>
    <definedName name="S0_e_qt">[7]OptionsHW!$C$17:$E$17</definedName>
    <definedName name="Salad">#REF!</definedName>
    <definedName name="SampleVar1" localSheetId="51">#REF!</definedName>
    <definedName name="SampleVar1">[13]Calcs_VarianceDiff!$E$13</definedName>
    <definedName name="SampleVar2" localSheetId="51">#REF!</definedName>
    <definedName name="SampleVar2">[13]Calcs_VarianceDiff!$E$14</definedName>
    <definedName name="SD" localSheetId="85">#REF!</definedName>
    <definedName name="SD" localSheetId="60">#REF!</definedName>
    <definedName name="SD" localSheetId="51">#REF!</definedName>
    <definedName name="SD" localSheetId="83">#REF!</definedName>
    <definedName name="SD" localSheetId="84">#REF!</definedName>
    <definedName name="SD" localSheetId="63">#REF!</definedName>
    <definedName name="SD">#REF!</definedName>
    <definedName name="sd_x">[1]MaximumLikelihood!$C$3</definedName>
    <definedName name="SD_xbar" localSheetId="51">#REF!</definedName>
    <definedName name="SD_xbar">[13]Calcs_Mean2!$O$28</definedName>
    <definedName name="SE0" localSheetId="51">#REF!</definedName>
    <definedName name="SE0">#REF!</definedName>
    <definedName name="SE1_" localSheetId="85">#REF!</definedName>
    <definedName name="SE1_" localSheetId="51">#REF!</definedName>
    <definedName name="SE1_">#REF!</definedName>
    <definedName name="SE2_" localSheetId="51">#REF!</definedName>
    <definedName name="SE2_">#REF!</definedName>
    <definedName name="Sensitivity" localSheetId="60">#REF!</definedName>
    <definedName name="Sensitivity" localSheetId="63">#REF!</definedName>
    <definedName name="Sensitivity_F" localSheetId="60">#REF!</definedName>
    <definedName name="Sensitivity_F" localSheetId="63">#REF!</definedName>
    <definedName name="settlementDate_ctd" localSheetId="60">#REF!</definedName>
    <definedName name="settlementDate_ctd" localSheetId="63">#REF!</definedName>
    <definedName name="Shares" localSheetId="60">#REF!</definedName>
    <definedName name="Shares" localSheetId="51">#REF!</definedName>
    <definedName name="Shares" localSheetId="83">#REF!</definedName>
    <definedName name="Shares" localSheetId="63">#REF!</definedName>
    <definedName name="Shares">[10]VaR3!$D$6:$H$6</definedName>
    <definedName name="shocker" localSheetId="94">Forwards_Example!$D$20</definedName>
    <definedName name="shocker">Forwards_Intro!$D$20</definedName>
    <definedName name="Sick" localSheetId="85">#REF!</definedName>
    <definedName name="Sick" localSheetId="51">#REF!</definedName>
    <definedName name="Sick">#REF!</definedName>
    <definedName name="sigma" localSheetId="60">#REF!</definedName>
    <definedName name="sigma" localSheetId="51">#REF!</definedName>
    <definedName name="sigma" localSheetId="8">#REF!</definedName>
    <definedName name="sigma" localSheetId="63">#REF!</definedName>
    <definedName name="sigma">[13]Calcs_Mean1!$O$21</definedName>
    <definedName name="simS" localSheetId="60">#REF!</definedName>
    <definedName name="simS" localSheetId="63">#REF!</definedName>
    <definedName name="simS">[6]Liquidity_VaR!$G$29</definedName>
    <definedName name="sims_a" localSheetId="60">#REF!</definedName>
    <definedName name="sims_a" localSheetId="51">#REF!</definedName>
    <definedName name="sims_a" localSheetId="63">#REF!</definedName>
    <definedName name="sims_a">[10]VaR1!$I$19:$I$39</definedName>
    <definedName name="sims_h" localSheetId="60">#REF!</definedName>
    <definedName name="sims_h" localSheetId="51">#REF!</definedName>
    <definedName name="sims_h" localSheetId="63">#REF!</definedName>
    <definedName name="sims_h">[10]VaR1!$H$19:$H$39</definedName>
    <definedName name="simSpread" localSheetId="60">#REF!</definedName>
    <definedName name="simSpread" localSheetId="63">#REF!</definedName>
    <definedName name="simSpread">[6]Liquidity_VaR!$J$7:$J$23</definedName>
    <definedName name="simSpreadPerShare" localSheetId="60">#REF!</definedName>
    <definedName name="simSpreadPerShare" localSheetId="63">#REF!</definedName>
    <definedName name="simSpreadPerShare">[6]Liquidity_VaR!$H$7:$H$23</definedName>
    <definedName name="Smoking" localSheetId="85">#REF!</definedName>
    <definedName name="Smoking" localSheetId="51">#REF!</definedName>
    <definedName name="Smoking">#REF!</definedName>
    <definedName name="solver_adj" localSheetId="35" hidden="1">Iris_Fit!$H$4:$H$8</definedName>
    <definedName name="solver_adj" localSheetId="36" hidden="1">Iris_Forecast_OOS!$H$4:$H$8</definedName>
    <definedName name="solver_cvg" localSheetId="35" hidden="1">0.0001</definedName>
    <definedName name="solver_cvg" localSheetId="36" hidden="1">0.0001</definedName>
    <definedName name="solver_drv" localSheetId="35" hidden="1">1</definedName>
    <definedName name="solver_drv" localSheetId="36" hidden="1">1</definedName>
    <definedName name="solver_eng" localSheetId="35" hidden="1">1</definedName>
    <definedName name="solver_eng" localSheetId="36" hidden="1">1</definedName>
    <definedName name="solver_itr" localSheetId="35" hidden="1">2147483647</definedName>
    <definedName name="solver_itr" localSheetId="36" hidden="1">2147483647</definedName>
    <definedName name="solver_lin" localSheetId="35" hidden="1">2</definedName>
    <definedName name="solver_lin" localSheetId="36" hidden="1">2</definedName>
    <definedName name="solver_mip" localSheetId="35" hidden="1">2147483647</definedName>
    <definedName name="solver_mip" localSheetId="36" hidden="1">2147483647</definedName>
    <definedName name="solver_mni" localSheetId="35" hidden="1">30</definedName>
    <definedName name="solver_mni" localSheetId="36" hidden="1">30</definedName>
    <definedName name="solver_mrt" localSheetId="35" hidden="1">0.075</definedName>
    <definedName name="solver_mrt" localSheetId="36" hidden="1">0.075</definedName>
    <definedName name="solver_msl" localSheetId="35" hidden="1">2</definedName>
    <definedName name="solver_msl" localSheetId="36" hidden="1">2</definedName>
    <definedName name="solver_neg" localSheetId="35" hidden="1">1</definedName>
    <definedName name="solver_neg" localSheetId="36" hidden="1">1</definedName>
    <definedName name="solver_nod" localSheetId="35" hidden="1">2147483647</definedName>
    <definedName name="solver_nod" localSheetId="36" hidden="1">2147483647</definedName>
    <definedName name="solver_num" localSheetId="35" hidden="1">0</definedName>
    <definedName name="solver_num" localSheetId="36" hidden="1">0</definedName>
    <definedName name="solver_opt" localSheetId="35" hidden="1">Iris_Fit!$K$4</definedName>
    <definedName name="solver_opt" localSheetId="36" hidden="1">Iris_Forecast_OOS!$K$4</definedName>
    <definedName name="solver_pre" localSheetId="35" hidden="1">0.000001</definedName>
    <definedName name="solver_pre" localSheetId="36" hidden="1">0.000001</definedName>
    <definedName name="solver_rbv" localSheetId="35" hidden="1">1</definedName>
    <definedName name="solver_rbv" localSheetId="36" hidden="1">1</definedName>
    <definedName name="solver_rlx" localSheetId="35" hidden="1">2</definedName>
    <definedName name="solver_rlx" localSheetId="36" hidden="1">2</definedName>
    <definedName name="solver_rsd" localSheetId="35" hidden="1">0</definedName>
    <definedName name="solver_rsd" localSheetId="36" hidden="1">0</definedName>
    <definedName name="solver_scl" localSheetId="35" hidden="1">1</definedName>
    <definedName name="solver_scl" localSheetId="36" hidden="1">1</definedName>
    <definedName name="solver_sho" localSheetId="35" hidden="1">2</definedName>
    <definedName name="solver_sho" localSheetId="36" hidden="1">2</definedName>
    <definedName name="solver_ssz" localSheetId="35" hidden="1">100</definedName>
    <definedName name="solver_ssz" localSheetId="36" hidden="1">100</definedName>
    <definedName name="solver_tim" localSheetId="35" hidden="1">2147483647</definedName>
    <definedName name="solver_tim" localSheetId="36" hidden="1">2147483647</definedName>
    <definedName name="solver_tol" localSheetId="35" hidden="1">0.01</definedName>
    <definedName name="solver_tol" localSheetId="36" hidden="1">0.01</definedName>
    <definedName name="solver_typ" localSheetId="35" hidden="1">1</definedName>
    <definedName name="solver_typ" localSheetId="36" hidden="1">1</definedName>
    <definedName name="solver_val" localSheetId="35" hidden="1">0</definedName>
    <definedName name="solver_val" localSheetId="36" hidden="1">0</definedName>
    <definedName name="solver_ver" localSheetId="35" hidden="1">2</definedName>
    <definedName name="solver_ver" localSheetId="36" hidden="1">2</definedName>
    <definedName name="Spot" localSheetId="60">#REF!</definedName>
    <definedName name="Spot" localSheetId="63">#REF!</definedName>
    <definedName name="Spot">[7]fxHW!$F$3:$H$3</definedName>
    <definedName name="spread" localSheetId="60">#REF!</definedName>
    <definedName name="spread" localSheetId="63">#REF!</definedName>
    <definedName name="spread">[6]Liquidity_VaR!$F$7:$F$23</definedName>
    <definedName name="SpreadVaR" localSheetId="51">#REF!</definedName>
    <definedName name="SpreadVaR">#REF!</definedName>
    <definedName name="ssreg" localSheetId="85">#REF!</definedName>
    <definedName name="ssreg" localSheetId="51">#REF!</definedName>
    <definedName name="ssreg">#REF!</definedName>
    <definedName name="ssresid" localSheetId="85">#REF!</definedName>
    <definedName name="ssresid" localSheetId="51">#REF!</definedName>
    <definedName name="ssresid">#REF!</definedName>
    <definedName name="SST">#REF!</definedName>
    <definedName name="SSx">#REF!</definedName>
    <definedName name="StartingPortfolio" localSheetId="60">#REF!</definedName>
    <definedName name="StartingPortfolio" localSheetId="63">#REF!</definedName>
    <definedName name="StartingPortfolio">[4]ExporeInf!$C$29:$H$29</definedName>
    <definedName name="stdev" localSheetId="85">#REF!</definedName>
    <definedName name="stdev" localSheetId="60">#REF!</definedName>
    <definedName name="stdev" localSheetId="51">#REF!</definedName>
    <definedName name="stdev" localSheetId="63">#REF!</definedName>
    <definedName name="stdev">#REF!</definedName>
    <definedName name="Stock" localSheetId="60">#REF!</definedName>
    <definedName name="Stock" localSheetId="63">#REF!</definedName>
    <definedName name="Strike" localSheetId="60">#REF!</definedName>
    <definedName name="Strike" localSheetId="63">#REF!</definedName>
    <definedName name="Sum" localSheetId="60">#REF!</definedName>
    <definedName name="Sum" localSheetId="63">#REF!</definedName>
    <definedName name="Sum">[12]CentralLimitTheorem!$C$7:$C$106</definedName>
    <definedName name="Sw" localSheetId="60">#REF!</definedName>
    <definedName name="Sw" localSheetId="63">#REF!</definedName>
    <definedName name="Sx" localSheetId="60">#REF!</definedName>
    <definedName name="Sx" localSheetId="63">#REF!</definedName>
    <definedName name="t" localSheetId="85">#REF!</definedName>
    <definedName name="t" localSheetId="60">#REF!</definedName>
    <definedName name="t" localSheetId="51">#REF!</definedName>
    <definedName name="t" localSheetId="83">#REF!</definedName>
    <definedName name="T" localSheetId="75">O_BOPM3!$C$10</definedName>
    <definedName name="T" localSheetId="77">O_BOPM4!$C$12</definedName>
    <definedName name="t" localSheetId="84">#REF!</definedName>
    <definedName name="t" localSheetId="98">Swap2Forward_Example!#REF!</definedName>
    <definedName name="t" localSheetId="97">Swaps_wNotionalExchange!$H$4:$L$4</definedName>
    <definedName name="t" localSheetId="63">#REF!</definedName>
    <definedName name="t">Swaps_Intro!$H$4:$L$4</definedName>
    <definedName name="t_" localSheetId="60">#REF!</definedName>
    <definedName name="t_" localSheetId="83">#REF!</definedName>
    <definedName name="t_" localSheetId="84">#REF!</definedName>
    <definedName name="t_" localSheetId="63">#REF!</definedName>
    <definedName name="t_">[4]CDS!$B$21:$B$25</definedName>
    <definedName name="table_asf">[18]ASF!$C$31:$D$34</definedName>
    <definedName name="Tenors" localSheetId="98">Swap2Forward_Example!#REF!</definedName>
    <definedName name="Tenors" localSheetId="97">Swaps_wNotionalExchange!$C$5:$C$9</definedName>
    <definedName name="Tenors">Swaps_Intro!$C$5:$C$9</definedName>
    <definedName name="Time" localSheetId="85">#REF!</definedName>
    <definedName name="Time" localSheetId="60">#REF!</definedName>
    <definedName name="Time" localSheetId="51">#REF!</definedName>
    <definedName name="Time" localSheetId="83">#REF!</definedName>
    <definedName name="Time" localSheetId="84">#REF!</definedName>
    <definedName name="Time" localSheetId="63">#REF!</definedName>
    <definedName name="Time">#REF!</definedName>
    <definedName name="Time_" localSheetId="60">#REF!</definedName>
    <definedName name="Time_" localSheetId="83">#REF!</definedName>
    <definedName name="Time_" localSheetId="84">Spread2PD!$B$32:$B$36</definedName>
    <definedName name="Time_" localSheetId="63">#REF!</definedName>
    <definedName name="Time_">[4]Spread2PD!$B$40:$B$44</definedName>
    <definedName name="TimeR" localSheetId="60">#REF!</definedName>
    <definedName name="TimeR" localSheetId="84">Spread2PD!$C$25:$C$29</definedName>
    <definedName name="TimeR" localSheetId="63">#REF!</definedName>
    <definedName name="tmat" localSheetId="60">#REF!</definedName>
    <definedName name="tmat" localSheetId="63">#REF!</definedName>
    <definedName name="tmat">[4]ExporeInf!$C$3:$H$8</definedName>
    <definedName name="tmat12" localSheetId="85">#REF!</definedName>
    <definedName name="tmat12" localSheetId="60">#REF!</definedName>
    <definedName name="tmat12" localSheetId="51">#REF!</definedName>
    <definedName name="tmat12" localSheetId="83">#REF!</definedName>
    <definedName name="tmat12" localSheetId="84">#REF!</definedName>
    <definedName name="tmat12" localSheetId="63">#REF!</definedName>
    <definedName name="tmat12">#REF!</definedName>
    <definedName name="tmat5" localSheetId="60">#REF!</definedName>
    <definedName name="tmat5" localSheetId="63">#REF!</definedName>
    <definedName name="tmat5">[4]ExporeInf!$C$12:$H$17</definedName>
    <definedName name="tmatInf" localSheetId="60">#REF!</definedName>
    <definedName name="tmatInf" localSheetId="63">#REF!</definedName>
    <definedName name="tmatInf">[4]ExporeInf!$C$21:$H$26</definedName>
    <definedName name="TotalValue" localSheetId="60">#REF!</definedName>
    <definedName name="TotalValue" localSheetId="51">#REF!</definedName>
    <definedName name="TotalValue" localSheetId="63">#REF!</definedName>
    <definedName name="TotalValue">[10]VaR3!$D$52</definedName>
    <definedName name="trans">Data!$F$2:$F$235</definedName>
    <definedName name="TSS" localSheetId="85">#REF!</definedName>
    <definedName name="TSS" localSheetId="51">#REF!</definedName>
    <definedName name="TSS">[1]RSquareAdj!#REF!</definedName>
    <definedName name="u" localSheetId="85">#REF!</definedName>
    <definedName name="u" localSheetId="60">#REF!</definedName>
    <definedName name="u" localSheetId="51">#REF!</definedName>
    <definedName name="u" localSheetId="75">O_BOPM3!$C$6</definedName>
    <definedName name="u" localSheetId="77">O_BOPM4!$C$8</definedName>
    <definedName name="u" localSheetId="84">#REF!</definedName>
    <definedName name="u" localSheetId="63">#REF!</definedName>
    <definedName name="u">[9]MatrixMult_Credit!#REF!</definedName>
    <definedName name="usd_peso" localSheetId="60">#REF!</definedName>
    <definedName name="usd_peso" localSheetId="84">#REF!</definedName>
    <definedName name="usd_peso" localSheetId="63">#REF!</definedName>
    <definedName name="usd_peso">[11]FX_Intro!$C$65</definedName>
    <definedName name="v" localSheetId="60">#REF!</definedName>
    <definedName name="v" localSheetId="51">#REF!</definedName>
    <definedName name="v" localSheetId="63">#REF!</definedName>
    <definedName name="v">'[19]2_PMT'!$C$13</definedName>
    <definedName name="Value" localSheetId="60">#REF!</definedName>
    <definedName name="Value" localSheetId="51">#REF!</definedName>
    <definedName name="Value" localSheetId="63">#REF!</definedName>
    <definedName name="Value">[10]VaR3!$D$50:$H$50</definedName>
    <definedName name="Value_" localSheetId="60">#REF!</definedName>
    <definedName name="Value_" localSheetId="63">#REF!</definedName>
    <definedName name="value_01" localSheetId="60">#REF!</definedName>
    <definedName name="value_01" localSheetId="63">#REF!</definedName>
    <definedName name="value_01">[16]Dur2!$I$12</definedName>
    <definedName name="Value_F" localSheetId="60">#REF!</definedName>
    <definedName name="Value_F" localSheetId="63">#REF!</definedName>
    <definedName name="value_lo" localSheetId="85">#REF!</definedName>
    <definedName name="value_lo" localSheetId="60">#REF!</definedName>
    <definedName name="value_lo" localSheetId="51">#REF!</definedName>
    <definedName name="value_lo" localSheetId="83">#REF!</definedName>
    <definedName name="value_lo" localSheetId="84">#REF!</definedName>
    <definedName name="value_lo" localSheetId="63">#REF!</definedName>
    <definedName name="value_lo">#REF!</definedName>
    <definedName name="value_rf_" localSheetId="60">#REF!</definedName>
    <definedName name="value_rf_" localSheetId="83">#REF!</definedName>
    <definedName name="value_rf_" localSheetId="84">Spread2PD!$C$32:$C$36</definedName>
    <definedName name="value_rf_" localSheetId="63">#REF!</definedName>
    <definedName name="value_rf_">[4]Spread2PD!$C$40:$C$44</definedName>
    <definedName name="VaR" localSheetId="60">#REF!</definedName>
    <definedName name="VaR" localSheetId="63">#REF!</definedName>
    <definedName name="Variance" localSheetId="60">#REF!</definedName>
    <definedName name="Variance" localSheetId="51">#REF!</definedName>
    <definedName name="Variance" localSheetId="63">#REF!</definedName>
    <definedName name="Variance">[10]VaR3!$D$61</definedName>
    <definedName name="Variance_calc" localSheetId="60">#REF!</definedName>
    <definedName name="Variance_calc" localSheetId="51">#REF!</definedName>
    <definedName name="Variance_calc" localSheetId="63">#REF!</definedName>
    <definedName name="Variance_calc">[9]PortfolioVaRExample!$M$65</definedName>
    <definedName name="variancePct" localSheetId="60">#REF!</definedName>
    <definedName name="variancePct" localSheetId="63">#REF!</definedName>
    <definedName name="VaRPct" localSheetId="60">#REF!</definedName>
    <definedName name="VaRPct" localSheetId="63">#REF!</definedName>
    <definedName name="vol" localSheetId="60">#REF!</definedName>
    <definedName name="vol" localSheetId="63">#REF!</definedName>
    <definedName name="Volatility" localSheetId="51">#REF!</definedName>
    <definedName name="Volatility">#REF!</definedName>
    <definedName name="Volatility_calc" localSheetId="51">#REF!</definedName>
    <definedName name="Volatility_calc">#REF!</definedName>
    <definedName name="volmat" localSheetId="60">#REF!</definedName>
    <definedName name="volmat" localSheetId="51">#REF!</definedName>
    <definedName name="volmat" localSheetId="63">#REF!</definedName>
    <definedName name="volmat">[9]PortfolioVaRExample!$M$52:$Q$56</definedName>
    <definedName name="vols" localSheetId="60">#REF!</definedName>
    <definedName name="vols" localSheetId="51">#REF!</definedName>
    <definedName name="vols" localSheetId="63">#REF!</definedName>
    <definedName name="vols">[9]PortfolioVaRExample!$J$52:$J$56</definedName>
    <definedName name="vols_" localSheetId="60">#REF!</definedName>
    <definedName name="vols_" localSheetId="51">#REF!</definedName>
    <definedName name="vols_" localSheetId="63">#REF!</definedName>
    <definedName name="vols_">[9]PortfolioVaRExample!$M$49:$Q$49</definedName>
    <definedName name="w" localSheetId="60">#REF!</definedName>
    <definedName name="w" localSheetId="63">#REF!</definedName>
    <definedName name="w">[9]MatrixMult_CovCorr!$M$43:$M$45</definedName>
    <definedName name="weight" localSheetId="60">#REF!</definedName>
    <definedName name="weight" localSheetId="51">#REF!</definedName>
    <definedName name="weight" localSheetId="83">#REF!</definedName>
    <definedName name="weight" localSheetId="84">#REF!</definedName>
    <definedName name="weight" localSheetId="63">#REF!</definedName>
    <definedName name="weight">[17]CreditMatrix_Weighted!$F$10:$F$109</definedName>
    <definedName name="weights" localSheetId="60">#REF!</definedName>
    <definedName name="weights" localSheetId="51">#REF!</definedName>
    <definedName name="weights" localSheetId="63">#REF!</definedName>
    <definedName name="weights">[10]VaR3!$C$55:$C$59</definedName>
    <definedName name="Withdrawl">[20]InvestmentReturns!$B$12</definedName>
    <definedName name="X" localSheetId="85">#REF!</definedName>
    <definedName name="X" localSheetId="60">#REF!</definedName>
    <definedName name="X" localSheetId="51">#REF!</definedName>
    <definedName name="X" localSheetId="83">#REF!</definedName>
    <definedName name="x" localSheetId="8">#REF!</definedName>
    <definedName name="X" localSheetId="75">O_BOPM3!$C$5</definedName>
    <definedName name="X" localSheetId="77">O_BOPM4!$C$7</definedName>
    <definedName name="X" localSheetId="84">#REF!</definedName>
    <definedName name="X" localSheetId="63">#REF!</definedName>
    <definedName name="X">[2]NextClass1_MeanVar!$C$30:$C$129</definedName>
    <definedName name="x_draw" localSheetId="51">#REF!</definedName>
    <definedName name="x_draw">#REF!</definedName>
    <definedName name="X_e_rt" localSheetId="60">#REF!</definedName>
    <definedName name="X_e_rt" localSheetId="63">#REF!</definedName>
    <definedName name="X_e_rt">[7]OptionsHW!$C$18:$E$18</definedName>
    <definedName name="x1_" localSheetId="51">#REF!</definedName>
    <definedName name="x1_">#REF!</definedName>
    <definedName name="xbar" localSheetId="51">#REF!</definedName>
    <definedName name="xbar" localSheetId="8">#REF!</definedName>
    <definedName name="xbar">[13]Calcs_Mean2!$O$20</definedName>
    <definedName name="xbar_mu__sigma_average" localSheetId="51">#REF!</definedName>
    <definedName name="xbar_mu__sigma_average">[13]Calcs_Mean1!$O$29</definedName>
    <definedName name="xbar1" localSheetId="51">#REF!</definedName>
    <definedName name="xbar1">[13]Calcs_MeanDiff!$R$21</definedName>
    <definedName name="xbar2" localSheetId="51">#REF!</definedName>
    <definedName name="xbar2">[13]Calcs_MeanDiff!$R$22</definedName>
    <definedName name="y" localSheetId="60">#REF!</definedName>
    <definedName name="y" localSheetId="8">#REF!</definedName>
    <definedName name="y" localSheetId="63">#REF!</definedName>
    <definedName name="y">[16]Bond!$C$8</definedName>
    <definedName name="y_ctd" localSheetId="60">#REF!</definedName>
    <definedName name="y_ctd" localSheetId="63">#REF!</definedName>
    <definedName name="y_draw" localSheetId="85">#REF!</definedName>
    <definedName name="y_draw" localSheetId="51">#REF!</definedName>
    <definedName name="y_draw">#REF!</definedName>
    <definedName name="ybar" localSheetId="51">#REF!</definedName>
    <definedName name="ybar">#REF!</definedName>
    <definedName name="year">Data!$D$2:$D$235</definedName>
    <definedName name="year_Permute">#REF!</definedName>
    <definedName name="year_RandPermute">#REF!</definedName>
    <definedName name="years" localSheetId="60">#REF!</definedName>
    <definedName name="years" localSheetId="63">#REF!</definedName>
    <definedName name="years">[16]Bond!$C$7</definedName>
    <definedName name="Years_F" localSheetId="60">#REF!</definedName>
    <definedName name="Years_F" localSheetId="63">#REF!</definedName>
    <definedName name="yhat" localSheetId="85">#REF!</definedName>
    <definedName name="yhat" localSheetId="51">#REF!</definedName>
    <definedName name="yhat">#REF!</definedName>
    <definedName name="YieldSims">#REF!</definedName>
    <definedName name="YTM" localSheetId="60">#REF!</definedName>
    <definedName name="ytm" localSheetId="51">#REF!</definedName>
    <definedName name="YTM" localSheetId="83">#REF!</definedName>
    <definedName name="YTM" localSheetId="84">Spread2PD!$C$13</definedName>
    <definedName name="YTM" localSheetId="63">#REF!</definedName>
    <definedName name="ytm">[21]qFunctions!$C$7</definedName>
    <definedName name="YTM_rf" localSheetId="60">#REF!</definedName>
    <definedName name="YTM_rf" localSheetId="51">#REF!</definedName>
    <definedName name="YTM_rf" localSheetId="83">#REF!</definedName>
    <definedName name="YTM_rf" localSheetId="84">Spread2PD!$C$14</definedName>
    <definedName name="YTM_rf" localSheetId="63">#REF!</definedName>
    <definedName name="YTM_rf">#REF!</definedName>
    <definedName name="z" localSheetId="60">#REF!</definedName>
    <definedName name="z" localSheetId="63">#REF!</definedName>
    <definedName name="σ" localSheetId="51">#REF!</definedName>
    <definedName name="σ">#REF!</definedName>
  </definedNames>
  <calcPr calcId="191029" calcMode="manual" iterateDelta="9.9999999999994451E-4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272" l="1"/>
  <c r="C17" i="272"/>
  <c r="D16" i="272"/>
  <c r="C16" i="272"/>
  <c r="D15" i="272"/>
  <c r="C15" i="272"/>
  <c r="D14" i="272"/>
  <c r="C14" i="272"/>
  <c r="D13" i="272"/>
  <c r="C13" i="272"/>
  <c r="D12" i="272"/>
  <c r="C12" i="272"/>
  <c r="D11" i="272"/>
  <c r="C11" i="272"/>
  <c r="E11" i="272" s="1" a="1"/>
  <c r="E11" i="272" s="1"/>
  <c r="D10" i="272"/>
  <c r="C10" i="272"/>
  <c r="D9" i="272"/>
  <c r="C9" i="272"/>
  <c r="G9" i="272" s="1" a="1"/>
  <c r="G9" i="272" s="1"/>
  <c r="H33" i="271"/>
  <c r="G33" i="271"/>
  <c r="H32" i="271"/>
  <c r="G32" i="271"/>
  <c r="H31" i="271"/>
  <c r="G31" i="271"/>
  <c r="H30" i="271"/>
  <c r="G30" i="271"/>
  <c r="H29" i="271"/>
  <c r="G29" i="271"/>
  <c r="H28" i="271"/>
  <c r="G28" i="271"/>
  <c r="H27" i="271"/>
  <c r="G27" i="271"/>
  <c r="H26" i="271"/>
  <c r="G26" i="271"/>
  <c r="H25" i="271"/>
  <c r="G25" i="271"/>
  <c r="H24" i="271"/>
  <c r="G24" i="271"/>
  <c r="H23" i="271"/>
  <c r="G23" i="271"/>
  <c r="H22" i="271"/>
  <c r="G22" i="271"/>
  <c r="H21" i="271"/>
  <c r="G21" i="271"/>
  <c r="H20" i="271"/>
  <c r="G20" i="271"/>
  <c r="H19" i="271"/>
  <c r="G19" i="271"/>
  <c r="H18" i="271"/>
  <c r="G18" i="271"/>
  <c r="H17" i="271"/>
  <c r="G17" i="271"/>
  <c r="H16" i="271"/>
  <c r="G16" i="271"/>
  <c r="H15" i="271"/>
  <c r="G15" i="271"/>
  <c r="H14" i="271"/>
  <c r="G14" i="271"/>
  <c r="H13" i="271"/>
  <c r="G13" i="271"/>
  <c r="H12" i="271"/>
  <c r="G12" i="271"/>
  <c r="H11" i="271"/>
  <c r="G11" i="271"/>
  <c r="H10" i="271"/>
  <c r="G10" i="271"/>
  <c r="H9" i="271"/>
  <c r="G9" i="271"/>
  <c r="H8" i="271"/>
  <c r="G8" i="271"/>
  <c r="H7" i="271"/>
  <c r="G7" i="271"/>
  <c r="H6" i="271"/>
  <c r="G6" i="271"/>
  <c r="H5" i="271"/>
  <c r="G5" i="271"/>
  <c r="H4" i="271"/>
  <c r="G4" i="271"/>
  <c r="G17" i="272" l="1" a="1"/>
  <c r="G17" i="272" s="1"/>
  <c r="E15" i="272" a="1"/>
  <c r="E15" i="272" s="1"/>
  <c r="E13" i="272" a="1"/>
  <c r="E13" i="272" s="1"/>
  <c r="F10" i="272" a="1"/>
  <c r="F10" i="272" s="1"/>
  <c r="G14" i="272" a="1"/>
  <c r="G14" i="272" s="1"/>
  <c r="E10" i="272" a="1"/>
  <c r="E10" i="272" s="1"/>
  <c r="G16" i="272" a="1"/>
  <c r="G16" i="272" s="1"/>
  <c r="F11" i="272" a="1"/>
  <c r="F11" i="272" s="1"/>
  <c r="E12" i="272" a="1"/>
  <c r="E12" i="272" s="1"/>
  <c r="E14" i="272" a="1"/>
  <c r="E14" i="272" s="1"/>
  <c r="E16" i="272" a="1"/>
  <c r="E16" i="272" s="1"/>
  <c r="F13" i="272" a="1"/>
  <c r="F13" i="272" s="1"/>
  <c r="F14" i="272" a="1"/>
  <c r="F14" i="272" s="1"/>
  <c r="G13" i="272" a="1"/>
  <c r="G13" i="272" s="1"/>
  <c r="G15" i="272" a="1"/>
  <c r="G15" i="272" s="1"/>
  <c r="G10" i="272" a="1"/>
  <c r="G10" i="272" s="1"/>
  <c r="F12" i="272" a="1"/>
  <c r="F12" i="272" s="1"/>
  <c r="G11" i="272" a="1"/>
  <c r="G11" i="272" s="1"/>
  <c r="G12" i="272" a="1"/>
  <c r="G12" i="272" s="1"/>
  <c r="E9" i="272" a="1"/>
  <c r="E9" i="272" s="1"/>
  <c r="F15" i="272" a="1"/>
  <c r="F15" i="272" s="1"/>
  <c r="E17" i="272" a="1"/>
  <c r="E17" i="272" s="1"/>
  <c r="F16" i="272" a="1"/>
  <c r="F16" i="272" s="1"/>
  <c r="F9" i="272" a="1"/>
  <c r="F9" i="272" s="1"/>
  <c r="F17" i="272" a="1"/>
  <c r="F17" i="272" s="1"/>
  <c r="B12" i="269" a="1"/>
  <c r="H12" i="269" s="1"/>
  <c r="H4" i="269" a="1"/>
  <c r="H4" i="269" s="1"/>
  <c r="B37" i="268" a="1"/>
  <c r="H60" i="268" s="1"/>
  <c r="B12" i="268" a="1"/>
  <c r="H30" i="268" s="1"/>
  <c r="K4" i="268" a="1"/>
  <c r="K4" i="268" s="1"/>
  <c r="H5" i="160" a="1"/>
  <c r="H5" i="160" s="1"/>
  <c r="H5" i="159" a="1"/>
  <c r="H5" i="159" s="1"/>
  <c r="D4" i="157"/>
  <c r="D5" i="157" s="1"/>
  <c r="E4" i="157"/>
  <c r="F4" i="157"/>
  <c r="G4" i="157"/>
  <c r="H4" i="157"/>
  <c r="P10" i="157"/>
  <c r="W10" i="157" a="1"/>
  <c r="X12" i="157" s="1"/>
  <c r="W10" i="157"/>
  <c r="X10" i="157" s="1"/>
  <c r="P11" i="157"/>
  <c r="P12" i="157"/>
  <c r="P13" i="157"/>
  <c r="P14" i="157"/>
  <c r="E17" i="157"/>
  <c r="F17" i="157"/>
  <c r="G17" i="157"/>
  <c r="H17" i="157"/>
  <c r="I17" i="157"/>
  <c r="E19" i="157"/>
  <c r="F19" i="157"/>
  <c r="G19" i="157"/>
  <c r="H19" i="157"/>
  <c r="H5" i="157" s="1"/>
  <c r="I19" i="157"/>
  <c r="I5" i="157" s="1"/>
  <c r="P10" i="156"/>
  <c r="W10" i="156" a="1"/>
  <c r="W10" i="156" s="1"/>
  <c r="X10" i="156" s="1"/>
  <c r="P11" i="156"/>
  <c r="P12" i="156"/>
  <c r="P13" i="156"/>
  <c r="P14" i="156"/>
  <c r="E19" i="156"/>
  <c r="E5" i="156" s="1"/>
  <c r="F19" i="156"/>
  <c r="F5" i="156" s="1"/>
  <c r="G19" i="156"/>
  <c r="G5" i="156" s="1"/>
  <c r="H19" i="156"/>
  <c r="H5" i="156" s="1"/>
  <c r="I19" i="156"/>
  <c r="I5" i="156" s="1"/>
  <c r="C90" i="153"/>
  <c r="D90" i="153" s="1"/>
  <c r="C89" i="153"/>
  <c r="C88" i="153"/>
  <c r="D88" i="153" s="1"/>
  <c r="C87" i="153"/>
  <c r="C86" i="153"/>
  <c r="C85" i="153"/>
  <c r="C84" i="153"/>
  <c r="C83" i="153"/>
  <c r="C82" i="153"/>
  <c r="C81" i="153"/>
  <c r="C80" i="153"/>
  <c r="C79" i="153"/>
  <c r="C78" i="153"/>
  <c r="C77" i="153"/>
  <c r="C76" i="153"/>
  <c r="C75" i="153"/>
  <c r="C74" i="153"/>
  <c r="C73" i="153"/>
  <c r="C72" i="153"/>
  <c r="C71" i="153"/>
  <c r="C70" i="153"/>
  <c r="C69" i="153"/>
  <c r="D69" i="153" s="1"/>
  <c r="C68" i="153"/>
  <c r="C67" i="153"/>
  <c r="C66" i="153"/>
  <c r="C65" i="153"/>
  <c r="C64" i="153"/>
  <c r="C63" i="153"/>
  <c r="C62" i="153"/>
  <c r="C61" i="153"/>
  <c r="D61" i="153" s="1"/>
  <c r="C60" i="153"/>
  <c r="C59" i="153"/>
  <c r="C58" i="153"/>
  <c r="C57" i="153"/>
  <c r="C56" i="153"/>
  <c r="C55" i="153"/>
  <c r="C54" i="153"/>
  <c r="C53" i="153"/>
  <c r="C52" i="153"/>
  <c r="C51" i="153"/>
  <c r="C50" i="153"/>
  <c r="C49" i="153"/>
  <c r="C48" i="153"/>
  <c r="C47" i="153"/>
  <c r="C46" i="153"/>
  <c r="C45" i="153"/>
  <c r="C44" i="153"/>
  <c r="C43" i="153"/>
  <c r="C42" i="153"/>
  <c r="C41" i="153"/>
  <c r="C40" i="153"/>
  <c r="C39" i="153"/>
  <c r="C38" i="153"/>
  <c r="C37" i="153"/>
  <c r="C36" i="153"/>
  <c r="C35" i="153"/>
  <c r="C34" i="153"/>
  <c r="C33" i="153"/>
  <c r="C32" i="153"/>
  <c r="D32" i="153" s="1"/>
  <c r="C31" i="153"/>
  <c r="C30" i="153"/>
  <c r="C29" i="153"/>
  <c r="C28" i="153"/>
  <c r="C27" i="153"/>
  <c r="C26" i="153"/>
  <c r="C25" i="153"/>
  <c r="C24" i="153"/>
  <c r="C23" i="153"/>
  <c r="B21" i="153"/>
  <c r="C9" i="153"/>
  <c r="C8" i="153"/>
  <c r="F31" i="151"/>
  <c r="E30" i="151" s="1"/>
  <c r="D29" i="151" s="1"/>
  <c r="C28" i="151" s="1"/>
  <c r="E31" i="151"/>
  <c r="D30" i="151" s="1"/>
  <c r="C29" i="151" s="1"/>
  <c r="D31" i="151"/>
  <c r="C30" i="151" s="1"/>
  <c r="C31" i="151"/>
  <c r="C24" i="151"/>
  <c r="C23" i="151"/>
  <c r="C22" i="151"/>
  <c r="C21" i="151"/>
  <c r="D22" i="151" s="1"/>
  <c r="C20" i="151"/>
  <c r="C19" i="151"/>
  <c r="C18" i="151"/>
  <c r="C17" i="151"/>
  <c r="B15" i="151"/>
  <c r="C7" i="151"/>
  <c r="C6" i="151"/>
  <c r="D60" i="147"/>
  <c r="E60" i="147" s="1"/>
  <c r="F60" i="147" s="1"/>
  <c r="D52" i="147"/>
  <c r="D61" i="147" s="1"/>
  <c r="E61" i="147" s="1"/>
  <c r="F61" i="147" s="1"/>
  <c r="D49" i="147"/>
  <c r="D50" i="147" s="1"/>
  <c r="D45" i="147"/>
  <c r="E45" i="147" s="1"/>
  <c r="F45" i="147" s="1"/>
  <c r="D37" i="147"/>
  <c r="D46" i="147" s="1"/>
  <c r="E46" i="147" s="1"/>
  <c r="F46" i="147" s="1"/>
  <c r="D26" i="147"/>
  <c r="D18" i="147"/>
  <c r="G20" i="143"/>
  <c r="E20" i="143"/>
  <c r="G19" i="143"/>
  <c r="E19" i="143"/>
  <c r="G18" i="143"/>
  <c r="E18" i="143"/>
  <c r="G17" i="143"/>
  <c r="E17" i="143"/>
  <c r="G16" i="143"/>
  <c r="E16" i="143"/>
  <c r="G15" i="143"/>
  <c r="E15" i="143"/>
  <c r="H10" i="272" l="1"/>
  <c r="X11" i="156"/>
  <c r="H12" i="272"/>
  <c r="X13" i="156"/>
  <c r="X12" i="156"/>
  <c r="X14" i="157"/>
  <c r="H14" i="272"/>
  <c r="H11" i="272"/>
  <c r="H15" i="272"/>
  <c r="H13" i="272"/>
  <c r="H16" i="272"/>
  <c r="D53" i="153"/>
  <c r="D19" i="151"/>
  <c r="D83" i="153"/>
  <c r="H17" i="272"/>
  <c r="H9" i="272"/>
  <c r="C10" i="153"/>
  <c r="X14" i="156"/>
  <c r="X13" i="157"/>
  <c r="X11" i="157"/>
  <c r="I12" i="269" a="1"/>
  <c r="I60" i="269" s="1"/>
  <c r="J60" i="269" s="1"/>
  <c r="H13" i="268"/>
  <c r="H21" i="268"/>
  <c r="H29" i="268"/>
  <c r="D72" i="153"/>
  <c r="H15" i="268"/>
  <c r="H23" i="268"/>
  <c r="H31" i="268"/>
  <c r="H37" i="268"/>
  <c r="H45" i="268"/>
  <c r="H53" i="268"/>
  <c r="H61" i="268"/>
  <c r="H14" i="269"/>
  <c r="H16" i="269"/>
  <c r="H18" i="269"/>
  <c r="H20" i="269"/>
  <c r="H22" i="269"/>
  <c r="H24" i="269"/>
  <c r="H26" i="269"/>
  <c r="H28" i="269"/>
  <c r="H30" i="269"/>
  <c r="H32" i="269"/>
  <c r="H34" i="269"/>
  <c r="H36" i="269"/>
  <c r="H38" i="269"/>
  <c r="H40" i="269"/>
  <c r="H42" i="269"/>
  <c r="H44" i="269"/>
  <c r="H46" i="269"/>
  <c r="H48" i="269"/>
  <c r="H50" i="269"/>
  <c r="H52" i="269"/>
  <c r="H54" i="269"/>
  <c r="H56" i="269"/>
  <c r="H58" i="269"/>
  <c r="H60" i="269"/>
  <c r="H16" i="268"/>
  <c r="H24" i="268"/>
  <c r="H32" i="268"/>
  <c r="H38" i="268"/>
  <c r="H46" i="268"/>
  <c r="H54" i="268"/>
  <c r="D33" i="153"/>
  <c r="D81" i="153"/>
  <c r="H17" i="268"/>
  <c r="H25" i="268"/>
  <c r="H33" i="268"/>
  <c r="H39" i="268"/>
  <c r="H47" i="268"/>
  <c r="H55" i="268"/>
  <c r="H18" i="268"/>
  <c r="H26" i="268"/>
  <c r="H34" i="268"/>
  <c r="H40" i="268"/>
  <c r="H48" i="268"/>
  <c r="H56" i="268"/>
  <c r="B12" i="268"/>
  <c r="H19" i="268"/>
  <c r="H27" i="268"/>
  <c r="H35" i="268"/>
  <c r="H41" i="268"/>
  <c r="H49" i="268"/>
  <c r="H57" i="268"/>
  <c r="B12" i="269"/>
  <c r="H13" i="269"/>
  <c r="H15" i="269"/>
  <c r="H17" i="269"/>
  <c r="H19" i="269"/>
  <c r="H21" i="269"/>
  <c r="H23" i="269"/>
  <c r="H25" i="269"/>
  <c r="H27" i="269"/>
  <c r="H29" i="269"/>
  <c r="H31" i="269"/>
  <c r="H33" i="269"/>
  <c r="H35" i="269"/>
  <c r="H37" i="269"/>
  <c r="H39" i="269"/>
  <c r="H41" i="269"/>
  <c r="H43" i="269"/>
  <c r="H45" i="269"/>
  <c r="H47" i="269"/>
  <c r="H49" i="269"/>
  <c r="H51" i="269"/>
  <c r="H53" i="269"/>
  <c r="H55" i="269"/>
  <c r="H57" i="269"/>
  <c r="H59" i="269"/>
  <c r="H61" i="269"/>
  <c r="H12" i="268"/>
  <c r="H20" i="268"/>
  <c r="H28" i="268"/>
  <c r="H36" i="268"/>
  <c r="H42" i="268"/>
  <c r="H50" i="268"/>
  <c r="H58" i="268"/>
  <c r="H43" i="268"/>
  <c r="H51" i="268"/>
  <c r="H59" i="268"/>
  <c r="D55" i="153"/>
  <c r="D86" i="153"/>
  <c r="H14" i="268"/>
  <c r="H22" i="268"/>
  <c r="B37" i="268"/>
  <c r="H44" i="268"/>
  <c r="H52" i="268"/>
  <c r="E5" i="157"/>
  <c r="E6" i="157" s="1" a="1"/>
  <c r="E6" i="157" s="1"/>
  <c r="D49" i="153"/>
  <c r="D23" i="151"/>
  <c r="E23" i="151" s="1"/>
  <c r="D62" i="153"/>
  <c r="E62" i="153" s="1"/>
  <c r="D85" i="153"/>
  <c r="G5" i="157"/>
  <c r="D40" i="153"/>
  <c r="D48" i="153"/>
  <c r="D64" i="153"/>
  <c r="D70" i="153"/>
  <c r="E70" i="153" s="1"/>
  <c r="E86" i="153"/>
  <c r="F5" i="157"/>
  <c r="E7" i="157" a="1"/>
  <c r="E7" i="157" s="1"/>
  <c r="G6" i="156" a="1"/>
  <c r="G6" i="156" s="1"/>
  <c r="G7" i="156" s="1"/>
  <c r="E6" i="156" a="1"/>
  <c r="E6" i="156" s="1"/>
  <c r="E7" i="156" s="1"/>
  <c r="I6" i="156" a="1"/>
  <c r="I6" i="156" s="1"/>
  <c r="I7" i="156" s="1"/>
  <c r="F6" i="156" a="1"/>
  <c r="F6" i="156" s="1"/>
  <c r="F7" i="156" s="1"/>
  <c r="H6" i="156" a="1"/>
  <c r="H6" i="156" s="1"/>
  <c r="H7" i="156" s="1"/>
  <c r="D26" i="153"/>
  <c r="D47" i="153"/>
  <c r="D67" i="153"/>
  <c r="D73" i="153"/>
  <c r="E73" i="153" s="1"/>
  <c r="D79" i="153"/>
  <c r="D27" i="153"/>
  <c r="D56" i="153"/>
  <c r="D68" i="153"/>
  <c r="D75" i="153"/>
  <c r="D84" i="153"/>
  <c r="E84" i="153" s="1"/>
  <c r="C22" i="153"/>
  <c r="D22" i="153" s="1"/>
  <c r="E22" i="153" s="1"/>
  <c r="F22" i="153" s="1"/>
  <c r="G22" i="153" s="1"/>
  <c r="H22" i="153" s="1"/>
  <c r="I22" i="153" s="1"/>
  <c r="J22" i="153" s="1"/>
  <c r="K22" i="153" s="1"/>
  <c r="L22" i="153" s="1"/>
  <c r="M22" i="153" s="1"/>
  <c r="N22" i="153" s="1"/>
  <c r="O22" i="153" s="1"/>
  <c r="P22" i="153" s="1"/>
  <c r="Q22" i="153" s="1"/>
  <c r="R22" i="153" s="1"/>
  <c r="S22" i="153" s="1"/>
  <c r="T22" i="153" s="1"/>
  <c r="U22" i="153" s="1"/>
  <c r="V22" i="153" s="1"/>
  <c r="W22" i="153" s="1"/>
  <c r="X22" i="153" s="1"/>
  <c r="Y22" i="153" s="1"/>
  <c r="Z22" i="153" s="1"/>
  <c r="AA22" i="153" s="1"/>
  <c r="AB22" i="153" s="1"/>
  <c r="AC22" i="153" s="1"/>
  <c r="AD22" i="153" s="1"/>
  <c r="AE22" i="153" s="1"/>
  <c r="AF22" i="153" s="1"/>
  <c r="AG22" i="153" s="1"/>
  <c r="AH22" i="153" s="1"/>
  <c r="AI22" i="153" s="1"/>
  <c r="AJ22" i="153" s="1"/>
  <c r="AK22" i="153" s="1"/>
  <c r="AL22" i="153" s="1"/>
  <c r="AM22" i="153" s="1"/>
  <c r="AN22" i="153" s="1"/>
  <c r="AO22" i="153" s="1"/>
  <c r="AP22" i="153" s="1"/>
  <c r="AQ22" i="153" s="1"/>
  <c r="AR22" i="153" s="1"/>
  <c r="AS22" i="153" s="1"/>
  <c r="AT22" i="153" s="1"/>
  <c r="AU22" i="153" s="1"/>
  <c r="AV22" i="153" s="1"/>
  <c r="AW22" i="153" s="1"/>
  <c r="AX22" i="153" s="1"/>
  <c r="AY22" i="153" s="1"/>
  <c r="AZ22" i="153" s="1"/>
  <c r="BA22" i="153" s="1"/>
  <c r="BB22" i="153" s="1"/>
  <c r="BC22" i="153" s="1"/>
  <c r="BD22" i="153" s="1"/>
  <c r="BE22" i="153" s="1"/>
  <c r="BF22" i="153" s="1"/>
  <c r="BG22" i="153" s="1"/>
  <c r="BH22" i="153" s="1"/>
  <c r="BI22" i="153" s="1"/>
  <c r="BJ22" i="153" s="1"/>
  <c r="BK22" i="153" s="1"/>
  <c r="BL22" i="153" s="1"/>
  <c r="BM22" i="153" s="1"/>
  <c r="BN22" i="153" s="1"/>
  <c r="BO22" i="153" s="1"/>
  <c r="BP22" i="153" s="1"/>
  <c r="BQ22" i="153" s="1"/>
  <c r="BR22" i="153" s="1"/>
  <c r="BS22" i="153" s="1"/>
  <c r="BS94" i="153" s="1"/>
  <c r="D57" i="153"/>
  <c r="D76" i="153"/>
  <c r="D20" i="151"/>
  <c r="E20" i="151" s="1"/>
  <c r="D31" i="153"/>
  <c r="E32" i="153" s="1"/>
  <c r="D45" i="153"/>
  <c r="D52" i="153"/>
  <c r="D58" i="153"/>
  <c r="D77" i="153"/>
  <c r="E77" i="153" s="1"/>
  <c r="D38" i="153"/>
  <c r="D59" i="153"/>
  <c r="E59" i="153" s="1"/>
  <c r="D65" i="153"/>
  <c r="D78" i="153"/>
  <c r="D82" i="153"/>
  <c r="E82" i="153" s="1"/>
  <c r="D87" i="153"/>
  <c r="E88" i="153" s="1"/>
  <c r="D60" i="153"/>
  <c r="E61" i="153" s="1"/>
  <c r="D66" i="153"/>
  <c r="E67" i="153" s="1"/>
  <c r="D24" i="151"/>
  <c r="D34" i="153"/>
  <c r="E34" i="153" s="1"/>
  <c r="D74" i="153"/>
  <c r="D80" i="153"/>
  <c r="E81" i="153" s="1"/>
  <c r="D89" i="153"/>
  <c r="E89" i="153" s="1"/>
  <c r="G60" i="147"/>
  <c r="H60" i="147"/>
  <c r="H45" i="147"/>
  <c r="G45" i="147"/>
  <c r="D43" i="153"/>
  <c r="D44" i="153"/>
  <c r="C21" i="153"/>
  <c r="D21" i="153" s="1"/>
  <c r="E21" i="153" s="1"/>
  <c r="F21" i="153" s="1"/>
  <c r="G21" i="153" s="1"/>
  <c r="H21" i="153" s="1"/>
  <c r="I21" i="153" s="1"/>
  <c r="J21" i="153" s="1"/>
  <c r="K21" i="153" s="1"/>
  <c r="L21" i="153" s="1"/>
  <c r="M21" i="153" s="1"/>
  <c r="N21" i="153" s="1"/>
  <c r="O21" i="153" s="1"/>
  <c r="P21" i="153" s="1"/>
  <c r="Q21" i="153" s="1"/>
  <c r="R21" i="153" s="1"/>
  <c r="S21" i="153" s="1"/>
  <c r="T21" i="153" s="1"/>
  <c r="U21" i="153" s="1"/>
  <c r="V21" i="153" s="1"/>
  <c r="W21" i="153" s="1"/>
  <c r="X21" i="153" s="1"/>
  <c r="Y21" i="153" s="1"/>
  <c r="Z21" i="153" s="1"/>
  <c r="AA21" i="153" s="1"/>
  <c r="AB21" i="153" s="1"/>
  <c r="AC21" i="153" s="1"/>
  <c r="AD21" i="153" s="1"/>
  <c r="AE21" i="153" s="1"/>
  <c r="AF21" i="153" s="1"/>
  <c r="AG21" i="153" s="1"/>
  <c r="AH21" i="153" s="1"/>
  <c r="AI21" i="153" s="1"/>
  <c r="AJ21" i="153" s="1"/>
  <c r="AK21" i="153" s="1"/>
  <c r="AL21" i="153" s="1"/>
  <c r="AM21" i="153" s="1"/>
  <c r="AN21" i="153" s="1"/>
  <c r="AO21" i="153" s="1"/>
  <c r="AP21" i="153" s="1"/>
  <c r="AQ21" i="153" s="1"/>
  <c r="AR21" i="153" s="1"/>
  <c r="AS21" i="153" s="1"/>
  <c r="AT21" i="153" s="1"/>
  <c r="AU21" i="153" s="1"/>
  <c r="AV21" i="153" s="1"/>
  <c r="AW21" i="153" s="1"/>
  <c r="AX21" i="153" s="1"/>
  <c r="AY21" i="153" s="1"/>
  <c r="AZ21" i="153" s="1"/>
  <c r="BA21" i="153" s="1"/>
  <c r="BB21" i="153" s="1"/>
  <c r="BC21" i="153" s="1"/>
  <c r="BD21" i="153" s="1"/>
  <c r="BE21" i="153" s="1"/>
  <c r="BF21" i="153" s="1"/>
  <c r="BG21" i="153" s="1"/>
  <c r="BH21" i="153" s="1"/>
  <c r="BI21" i="153" s="1"/>
  <c r="BJ21" i="153" s="1"/>
  <c r="BK21" i="153" s="1"/>
  <c r="BL21" i="153" s="1"/>
  <c r="BM21" i="153" s="1"/>
  <c r="BN21" i="153" s="1"/>
  <c r="BO21" i="153" s="1"/>
  <c r="BP21" i="153" s="1"/>
  <c r="BQ21" i="153" s="1"/>
  <c r="BR21" i="153" s="1"/>
  <c r="BS21" i="153" s="1"/>
  <c r="BS93" i="153" s="1"/>
  <c r="BR93" i="153" s="1"/>
  <c r="D23" i="153"/>
  <c r="E23" i="153" s="1"/>
  <c r="F23" i="153" s="1"/>
  <c r="G23" i="153" s="1"/>
  <c r="H23" i="153" s="1"/>
  <c r="I23" i="153" s="1"/>
  <c r="J23" i="153" s="1"/>
  <c r="K23" i="153" s="1"/>
  <c r="L23" i="153" s="1"/>
  <c r="M23" i="153" s="1"/>
  <c r="N23" i="153" s="1"/>
  <c r="O23" i="153" s="1"/>
  <c r="P23" i="153" s="1"/>
  <c r="Q23" i="153" s="1"/>
  <c r="R23" i="153" s="1"/>
  <c r="S23" i="153" s="1"/>
  <c r="T23" i="153" s="1"/>
  <c r="U23" i="153" s="1"/>
  <c r="V23" i="153" s="1"/>
  <c r="W23" i="153" s="1"/>
  <c r="X23" i="153" s="1"/>
  <c r="Y23" i="153" s="1"/>
  <c r="Z23" i="153" s="1"/>
  <c r="AA23" i="153" s="1"/>
  <c r="AB23" i="153" s="1"/>
  <c r="AC23" i="153" s="1"/>
  <c r="AD23" i="153" s="1"/>
  <c r="AE23" i="153" s="1"/>
  <c r="AF23" i="153" s="1"/>
  <c r="AG23" i="153" s="1"/>
  <c r="AH23" i="153" s="1"/>
  <c r="AI23" i="153" s="1"/>
  <c r="AJ23" i="153" s="1"/>
  <c r="AK23" i="153" s="1"/>
  <c r="AL23" i="153" s="1"/>
  <c r="AM23" i="153" s="1"/>
  <c r="AN23" i="153" s="1"/>
  <c r="AO23" i="153" s="1"/>
  <c r="AP23" i="153" s="1"/>
  <c r="AQ23" i="153" s="1"/>
  <c r="AR23" i="153" s="1"/>
  <c r="AS23" i="153" s="1"/>
  <c r="AT23" i="153" s="1"/>
  <c r="AU23" i="153" s="1"/>
  <c r="AV23" i="153" s="1"/>
  <c r="AW23" i="153" s="1"/>
  <c r="AX23" i="153" s="1"/>
  <c r="AY23" i="153" s="1"/>
  <c r="AZ23" i="153" s="1"/>
  <c r="BA23" i="153" s="1"/>
  <c r="BB23" i="153" s="1"/>
  <c r="BC23" i="153" s="1"/>
  <c r="BD23" i="153" s="1"/>
  <c r="BE23" i="153" s="1"/>
  <c r="BF23" i="153" s="1"/>
  <c r="BG23" i="153" s="1"/>
  <c r="BH23" i="153" s="1"/>
  <c r="BI23" i="153" s="1"/>
  <c r="BJ23" i="153" s="1"/>
  <c r="BK23" i="153" s="1"/>
  <c r="BL23" i="153" s="1"/>
  <c r="BM23" i="153" s="1"/>
  <c r="BN23" i="153" s="1"/>
  <c r="BO23" i="153" s="1"/>
  <c r="BP23" i="153" s="1"/>
  <c r="BQ23" i="153" s="1"/>
  <c r="BR23" i="153" s="1"/>
  <c r="BS23" i="153" s="1"/>
  <c r="BS95" i="153" s="1"/>
  <c r="D30" i="153"/>
  <c r="D29" i="153"/>
  <c r="D42" i="153"/>
  <c r="D41" i="153"/>
  <c r="E41" i="153" s="1"/>
  <c r="D25" i="153"/>
  <c r="D24" i="153"/>
  <c r="D36" i="153"/>
  <c r="D37" i="153"/>
  <c r="D21" i="151"/>
  <c r="E22" i="151" s="1"/>
  <c r="C15" i="151"/>
  <c r="D15" i="151" s="1"/>
  <c r="E15" i="151" s="1"/>
  <c r="F15" i="151" s="1"/>
  <c r="G15" i="151" s="1"/>
  <c r="G26" i="151" s="1"/>
  <c r="C16" i="151"/>
  <c r="D16" i="151" s="1"/>
  <c r="E16" i="151" s="1"/>
  <c r="F16" i="151" s="1"/>
  <c r="G16" i="151" s="1"/>
  <c r="G27" i="151" s="1"/>
  <c r="E53" i="153"/>
  <c r="D28" i="153"/>
  <c r="D18" i="151"/>
  <c r="E19" i="151" s="1"/>
  <c r="E33" i="153"/>
  <c r="D39" i="153"/>
  <c r="E40" i="153" s="1"/>
  <c r="D51" i="153"/>
  <c r="D50" i="153"/>
  <c r="D35" i="153"/>
  <c r="D46" i="153"/>
  <c r="D54" i="153"/>
  <c r="E54" i="153" s="1"/>
  <c r="D63" i="153"/>
  <c r="D71" i="153"/>
  <c r="E49" i="153" l="1"/>
  <c r="D21" i="272"/>
  <c r="C21" i="272"/>
  <c r="D20" i="272"/>
  <c r="C20" i="272"/>
  <c r="D19" i="272"/>
  <c r="C19" i="272"/>
  <c r="E24" i="151"/>
  <c r="F24" i="151" s="1"/>
  <c r="F7" i="157" a="1"/>
  <c r="F7" i="157" s="1"/>
  <c r="I32" i="269"/>
  <c r="J32" i="269" s="1"/>
  <c r="I48" i="269"/>
  <c r="J48" i="269" s="1"/>
  <c r="K48" i="269" s="1"/>
  <c r="L48" i="269" s="1"/>
  <c r="I18" i="269"/>
  <c r="J18" i="269" s="1"/>
  <c r="K18" i="269" s="1"/>
  <c r="L18" i="269" s="1"/>
  <c r="I50" i="269"/>
  <c r="J50" i="269" s="1"/>
  <c r="K50" i="269" s="1"/>
  <c r="L50" i="269" s="1"/>
  <c r="I29" i="269"/>
  <c r="J29" i="269" s="1"/>
  <c r="K29" i="269" s="1"/>
  <c r="L29" i="269" s="1"/>
  <c r="I27" i="269"/>
  <c r="J27" i="269" s="1"/>
  <c r="K27" i="269" s="1"/>
  <c r="L27" i="269" s="1"/>
  <c r="I61" i="269"/>
  <c r="J61" i="269" s="1"/>
  <c r="K61" i="269" s="1"/>
  <c r="L61" i="269" s="1"/>
  <c r="I37" i="269"/>
  <c r="J37" i="269" s="1"/>
  <c r="K37" i="269" s="1"/>
  <c r="L37" i="269" s="1"/>
  <c r="F6" i="157" a="1"/>
  <c r="F6" i="157" s="1"/>
  <c r="I38" i="269"/>
  <c r="J38" i="269" s="1"/>
  <c r="K38" i="269" s="1"/>
  <c r="L38" i="269" s="1"/>
  <c r="I40" i="269"/>
  <c r="J40" i="269" s="1"/>
  <c r="K40" i="269" s="1"/>
  <c r="L40" i="269" s="1"/>
  <c r="I15" i="269"/>
  <c r="J15" i="269" s="1"/>
  <c r="K15" i="269" s="1"/>
  <c r="L15" i="269" s="1"/>
  <c r="I59" i="269"/>
  <c r="J59" i="269" s="1"/>
  <c r="K59" i="269" s="1"/>
  <c r="L59" i="269" s="1"/>
  <c r="I24" i="269"/>
  <c r="J24" i="269" s="1"/>
  <c r="K24" i="269" s="1"/>
  <c r="L24" i="269" s="1"/>
  <c r="I12" i="269"/>
  <c r="J12" i="269" s="1"/>
  <c r="K12" i="269" s="1"/>
  <c r="L12" i="269" s="1"/>
  <c r="I55" i="269"/>
  <c r="J55" i="269" s="1"/>
  <c r="K55" i="269" s="1"/>
  <c r="L55" i="269" s="1"/>
  <c r="I42" i="269"/>
  <c r="J42" i="269" s="1"/>
  <c r="K42" i="269" s="1"/>
  <c r="L42" i="269" s="1"/>
  <c r="I46" i="269"/>
  <c r="J46" i="269" s="1"/>
  <c r="K46" i="269" s="1"/>
  <c r="L46" i="269" s="1"/>
  <c r="I41" i="269"/>
  <c r="J41" i="269" s="1"/>
  <c r="K41" i="269" s="1"/>
  <c r="L41" i="269" s="1"/>
  <c r="I20" i="269"/>
  <c r="J20" i="269" s="1"/>
  <c r="K20" i="269" s="1"/>
  <c r="L20" i="269" s="1"/>
  <c r="I54" i="269"/>
  <c r="J54" i="269" s="1"/>
  <c r="K54" i="269" s="1"/>
  <c r="L54" i="269" s="1"/>
  <c r="I57" i="269"/>
  <c r="J57" i="269" s="1"/>
  <c r="K57" i="269" s="1"/>
  <c r="L57" i="269" s="1"/>
  <c r="I28" i="269"/>
  <c r="J28" i="269" s="1"/>
  <c r="K28" i="269" s="1"/>
  <c r="L28" i="269" s="1"/>
  <c r="I14" i="269"/>
  <c r="J14" i="269" s="1"/>
  <c r="K14" i="269" s="1"/>
  <c r="L14" i="269" s="1"/>
  <c r="I16" i="269"/>
  <c r="J16" i="269" s="1"/>
  <c r="K16" i="269" s="1"/>
  <c r="L16" i="269" s="1"/>
  <c r="I49" i="269"/>
  <c r="J49" i="269" s="1"/>
  <c r="K49" i="269" s="1"/>
  <c r="L49" i="269" s="1"/>
  <c r="I35" i="269"/>
  <c r="J35" i="269" s="1"/>
  <c r="K35" i="269" s="1"/>
  <c r="L35" i="269" s="1"/>
  <c r="I45" i="269"/>
  <c r="J45" i="269" s="1"/>
  <c r="K45" i="269" s="1"/>
  <c r="L45" i="269" s="1"/>
  <c r="I23" i="269"/>
  <c r="J23" i="269" s="1"/>
  <c r="K23" i="269" s="1"/>
  <c r="L23" i="269" s="1"/>
  <c r="I25" i="269"/>
  <c r="J25" i="269" s="1"/>
  <c r="K25" i="269" s="1"/>
  <c r="L25" i="269" s="1"/>
  <c r="I58" i="269"/>
  <c r="J58" i="269" s="1"/>
  <c r="K58" i="269" s="1"/>
  <c r="L58" i="269" s="1"/>
  <c r="I36" i="269"/>
  <c r="J36" i="269" s="1"/>
  <c r="K36" i="269" s="1"/>
  <c r="L36" i="269" s="1"/>
  <c r="K32" i="269"/>
  <c r="L32" i="269" s="1"/>
  <c r="I53" i="269"/>
  <c r="J53" i="269" s="1"/>
  <c r="I31" i="269"/>
  <c r="J31" i="269" s="1"/>
  <c r="K31" i="269" s="1"/>
  <c r="L31" i="269" s="1"/>
  <c r="I33" i="269"/>
  <c r="J33" i="269" s="1"/>
  <c r="K33" i="269" s="1"/>
  <c r="L33" i="269" s="1"/>
  <c r="I19" i="269"/>
  <c r="J19" i="269" s="1"/>
  <c r="K19" i="269" s="1"/>
  <c r="L19" i="269" s="1"/>
  <c r="I44" i="269"/>
  <c r="J44" i="269" s="1"/>
  <c r="K44" i="269" s="1"/>
  <c r="L44" i="269" s="1"/>
  <c r="I13" i="269"/>
  <c r="J13" i="269" s="1"/>
  <c r="K13" i="269" s="1"/>
  <c r="L13" i="269" s="1"/>
  <c r="I22" i="269"/>
  <c r="J22" i="269" s="1"/>
  <c r="K22" i="269" s="1"/>
  <c r="L22" i="269" s="1"/>
  <c r="I39" i="269"/>
  <c r="J39" i="269" s="1"/>
  <c r="K39" i="269" s="1"/>
  <c r="L39" i="269" s="1"/>
  <c r="I56" i="269"/>
  <c r="J56" i="269" s="1"/>
  <c r="K56" i="269" s="1"/>
  <c r="L56" i="269" s="1"/>
  <c r="I26" i="269"/>
  <c r="J26" i="269" s="1"/>
  <c r="K26" i="269" s="1"/>
  <c r="L26" i="269" s="1"/>
  <c r="I43" i="269"/>
  <c r="J43" i="269" s="1"/>
  <c r="K43" i="269" s="1"/>
  <c r="L43" i="269" s="1"/>
  <c r="I52" i="269"/>
  <c r="J52" i="269" s="1"/>
  <c r="K52" i="269" s="1"/>
  <c r="L52" i="269" s="1"/>
  <c r="K60" i="269"/>
  <c r="L60" i="269" s="1"/>
  <c r="I21" i="269"/>
  <c r="J21" i="269" s="1"/>
  <c r="K21" i="269" s="1"/>
  <c r="L21" i="269" s="1"/>
  <c r="I30" i="269"/>
  <c r="J30" i="269" s="1"/>
  <c r="K30" i="269" s="1"/>
  <c r="L30" i="269" s="1"/>
  <c r="I47" i="269"/>
  <c r="J47" i="269" s="1"/>
  <c r="K47" i="269" s="1"/>
  <c r="L47" i="269" s="1"/>
  <c r="I17" i="269"/>
  <c r="J17" i="269" s="1"/>
  <c r="K17" i="269" s="1"/>
  <c r="L17" i="269" s="1"/>
  <c r="I34" i="269"/>
  <c r="J34" i="269" s="1"/>
  <c r="K34" i="269" s="1"/>
  <c r="L34" i="269" s="1"/>
  <c r="I51" i="269"/>
  <c r="J51" i="269" s="1"/>
  <c r="K51" i="269" s="1"/>
  <c r="L51" i="269" s="1"/>
  <c r="K53" i="269"/>
  <c r="L53" i="269" s="1"/>
  <c r="E24" i="153"/>
  <c r="F24" i="153" s="1"/>
  <c r="G24" i="153" s="1"/>
  <c r="H24" i="153" s="1"/>
  <c r="I24" i="153" s="1"/>
  <c r="J24" i="153" s="1"/>
  <c r="K24" i="153" s="1"/>
  <c r="L24" i="153" s="1"/>
  <c r="M24" i="153" s="1"/>
  <c r="N24" i="153" s="1"/>
  <c r="O24" i="153" s="1"/>
  <c r="P24" i="153" s="1"/>
  <c r="Q24" i="153" s="1"/>
  <c r="R24" i="153" s="1"/>
  <c r="S24" i="153" s="1"/>
  <c r="T24" i="153" s="1"/>
  <c r="U24" i="153" s="1"/>
  <c r="V24" i="153" s="1"/>
  <c r="W24" i="153" s="1"/>
  <c r="X24" i="153" s="1"/>
  <c r="Y24" i="153" s="1"/>
  <c r="Z24" i="153" s="1"/>
  <c r="AA24" i="153" s="1"/>
  <c r="AB24" i="153" s="1"/>
  <c r="AC24" i="153" s="1"/>
  <c r="AD24" i="153" s="1"/>
  <c r="AE24" i="153" s="1"/>
  <c r="AF24" i="153" s="1"/>
  <c r="AG24" i="153" s="1"/>
  <c r="AH24" i="153" s="1"/>
  <c r="AI24" i="153" s="1"/>
  <c r="AJ24" i="153" s="1"/>
  <c r="AK24" i="153" s="1"/>
  <c r="AL24" i="153" s="1"/>
  <c r="AM24" i="153" s="1"/>
  <c r="AN24" i="153" s="1"/>
  <c r="AO24" i="153" s="1"/>
  <c r="AP24" i="153" s="1"/>
  <c r="AQ24" i="153" s="1"/>
  <c r="AR24" i="153" s="1"/>
  <c r="AS24" i="153" s="1"/>
  <c r="AT24" i="153" s="1"/>
  <c r="AU24" i="153" s="1"/>
  <c r="AV24" i="153" s="1"/>
  <c r="AW24" i="153" s="1"/>
  <c r="AX24" i="153" s="1"/>
  <c r="AY24" i="153" s="1"/>
  <c r="AZ24" i="153" s="1"/>
  <c r="BA24" i="153" s="1"/>
  <c r="BB24" i="153" s="1"/>
  <c r="BC24" i="153" s="1"/>
  <c r="BD24" i="153" s="1"/>
  <c r="BE24" i="153" s="1"/>
  <c r="BF24" i="153" s="1"/>
  <c r="BG24" i="153" s="1"/>
  <c r="BH24" i="153" s="1"/>
  <c r="BI24" i="153" s="1"/>
  <c r="BJ24" i="153" s="1"/>
  <c r="BK24" i="153" s="1"/>
  <c r="BL24" i="153" s="1"/>
  <c r="BM24" i="153" s="1"/>
  <c r="BN24" i="153" s="1"/>
  <c r="BO24" i="153" s="1"/>
  <c r="BP24" i="153" s="1"/>
  <c r="BQ24" i="153" s="1"/>
  <c r="BR24" i="153" s="1"/>
  <c r="BS24" i="153" s="1"/>
  <c r="BS96" i="153" s="1"/>
  <c r="BR95" i="153" s="1"/>
  <c r="E50" i="153"/>
  <c r="E68" i="153"/>
  <c r="H17" i="156"/>
  <c r="I6" i="157" a="1"/>
  <c r="I6" i="157" s="1"/>
  <c r="E48" i="153"/>
  <c r="E74" i="153"/>
  <c r="F74" i="153" s="1"/>
  <c r="E78" i="153"/>
  <c r="E87" i="153"/>
  <c r="F88" i="153" s="1"/>
  <c r="E65" i="153"/>
  <c r="E60" i="153"/>
  <c r="F60" i="153" s="1"/>
  <c r="E57" i="153"/>
  <c r="F17" i="156"/>
  <c r="H6" i="157" a="1"/>
  <c r="H6" i="157" s="1"/>
  <c r="I7" i="157" a="1"/>
  <c r="I7" i="157" s="1"/>
  <c r="E28" i="153"/>
  <c r="E44" i="153"/>
  <c r="F82" i="153"/>
  <c r="G6" i="157" a="1"/>
  <c r="G6" i="157" s="1"/>
  <c r="E69" i="153"/>
  <c r="E75" i="153"/>
  <c r="E90" i="153"/>
  <c r="F90" i="153" s="1"/>
  <c r="E30" i="153"/>
  <c r="H7" i="157" a="1"/>
  <c r="H7" i="157" s="1"/>
  <c r="G7" i="157" a="1"/>
  <c r="G7" i="157" s="1"/>
  <c r="N10" i="157" s="1" a="1"/>
  <c r="E38" i="153"/>
  <c r="F62" i="153"/>
  <c r="E79" i="153"/>
  <c r="F49" i="153"/>
  <c r="F68" i="153"/>
  <c r="E26" i="153"/>
  <c r="F20" i="151"/>
  <c r="E56" i="153"/>
  <c r="F57" i="153" s="1"/>
  <c r="E35" i="153"/>
  <c r="F35" i="153" s="1"/>
  <c r="G35" i="153" s="1"/>
  <c r="E66" i="153"/>
  <c r="E27" i="153"/>
  <c r="I17" i="156"/>
  <c r="E39" i="153"/>
  <c r="F40" i="153" s="1"/>
  <c r="F89" i="153"/>
  <c r="E76" i="153"/>
  <c r="N10" i="156" a="1"/>
  <c r="E17" i="156"/>
  <c r="F54" i="153"/>
  <c r="E85" i="153"/>
  <c r="G17" i="156"/>
  <c r="E83" i="153"/>
  <c r="F84" i="153" s="1"/>
  <c r="E46" i="153"/>
  <c r="F50" i="153"/>
  <c r="G50" i="153" s="1"/>
  <c r="E21" i="151"/>
  <c r="F21" i="151" s="1"/>
  <c r="E43" i="153"/>
  <c r="E80" i="153"/>
  <c r="E58" i="153"/>
  <c r="F59" i="153" s="1"/>
  <c r="E37" i="153"/>
  <c r="E29" i="153"/>
  <c r="F26" i="151"/>
  <c r="E36" i="153"/>
  <c r="E72" i="153"/>
  <c r="E71" i="153"/>
  <c r="F71" i="153" s="1"/>
  <c r="E51" i="153"/>
  <c r="E55" i="153"/>
  <c r="E47" i="153"/>
  <c r="F78" i="153"/>
  <c r="F23" i="151"/>
  <c r="E63" i="153"/>
  <c r="F63" i="153" s="1"/>
  <c r="G63" i="153" s="1"/>
  <c r="E64" i="153"/>
  <c r="E25" i="153"/>
  <c r="D17" i="151"/>
  <c r="E17" i="151" s="1"/>
  <c r="F17" i="151" s="1"/>
  <c r="G17" i="151" s="1"/>
  <c r="G28" i="151" s="1"/>
  <c r="F27" i="151" s="1"/>
  <c r="E26" i="151" s="1"/>
  <c r="BR94" i="153"/>
  <c r="E45" i="153"/>
  <c r="F45" i="153" s="1"/>
  <c r="F33" i="153"/>
  <c r="F58" i="153"/>
  <c r="F41" i="153"/>
  <c r="F34" i="153"/>
  <c r="E52" i="153"/>
  <c r="E42" i="153"/>
  <c r="F42" i="153" s="1"/>
  <c r="E31" i="153"/>
  <c r="F61" i="153" l="1"/>
  <c r="G61" i="153" s="1"/>
  <c r="F51" i="153"/>
  <c r="G60" i="153"/>
  <c r="G90" i="153"/>
  <c r="F65" i="153"/>
  <c r="G62" i="153"/>
  <c r="H62" i="153" s="1"/>
  <c r="F69" i="153"/>
  <c r="BQ94" i="153"/>
  <c r="F39" i="153"/>
  <c r="F25" i="153"/>
  <c r="G25" i="153" s="1"/>
  <c r="H25" i="153" s="1"/>
  <c r="I25" i="153" s="1"/>
  <c r="J25" i="153" s="1"/>
  <c r="K25" i="153" s="1"/>
  <c r="L25" i="153" s="1"/>
  <c r="M25" i="153" s="1"/>
  <c r="N25" i="153" s="1"/>
  <c r="O25" i="153" s="1"/>
  <c r="P25" i="153" s="1"/>
  <c r="Q25" i="153" s="1"/>
  <c r="R25" i="153" s="1"/>
  <c r="S25" i="153" s="1"/>
  <c r="T25" i="153" s="1"/>
  <c r="U25" i="153" s="1"/>
  <c r="V25" i="153" s="1"/>
  <c r="W25" i="153" s="1"/>
  <c r="X25" i="153" s="1"/>
  <c r="Y25" i="153" s="1"/>
  <c r="Z25" i="153" s="1"/>
  <c r="AA25" i="153" s="1"/>
  <c r="AB25" i="153" s="1"/>
  <c r="AC25" i="153" s="1"/>
  <c r="AD25" i="153" s="1"/>
  <c r="AE25" i="153" s="1"/>
  <c r="AF25" i="153" s="1"/>
  <c r="AG25" i="153" s="1"/>
  <c r="AH25" i="153" s="1"/>
  <c r="AI25" i="153" s="1"/>
  <c r="AJ25" i="153" s="1"/>
  <c r="AK25" i="153" s="1"/>
  <c r="AL25" i="153" s="1"/>
  <c r="AM25" i="153" s="1"/>
  <c r="AN25" i="153" s="1"/>
  <c r="AO25" i="153" s="1"/>
  <c r="AP25" i="153" s="1"/>
  <c r="AQ25" i="153" s="1"/>
  <c r="AR25" i="153" s="1"/>
  <c r="AS25" i="153" s="1"/>
  <c r="AT25" i="153" s="1"/>
  <c r="AU25" i="153" s="1"/>
  <c r="AV25" i="153" s="1"/>
  <c r="AW25" i="153" s="1"/>
  <c r="AX25" i="153" s="1"/>
  <c r="AY25" i="153" s="1"/>
  <c r="AZ25" i="153" s="1"/>
  <c r="BA25" i="153" s="1"/>
  <c r="BB25" i="153" s="1"/>
  <c r="BC25" i="153" s="1"/>
  <c r="BD25" i="153" s="1"/>
  <c r="BE25" i="153" s="1"/>
  <c r="BF25" i="153" s="1"/>
  <c r="BG25" i="153" s="1"/>
  <c r="BH25" i="153" s="1"/>
  <c r="BI25" i="153" s="1"/>
  <c r="BJ25" i="153" s="1"/>
  <c r="BK25" i="153" s="1"/>
  <c r="BL25" i="153" s="1"/>
  <c r="BM25" i="153" s="1"/>
  <c r="BN25" i="153" s="1"/>
  <c r="BO25" i="153" s="1"/>
  <c r="BP25" i="153" s="1"/>
  <c r="BQ25" i="153" s="1"/>
  <c r="BR25" i="153" s="1"/>
  <c r="BS25" i="153" s="1"/>
  <c r="BS97" i="153" s="1"/>
  <c r="BR96" i="153" s="1"/>
  <c r="F66" i="153"/>
  <c r="F79" i="153"/>
  <c r="G79" i="153" s="1"/>
  <c r="F75" i="153"/>
  <c r="G75" i="153" s="1"/>
  <c r="G66" i="153"/>
  <c r="F87" i="153"/>
  <c r="F37" i="153"/>
  <c r="E18" i="151"/>
  <c r="F18" i="151" s="1"/>
  <c r="G18" i="151" s="1"/>
  <c r="G29" i="151" s="1"/>
  <c r="F28" i="151" s="1"/>
  <c r="E27" i="151" s="1"/>
  <c r="F76" i="153"/>
  <c r="G51" i="153"/>
  <c r="H51" i="153" s="1"/>
  <c r="F29" i="153"/>
  <c r="F31" i="153"/>
  <c r="F52" i="153"/>
  <c r="G52" i="153" s="1"/>
  <c r="F32" i="153"/>
  <c r="D26" i="151"/>
  <c r="F70" i="153"/>
  <c r="F77" i="153"/>
  <c r="G78" i="153" s="1"/>
  <c r="G34" i="153"/>
  <c r="H35" i="153" s="1"/>
  <c r="F83" i="153"/>
  <c r="G83" i="153" s="1"/>
  <c r="F43" i="153"/>
  <c r="G43" i="153" s="1"/>
  <c r="F27" i="153"/>
  <c r="G69" i="153"/>
  <c r="G21" i="151"/>
  <c r="F22" i="151"/>
  <c r="G22" i="151" s="1"/>
  <c r="F81" i="153"/>
  <c r="F80" i="153"/>
  <c r="F85" i="153"/>
  <c r="G85" i="153" s="1"/>
  <c r="F86" i="153"/>
  <c r="F44" i="153"/>
  <c r="H63" i="153"/>
  <c r="I63" i="153" s="1"/>
  <c r="F28" i="153"/>
  <c r="G28" i="153" s="1"/>
  <c r="G41" i="153"/>
  <c r="H61" i="153"/>
  <c r="G58" i="153"/>
  <c r="O12" i="156"/>
  <c r="Q12" i="156" s="1"/>
  <c r="O14" i="156"/>
  <c r="Q14" i="156" s="1"/>
  <c r="O11" i="156"/>
  <c r="Q11" i="156" s="1"/>
  <c r="O13" i="156"/>
  <c r="Q13" i="156" s="1"/>
  <c r="N10" i="156"/>
  <c r="O10" i="156" s="1"/>
  <c r="Q10" i="156" s="1"/>
  <c r="F36" i="153"/>
  <c r="G36" i="153" s="1"/>
  <c r="H36" i="153" s="1"/>
  <c r="O12" i="157"/>
  <c r="Q12" i="157" s="1"/>
  <c r="O14" i="157"/>
  <c r="Q14" i="157" s="1"/>
  <c r="O11" i="157"/>
  <c r="Q11" i="157" s="1"/>
  <c r="O13" i="157"/>
  <c r="Q13" i="157" s="1"/>
  <c r="N10" i="157"/>
  <c r="O10" i="157" s="1"/>
  <c r="Q10" i="157" s="1"/>
  <c r="F67" i="153"/>
  <c r="G67" i="153" s="1"/>
  <c r="H67" i="153" s="1"/>
  <c r="F46" i="153"/>
  <c r="G46" i="153" s="1"/>
  <c r="G88" i="153"/>
  <c r="G89" i="153"/>
  <c r="G84" i="153"/>
  <c r="G24" i="151"/>
  <c r="F55" i="153"/>
  <c r="G55" i="153" s="1"/>
  <c r="F56" i="153"/>
  <c r="G59" i="153"/>
  <c r="BQ95" i="153"/>
  <c r="F47" i="153"/>
  <c r="F48" i="153"/>
  <c r="F53" i="153"/>
  <c r="F38" i="153"/>
  <c r="G40" i="153"/>
  <c r="BQ93" i="153"/>
  <c r="F30" i="153"/>
  <c r="G30" i="153" s="1"/>
  <c r="G42" i="153"/>
  <c r="G33" i="153"/>
  <c r="F64" i="153"/>
  <c r="G64" i="153" s="1"/>
  <c r="H64" i="153" s="1"/>
  <c r="F72" i="153"/>
  <c r="G72" i="153" s="1"/>
  <c r="F73" i="153"/>
  <c r="F26" i="153"/>
  <c r="G26" i="153" s="1"/>
  <c r="H26" i="153" s="1"/>
  <c r="I26" i="153" s="1"/>
  <c r="J26" i="153" s="1"/>
  <c r="K26" i="153" s="1"/>
  <c r="L26" i="153" s="1"/>
  <c r="M26" i="153" s="1"/>
  <c r="N26" i="153" s="1"/>
  <c r="O26" i="153" s="1"/>
  <c r="P26" i="153" s="1"/>
  <c r="Q26" i="153" s="1"/>
  <c r="R26" i="153" s="1"/>
  <c r="S26" i="153" s="1"/>
  <c r="T26" i="153" s="1"/>
  <c r="U26" i="153" s="1"/>
  <c r="V26" i="153" s="1"/>
  <c r="W26" i="153" s="1"/>
  <c r="X26" i="153" s="1"/>
  <c r="Y26" i="153" s="1"/>
  <c r="Z26" i="153" s="1"/>
  <c r="AA26" i="153" s="1"/>
  <c r="AB26" i="153" s="1"/>
  <c r="AC26" i="153" s="1"/>
  <c r="AD26" i="153" s="1"/>
  <c r="AE26" i="153" s="1"/>
  <c r="AF26" i="153" s="1"/>
  <c r="AG26" i="153" s="1"/>
  <c r="AH26" i="153" s="1"/>
  <c r="AI26" i="153" s="1"/>
  <c r="AJ26" i="153" s="1"/>
  <c r="AK26" i="153" s="1"/>
  <c r="AL26" i="153" s="1"/>
  <c r="AM26" i="153" s="1"/>
  <c r="AN26" i="153" s="1"/>
  <c r="AO26" i="153" s="1"/>
  <c r="AP26" i="153" s="1"/>
  <c r="AQ26" i="153" s="1"/>
  <c r="AR26" i="153" s="1"/>
  <c r="AS26" i="153" s="1"/>
  <c r="AT26" i="153" s="1"/>
  <c r="AU26" i="153" s="1"/>
  <c r="AV26" i="153" s="1"/>
  <c r="AW26" i="153" s="1"/>
  <c r="AX26" i="153" s="1"/>
  <c r="AY26" i="153" s="1"/>
  <c r="AZ26" i="153" s="1"/>
  <c r="BA26" i="153" s="1"/>
  <c r="BB26" i="153" s="1"/>
  <c r="BC26" i="153" s="1"/>
  <c r="BD26" i="153" s="1"/>
  <c r="BE26" i="153" s="1"/>
  <c r="BF26" i="153" s="1"/>
  <c r="BG26" i="153" s="1"/>
  <c r="BH26" i="153" s="1"/>
  <c r="BI26" i="153" s="1"/>
  <c r="BJ26" i="153" s="1"/>
  <c r="BK26" i="153" s="1"/>
  <c r="BL26" i="153" s="1"/>
  <c r="BM26" i="153" s="1"/>
  <c r="BN26" i="153" s="1"/>
  <c r="BO26" i="153" s="1"/>
  <c r="BP26" i="153" s="1"/>
  <c r="BQ26" i="153" s="1"/>
  <c r="BR26" i="153" s="1"/>
  <c r="BS26" i="153" s="1"/>
  <c r="BS98" i="153" s="1"/>
  <c r="BP94" i="153" l="1"/>
  <c r="G80" i="153"/>
  <c r="BP93" i="153"/>
  <c r="G68" i="153"/>
  <c r="I62" i="153"/>
  <c r="G76" i="153"/>
  <c r="H76" i="153" s="1"/>
  <c r="G38" i="153"/>
  <c r="G70" i="153"/>
  <c r="H70" i="153" s="1"/>
  <c r="F19" i="151"/>
  <c r="G77" i="153"/>
  <c r="G32" i="153"/>
  <c r="H33" i="153" s="1"/>
  <c r="G44" i="153"/>
  <c r="H44" i="153" s="1"/>
  <c r="H52" i="153"/>
  <c r="I52" i="153" s="1"/>
  <c r="I36" i="153"/>
  <c r="J63" i="153"/>
  <c r="G45" i="153"/>
  <c r="H46" i="153"/>
  <c r="G23" i="151"/>
  <c r="G86" i="153"/>
  <c r="H86" i="153" s="1"/>
  <c r="G71" i="153"/>
  <c r="H41" i="153"/>
  <c r="I64" i="153"/>
  <c r="J64" i="153" s="1"/>
  <c r="G37" i="153"/>
  <c r="H37" i="153" s="1"/>
  <c r="I37" i="153" s="1"/>
  <c r="H42" i="153"/>
  <c r="G87" i="153"/>
  <c r="G82" i="153"/>
  <c r="G81" i="153"/>
  <c r="H81" i="153" s="1"/>
  <c r="Q16" i="156"/>
  <c r="V8" i="156" s="1"/>
  <c r="G47" i="153"/>
  <c r="H47" i="153" s="1"/>
  <c r="Q16" i="157"/>
  <c r="V8" i="157" s="1"/>
  <c r="G29" i="153"/>
  <c r="H29" i="153" s="1"/>
  <c r="H34" i="153"/>
  <c r="G39" i="153"/>
  <c r="H45" i="153"/>
  <c r="I45" i="153" s="1"/>
  <c r="H89" i="153"/>
  <c r="H90" i="153"/>
  <c r="G65" i="153"/>
  <c r="G56" i="153"/>
  <c r="H56" i="153" s="1"/>
  <c r="G57" i="153"/>
  <c r="BR97" i="153"/>
  <c r="G53" i="153"/>
  <c r="H53" i="153" s="1"/>
  <c r="G54" i="153"/>
  <c r="H84" i="153"/>
  <c r="H85" i="153"/>
  <c r="H43" i="153"/>
  <c r="G19" i="151"/>
  <c r="G30" i="151" s="1"/>
  <c r="F29" i="151" s="1"/>
  <c r="E28" i="151" s="1"/>
  <c r="D27" i="151" s="1"/>
  <c r="C26" i="151" s="1"/>
  <c r="G20" i="151"/>
  <c r="G31" i="151" s="1"/>
  <c r="F30" i="151" s="1"/>
  <c r="E29" i="151" s="1"/>
  <c r="D28" i="151" s="1"/>
  <c r="C27" i="151" s="1"/>
  <c r="B26" i="151" s="1"/>
  <c r="G27" i="153"/>
  <c r="G73" i="153"/>
  <c r="H73" i="153" s="1"/>
  <c r="G74" i="153"/>
  <c r="BO93" i="153"/>
  <c r="G48" i="153"/>
  <c r="G49" i="153"/>
  <c r="H59" i="153"/>
  <c r="H60" i="153"/>
  <c r="G31" i="153"/>
  <c r="H79" i="153"/>
  <c r="H80" i="153"/>
  <c r="H69" i="153" l="1"/>
  <c r="H68" i="153"/>
  <c r="I68" i="153" s="1"/>
  <c r="H77" i="153"/>
  <c r="I77" i="153" s="1"/>
  <c r="H39" i="153"/>
  <c r="H71" i="153"/>
  <c r="I71" i="153" s="1"/>
  <c r="I53" i="153"/>
  <c r="J53" i="153" s="1"/>
  <c r="I42" i="153"/>
  <c r="H48" i="153"/>
  <c r="I48" i="153" s="1"/>
  <c r="J37" i="153"/>
  <c r="H87" i="153"/>
  <c r="I87" i="153" s="1"/>
  <c r="I90" i="153"/>
  <c r="K64" i="153"/>
  <c r="H78" i="153"/>
  <c r="I78" i="153" s="1"/>
  <c r="J78" i="153" s="1"/>
  <c r="I47" i="153"/>
  <c r="H72" i="153"/>
  <c r="H38" i="153"/>
  <c r="I38" i="153" s="1"/>
  <c r="J38" i="153" s="1"/>
  <c r="K38" i="153" s="1"/>
  <c r="I43" i="153"/>
  <c r="H82" i="153"/>
  <c r="I82" i="153" s="1"/>
  <c r="H83" i="153"/>
  <c r="I83" i="153" s="1"/>
  <c r="J83" i="153" s="1"/>
  <c r="I44" i="153"/>
  <c r="H30" i="153"/>
  <c r="I30" i="153" s="1"/>
  <c r="H88" i="153"/>
  <c r="H31" i="153"/>
  <c r="H32" i="153"/>
  <c r="H54" i="153"/>
  <c r="I54" i="153" s="1"/>
  <c r="H27" i="153"/>
  <c r="I27" i="153" s="1"/>
  <c r="J27" i="153" s="1"/>
  <c r="K27" i="153" s="1"/>
  <c r="L27" i="153" s="1"/>
  <c r="M27" i="153" s="1"/>
  <c r="N27" i="153" s="1"/>
  <c r="O27" i="153" s="1"/>
  <c r="P27" i="153" s="1"/>
  <c r="Q27" i="153" s="1"/>
  <c r="R27" i="153" s="1"/>
  <c r="S27" i="153" s="1"/>
  <c r="T27" i="153" s="1"/>
  <c r="U27" i="153" s="1"/>
  <c r="V27" i="153" s="1"/>
  <c r="W27" i="153" s="1"/>
  <c r="X27" i="153" s="1"/>
  <c r="Y27" i="153" s="1"/>
  <c r="Z27" i="153" s="1"/>
  <c r="AA27" i="153" s="1"/>
  <c r="AB27" i="153" s="1"/>
  <c r="AC27" i="153" s="1"/>
  <c r="AD27" i="153" s="1"/>
  <c r="AE27" i="153" s="1"/>
  <c r="AF27" i="153" s="1"/>
  <c r="AG27" i="153" s="1"/>
  <c r="AH27" i="153" s="1"/>
  <c r="AI27" i="153" s="1"/>
  <c r="AJ27" i="153" s="1"/>
  <c r="AK27" i="153" s="1"/>
  <c r="AL27" i="153" s="1"/>
  <c r="AM27" i="153" s="1"/>
  <c r="AN27" i="153" s="1"/>
  <c r="AO27" i="153" s="1"/>
  <c r="AP27" i="153" s="1"/>
  <c r="AQ27" i="153" s="1"/>
  <c r="AR27" i="153" s="1"/>
  <c r="AS27" i="153" s="1"/>
  <c r="AT27" i="153" s="1"/>
  <c r="AU27" i="153" s="1"/>
  <c r="AV27" i="153" s="1"/>
  <c r="AW27" i="153" s="1"/>
  <c r="AX27" i="153" s="1"/>
  <c r="AY27" i="153" s="1"/>
  <c r="AZ27" i="153" s="1"/>
  <c r="BA27" i="153" s="1"/>
  <c r="BB27" i="153" s="1"/>
  <c r="BC27" i="153" s="1"/>
  <c r="BD27" i="153" s="1"/>
  <c r="BE27" i="153" s="1"/>
  <c r="BF27" i="153" s="1"/>
  <c r="BG27" i="153" s="1"/>
  <c r="BH27" i="153" s="1"/>
  <c r="BI27" i="153" s="1"/>
  <c r="BJ27" i="153" s="1"/>
  <c r="BK27" i="153" s="1"/>
  <c r="BL27" i="153" s="1"/>
  <c r="BM27" i="153" s="1"/>
  <c r="BN27" i="153" s="1"/>
  <c r="BO27" i="153" s="1"/>
  <c r="BP27" i="153" s="1"/>
  <c r="BQ27" i="153" s="1"/>
  <c r="BR27" i="153" s="1"/>
  <c r="BS27" i="153" s="1"/>
  <c r="BS99" i="153" s="1"/>
  <c r="H28" i="153"/>
  <c r="BQ96" i="153"/>
  <c r="I60" i="153"/>
  <c r="I61" i="153"/>
  <c r="H65" i="153"/>
  <c r="I65" i="153" s="1"/>
  <c r="J65" i="153" s="1"/>
  <c r="K65" i="153" s="1"/>
  <c r="H66" i="153"/>
  <c r="H49" i="153"/>
  <c r="I49" i="153" s="1"/>
  <c r="J49" i="153" s="1"/>
  <c r="H50" i="153"/>
  <c r="H57" i="153"/>
  <c r="I57" i="153" s="1"/>
  <c r="H58" i="153"/>
  <c r="I59" i="153" s="1"/>
  <c r="H40" i="153"/>
  <c r="I80" i="153"/>
  <c r="I81" i="153"/>
  <c r="I85" i="153"/>
  <c r="I86" i="153"/>
  <c r="I46" i="153"/>
  <c r="I34" i="153"/>
  <c r="I35" i="153"/>
  <c r="H55" i="153"/>
  <c r="H74" i="153"/>
  <c r="I74" i="153" s="1"/>
  <c r="H75" i="153"/>
  <c r="J54" i="153" l="1"/>
  <c r="K54" i="153" s="1"/>
  <c r="I31" i="153"/>
  <c r="J31" i="153" s="1"/>
  <c r="I69" i="153"/>
  <c r="J71" i="153"/>
  <c r="J43" i="153"/>
  <c r="I72" i="153"/>
  <c r="J72" i="153" s="1"/>
  <c r="K72" i="153" s="1"/>
  <c r="I79" i="153"/>
  <c r="J79" i="153" s="1"/>
  <c r="K79" i="153" s="1"/>
  <c r="I70" i="153"/>
  <c r="L65" i="153"/>
  <c r="I88" i="153"/>
  <c r="J88" i="153" s="1"/>
  <c r="J48" i="153"/>
  <c r="K49" i="153" s="1"/>
  <c r="I58" i="153"/>
  <c r="J58" i="153" s="1"/>
  <c r="J44" i="153"/>
  <c r="K44" i="153" s="1"/>
  <c r="I73" i="153"/>
  <c r="J73" i="153" s="1"/>
  <c r="K73" i="153" s="1"/>
  <c r="L73" i="153" s="1"/>
  <c r="I39" i="153"/>
  <c r="J39" i="153" s="1"/>
  <c r="K39" i="153" s="1"/>
  <c r="L39" i="153" s="1"/>
  <c r="I55" i="153"/>
  <c r="J55" i="153" s="1"/>
  <c r="K55" i="153" s="1"/>
  <c r="L55" i="153" s="1"/>
  <c r="J45" i="153"/>
  <c r="I84" i="153"/>
  <c r="J84" i="153" s="1"/>
  <c r="K84" i="153" s="1"/>
  <c r="I89" i="153"/>
  <c r="J86" i="153"/>
  <c r="J87" i="153"/>
  <c r="I66" i="153"/>
  <c r="J66" i="153" s="1"/>
  <c r="K66" i="153" s="1"/>
  <c r="L66" i="153" s="1"/>
  <c r="M66" i="153" s="1"/>
  <c r="I67" i="153"/>
  <c r="I56" i="153"/>
  <c r="I40" i="153"/>
  <c r="I41" i="153"/>
  <c r="J61" i="153"/>
  <c r="J62" i="153"/>
  <c r="J60" i="153"/>
  <c r="I75" i="153"/>
  <c r="J75" i="153" s="1"/>
  <c r="I76" i="153"/>
  <c r="I50" i="153"/>
  <c r="J50" i="153" s="1"/>
  <c r="K50" i="153" s="1"/>
  <c r="I51" i="153"/>
  <c r="I32" i="153"/>
  <c r="J32" i="153" s="1"/>
  <c r="K32" i="153" s="1"/>
  <c r="I33" i="153"/>
  <c r="BR98" i="153"/>
  <c r="J46" i="153"/>
  <c r="J47" i="153"/>
  <c r="I28" i="153"/>
  <c r="J28" i="153" s="1"/>
  <c r="K28" i="153" s="1"/>
  <c r="L28" i="153" s="1"/>
  <c r="M28" i="153" s="1"/>
  <c r="N28" i="153" s="1"/>
  <c r="O28" i="153" s="1"/>
  <c r="P28" i="153" s="1"/>
  <c r="Q28" i="153" s="1"/>
  <c r="R28" i="153" s="1"/>
  <c r="S28" i="153" s="1"/>
  <c r="T28" i="153" s="1"/>
  <c r="U28" i="153" s="1"/>
  <c r="V28" i="153" s="1"/>
  <c r="W28" i="153" s="1"/>
  <c r="X28" i="153" s="1"/>
  <c r="Y28" i="153" s="1"/>
  <c r="Z28" i="153" s="1"/>
  <c r="AA28" i="153" s="1"/>
  <c r="AB28" i="153" s="1"/>
  <c r="AC28" i="153" s="1"/>
  <c r="AD28" i="153" s="1"/>
  <c r="AE28" i="153" s="1"/>
  <c r="AF28" i="153" s="1"/>
  <c r="AG28" i="153" s="1"/>
  <c r="AH28" i="153" s="1"/>
  <c r="AI28" i="153" s="1"/>
  <c r="AJ28" i="153" s="1"/>
  <c r="AK28" i="153" s="1"/>
  <c r="AL28" i="153" s="1"/>
  <c r="AM28" i="153" s="1"/>
  <c r="AN28" i="153" s="1"/>
  <c r="AO28" i="153" s="1"/>
  <c r="AP28" i="153" s="1"/>
  <c r="AQ28" i="153" s="1"/>
  <c r="AR28" i="153" s="1"/>
  <c r="AS28" i="153" s="1"/>
  <c r="AT28" i="153" s="1"/>
  <c r="AU28" i="153" s="1"/>
  <c r="AV28" i="153" s="1"/>
  <c r="AW28" i="153" s="1"/>
  <c r="AX28" i="153" s="1"/>
  <c r="AY28" i="153" s="1"/>
  <c r="AZ28" i="153" s="1"/>
  <c r="BA28" i="153" s="1"/>
  <c r="BB28" i="153" s="1"/>
  <c r="BC28" i="153" s="1"/>
  <c r="BD28" i="153" s="1"/>
  <c r="BE28" i="153" s="1"/>
  <c r="BF28" i="153" s="1"/>
  <c r="BG28" i="153" s="1"/>
  <c r="BH28" i="153" s="1"/>
  <c r="BI28" i="153" s="1"/>
  <c r="BJ28" i="153" s="1"/>
  <c r="BK28" i="153" s="1"/>
  <c r="BL28" i="153" s="1"/>
  <c r="BM28" i="153" s="1"/>
  <c r="BN28" i="153" s="1"/>
  <c r="BO28" i="153" s="1"/>
  <c r="BP28" i="153" s="1"/>
  <c r="BQ28" i="153" s="1"/>
  <c r="BR28" i="153" s="1"/>
  <c r="BS28" i="153" s="1"/>
  <c r="BS100" i="153" s="1"/>
  <c r="BR99" i="153" s="1"/>
  <c r="I29" i="153"/>
  <c r="J35" i="153"/>
  <c r="J36" i="153"/>
  <c r="J81" i="153"/>
  <c r="J82" i="153"/>
  <c r="BP95" i="153"/>
  <c r="J70" i="153" l="1"/>
  <c r="J69" i="153"/>
  <c r="J80" i="153"/>
  <c r="K80" i="153" s="1"/>
  <c r="L80" i="153" s="1"/>
  <c r="K71" i="153"/>
  <c r="L72" i="153" s="1"/>
  <c r="M73" i="153" s="1"/>
  <c r="J40" i="153"/>
  <c r="K40" i="153" s="1"/>
  <c r="L40" i="153" s="1"/>
  <c r="M40" i="153" s="1"/>
  <c r="K45" i="153"/>
  <c r="L45" i="153" s="1"/>
  <c r="L50" i="153"/>
  <c r="J59" i="153"/>
  <c r="K59" i="153" s="1"/>
  <c r="J33" i="153"/>
  <c r="K33" i="153" s="1"/>
  <c r="L33" i="153" s="1"/>
  <c r="K61" i="153"/>
  <c r="J74" i="153"/>
  <c r="K74" i="153" s="1"/>
  <c r="L74" i="153" s="1"/>
  <c r="M74" i="153" s="1"/>
  <c r="J89" i="153"/>
  <c r="K89" i="153" s="1"/>
  <c r="J90" i="153"/>
  <c r="K90" i="153" s="1"/>
  <c r="L90" i="153" s="1"/>
  <c r="J56" i="153"/>
  <c r="K56" i="153" s="1"/>
  <c r="L56" i="153" s="1"/>
  <c r="M56" i="153" s="1"/>
  <c r="K46" i="153"/>
  <c r="J85" i="153"/>
  <c r="K85" i="153" s="1"/>
  <c r="L85" i="153" s="1"/>
  <c r="J67" i="153"/>
  <c r="K67" i="153" s="1"/>
  <c r="L67" i="153" s="1"/>
  <c r="M67" i="153" s="1"/>
  <c r="N67" i="153" s="1"/>
  <c r="J68" i="153"/>
  <c r="BO94" i="153"/>
  <c r="K47" i="153"/>
  <c r="K48" i="153"/>
  <c r="J76" i="153"/>
  <c r="K76" i="153" s="1"/>
  <c r="J77" i="153"/>
  <c r="J41" i="153"/>
  <c r="J42" i="153"/>
  <c r="J57" i="153"/>
  <c r="J34" i="153"/>
  <c r="K62" i="153"/>
  <c r="K63" i="153"/>
  <c r="K36" i="153"/>
  <c r="K37" i="153"/>
  <c r="J51" i="153"/>
  <c r="K51" i="153" s="1"/>
  <c r="L51" i="153" s="1"/>
  <c r="M51" i="153" s="1"/>
  <c r="J52" i="153"/>
  <c r="K87" i="153"/>
  <c r="K88" i="153"/>
  <c r="K82" i="153"/>
  <c r="K83" i="153"/>
  <c r="J29" i="153"/>
  <c r="K29" i="153" s="1"/>
  <c r="L29" i="153" s="1"/>
  <c r="M29" i="153" s="1"/>
  <c r="N29" i="153" s="1"/>
  <c r="O29" i="153" s="1"/>
  <c r="P29" i="153" s="1"/>
  <c r="Q29" i="153" s="1"/>
  <c r="R29" i="153" s="1"/>
  <c r="S29" i="153" s="1"/>
  <c r="T29" i="153" s="1"/>
  <c r="U29" i="153" s="1"/>
  <c r="V29" i="153" s="1"/>
  <c r="W29" i="153" s="1"/>
  <c r="X29" i="153" s="1"/>
  <c r="Y29" i="153" s="1"/>
  <c r="Z29" i="153" s="1"/>
  <c r="AA29" i="153" s="1"/>
  <c r="AB29" i="153" s="1"/>
  <c r="AC29" i="153" s="1"/>
  <c r="AD29" i="153" s="1"/>
  <c r="AE29" i="153" s="1"/>
  <c r="AF29" i="153" s="1"/>
  <c r="AG29" i="153" s="1"/>
  <c r="AH29" i="153" s="1"/>
  <c r="AI29" i="153" s="1"/>
  <c r="AJ29" i="153" s="1"/>
  <c r="AK29" i="153" s="1"/>
  <c r="AL29" i="153" s="1"/>
  <c r="AM29" i="153" s="1"/>
  <c r="AN29" i="153" s="1"/>
  <c r="AO29" i="153" s="1"/>
  <c r="AP29" i="153" s="1"/>
  <c r="AQ29" i="153" s="1"/>
  <c r="AR29" i="153" s="1"/>
  <c r="AS29" i="153" s="1"/>
  <c r="AT29" i="153" s="1"/>
  <c r="AU29" i="153" s="1"/>
  <c r="AV29" i="153" s="1"/>
  <c r="AW29" i="153" s="1"/>
  <c r="AX29" i="153" s="1"/>
  <c r="AY29" i="153" s="1"/>
  <c r="AZ29" i="153" s="1"/>
  <c r="BA29" i="153" s="1"/>
  <c r="BB29" i="153" s="1"/>
  <c r="BC29" i="153" s="1"/>
  <c r="BD29" i="153" s="1"/>
  <c r="BE29" i="153" s="1"/>
  <c r="BF29" i="153" s="1"/>
  <c r="BG29" i="153" s="1"/>
  <c r="BH29" i="153" s="1"/>
  <c r="BI29" i="153" s="1"/>
  <c r="BJ29" i="153" s="1"/>
  <c r="BK29" i="153" s="1"/>
  <c r="BL29" i="153" s="1"/>
  <c r="BM29" i="153" s="1"/>
  <c r="BN29" i="153" s="1"/>
  <c r="BO29" i="153" s="1"/>
  <c r="BP29" i="153" s="1"/>
  <c r="BQ29" i="153" s="1"/>
  <c r="BR29" i="153" s="1"/>
  <c r="BS29" i="153" s="1"/>
  <c r="BS101" i="153" s="1"/>
  <c r="BR100" i="153" s="1"/>
  <c r="J30" i="153"/>
  <c r="BQ98" i="153"/>
  <c r="BQ97" i="153"/>
  <c r="K41" i="153" l="1"/>
  <c r="L41" i="153" s="1"/>
  <c r="M41" i="153" s="1"/>
  <c r="N41" i="153" s="1"/>
  <c r="K70" i="153"/>
  <c r="K81" i="153"/>
  <c r="L81" i="153" s="1"/>
  <c r="M81" i="153" s="1"/>
  <c r="L82" i="153"/>
  <c r="M82" i="153" s="1"/>
  <c r="N82" i="153" s="1"/>
  <c r="L71" i="153"/>
  <c r="M72" i="153" s="1"/>
  <c r="N73" i="153" s="1"/>
  <c r="L46" i="153"/>
  <c r="M46" i="153" s="1"/>
  <c r="L62" i="153"/>
  <c r="K34" i="153"/>
  <c r="L34" i="153" s="1"/>
  <c r="M34" i="153" s="1"/>
  <c r="K60" i="153"/>
  <c r="L60" i="153" s="1"/>
  <c r="K75" i="153"/>
  <c r="L75" i="153" s="1"/>
  <c r="M75" i="153" s="1"/>
  <c r="N75" i="153" s="1"/>
  <c r="L47" i="153"/>
  <c r="K35" i="153"/>
  <c r="K86" i="153"/>
  <c r="L86" i="153" s="1"/>
  <c r="M86" i="153" s="1"/>
  <c r="BQ99" i="153"/>
  <c r="L63" i="153"/>
  <c r="M63" i="153" s="1"/>
  <c r="L64" i="153"/>
  <c r="L83" i="153"/>
  <c r="L84" i="153"/>
  <c r="BN93" i="153"/>
  <c r="N74" i="153"/>
  <c r="BP97" i="153"/>
  <c r="BP96" i="153"/>
  <c r="K52" i="153"/>
  <c r="L52" i="153" s="1"/>
  <c r="M52" i="153" s="1"/>
  <c r="N52" i="153" s="1"/>
  <c r="K53" i="153"/>
  <c r="K77" i="153"/>
  <c r="L77" i="153" s="1"/>
  <c r="K78" i="153"/>
  <c r="L88" i="153"/>
  <c r="L89" i="153"/>
  <c r="K57" i="153"/>
  <c r="L57" i="153" s="1"/>
  <c r="M57" i="153" s="1"/>
  <c r="N57" i="153" s="1"/>
  <c r="K58" i="153"/>
  <c r="K68" i="153"/>
  <c r="L68" i="153" s="1"/>
  <c r="M68" i="153" s="1"/>
  <c r="N68" i="153" s="1"/>
  <c r="O68" i="153" s="1"/>
  <c r="K69" i="153"/>
  <c r="K30" i="153"/>
  <c r="L30" i="153" s="1"/>
  <c r="M30" i="153" s="1"/>
  <c r="N30" i="153" s="1"/>
  <c r="O30" i="153" s="1"/>
  <c r="P30" i="153" s="1"/>
  <c r="Q30" i="153" s="1"/>
  <c r="R30" i="153" s="1"/>
  <c r="S30" i="153" s="1"/>
  <c r="T30" i="153" s="1"/>
  <c r="U30" i="153" s="1"/>
  <c r="V30" i="153" s="1"/>
  <c r="W30" i="153" s="1"/>
  <c r="X30" i="153" s="1"/>
  <c r="Y30" i="153" s="1"/>
  <c r="Z30" i="153" s="1"/>
  <c r="AA30" i="153" s="1"/>
  <c r="AB30" i="153" s="1"/>
  <c r="AC30" i="153" s="1"/>
  <c r="AD30" i="153" s="1"/>
  <c r="AE30" i="153" s="1"/>
  <c r="AF30" i="153" s="1"/>
  <c r="AG30" i="153" s="1"/>
  <c r="AH30" i="153" s="1"/>
  <c r="AI30" i="153" s="1"/>
  <c r="AJ30" i="153" s="1"/>
  <c r="AK30" i="153" s="1"/>
  <c r="AL30" i="153" s="1"/>
  <c r="AM30" i="153" s="1"/>
  <c r="AN30" i="153" s="1"/>
  <c r="AO30" i="153" s="1"/>
  <c r="AP30" i="153" s="1"/>
  <c r="AQ30" i="153" s="1"/>
  <c r="AR30" i="153" s="1"/>
  <c r="AS30" i="153" s="1"/>
  <c r="AT30" i="153" s="1"/>
  <c r="AU30" i="153" s="1"/>
  <c r="AV30" i="153" s="1"/>
  <c r="AW30" i="153" s="1"/>
  <c r="AX30" i="153" s="1"/>
  <c r="AY30" i="153" s="1"/>
  <c r="AZ30" i="153" s="1"/>
  <c r="BA30" i="153" s="1"/>
  <c r="BB30" i="153" s="1"/>
  <c r="BC30" i="153" s="1"/>
  <c r="BD30" i="153" s="1"/>
  <c r="BE30" i="153" s="1"/>
  <c r="BF30" i="153" s="1"/>
  <c r="BG30" i="153" s="1"/>
  <c r="BH30" i="153" s="1"/>
  <c r="BI30" i="153" s="1"/>
  <c r="BJ30" i="153" s="1"/>
  <c r="BK30" i="153" s="1"/>
  <c r="BL30" i="153" s="1"/>
  <c r="BM30" i="153" s="1"/>
  <c r="BN30" i="153" s="1"/>
  <c r="BO30" i="153" s="1"/>
  <c r="BP30" i="153" s="1"/>
  <c r="BQ30" i="153" s="1"/>
  <c r="BR30" i="153" s="1"/>
  <c r="BS30" i="153" s="1"/>
  <c r="BS102" i="153" s="1"/>
  <c r="BR101" i="153" s="1"/>
  <c r="K31" i="153"/>
  <c r="L37" i="153"/>
  <c r="L38" i="153"/>
  <c r="K42" i="153"/>
  <c r="L42" i="153" s="1"/>
  <c r="M42" i="153" s="1"/>
  <c r="N42" i="153" s="1"/>
  <c r="O42" i="153" s="1"/>
  <c r="K43" i="153"/>
  <c r="L48" i="153"/>
  <c r="L49" i="153"/>
  <c r="L35" i="153" l="1"/>
  <c r="M35" i="153" s="1"/>
  <c r="N35" i="153" s="1"/>
  <c r="M47" i="153"/>
  <c r="N47" i="153" s="1"/>
  <c r="M83" i="153"/>
  <c r="N83" i="153" s="1"/>
  <c r="O83" i="153" s="1"/>
  <c r="L36" i="153"/>
  <c r="M36" i="153" s="1"/>
  <c r="N36" i="153" s="1"/>
  <c r="O36" i="153" s="1"/>
  <c r="L61" i="153"/>
  <c r="M61" i="153" s="1"/>
  <c r="L76" i="153"/>
  <c r="M76" i="153" s="1"/>
  <c r="N76" i="153" s="1"/>
  <c r="O76" i="153" s="1"/>
  <c r="M37" i="153"/>
  <c r="N37" i="153" s="1"/>
  <c r="O37" i="153" s="1"/>
  <c r="P37" i="153" s="1"/>
  <c r="L87" i="153"/>
  <c r="M87" i="153" s="1"/>
  <c r="N87" i="153" s="1"/>
  <c r="M48" i="153"/>
  <c r="BQ100" i="153"/>
  <c r="BP99" i="153" s="1"/>
  <c r="M38" i="153"/>
  <c r="M39" i="153"/>
  <c r="M49" i="153"/>
  <c r="M50" i="153"/>
  <c r="L69" i="153"/>
  <c r="M69" i="153" s="1"/>
  <c r="N69" i="153" s="1"/>
  <c r="O69" i="153" s="1"/>
  <c r="P69" i="153" s="1"/>
  <c r="L70" i="153"/>
  <c r="L78" i="153"/>
  <c r="M78" i="153" s="1"/>
  <c r="L79" i="153"/>
  <c r="M64" i="153"/>
  <c r="N64" i="153" s="1"/>
  <c r="M65" i="153"/>
  <c r="L31" i="153"/>
  <c r="M31" i="153" s="1"/>
  <c r="N31" i="153" s="1"/>
  <c r="O31" i="153" s="1"/>
  <c r="P31" i="153" s="1"/>
  <c r="Q31" i="153" s="1"/>
  <c r="R31" i="153" s="1"/>
  <c r="S31" i="153" s="1"/>
  <c r="T31" i="153" s="1"/>
  <c r="U31" i="153" s="1"/>
  <c r="V31" i="153" s="1"/>
  <c r="W31" i="153" s="1"/>
  <c r="X31" i="153" s="1"/>
  <c r="Y31" i="153" s="1"/>
  <c r="Z31" i="153" s="1"/>
  <c r="AA31" i="153" s="1"/>
  <c r="AB31" i="153" s="1"/>
  <c r="AC31" i="153" s="1"/>
  <c r="AD31" i="153" s="1"/>
  <c r="AE31" i="153" s="1"/>
  <c r="AF31" i="153" s="1"/>
  <c r="AG31" i="153" s="1"/>
  <c r="AH31" i="153" s="1"/>
  <c r="AI31" i="153" s="1"/>
  <c r="AJ31" i="153" s="1"/>
  <c r="AK31" i="153" s="1"/>
  <c r="AL31" i="153" s="1"/>
  <c r="AM31" i="153" s="1"/>
  <c r="AN31" i="153" s="1"/>
  <c r="AO31" i="153" s="1"/>
  <c r="AP31" i="153" s="1"/>
  <c r="AQ31" i="153" s="1"/>
  <c r="AR31" i="153" s="1"/>
  <c r="AS31" i="153" s="1"/>
  <c r="AT31" i="153" s="1"/>
  <c r="AU31" i="153" s="1"/>
  <c r="AV31" i="153" s="1"/>
  <c r="AW31" i="153" s="1"/>
  <c r="AX31" i="153" s="1"/>
  <c r="AY31" i="153" s="1"/>
  <c r="AZ31" i="153" s="1"/>
  <c r="BA31" i="153" s="1"/>
  <c r="BB31" i="153" s="1"/>
  <c r="BC31" i="153" s="1"/>
  <c r="BD31" i="153" s="1"/>
  <c r="BE31" i="153" s="1"/>
  <c r="BF31" i="153" s="1"/>
  <c r="BG31" i="153" s="1"/>
  <c r="BH31" i="153" s="1"/>
  <c r="BI31" i="153" s="1"/>
  <c r="BJ31" i="153" s="1"/>
  <c r="BK31" i="153" s="1"/>
  <c r="BL31" i="153" s="1"/>
  <c r="BM31" i="153" s="1"/>
  <c r="BN31" i="153" s="1"/>
  <c r="BO31" i="153" s="1"/>
  <c r="BP31" i="153" s="1"/>
  <c r="BQ31" i="153" s="1"/>
  <c r="BR31" i="153" s="1"/>
  <c r="BS31" i="153" s="1"/>
  <c r="BS103" i="153" s="1"/>
  <c r="BR102" i="153" s="1"/>
  <c r="L32" i="153"/>
  <c r="M89" i="153"/>
  <c r="M90" i="153"/>
  <c r="N90" i="153" s="1"/>
  <c r="L43" i="153"/>
  <c r="M43" i="153" s="1"/>
  <c r="N43" i="153" s="1"/>
  <c r="O43" i="153" s="1"/>
  <c r="P43" i="153" s="1"/>
  <c r="L44" i="153"/>
  <c r="L53" i="153"/>
  <c r="M53" i="153" s="1"/>
  <c r="N53" i="153" s="1"/>
  <c r="O53" i="153" s="1"/>
  <c r="L54" i="153"/>
  <c r="O74" i="153"/>
  <c r="O75" i="153"/>
  <c r="L58" i="153"/>
  <c r="M58" i="153" s="1"/>
  <c r="N58" i="153" s="1"/>
  <c r="O58" i="153" s="1"/>
  <c r="L59" i="153"/>
  <c r="M84" i="153"/>
  <c r="M85" i="153"/>
  <c r="BP98" i="153"/>
  <c r="BO97" i="153" s="1"/>
  <c r="BO96" i="153"/>
  <c r="BO95" i="153"/>
  <c r="N84" i="153" l="1"/>
  <c r="O84" i="153" s="1"/>
  <c r="P84" i="153" s="1"/>
  <c r="N48" i="153"/>
  <c r="O48" i="153" s="1"/>
  <c r="N38" i="153"/>
  <c r="O38" i="153" s="1"/>
  <c r="P38" i="153" s="1"/>
  <c r="Q38" i="153" s="1"/>
  <c r="M62" i="153"/>
  <c r="M77" i="153"/>
  <c r="N77" i="153" s="1"/>
  <c r="O77" i="153" s="1"/>
  <c r="P77" i="153" s="1"/>
  <c r="M88" i="153"/>
  <c r="N88" i="153" s="1"/>
  <c r="O88" i="153" s="1"/>
  <c r="N49" i="153"/>
  <c r="O49" i="153" s="1"/>
  <c r="P49" i="153" s="1"/>
  <c r="M59" i="153"/>
  <c r="N59" i="153" s="1"/>
  <c r="O59" i="153" s="1"/>
  <c r="P59" i="153" s="1"/>
  <c r="M60" i="153"/>
  <c r="M44" i="153"/>
  <c r="N44" i="153" s="1"/>
  <c r="O44" i="153" s="1"/>
  <c r="P44" i="153" s="1"/>
  <c r="Q44" i="153" s="1"/>
  <c r="M45" i="153"/>
  <c r="BN96" i="153"/>
  <c r="M54" i="153"/>
  <c r="N54" i="153" s="1"/>
  <c r="O54" i="153" s="1"/>
  <c r="P54" i="153" s="1"/>
  <c r="M55" i="153"/>
  <c r="M32" i="153"/>
  <c r="N32" i="153" s="1"/>
  <c r="O32" i="153" s="1"/>
  <c r="P32" i="153" s="1"/>
  <c r="Q32" i="153" s="1"/>
  <c r="R32" i="153" s="1"/>
  <c r="S32" i="153" s="1"/>
  <c r="T32" i="153" s="1"/>
  <c r="U32" i="153" s="1"/>
  <c r="V32" i="153" s="1"/>
  <c r="W32" i="153" s="1"/>
  <c r="X32" i="153" s="1"/>
  <c r="Y32" i="153" s="1"/>
  <c r="Z32" i="153" s="1"/>
  <c r="AA32" i="153" s="1"/>
  <c r="AB32" i="153" s="1"/>
  <c r="AC32" i="153" s="1"/>
  <c r="AD32" i="153" s="1"/>
  <c r="AE32" i="153" s="1"/>
  <c r="AF32" i="153" s="1"/>
  <c r="AG32" i="153" s="1"/>
  <c r="AH32" i="153" s="1"/>
  <c r="AI32" i="153" s="1"/>
  <c r="AJ32" i="153" s="1"/>
  <c r="AK32" i="153" s="1"/>
  <c r="AL32" i="153" s="1"/>
  <c r="AM32" i="153" s="1"/>
  <c r="AN32" i="153" s="1"/>
  <c r="AO32" i="153" s="1"/>
  <c r="AP32" i="153" s="1"/>
  <c r="AQ32" i="153" s="1"/>
  <c r="AR32" i="153" s="1"/>
  <c r="AS32" i="153" s="1"/>
  <c r="AT32" i="153" s="1"/>
  <c r="AU32" i="153" s="1"/>
  <c r="AV32" i="153" s="1"/>
  <c r="AW32" i="153" s="1"/>
  <c r="AX32" i="153" s="1"/>
  <c r="AY32" i="153" s="1"/>
  <c r="AZ32" i="153" s="1"/>
  <c r="BA32" i="153" s="1"/>
  <c r="BB32" i="153" s="1"/>
  <c r="BC32" i="153" s="1"/>
  <c r="BD32" i="153" s="1"/>
  <c r="BE32" i="153" s="1"/>
  <c r="BF32" i="153" s="1"/>
  <c r="BG32" i="153" s="1"/>
  <c r="BH32" i="153" s="1"/>
  <c r="BI32" i="153" s="1"/>
  <c r="BJ32" i="153" s="1"/>
  <c r="BK32" i="153" s="1"/>
  <c r="BL32" i="153" s="1"/>
  <c r="BM32" i="153" s="1"/>
  <c r="BN32" i="153" s="1"/>
  <c r="BO32" i="153" s="1"/>
  <c r="BP32" i="153" s="1"/>
  <c r="BQ32" i="153" s="1"/>
  <c r="BR32" i="153" s="1"/>
  <c r="BS32" i="153" s="1"/>
  <c r="BS104" i="153" s="1"/>
  <c r="M33" i="153"/>
  <c r="M79" i="153"/>
  <c r="N79" i="153" s="1"/>
  <c r="M80" i="153"/>
  <c r="N85" i="153"/>
  <c r="O85" i="153" s="1"/>
  <c r="P85" i="153" s="1"/>
  <c r="Q85" i="153" s="1"/>
  <c r="N86" i="153"/>
  <c r="N39" i="153"/>
  <c r="O39" i="153" s="1"/>
  <c r="P39" i="153" s="1"/>
  <c r="Q39" i="153" s="1"/>
  <c r="R39" i="153" s="1"/>
  <c r="N40" i="153"/>
  <c r="BN95" i="153"/>
  <c r="BN94" i="153"/>
  <c r="BO98" i="153"/>
  <c r="N50" i="153"/>
  <c r="N51" i="153"/>
  <c r="P75" i="153"/>
  <c r="P76" i="153"/>
  <c r="N65" i="153"/>
  <c r="O65" i="153" s="1"/>
  <c r="N66" i="153"/>
  <c r="M70" i="153"/>
  <c r="N70" i="153" s="1"/>
  <c r="O70" i="153" s="1"/>
  <c r="P70" i="153" s="1"/>
  <c r="Q70" i="153" s="1"/>
  <c r="M71" i="153"/>
  <c r="BQ101" i="153"/>
  <c r="N62" i="153" l="1"/>
  <c r="N63" i="153"/>
  <c r="N78" i="153"/>
  <c r="O78" i="153" s="1"/>
  <c r="P78" i="153" s="1"/>
  <c r="Q78" i="153" s="1"/>
  <c r="O50" i="153"/>
  <c r="P50" i="153" s="1"/>
  <c r="Q50" i="153" s="1"/>
  <c r="N89" i="153"/>
  <c r="BR103" i="153"/>
  <c r="N55" i="153"/>
  <c r="O55" i="153" s="1"/>
  <c r="P55" i="153" s="1"/>
  <c r="Q55" i="153" s="1"/>
  <c r="N56" i="153"/>
  <c r="BN97" i="153"/>
  <c r="BM94" i="153"/>
  <c r="BM93" i="153"/>
  <c r="BL93" i="153" s="1"/>
  <c r="N80" i="153"/>
  <c r="O80" i="153" s="1"/>
  <c r="N81" i="153"/>
  <c r="N60" i="153"/>
  <c r="O60" i="153" s="1"/>
  <c r="P60" i="153" s="1"/>
  <c r="Q60" i="153" s="1"/>
  <c r="N61" i="153"/>
  <c r="O51" i="153"/>
  <c r="O52" i="153"/>
  <c r="Q76" i="153"/>
  <c r="Q77" i="153"/>
  <c r="O86" i="153"/>
  <c r="P86" i="153" s="1"/>
  <c r="Q86" i="153" s="1"/>
  <c r="R86" i="153" s="1"/>
  <c r="O87" i="153"/>
  <c r="N45" i="153"/>
  <c r="O45" i="153" s="1"/>
  <c r="P45" i="153" s="1"/>
  <c r="Q45" i="153" s="1"/>
  <c r="R45" i="153" s="1"/>
  <c r="N46" i="153"/>
  <c r="N71" i="153"/>
  <c r="O71" i="153" s="1"/>
  <c r="P71" i="153" s="1"/>
  <c r="Q71" i="153" s="1"/>
  <c r="R71" i="153" s="1"/>
  <c r="N72" i="153"/>
  <c r="BM95" i="153"/>
  <c r="O66" i="153"/>
  <c r="P66" i="153" s="1"/>
  <c r="O67" i="153"/>
  <c r="BP100" i="153"/>
  <c r="O40" i="153"/>
  <c r="P40" i="153" s="1"/>
  <c r="Q40" i="153" s="1"/>
  <c r="R40" i="153" s="1"/>
  <c r="S40" i="153" s="1"/>
  <c r="O41" i="153"/>
  <c r="N33" i="153"/>
  <c r="O33" i="153" s="1"/>
  <c r="P33" i="153" s="1"/>
  <c r="Q33" i="153" s="1"/>
  <c r="R33" i="153" s="1"/>
  <c r="S33" i="153" s="1"/>
  <c r="T33" i="153" s="1"/>
  <c r="U33" i="153" s="1"/>
  <c r="V33" i="153" s="1"/>
  <c r="W33" i="153" s="1"/>
  <c r="X33" i="153" s="1"/>
  <c r="Y33" i="153" s="1"/>
  <c r="Z33" i="153" s="1"/>
  <c r="AA33" i="153" s="1"/>
  <c r="AB33" i="153" s="1"/>
  <c r="AC33" i="153" s="1"/>
  <c r="AD33" i="153" s="1"/>
  <c r="AE33" i="153" s="1"/>
  <c r="AF33" i="153" s="1"/>
  <c r="AG33" i="153" s="1"/>
  <c r="AH33" i="153" s="1"/>
  <c r="AI33" i="153" s="1"/>
  <c r="AJ33" i="153" s="1"/>
  <c r="AK33" i="153" s="1"/>
  <c r="AL33" i="153" s="1"/>
  <c r="AM33" i="153" s="1"/>
  <c r="AN33" i="153" s="1"/>
  <c r="AO33" i="153" s="1"/>
  <c r="AP33" i="153" s="1"/>
  <c r="AQ33" i="153" s="1"/>
  <c r="AR33" i="153" s="1"/>
  <c r="AS33" i="153" s="1"/>
  <c r="AT33" i="153" s="1"/>
  <c r="AU33" i="153" s="1"/>
  <c r="AV33" i="153" s="1"/>
  <c r="AW33" i="153" s="1"/>
  <c r="AX33" i="153" s="1"/>
  <c r="AY33" i="153" s="1"/>
  <c r="AZ33" i="153" s="1"/>
  <c r="BA33" i="153" s="1"/>
  <c r="BB33" i="153" s="1"/>
  <c r="BC33" i="153" s="1"/>
  <c r="BD33" i="153" s="1"/>
  <c r="BE33" i="153" s="1"/>
  <c r="BF33" i="153" s="1"/>
  <c r="BG33" i="153" s="1"/>
  <c r="BH33" i="153" s="1"/>
  <c r="BI33" i="153" s="1"/>
  <c r="BJ33" i="153" s="1"/>
  <c r="BK33" i="153" s="1"/>
  <c r="BL33" i="153" s="1"/>
  <c r="BM33" i="153" s="1"/>
  <c r="BN33" i="153" s="1"/>
  <c r="BO33" i="153" s="1"/>
  <c r="BP33" i="153" s="1"/>
  <c r="BQ33" i="153" s="1"/>
  <c r="BR33" i="153" s="1"/>
  <c r="BS33" i="153" s="1"/>
  <c r="BS105" i="153" s="1"/>
  <c r="N34" i="153"/>
  <c r="O63" i="153" l="1"/>
  <c r="O64" i="153"/>
  <c r="P51" i="153"/>
  <c r="Q51" i="153" s="1"/>
  <c r="R51" i="153" s="1"/>
  <c r="O79" i="153"/>
  <c r="P79" i="153" s="1"/>
  <c r="Q79" i="153" s="1"/>
  <c r="R79" i="153" s="1"/>
  <c r="O89" i="153"/>
  <c r="P89" i="153" s="1"/>
  <c r="O90" i="153"/>
  <c r="BO99" i="153"/>
  <c r="O61" i="153"/>
  <c r="P61" i="153" s="1"/>
  <c r="Q61" i="153" s="1"/>
  <c r="R61" i="153" s="1"/>
  <c r="O62" i="153"/>
  <c r="P52" i="153"/>
  <c r="P53" i="153"/>
  <c r="O56" i="153"/>
  <c r="P56" i="153" s="1"/>
  <c r="Q56" i="153" s="1"/>
  <c r="R56" i="153" s="1"/>
  <c r="O57" i="153"/>
  <c r="P67" i="153"/>
  <c r="Q67" i="153" s="1"/>
  <c r="P68" i="153"/>
  <c r="O46" i="153"/>
  <c r="P46" i="153" s="1"/>
  <c r="Q46" i="153" s="1"/>
  <c r="R46" i="153" s="1"/>
  <c r="S46" i="153" s="1"/>
  <c r="O47" i="153"/>
  <c r="P87" i="153"/>
  <c r="Q87" i="153" s="1"/>
  <c r="R87" i="153" s="1"/>
  <c r="S87" i="153" s="1"/>
  <c r="P88" i="153"/>
  <c r="O81" i="153"/>
  <c r="P81" i="153" s="1"/>
  <c r="O82" i="153"/>
  <c r="O34" i="153"/>
  <c r="P34" i="153" s="1"/>
  <c r="Q34" i="153" s="1"/>
  <c r="R34" i="153" s="1"/>
  <c r="S34" i="153" s="1"/>
  <c r="T34" i="153" s="1"/>
  <c r="U34" i="153" s="1"/>
  <c r="V34" i="153" s="1"/>
  <c r="W34" i="153" s="1"/>
  <c r="X34" i="153" s="1"/>
  <c r="Y34" i="153" s="1"/>
  <c r="Z34" i="153" s="1"/>
  <c r="AA34" i="153" s="1"/>
  <c r="AB34" i="153" s="1"/>
  <c r="AC34" i="153" s="1"/>
  <c r="AD34" i="153" s="1"/>
  <c r="AE34" i="153" s="1"/>
  <c r="AF34" i="153" s="1"/>
  <c r="AG34" i="153" s="1"/>
  <c r="AH34" i="153" s="1"/>
  <c r="AI34" i="153" s="1"/>
  <c r="AJ34" i="153" s="1"/>
  <c r="AK34" i="153" s="1"/>
  <c r="AL34" i="153" s="1"/>
  <c r="AM34" i="153" s="1"/>
  <c r="AN34" i="153" s="1"/>
  <c r="AO34" i="153" s="1"/>
  <c r="AP34" i="153" s="1"/>
  <c r="AQ34" i="153" s="1"/>
  <c r="AR34" i="153" s="1"/>
  <c r="AS34" i="153" s="1"/>
  <c r="AT34" i="153" s="1"/>
  <c r="AU34" i="153" s="1"/>
  <c r="AV34" i="153" s="1"/>
  <c r="AW34" i="153" s="1"/>
  <c r="AX34" i="153" s="1"/>
  <c r="AY34" i="153" s="1"/>
  <c r="AZ34" i="153" s="1"/>
  <c r="BA34" i="153" s="1"/>
  <c r="BB34" i="153" s="1"/>
  <c r="BC34" i="153" s="1"/>
  <c r="BD34" i="153" s="1"/>
  <c r="BE34" i="153" s="1"/>
  <c r="BF34" i="153" s="1"/>
  <c r="BG34" i="153" s="1"/>
  <c r="BH34" i="153" s="1"/>
  <c r="BI34" i="153" s="1"/>
  <c r="BJ34" i="153" s="1"/>
  <c r="BK34" i="153" s="1"/>
  <c r="BL34" i="153" s="1"/>
  <c r="BM34" i="153" s="1"/>
  <c r="BN34" i="153" s="1"/>
  <c r="BO34" i="153" s="1"/>
  <c r="BP34" i="153" s="1"/>
  <c r="BQ34" i="153" s="1"/>
  <c r="BR34" i="153" s="1"/>
  <c r="BS34" i="153" s="1"/>
  <c r="BS106" i="153" s="1"/>
  <c r="BR105" i="153" s="1"/>
  <c r="O35" i="153"/>
  <c r="BQ102" i="153"/>
  <c r="P41" i="153"/>
  <c r="Q41" i="153" s="1"/>
  <c r="R41" i="153" s="1"/>
  <c r="S41" i="153" s="1"/>
  <c r="T41" i="153" s="1"/>
  <c r="P42" i="153"/>
  <c r="O72" i="153"/>
  <c r="P72" i="153" s="1"/>
  <c r="Q72" i="153" s="1"/>
  <c r="R72" i="153" s="1"/>
  <c r="S72" i="153" s="1"/>
  <c r="O73" i="153"/>
  <c r="R77" i="153"/>
  <c r="R78" i="153"/>
  <c r="BM96" i="153"/>
  <c r="BL95" i="153" s="1"/>
  <c r="BL94" i="153"/>
  <c r="BK93" i="153" s="1"/>
  <c r="BR104" i="153"/>
  <c r="BQ103" i="153" s="1"/>
  <c r="Q52" i="153" l="1"/>
  <c r="R52" i="153" s="1"/>
  <c r="S52" i="153" s="1"/>
  <c r="P64" i="153"/>
  <c r="P65" i="153"/>
  <c r="P80" i="153"/>
  <c r="Q80" i="153" s="1"/>
  <c r="R80" i="153" s="1"/>
  <c r="S80" i="153" s="1"/>
  <c r="P90" i="153"/>
  <c r="Q90" i="153" s="1"/>
  <c r="S78" i="153"/>
  <c r="S79" i="153"/>
  <c r="Q88" i="153"/>
  <c r="R88" i="153" s="1"/>
  <c r="S88" i="153" s="1"/>
  <c r="T88" i="153" s="1"/>
  <c r="Q89" i="153"/>
  <c r="Q53" i="153"/>
  <c r="R53" i="153" s="1"/>
  <c r="S53" i="153" s="1"/>
  <c r="T53" i="153" s="1"/>
  <c r="Q54" i="153"/>
  <c r="P73" i="153"/>
  <c r="Q73" i="153" s="1"/>
  <c r="R73" i="153" s="1"/>
  <c r="S73" i="153" s="1"/>
  <c r="T73" i="153" s="1"/>
  <c r="P74" i="153"/>
  <c r="P35" i="153"/>
  <c r="Q35" i="153" s="1"/>
  <c r="R35" i="153" s="1"/>
  <c r="S35" i="153" s="1"/>
  <c r="T35" i="153" s="1"/>
  <c r="U35" i="153" s="1"/>
  <c r="V35" i="153" s="1"/>
  <c r="W35" i="153" s="1"/>
  <c r="X35" i="153" s="1"/>
  <c r="Y35" i="153" s="1"/>
  <c r="Z35" i="153" s="1"/>
  <c r="AA35" i="153" s="1"/>
  <c r="AB35" i="153" s="1"/>
  <c r="AC35" i="153" s="1"/>
  <c r="AD35" i="153" s="1"/>
  <c r="AE35" i="153" s="1"/>
  <c r="AF35" i="153" s="1"/>
  <c r="AG35" i="153" s="1"/>
  <c r="AH35" i="153" s="1"/>
  <c r="AI35" i="153" s="1"/>
  <c r="AJ35" i="153" s="1"/>
  <c r="AK35" i="153" s="1"/>
  <c r="AL35" i="153" s="1"/>
  <c r="AM35" i="153" s="1"/>
  <c r="AN35" i="153" s="1"/>
  <c r="AO35" i="153" s="1"/>
  <c r="AP35" i="153" s="1"/>
  <c r="AQ35" i="153" s="1"/>
  <c r="AR35" i="153" s="1"/>
  <c r="AS35" i="153" s="1"/>
  <c r="AT35" i="153" s="1"/>
  <c r="AU35" i="153" s="1"/>
  <c r="AV35" i="153" s="1"/>
  <c r="AW35" i="153" s="1"/>
  <c r="AX35" i="153" s="1"/>
  <c r="AY35" i="153" s="1"/>
  <c r="AZ35" i="153" s="1"/>
  <c r="BA35" i="153" s="1"/>
  <c r="BB35" i="153" s="1"/>
  <c r="BC35" i="153" s="1"/>
  <c r="BD35" i="153" s="1"/>
  <c r="BE35" i="153" s="1"/>
  <c r="BF35" i="153" s="1"/>
  <c r="BG35" i="153" s="1"/>
  <c r="BH35" i="153" s="1"/>
  <c r="BI35" i="153" s="1"/>
  <c r="BJ35" i="153" s="1"/>
  <c r="BK35" i="153" s="1"/>
  <c r="BL35" i="153" s="1"/>
  <c r="BM35" i="153" s="1"/>
  <c r="BN35" i="153" s="1"/>
  <c r="BO35" i="153" s="1"/>
  <c r="BP35" i="153" s="1"/>
  <c r="BQ35" i="153" s="1"/>
  <c r="BR35" i="153" s="1"/>
  <c r="BS35" i="153" s="1"/>
  <c r="BS107" i="153" s="1"/>
  <c r="BR106" i="153" s="1"/>
  <c r="P36" i="153"/>
  <c r="Q68" i="153"/>
  <c r="R68" i="153" s="1"/>
  <c r="Q69" i="153"/>
  <c r="P62" i="153"/>
  <c r="Q62" i="153" s="1"/>
  <c r="R62" i="153" s="1"/>
  <c r="S62" i="153" s="1"/>
  <c r="P63" i="153"/>
  <c r="BQ104" i="153"/>
  <c r="Q42" i="153"/>
  <c r="R42" i="153" s="1"/>
  <c r="S42" i="153" s="1"/>
  <c r="T42" i="153" s="1"/>
  <c r="U42" i="153" s="1"/>
  <c r="Q43" i="153"/>
  <c r="BN98" i="153"/>
  <c r="P47" i="153"/>
  <c r="Q47" i="153" s="1"/>
  <c r="R47" i="153" s="1"/>
  <c r="S47" i="153" s="1"/>
  <c r="T47" i="153" s="1"/>
  <c r="P48" i="153"/>
  <c r="BK94" i="153"/>
  <c r="P82" i="153"/>
  <c r="Q82" i="153" s="1"/>
  <c r="P83" i="153"/>
  <c r="P57" i="153"/>
  <c r="Q57" i="153" s="1"/>
  <c r="R57" i="153" s="1"/>
  <c r="S57" i="153" s="1"/>
  <c r="P58" i="153"/>
  <c r="BP102" i="153"/>
  <c r="BP101" i="153"/>
  <c r="Q65" i="153" l="1"/>
  <c r="Q66" i="153"/>
  <c r="Q81" i="153"/>
  <c r="R81" i="153" s="1"/>
  <c r="S81" i="153" s="1"/>
  <c r="T81" i="153" s="1"/>
  <c r="BQ105" i="153"/>
  <c r="BP104" i="153" s="1"/>
  <c r="R43" i="153"/>
  <c r="S43" i="153" s="1"/>
  <c r="T43" i="153" s="1"/>
  <c r="U43" i="153" s="1"/>
  <c r="V43" i="153" s="1"/>
  <c r="R44" i="153"/>
  <c r="Q36" i="153"/>
  <c r="R36" i="153" s="1"/>
  <c r="S36" i="153" s="1"/>
  <c r="T36" i="153" s="1"/>
  <c r="U36" i="153" s="1"/>
  <c r="V36" i="153" s="1"/>
  <c r="W36" i="153" s="1"/>
  <c r="X36" i="153" s="1"/>
  <c r="Y36" i="153" s="1"/>
  <c r="Z36" i="153" s="1"/>
  <c r="AA36" i="153" s="1"/>
  <c r="AB36" i="153" s="1"/>
  <c r="AC36" i="153" s="1"/>
  <c r="AD36" i="153" s="1"/>
  <c r="AE36" i="153" s="1"/>
  <c r="AF36" i="153" s="1"/>
  <c r="AG36" i="153" s="1"/>
  <c r="AH36" i="153" s="1"/>
  <c r="AI36" i="153" s="1"/>
  <c r="AJ36" i="153" s="1"/>
  <c r="AK36" i="153" s="1"/>
  <c r="AL36" i="153" s="1"/>
  <c r="AM36" i="153" s="1"/>
  <c r="AN36" i="153" s="1"/>
  <c r="AO36" i="153" s="1"/>
  <c r="AP36" i="153" s="1"/>
  <c r="AQ36" i="153" s="1"/>
  <c r="AR36" i="153" s="1"/>
  <c r="AS36" i="153" s="1"/>
  <c r="AT36" i="153" s="1"/>
  <c r="AU36" i="153" s="1"/>
  <c r="AV36" i="153" s="1"/>
  <c r="AW36" i="153" s="1"/>
  <c r="AX36" i="153" s="1"/>
  <c r="AY36" i="153" s="1"/>
  <c r="AZ36" i="153" s="1"/>
  <c r="BA36" i="153" s="1"/>
  <c r="BB36" i="153" s="1"/>
  <c r="BC36" i="153" s="1"/>
  <c r="BD36" i="153" s="1"/>
  <c r="BE36" i="153" s="1"/>
  <c r="BF36" i="153" s="1"/>
  <c r="BG36" i="153" s="1"/>
  <c r="BH36" i="153" s="1"/>
  <c r="BI36" i="153" s="1"/>
  <c r="BJ36" i="153" s="1"/>
  <c r="BK36" i="153" s="1"/>
  <c r="BL36" i="153" s="1"/>
  <c r="BM36" i="153" s="1"/>
  <c r="BN36" i="153" s="1"/>
  <c r="BO36" i="153" s="1"/>
  <c r="BP36" i="153" s="1"/>
  <c r="BQ36" i="153" s="1"/>
  <c r="BR36" i="153" s="1"/>
  <c r="BS36" i="153" s="1"/>
  <c r="BS108" i="153" s="1"/>
  <c r="Q37" i="153"/>
  <c r="R89" i="153"/>
  <c r="S89" i="153" s="1"/>
  <c r="T89" i="153" s="1"/>
  <c r="U89" i="153" s="1"/>
  <c r="R90" i="153"/>
  <c r="BP103" i="153"/>
  <c r="Q48" i="153"/>
  <c r="R48" i="153" s="1"/>
  <c r="S48" i="153" s="1"/>
  <c r="T48" i="153" s="1"/>
  <c r="U48" i="153" s="1"/>
  <c r="Q49" i="153"/>
  <c r="BJ93" i="153"/>
  <c r="Q74" i="153"/>
  <c r="R74" i="153" s="1"/>
  <c r="S74" i="153" s="1"/>
  <c r="T74" i="153" s="1"/>
  <c r="U74" i="153" s="1"/>
  <c r="Q75" i="153"/>
  <c r="Q63" i="153"/>
  <c r="R63" i="153" s="1"/>
  <c r="S63" i="153" s="1"/>
  <c r="T63" i="153" s="1"/>
  <c r="Q64" i="153"/>
  <c r="T79" i="153"/>
  <c r="T80" i="153"/>
  <c r="Q58" i="153"/>
  <c r="R58" i="153" s="1"/>
  <c r="S58" i="153" s="1"/>
  <c r="T58" i="153" s="1"/>
  <c r="Q59" i="153"/>
  <c r="BO101" i="153"/>
  <c r="BO100" i="153"/>
  <c r="Q83" i="153"/>
  <c r="R83" i="153" s="1"/>
  <c r="Q84" i="153"/>
  <c r="BM97" i="153"/>
  <c r="R69" i="153"/>
  <c r="S69" i="153" s="1"/>
  <c r="R70" i="153"/>
  <c r="R54" i="153"/>
  <c r="S54" i="153" s="1"/>
  <c r="T54" i="153" s="1"/>
  <c r="U54" i="153" s="1"/>
  <c r="R55" i="153"/>
  <c r="R66" i="153" l="1"/>
  <c r="R67" i="153"/>
  <c r="BO103" i="153"/>
  <c r="R82" i="153"/>
  <c r="S82" i="153" s="1"/>
  <c r="T82" i="153" s="1"/>
  <c r="U82" i="153" s="1"/>
  <c r="R84" i="153"/>
  <c r="S84" i="153" s="1"/>
  <c r="R85" i="153"/>
  <c r="S55" i="153"/>
  <c r="T55" i="153" s="1"/>
  <c r="U55" i="153" s="1"/>
  <c r="V55" i="153" s="1"/>
  <c r="S56" i="153"/>
  <c r="S70" i="153"/>
  <c r="T70" i="153" s="1"/>
  <c r="S71" i="153"/>
  <c r="R59" i="153"/>
  <c r="S59" i="153" s="1"/>
  <c r="T59" i="153" s="1"/>
  <c r="U59" i="153" s="1"/>
  <c r="R60" i="153"/>
  <c r="BR107" i="153"/>
  <c r="R49" i="153"/>
  <c r="S49" i="153" s="1"/>
  <c r="T49" i="153" s="1"/>
  <c r="U49" i="153" s="1"/>
  <c r="V49" i="153" s="1"/>
  <c r="R50" i="153"/>
  <c r="BN100" i="153"/>
  <c r="BN99" i="153"/>
  <c r="R75" i="153"/>
  <c r="S75" i="153" s="1"/>
  <c r="T75" i="153" s="1"/>
  <c r="U75" i="153" s="1"/>
  <c r="V75" i="153" s="1"/>
  <c r="R76" i="153"/>
  <c r="S44" i="153"/>
  <c r="T44" i="153" s="1"/>
  <c r="U44" i="153" s="1"/>
  <c r="V44" i="153" s="1"/>
  <c r="W44" i="153" s="1"/>
  <c r="S45" i="153"/>
  <c r="R64" i="153"/>
  <c r="S64" i="153" s="1"/>
  <c r="T64" i="153" s="1"/>
  <c r="U64" i="153" s="1"/>
  <c r="R65" i="153"/>
  <c r="R37" i="153"/>
  <c r="S37" i="153" s="1"/>
  <c r="T37" i="153" s="1"/>
  <c r="U37" i="153" s="1"/>
  <c r="V37" i="153" s="1"/>
  <c r="W37" i="153" s="1"/>
  <c r="X37" i="153" s="1"/>
  <c r="Y37" i="153" s="1"/>
  <c r="Z37" i="153" s="1"/>
  <c r="AA37" i="153" s="1"/>
  <c r="AB37" i="153" s="1"/>
  <c r="AC37" i="153" s="1"/>
  <c r="AD37" i="153" s="1"/>
  <c r="AE37" i="153" s="1"/>
  <c r="AF37" i="153" s="1"/>
  <c r="AG37" i="153" s="1"/>
  <c r="AH37" i="153" s="1"/>
  <c r="AI37" i="153" s="1"/>
  <c r="AJ37" i="153" s="1"/>
  <c r="AK37" i="153" s="1"/>
  <c r="AL37" i="153" s="1"/>
  <c r="AM37" i="153" s="1"/>
  <c r="AN37" i="153" s="1"/>
  <c r="AO37" i="153" s="1"/>
  <c r="AP37" i="153" s="1"/>
  <c r="AQ37" i="153" s="1"/>
  <c r="AR37" i="153" s="1"/>
  <c r="AS37" i="153" s="1"/>
  <c r="AT37" i="153" s="1"/>
  <c r="AU37" i="153" s="1"/>
  <c r="AV37" i="153" s="1"/>
  <c r="AW37" i="153" s="1"/>
  <c r="AX37" i="153" s="1"/>
  <c r="AY37" i="153" s="1"/>
  <c r="AZ37" i="153" s="1"/>
  <c r="BA37" i="153" s="1"/>
  <c r="BB37" i="153" s="1"/>
  <c r="BC37" i="153" s="1"/>
  <c r="BD37" i="153" s="1"/>
  <c r="BE37" i="153" s="1"/>
  <c r="BF37" i="153" s="1"/>
  <c r="BG37" i="153" s="1"/>
  <c r="BH37" i="153" s="1"/>
  <c r="BI37" i="153" s="1"/>
  <c r="BJ37" i="153" s="1"/>
  <c r="BK37" i="153" s="1"/>
  <c r="BL37" i="153" s="1"/>
  <c r="BM37" i="153" s="1"/>
  <c r="BN37" i="153" s="1"/>
  <c r="BO37" i="153" s="1"/>
  <c r="BP37" i="153" s="1"/>
  <c r="BQ37" i="153" s="1"/>
  <c r="BR37" i="153" s="1"/>
  <c r="BS37" i="153" s="1"/>
  <c r="BS109" i="153" s="1"/>
  <c r="R38" i="153"/>
  <c r="BO102" i="153"/>
  <c r="BL96" i="153"/>
  <c r="U80" i="153"/>
  <c r="U81" i="153"/>
  <c r="S90" i="153"/>
  <c r="T90" i="153" s="1"/>
  <c r="U90" i="153" s="1"/>
  <c r="V90" i="153" s="1"/>
  <c r="S67" i="153" l="1"/>
  <c r="S68" i="153"/>
  <c r="BN102" i="153"/>
  <c r="S83" i="153"/>
  <c r="T83" i="153" s="1"/>
  <c r="U83" i="153" s="1"/>
  <c r="V83" i="153" s="1"/>
  <c r="T45" i="153"/>
  <c r="U45" i="153" s="1"/>
  <c r="V45" i="153" s="1"/>
  <c r="W45" i="153" s="1"/>
  <c r="X45" i="153" s="1"/>
  <c r="T46" i="153"/>
  <c r="BK95" i="153"/>
  <c r="BR108" i="153"/>
  <c r="BQ107" i="153" s="1"/>
  <c r="BM99" i="153"/>
  <c r="BM98" i="153"/>
  <c r="S60" i="153"/>
  <c r="T60" i="153" s="1"/>
  <c r="U60" i="153" s="1"/>
  <c r="V60" i="153" s="1"/>
  <c r="S61" i="153"/>
  <c r="BN101" i="153"/>
  <c r="BM101" i="153" s="1"/>
  <c r="S65" i="153"/>
  <c r="T65" i="153" s="1"/>
  <c r="U65" i="153" s="1"/>
  <c r="V65" i="153" s="1"/>
  <c r="S66" i="153"/>
  <c r="S76" i="153"/>
  <c r="T76" i="153" s="1"/>
  <c r="U76" i="153" s="1"/>
  <c r="V76" i="153" s="1"/>
  <c r="W76" i="153" s="1"/>
  <c r="S77" i="153"/>
  <c r="BQ106" i="153"/>
  <c r="V81" i="153"/>
  <c r="V82" i="153"/>
  <c r="S50" i="153"/>
  <c r="T50" i="153" s="1"/>
  <c r="U50" i="153" s="1"/>
  <c r="V50" i="153" s="1"/>
  <c r="W50" i="153" s="1"/>
  <c r="S51" i="153"/>
  <c r="T71" i="153"/>
  <c r="U71" i="153" s="1"/>
  <c r="T72" i="153"/>
  <c r="S85" i="153"/>
  <c r="T85" i="153" s="1"/>
  <c r="S86" i="153"/>
  <c r="T56" i="153"/>
  <c r="U56" i="153" s="1"/>
  <c r="V56" i="153" s="1"/>
  <c r="W56" i="153" s="1"/>
  <c r="T57" i="153"/>
  <c r="S38" i="153"/>
  <c r="T38" i="153" s="1"/>
  <c r="U38" i="153" s="1"/>
  <c r="V38" i="153" s="1"/>
  <c r="W38" i="153" s="1"/>
  <c r="X38" i="153" s="1"/>
  <c r="Y38" i="153" s="1"/>
  <c r="Z38" i="153" s="1"/>
  <c r="AA38" i="153" s="1"/>
  <c r="AB38" i="153" s="1"/>
  <c r="AC38" i="153" s="1"/>
  <c r="AD38" i="153" s="1"/>
  <c r="AE38" i="153" s="1"/>
  <c r="AF38" i="153" s="1"/>
  <c r="AG38" i="153" s="1"/>
  <c r="AH38" i="153" s="1"/>
  <c r="AI38" i="153" s="1"/>
  <c r="AJ38" i="153" s="1"/>
  <c r="AK38" i="153" s="1"/>
  <c r="AL38" i="153" s="1"/>
  <c r="AM38" i="153" s="1"/>
  <c r="AN38" i="153" s="1"/>
  <c r="AO38" i="153" s="1"/>
  <c r="AP38" i="153" s="1"/>
  <c r="AQ38" i="153" s="1"/>
  <c r="AR38" i="153" s="1"/>
  <c r="AS38" i="153" s="1"/>
  <c r="AT38" i="153" s="1"/>
  <c r="AU38" i="153" s="1"/>
  <c r="AV38" i="153" s="1"/>
  <c r="AW38" i="153" s="1"/>
  <c r="AX38" i="153" s="1"/>
  <c r="AY38" i="153" s="1"/>
  <c r="AZ38" i="153" s="1"/>
  <c r="BA38" i="153" s="1"/>
  <c r="BB38" i="153" s="1"/>
  <c r="BC38" i="153" s="1"/>
  <c r="BD38" i="153" s="1"/>
  <c r="BE38" i="153" s="1"/>
  <c r="BF38" i="153" s="1"/>
  <c r="BG38" i="153" s="1"/>
  <c r="BH38" i="153" s="1"/>
  <c r="BI38" i="153" s="1"/>
  <c r="BJ38" i="153" s="1"/>
  <c r="BK38" i="153" s="1"/>
  <c r="BL38" i="153" s="1"/>
  <c r="BM38" i="153" s="1"/>
  <c r="BN38" i="153" s="1"/>
  <c r="BO38" i="153" s="1"/>
  <c r="BP38" i="153" s="1"/>
  <c r="BQ38" i="153" s="1"/>
  <c r="BR38" i="153" s="1"/>
  <c r="BS38" i="153" s="1"/>
  <c r="BS110" i="153" s="1"/>
  <c r="S39" i="153"/>
  <c r="T68" i="153" l="1"/>
  <c r="T69" i="153"/>
  <c r="T84" i="153"/>
  <c r="U84" i="153" s="1"/>
  <c r="V84" i="153" s="1"/>
  <c r="W84" i="153" s="1"/>
  <c r="BM100" i="153"/>
  <c r="BL100" i="153" s="1"/>
  <c r="T86" i="153"/>
  <c r="U86" i="153" s="1"/>
  <c r="T87" i="153"/>
  <c r="T66" i="153"/>
  <c r="U66" i="153" s="1"/>
  <c r="V66" i="153" s="1"/>
  <c r="W66" i="153" s="1"/>
  <c r="T67" i="153"/>
  <c r="T61" i="153"/>
  <c r="U61" i="153" s="1"/>
  <c r="V61" i="153" s="1"/>
  <c r="W61" i="153" s="1"/>
  <c r="T62" i="153"/>
  <c r="T51" i="153"/>
  <c r="U51" i="153" s="1"/>
  <c r="V51" i="153" s="1"/>
  <c r="W51" i="153" s="1"/>
  <c r="X51" i="153" s="1"/>
  <c r="T52" i="153"/>
  <c r="T77" i="153"/>
  <c r="U77" i="153" s="1"/>
  <c r="V77" i="153" s="1"/>
  <c r="W77" i="153" s="1"/>
  <c r="X77" i="153" s="1"/>
  <c r="T78" i="153"/>
  <c r="U46" i="153"/>
  <c r="V46" i="153" s="1"/>
  <c r="W46" i="153" s="1"/>
  <c r="X46" i="153" s="1"/>
  <c r="Y46" i="153" s="1"/>
  <c r="U47" i="153"/>
  <c r="U72" i="153"/>
  <c r="V72" i="153" s="1"/>
  <c r="U73" i="153"/>
  <c r="BP106" i="153"/>
  <c r="BP105" i="153"/>
  <c r="BJ94" i="153"/>
  <c r="U57" i="153"/>
  <c r="V57" i="153" s="1"/>
  <c r="W57" i="153" s="1"/>
  <c r="X57" i="153" s="1"/>
  <c r="U58" i="153"/>
  <c r="BL98" i="153"/>
  <c r="BL97" i="153"/>
  <c r="T39" i="153"/>
  <c r="U39" i="153" s="1"/>
  <c r="V39" i="153" s="1"/>
  <c r="W39" i="153" s="1"/>
  <c r="X39" i="153" s="1"/>
  <c r="Y39" i="153" s="1"/>
  <c r="Z39" i="153" s="1"/>
  <c r="AA39" i="153" s="1"/>
  <c r="AB39" i="153" s="1"/>
  <c r="AC39" i="153" s="1"/>
  <c r="AD39" i="153" s="1"/>
  <c r="AE39" i="153" s="1"/>
  <c r="AF39" i="153" s="1"/>
  <c r="AG39" i="153" s="1"/>
  <c r="AH39" i="153" s="1"/>
  <c r="AI39" i="153" s="1"/>
  <c r="AJ39" i="153" s="1"/>
  <c r="AK39" i="153" s="1"/>
  <c r="AL39" i="153" s="1"/>
  <c r="AM39" i="153" s="1"/>
  <c r="AN39" i="153" s="1"/>
  <c r="AO39" i="153" s="1"/>
  <c r="AP39" i="153" s="1"/>
  <c r="AQ39" i="153" s="1"/>
  <c r="AR39" i="153" s="1"/>
  <c r="AS39" i="153" s="1"/>
  <c r="AT39" i="153" s="1"/>
  <c r="AU39" i="153" s="1"/>
  <c r="AV39" i="153" s="1"/>
  <c r="AW39" i="153" s="1"/>
  <c r="AX39" i="153" s="1"/>
  <c r="AY39" i="153" s="1"/>
  <c r="AZ39" i="153" s="1"/>
  <c r="BA39" i="153" s="1"/>
  <c r="BB39" i="153" s="1"/>
  <c r="BC39" i="153" s="1"/>
  <c r="BD39" i="153" s="1"/>
  <c r="BE39" i="153" s="1"/>
  <c r="BF39" i="153" s="1"/>
  <c r="BG39" i="153" s="1"/>
  <c r="BH39" i="153" s="1"/>
  <c r="BI39" i="153" s="1"/>
  <c r="BJ39" i="153" s="1"/>
  <c r="BK39" i="153" s="1"/>
  <c r="BL39" i="153" s="1"/>
  <c r="BM39" i="153" s="1"/>
  <c r="BN39" i="153" s="1"/>
  <c r="BO39" i="153" s="1"/>
  <c r="BP39" i="153" s="1"/>
  <c r="BQ39" i="153" s="1"/>
  <c r="BR39" i="153" s="1"/>
  <c r="BS39" i="153" s="1"/>
  <c r="BS111" i="153" s="1"/>
  <c r="BR110" i="153" s="1"/>
  <c r="T40" i="153"/>
  <c r="W82" i="153"/>
  <c r="W83" i="153"/>
  <c r="BL99" i="153"/>
  <c r="BK99" i="153" s="1"/>
  <c r="BR109" i="153"/>
  <c r="BQ108" i="153" s="1"/>
  <c r="U69" i="153" l="1"/>
  <c r="U70" i="153"/>
  <c r="BK98" i="153"/>
  <c r="BJ98" i="153" s="1"/>
  <c r="U85" i="153"/>
  <c r="V85" i="153" s="1"/>
  <c r="W85" i="153" s="1"/>
  <c r="X85" i="153" s="1"/>
  <c r="V73" i="153"/>
  <c r="W73" i="153" s="1"/>
  <c r="V74" i="153"/>
  <c r="BP108" i="153"/>
  <c r="U67" i="153"/>
  <c r="V67" i="153" s="1"/>
  <c r="W67" i="153" s="1"/>
  <c r="X67" i="153" s="1"/>
  <c r="U68" i="153"/>
  <c r="X83" i="153"/>
  <c r="X84" i="153"/>
  <c r="BK97" i="153"/>
  <c r="BJ97" i="153" s="1"/>
  <c r="BI97" i="153" s="1"/>
  <c r="BK96" i="153"/>
  <c r="U78" i="153"/>
  <c r="V78" i="153" s="1"/>
  <c r="W78" i="153" s="1"/>
  <c r="X78" i="153" s="1"/>
  <c r="Y78" i="153" s="1"/>
  <c r="U79" i="153"/>
  <c r="BI93" i="153"/>
  <c r="V47" i="153"/>
  <c r="W47" i="153" s="1"/>
  <c r="X47" i="153" s="1"/>
  <c r="Y47" i="153" s="1"/>
  <c r="Z47" i="153" s="1"/>
  <c r="V48" i="153"/>
  <c r="U62" i="153"/>
  <c r="V62" i="153" s="1"/>
  <c r="W62" i="153" s="1"/>
  <c r="X62" i="153" s="1"/>
  <c r="U63" i="153"/>
  <c r="BQ109" i="153"/>
  <c r="BP107" i="153"/>
  <c r="U87" i="153"/>
  <c r="V87" i="153" s="1"/>
  <c r="U88" i="153"/>
  <c r="U52" i="153"/>
  <c r="V52" i="153" s="1"/>
  <c r="W52" i="153" s="1"/>
  <c r="X52" i="153" s="1"/>
  <c r="Y52" i="153" s="1"/>
  <c r="U53" i="153"/>
  <c r="V58" i="153"/>
  <c r="W58" i="153" s="1"/>
  <c r="X58" i="153" s="1"/>
  <c r="Y58" i="153" s="1"/>
  <c r="V59" i="153"/>
  <c r="U40" i="153"/>
  <c r="V40" i="153" s="1"/>
  <c r="W40" i="153" s="1"/>
  <c r="X40" i="153" s="1"/>
  <c r="Y40" i="153" s="1"/>
  <c r="Z40" i="153" s="1"/>
  <c r="AA40" i="153" s="1"/>
  <c r="AB40" i="153" s="1"/>
  <c r="AC40" i="153" s="1"/>
  <c r="AD40" i="153" s="1"/>
  <c r="AE40" i="153" s="1"/>
  <c r="AF40" i="153" s="1"/>
  <c r="AG40" i="153" s="1"/>
  <c r="AH40" i="153" s="1"/>
  <c r="AI40" i="153" s="1"/>
  <c r="AJ40" i="153" s="1"/>
  <c r="AK40" i="153" s="1"/>
  <c r="AL40" i="153" s="1"/>
  <c r="AM40" i="153" s="1"/>
  <c r="AN40" i="153" s="1"/>
  <c r="AO40" i="153" s="1"/>
  <c r="AP40" i="153" s="1"/>
  <c r="AQ40" i="153" s="1"/>
  <c r="AR40" i="153" s="1"/>
  <c r="AS40" i="153" s="1"/>
  <c r="AT40" i="153" s="1"/>
  <c r="AU40" i="153" s="1"/>
  <c r="AV40" i="153" s="1"/>
  <c r="AW40" i="153" s="1"/>
  <c r="AX40" i="153" s="1"/>
  <c r="AY40" i="153" s="1"/>
  <c r="AZ40" i="153" s="1"/>
  <c r="BA40" i="153" s="1"/>
  <c r="BB40" i="153" s="1"/>
  <c r="BC40" i="153" s="1"/>
  <c r="BD40" i="153" s="1"/>
  <c r="BE40" i="153" s="1"/>
  <c r="BF40" i="153" s="1"/>
  <c r="BG40" i="153" s="1"/>
  <c r="BH40" i="153" s="1"/>
  <c r="BI40" i="153" s="1"/>
  <c r="BJ40" i="153" s="1"/>
  <c r="BK40" i="153" s="1"/>
  <c r="BL40" i="153" s="1"/>
  <c r="BM40" i="153" s="1"/>
  <c r="BN40" i="153" s="1"/>
  <c r="BO40" i="153" s="1"/>
  <c r="BP40" i="153" s="1"/>
  <c r="BQ40" i="153" s="1"/>
  <c r="BR40" i="153" s="1"/>
  <c r="BS40" i="153" s="1"/>
  <c r="BS112" i="153" s="1"/>
  <c r="BR111" i="153" s="1"/>
  <c r="U41" i="153"/>
  <c r="BO105" i="153"/>
  <c r="BO104" i="153"/>
  <c r="V70" i="153" l="1"/>
  <c r="V71" i="153"/>
  <c r="V86" i="153"/>
  <c r="W86" i="153" s="1"/>
  <c r="X86" i="153" s="1"/>
  <c r="Y86" i="153" s="1"/>
  <c r="BO107" i="153"/>
  <c r="BQ110" i="153"/>
  <c r="BP109" i="153" s="1"/>
  <c r="V88" i="153"/>
  <c r="W88" i="153" s="1"/>
  <c r="V89" i="153"/>
  <c r="V68" i="153"/>
  <c r="W68" i="153" s="1"/>
  <c r="X68" i="153" s="1"/>
  <c r="Y68" i="153" s="1"/>
  <c r="V69" i="153"/>
  <c r="V41" i="153"/>
  <c r="W41" i="153" s="1"/>
  <c r="X41" i="153" s="1"/>
  <c r="Y41" i="153" s="1"/>
  <c r="Z41" i="153" s="1"/>
  <c r="AA41" i="153" s="1"/>
  <c r="AB41" i="153" s="1"/>
  <c r="AC41" i="153" s="1"/>
  <c r="AD41" i="153" s="1"/>
  <c r="AE41" i="153" s="1"/>
  <c r="AF41" i="153" s="1"/>
  <c r="AG41" i="153" s="1"/>
  <c r="AH41" i="153" s="1"/>
  <c r="AI41" i="153" s="1"/>
  <c r="AJ41" i="153" s="1"/>
  <c r="AK41" i="153" s="1"/>
  <c r="AL41" i="153" s="1"/>
  <c r="AM41" i="153" s="1"/>
  <c r="AN41" i="153" s="1"/>
  <c r="AO41" i="153" s="1"/>
  <c r="AP41" i="153" s="1"/>
  <c r="AQ41" i="153" s="1"/>
  <c r="AR41" i="153" s="1"/>
  <c r="AS41" i="153" s="1"/>
  <c r="AT41" i="153" s="1"/>
  <c r="AU41" i="153" s="1"/>
  <c r="AV41" i="153" s="1"/>
  <c r="AW41" i="153" s="1"/>
  <c r="AX41" i="153" s="1"/>
  <c r="AY41" i="153" s="1"/>
  <c r="AZ41" i="153" s="1"/>
  <c r="BA41" i="153" s="1"/>
  <c r="BB41" i="153" s="1"/>
  <c r="BC41" i="153" s="1"/>
  <c r="BD41" i="153" s="1"/>
  <c r="BE41" i="153" s="1"/>
  <c r="BF41" i="153" s="1"/>
  <c r="BG41" i="153" s="1"/>
  <c r="BH41" i="153" s="1"/>
  <c r="BI41" i="153" s="1"/>
  <c r="BJ41" i="153" s="1"/>
  <c r="BK41" i="153" s="1"/>
  <c r="BL41" i="153" s="1"/>
  <c r="BM41" i="153" s="1"/>
  <c r="BN41" i="153" s="1"/>
  <c r="BO41" i="153" s="1"/>
  <c r="BP41" i="153" s="1"/>
  <c r="BQ41" i="153" s="1"/>
  <c r="BR41" i="153" s="1"/>
  <c r="BS41" i="153" s="1"/>
  <c r="BS113" i="153" s="1"/>
  <c r="V42" i="153"/>
  <c r="W48" i="153"/>
  <c r="X48" i="153" s="1"/>
  <c r="Y48" i="153" s="1"/>
  <c r="Z48" i="153" s="1"/>
  <c r="AA48" i="153" s="1"/>
  <c r="W49" i="153"/>
  <c r="BJ96" i="153"/>
  <c r="BI96" i="153" s="1"/>
  <c r="BH96" i="153" s="1"/>
  <c r="BJ95" i="153"/>
  <c r="W59" i="153"/>
  <c r="X59" i="153" s="1"/>
  <c r="Y59" i="153" s="1"/>
  <c r="Z59" i="153" s="1"/>
  <c r="W60" i="153"/>
  <c r="W74" i="153"/>
  <c r="X74" i="153" s="1"/>
  <c r="W75" i="153"/>
  <c r="BN104" i="153"/>
  <c r="BN103" i="153"/>
  <c r="V79" i="153"/>
  <c r="W79" i="153" s="1"/>
  <c r="X79" i="153" s="1"/>
  <c r="Y79" i="153" s="1"/>
  <c r="Z79" i="153" s="1"/>
  <c r="V80" i="153"/>
  <c r="BO106" i="153"/>
  <c r="V53" i="153"/>
  <c r="W53" i="153" s="1"/>
  <c r="X53" i="153" s="1"/>
  <c r="Y53" i="153" s="1"/>
  <c r="Z53" i="153" s="1"/>
  <c r="V54" i="153"/>
  <c r="V63" i="153"/>
  <c r="W63" i="153" s="1"/>
  <c r="X63" i="153" s="1"/>
  <c r="Y63" i="153" s="1"/>
  <c r="V64" i="153"/>
  <c r="Y84" i="153"/>
  <c r="Y85" i="153"/>
  <c r="W71" i="153" l="1"/>
  <c r="W72" i="153"/>
  <c r="BN106" i="153"/>
  <c r="W87" i="153"/>
  <c r="X87" i="153" s="1"/>
  <c r="Y87" i="153" s="1"/>
  <c r="Z87" i="153" s="1"/>
  <c r="BN105" i="153"/>
  <c r="BM105" i="153" s="1"/>
  <c r="W80" i="153"/>
  <c r="X80" i="153" s="1"/>
  <c r="Y80" i="153" s="1"/>
  <c r="Z80" i="153" s="1"/>
  <c r="AA80" i="153" s="1"/>
  <c r="W81" i="153"/>
  <c r="X49" i="153"/>
  <c r="Y49" i="153" s="1"/>
  <c r="Z49" i="153" s="1"/>
  <c r="AA49" i="153" s="1"/>
  <c r="AB49" i="153" s="1"/>
  <c r="X50" i="153"/>
  <c r="Z85" i="153"/>
  <c r="Z86" i="153"/>
  <c r="BI95" i="153"/>
  <c r="BH95" i="153" s="1"/>
  <c r="BG95" i="153" s="1"/>
  <c r="BI94" i="153"/>
  <c r="X75" i="153"/>
  <c r="Y75" i="153" s="1"/>
  <c r="X76" i="153"/>
  <c r="X60" i="153"/>
  <c r="Y60" i="153" s="1"/>
  <c r="Z60" i="153" s="1"/>
  <c r="AA60" i="153" s="1"/>
  <c r="X61" i="153"/>
  <c r="W89" i="153"/>
  <c r="X89" i="153" s="1"/>
  <c r="W90" i="153"/>
  <c r="BR112" i="153"/>
  <c r="W69" i="153"/>
  <c r="X69" i="153" s="1"/>
  <c r="Y69" i="153" s="1"/>
  <c r="Z69" i="153" s="1"/>
  <c r="W70" i="153"/>
  <c r="W64" i="153"/>
  <c r="X64" i="153" s="1"/>
  <c r="Y64" i="153" s="1"/>
  <c r="Z64" i="153" s="1"/>
  <c r="W65" i="153"/>
  <c r="W54" i="153"/>
  <c r="X54" i="153" s="1"/>
  <c r="Y54" i="153" s="1"/>
  <c r="Z54" i="153" s="1"/>
  <c r="AA54" i="153" s="1"/>
  <c r="W55" i="153"/>
  <c r="BO108" i="153"/>
  <c r="BM103" i="153"/>
  <c r="BM102" i="153"/>
  <c r="W42" i="153"/>
  <c r="X42" i="153" s="1"/>
  <c r="Y42" i="153" s="1"/>
  <c r="Z42" i="153" s="1"/>
  <c r="AA42" i="153" s="1"/>
  <c r="AB42" i="153" s="1"/>
  <c r="AC42" i="153" s="1"/>
  <c r="AD42" i="153" s="1"/>
  <c r="AE42" i="153" s="1"/>
  <c r="AF42" i="153" s="1"/>
  <c r="AG42" i="153" s="1"/>
  <c r="AH42" i="153" s="1"/>
  <c r="AI42" i="153" s="1"/>
  <c r="AJ42" i="153" s="1"/>
  <c r="AK42" i="153" s="1"/>
  <c r="AL42" i="153" s="1"/>
  <c r="AM42" i="153" s="1"/>
  <c r="AN42" i="153" s="1"/>
  <c r="AO42" i="153" s="1"/>
  <c r="AP42" i="153" s="1"/>
  <c r="AQ42" i="153" s="1"/>
  <c r="AR42" i="153" s="1"/>
  <c r="AS42" i="153" s="1"/>
  <c r="AT42" i="153" s="1"/>
  <c r="AU42" i="153" s="1"/>
  <c r="AV42" i="153" s="1"/>
  <c r="AW42" i="153" s="1"/>
  <c r="AX42" i="153" s="1"/>
  <c r="AY42" i="153" s="1"/>
  <c r="AZ42" i="153" s="1"/>
  <c r="BA42" i="153" s="1"/>
  <c r="BB42" i="153" s="1"/>
  <c r="BC42" i="153" s="1"/>
  <c r="BD42" i="153" s="1"/>
  <c r="BE42" i="153" s="1"/>
  <c r="BF42" i="153" s="1"/>
  <c r="BG42" i="153" s="1"/>
  <c r="BH42" i="153" s="1"/>
  <c r="BI42" i="153" s="1"/>
  <c r="BJ42" i="153" s="1"/>
  <c r="BK42" i="153" s="1"/>
  <c r="BL42" i="153" s="1"/>
  <c r="BM42" i="153" s="1"/>
  <c r="BN42" i="153" s="1"/>
  <c r="BO42" i="153" s="1"/>
  <c r="BP42" i="153" s="1"/>
  <c r="BQ42" i="153" s="1"/>
  <c r="BR42" i="153" s="1"/>
  <c r="BS42" i="153" s="1"/>
  <c r="BS114" i="153" s="1"/>
  <c r="W43" i="153"/>
  <c r="BM104" i="153" l="1"/>
  <c r="BL104" i="153" s="1"/>
  <c r="X72" i="153"/>
  <c r="X73" i="153"/>
  <c r="BL103" i="153"/>
  <c r="BK103" i="153" s="1"/>
  <c r="X90" i="153"/>
  <c r="Y90" i="153" s="1"/>
  <c r="X88" i="153"/>
  <c r="Y88" i="153" s="1"/>
  <c r="Z88" i="153" s="1"/>
  <c r="AA88" i="153" s="1"/>
  <c r="X55" i="153"/>
  <c r="Y55" i="153" s="1"/>
  <c r="Z55" i="153" s="1"/>
  <c r="AA55" i="153" s="1"/>
  <c r="AB55" i="153" s="1"/>
  <c r="X56" i="153"/>
  <c r="BL102" i="153"/>
  <c r="BL101" i="153"/>
  <c r="Y50" i="153"/>
  <c r="Z50" i="153" s="1"/>
  <c r="AA50" i="153" s="1"/>
  <c r="AB50" i="153" s="1"/>
  <c r="AC50" i="153" s="1"/>
  <c r="Y51" i="153"/>
  <c r="X70" i="153"/>
  <c r="Y70" i="153" s="1"/>
  <c r="Z70" i="153" s="1"/>
  <c r="AA70" i="153" s="1"/>
  <c r="X71" i="153"/>
  <c r="X81" i="153"/>
  <c r="Y81" i="153" s="1"/>
  <c r="Z81" i="153" s="1"/>
  <c r="AA81" i="153" s="1"/>
  <c r="AB81" i="153" s="1"/>
  <c r="X82" i="153"/>
  <c r="X65" i="153"/>
  <c r="Y65" i="153" s="1"/>
  <c r="Z65" i="153" s="1"/>
  <c r="AA65" i="153" s="1"/>
  <c r="X66" i="153"/>
  <c r="BN107" i="153"/>
  <c r="Y61" i="153"/>
  <c r="Z61" i="153" s="1"/>
  <c r="AA61" i="153" s="1"/>
  <c r="AB61" i="153" s="1"/>
  <c r="Y62" i="153"/>
  <c r="AA86" i="153"/>
  <c r="AA87" i="153"/>
  <c r="X43" i="153"/>
  <c r="Y43" i="153" s="1"/>
  <c r="Z43" i="153" s="1"/>
  <c r="AA43" i="153" s="1"/>
  <c r="AB43" i="153" s="1"/>
  <c r="AC43" i="153" s="1"/>
  <c r="AD43" i="153" s="1"/>
  <c r="AE43" i="153" s="1"/>
  <c r="AF43" i="153" s="1"/>
  <c r="AG43" i="153" s="1"/>
  <c r="AH43" i="153" s="1"/>
  <c r="AI43" i="153" s="1"/>
  <c r="AJ43" i="153" s="1"/>
  <c r="AK43" i="153" s="1"/>
  <c r="AL43" i="153" s="1"/>
  <c r="AM43" i="153" s="1"/>
  <c r="AN43" i="153" s="1"/>
  <c r="AO43" i="153" s="1"/>
  <c r="AP43" i="153" s="1"/>
  <c r="AQ43" i="153" s="1"/>
  <c r="AR43" i="153" s="1"/>
  <c r="AS43" i="153" s="1"/>
  <c r="AT43" i="153" s="1"/>
  <c r="AU43" i="153" s="1"/>
  <c r="AV43" i="153" s="1"/>
  <c r="AW43" i="153" s="1"/>
  <c r="AX43" i="153" s="1"/>
  <c r="AY43" i="153" s="1"/>
  <c r="AZ43" i="153" s="1"/>
  <c r="BA43" i="153" s="1"/>
  <c r="BB43" i="153" s="1"/>
  <c r="BC43" i="153" s="1"/>
  <c r="BD43" i="153" s="1"/>
  <c r="BE43" i="153" s="1"/>
  <c r="BF43" i="153" s="1"/>
  <c r="BG43" i="153" s="1"/>
  <c r="BH43" i="153" s="1"/>
  <c r="BI43" i="153" s="1"/>
  <c r="BJ43" i="153" s="1"/>
  <c r="BK43" i="153" s="1"/>
  <c r="BL43" i="153" s="1"/>
  <c r="BM43" i="153" s="1"/>
  <c r="BN43" i="153" s="1"/>
  <c r="BO43" i="153" s="1"/>
  <c r="BP43" i="153" s="1"/>
  <c r="BQ43" i="153" s="1"/>
  <c r="BR43" i="153" s="1"/>
  <c r="BS43" i="153" s="1"/>
  <c r="BS115" i="153" s="1"/>
  <c r="BR114" i="153" s="1"/>
  <c r="X44" i="153"/>
  <c r="BH94" i="153"/>
  <c r="BG94" i="153" s="1"/>
  <c r="BF94" i="153" s="1"/>
  <c r="BH93" i="153"/>
  <c r="BQ111" i="153"/>
  <c r="Y76" i="153"/>
  <c r="Z76" i="153" s="1"/>
  <c r="Y77" i="153"/>
  <c r="BR113" i="153"/>
  <c r="BQ112" i="153" s="1"/>
  <c r="Y73" i="153" l="1"/>
  <c r="Y74" i="153"/>
  <c r="BK102" i="153"/>
  <c r="BJ102" i="153" s="1"/>
  <c r="BG93" i="153"/>
  <c r="BF93" i="153" s="1"/>
  <c r="BE93" i="153" s="1"/>
  <c r="Y89" i="153"/>
  <c r="Z89" i="153" s="1"/>
  <c r="AA89" i="153" s="1"/>
  <c r="AB89" i="153" s="1"/>
  <c r="BP111" i="153"/>
  <c r="BP110" i="153"/>
  <c r="Y44" i="153"/>
  <c r="Z44" i="153" s="1"/>
  <c r="AA44" i="153" s="1"/>
  <c r="AB44" i="153" s="1"/>
  <c r="AC44" i="153" s="1"/>
  <c r="AD44" i="153" s="1"/>
  <c r="AE44" i="153" s="1"/>
  <c r="AF44" i="153" s="1"/>
  <c r="AG44" i="153" s="1"/>
  <c r="AH44" i="153" s="1"/>
  <c r="AI44" i="153" s="1"/>
  <c r="AJ44" i="153" s="1"/>
  <c r="AK44" i="153" s="1"/>
  <c r="AL44" i="153" s="1"/>
  <c r="AM44" i="153" s="1"/>
  <c r="AN44" i="153" s="1"/>
  <c r="AO44" i="153" s="1"/>
  <c r="AP44" i="153" s="1"/>
  <c r="AQ44" i="153" s="1"/>
  <c r="AR44" i="153" s="1"/>
  <c r="AS44" i="153" s="1"/>
  <c r="AT44" i="153" s="1"/>
  <c r="AU44" i="153" s="1"/>
  <c r="AV44" i="153" s="1"/>
  <c r="AW44" i="153" s="1"/>
  <c r="AX44" i="153" s="1"/>
  <c r="AY44" i="153" s="1"/>
  <c r="AZ44" i="153" s="1"/>
  <c r="BA44" i="153" s="1"/>
  <c r="BB44" i="153" s="1"/>
  <c r="BC44" i="153" s="1"/>
  <c r="BD44" i="153" s="1"/>
  <c r="BE44" i="153" s="1"/>
  <c r="BF44" i="153" s="1"/>
  <c r="BG44" i="153" s="1"/>
  <c r="BH44" i="153" s="1"/>
  <c r="BI44" i="153" s="1"/>
  <c r="BJ44" i="153" s="1"/>
  <c r="BK44" i="153" s="1"/>
  <c r="BL44" i="153" s="1"/>
  <c r="BM44" i="153" s="1"/>
  <c r="BN44" i="153" s="1"/>
  <c r="BO44" i="153" s="1"/>
  <c r="BP44" i="153" s="1"/>
  <c r="BQ44" i="153" s="1"/>
  <c r="BR44" i="153" s="1"/>
  <c r="BS44" i="153" s="1"/>
  <c r="BS116" i="153" s="1"/>
  <c r="Y45" i="153"/>
  <c r="BK101" i="153"/>
  <c r="BK100" i="153"/>
  <c r="AB87" i="153"/>
  <c r="AB88" i="153"/>
  <c r="Y66" i="153"/>
  <c r="Z66" i="153" s="1"/>
  <c r="AA66" i="153" s="1"/>
  <c r="AB66" i="153" s="1"/>
  <c r="Y67" i="153"/>
  <c r="Y71" i="153"/>
  <c r="Z71" i="153" s="1"/>
  <c r="AA71" i="153" s="1"/>
  <c r="AB71" i="153" s="1"/>
  <c r="Y72" i="153"/>
  <c r="BM106" i="153"/>
  <c r="Y82" i="153"/>
  <c r="Z82" i="153" s="1"/>
  <c r="AA82" i="153" s="1"/>
  <c r="AB82" i="153" s="1"/>
  <c r="AC82" i="153" s="1"/>
  <c r="Y83" i="153"/>
  <c r="Y56" i="153"/>
  <c r="Z56" i="153" s="1"/>
  <c r="AA56" i="153" s="1"/>
  <c r="AB56" i="153" s="1"/>
  <c r="AC56" i="153" s="1"/>
  <c r="Y57" i="153"/>
  <c r="BQ113" i="153"/>
  <c r="Z77" i="153"/>
  <c r="AA77" i="153" s="1"/>
  <c r="Z78" i="153"/>
  <c r="Z62" i="153"/>
  <c r="AA62" i="153" s="1"/>
  <c r="AB62" i="153" s="1"/>
  <c r="AC62" i="153" s="1"/>
  <c r="Z63" i="153"/>
  <c r="Z51" i="153"/>
  <c r="AA51" i="153" s="1"/>
  <c r="AB51" i="153" s="1"/>
  <c r="AC51" i="153" s="1"/>
  <c r="AD51" i="153" s="1"/>
  <c r="Z52" i="153"/>
  <c r="BJ101" i="153" l="1"/>
  <c r="BI101" i="153" s="1"/>
  <c r="Z74" i="153"/>
  <c r="Z75" i="153"/>
  <c r="Z90" i="153"/>
  <c r="AA90" i="153" s="1"/>
  <c r="AB90" i="153" s="1"/>
  <c r="AC90" i="153" s="1"/>
  <c r="Z45" i="153"/>
  <c r="AA45" i="153" s="1"/>
  <c r="AB45" i="153" s="1"/>
  <c r="AC45" i="153" s="1"/>
  <c r="AD45" i="153" s="1"/>
  <c r="AE45" i="153" s="1"/>
  <c r="AF45" i="153" s="1"/>
  <c r="AG45" i="153" s="1"/>
  <c r="AH45" i="153" s="1"/>
  <c r="AI45" i="153" s="1"/>
  <c r="AJ45" i="153" s="1"/>
  <c r="AK45" i="153" s="1"/>
  <c r="AL45" i="153" s="1"/>
  <c r="AM45" i="153" s="1"/>
  <c r="AN45" i="153" s="1"/>
  <c r="AO45" i="153" s="1"/>
  <c r="AP45" i="153" s="1"/>
  <c r="AQ45" i="153" s="1"/>
  <c r="AR45" i="153" s="1"/>
  <c r="AS45" i="153" s="1"/>
  <c r="AT45" i="153" s="1"/>
  <c r="AU45" i="153" s="1"/>
  <c r="AV45" i="153" s="1"/>
  <c r="AW45" i="153" s="1"/>
  <c r="AX45" i="153" s="1"/>
  <c r="AY45" i="153" s="1"/>
  <c r="AZ45" i="153" s="1"/>
  <c r="BA45" i="153" s="1"/>
  <c r="BB45" i="153" s="1"/>
  <c r="BC45" i="153" s="1"/>
  <c r="BD45" i="153" s="1"/>
  <c r="BE45" i="153" s="1"/>
  <c r="BF45" i="153" s="1"/>
  <c r="BG45" i="153" s="1"/>
  <c r="BH45" i="153" s="1"/>
  <c r="BI45" i="153" s="1"/>
  <c r="BJ45" i="153" s="1"/>
  <c r="BK45" i="153" s="1"/>
  <c r="BL45" i="153" s="1"/>
  <c r="BM45" i="153" s="1"/>
  <c r="BN45" i="153" s="1"/>
  <c r="BO45" i="153" s="1"/>
  <c r="BP45" i="153" s="1"/>
  <c r="BQ45" i="153" s="1"/>
  <c r="BR45" i="153" s="1"/>
  <c r="BS45" i="153" s="1"/>
  <c r="BS117" i="153" s="1"/>
  <c r="BR116" i="153" s="1"/>
  <c r="Z46" i="153"/>
  <c r="AA63" i="153"/>
  <c r="AB63" i="153" s="1"/>
  <c r="AC63" i="153" s="1"/>
  <c r="AD63" i="153" s="1"/>
  <c r="AA64" i="153"/>
  <c r="BP112" i="153"/>
  <c r="BO111" i="153" s="1"/>
  <c r="BL105" i="153"/>
  <c r="BR115" i="153"/>
  <c r="AA52" i="153"/>
  <c r="AB52" i="153" s="1"/>
  <c r="AC52" i="153" s="1"/>
  <c r="AD52" i="153" s="1"/>
  <c r="AE52" i="153" s="1"/>
  <c r="AA53" i="153"/>
  <c r="Z83" i="153"/>
  <c r="AA83" i="153" s="1"/>
  <c r="AB83" i="153" s="1"/>
  <c r="AC83" i="153" s="1"/>
  <c r="AD83" i="153" s="1"/>
  <c r="Z84" i="153"/>
  <c r="Z67" i="153"/>
  <c r="AA67" i="153" s="1"/>
  <c r="AB67" i="153" s="1"/>
  <c r="AC67" i="153" s="1"/>
  <c r="Z68" i="153"/>
  <c r="BO110" i="153"/>
  <c r="BO109" i="153"/>
  <c r="BJ100" i="153"/>
  <c r="BI100" i="153" s="1"/>
  <c r="BH100" i="153" s="1"/>
  <c r="BJ99" i="153"/>
  <c r="Z57" i="153"/>
  <c r="AA57" i="153" s="1"/>
  <c r="AB57" i="153" s="1"/>
  <c r="AC57" i="153" s="1"/>
  <c r="AD57" i="153" s="1"/>
  <c r="Z58" i="153"/>
  <c r="AC88" i="153"/>
  <c r="AC89" i="153"/>
  <c r="AA78" i="153"/>
  <c r="AB78" i="153" s="1"/>
  <c r="AA79" i="153"/>
  <c r="Z72" i="153"/>
  <c r="AA72" i="153" s="1"/>
  <c r="AB72" i="153" s="1"/>
  <c r="AC72" i="153" s="1"/>
  <c r="Z73" i="153"/>
  <c r="AA75" i="153" l="1"/>
  <c r="AA76" i="153"/>
  <c r="BN110" i="153"/>
  <c r="BQ115" i="153"/>
  <c r="BQ114" i="153"/>
  <c r="BN109" i="153"/>
  <c r="BM109" i="153" s="1"/>
  <c r="BN108" i="153"/>
  <c r="AB64" i="153"/>
  <c r="AC64" i="153" s="1"/>
  <c r="AD64" i="153" s="1"/>
  <c r="AE64" i="153" s="1"/>
  <c r="AB65" i="153"/>
  <c r="AB53" i="153"/>
  <c r="AC53" i="153" s="1"/>
  <c r="AD53" i="153" s="1"/>
  <c r="AE53" i="153" s="1"/>
  <c r="AF53" i="153" s="1"/>
  <c r="AB54" i="153"/>
  <c r="AA73" i="153"/>
  <c r="AB73" i="153" s="1"/>
  <c r="AC73" i="153" s="1"/>
  <c r="AD73" i="153" s="1"/>
  <c r="AA74" i="153"/>
  <c r="AA46" i="153"/>
  <c r="AB46" i="153" s="1"/>
  <c r="AC46" i="153" s="1"/>
  <c r="AD46" i="153" s="1"/>
  <c r="AE46" i="153" s="1"/>
  <c r="AF46" i="153" s="1"/>
  <c r="AG46" i="153" s="1"/>
  <c r="AH46" i="153" s="1"/>
  <c r="AI46" i="153" s="1"/>
  <c r="AJ46" i="153" s="1"/>
  <c r="AK46" i="153" s="1"/>
  <c r="AL46" i="153" s="1"/>
  <c r="AM46" i="153" s="1"/>
  <c r="AN46" i="153" s="1"/>
  <c r="AO46" i="153" s="1"/>
  <c r="AP46" i="153" s="1"/>
  <c r="AQ46" i="153" s="1"/>
  <c r="AR46" i="153" s="1"/>
  <c r="AS46" i="153" s="1"/>
  <c r="AT46" i="153" s="1"/>
  <c r="AU46" i="153" s="1"/>
  <c r="AV46" i="153" s="1"/>
  <c r="AW46" i="153" s="1"/>
  <c r="AX46" i="153" s="1"/>
  <c r="AY46" i="153" s="1"/>
  <c r="AZ46" i="153" s="1"/>
  <c r="BA46" i="153" s="1"/>
  <c r="BB46" i="153" s="1"/>
  <c r="BC46" i="153" s="1"/>
  <c r="BD46" i="153" s="1"/>
  <c r="BE46" i="153" s="1"/>
  <c r="BF46" i="153" s="1"/>
  <c r="BG46" i="153" s="1"/>
  <c r="BH46" i="153" s="1"/>
  <c r="BI46" i="153" s="1"/>
  <c r="BJ46" i="153" s="1"/>
  <c r="BK46" i="153" s="1"/>
  <c r="BL46" i="153" s="1"/>
  <c r="BM46" i="153" s="1"/>
  <c r="BN46" i="153" s="1"/>
  <c r="BO46" i="153" s="1"/>
  <c r="BP46" i="153" s="1"/>
  <c r="BQ46" i="153" s="1"/>
  <c r="BR46" i="153" s="1"/>
  <c r="BS46" i="153" s="1"/>
  <c r="BS118" i="153" s="1"/>
  <c r="AA47" i="153"/>
  <c r="AB79" i="153"/>
  <c r="AC79" i="153" s="1"/>
  <c r="AB80" i="153"/>
  <c r="BI99" i="153"/>
  <c r="BH99" i="153" s="1"/>
  <c r="BG99" i="153" s="1"/>
  <c r="BI98" i="153"/>
  <c r="AA58" i="153"/>
  <c r="AB58" i="153" s="1"/>
  <c r="AC58" i="153" s="1"/>
  <c r="AD58" i="153" s="1"/>
  <c r="AE58" i="153" s="1"/>
  <c r="AA59" i="153"/>
  <c r="AA68" i="153"/>
  <c r="AB68" i="153" s="1"/>
  <c r="AC68" i="153" s="1"/>
  <c r="AD68" i="153" s="1"/>
  <c r="AA69" i="153"/>
  <c r="BK104" i="153"/>
  <c r="AD89" i="153"/>
  <c r="AD90" i="153"/>
  <c r="AA84" i="153"/>
  <c r="AB84" i="153" s="1"/>
  <c r="AC84" i="153" s="1"/>
  <c r="AD84" i="153" s="1"/>
  <c r="AE84" i="153" s="1"/>
  <c r="AA85" i="153"/>
  <c r="AB76" i="153" l="1"/>
  <c r="AB77" i="153"/>
  <c r="AE90" i="153"/>
  <c r="AB85" i="153"/>
  <c r="AC85" i="153" s="1"/>
  <c r="AD85" i="153" s="1"/>
  <c r="AE85" i="153" s="1"/>
  <c r="AF85" i="153" s="1"/>
  <c r="AB86" i="153"/>
  <c r="AC80" i="153"/>
  <c r="AD80" i="153" s="1"/>
  <c r="AC81" i="153"/>
  <c r="AB59" i="153"/>
  <c r="AC59" i="153" s="1"/>
  <c r="AD59" i="153" s="1"/>
  <c r="AE59" i="153" s="1"/>
  <c r="AF59" i="153" s="1"/>
  <c r="AB60" i="153"/>
  <c r="BJ103" i="153"/>
  <c r="BR117" i="153"/>
  <c r="AB69" i="153"/>
  <c r="AC69" i="153" s="1"/>
  <c r="AD69" i="153" s="1"/>
  <c r="AE69" i="153" s="1"/>
  <c r="AB70" i="153"/>
  <c r="AC54" i="153"/>
  <c r="AD54" i="153" s="1"/>
  <c r="AE54" i="153" s="1"/>
  <c r="AF54" i="153" s="1"/>
  <c r="AG54" i="153" s="1"/>
  <c r="AC55" i="153"/>
  <c r="AC65" i="153"/>
  <c r="AD65" i="153" s="1"/>
  <c r="AE65" i="153" s="1"/>
  <c r="AF65" i="153" s="1"/>
  <c r="AC66" i="153"/>
  <c r="BP114" i="153"/>
  <c r="BP113" i="153"/>
  <c r="AB47" i="153"/>
  <c r="AC47" i="153" s="1"/>
  <c r="AD47" i="153" s="1"/>
  <c r="AE47" i="153" s="1"/>
  <c r="AF47" i="153" s="1"/>
  <c r="AG47" i="153" s="1"/>
  <c r="AH47" i="153" s="1"/>
  <c r="AI47" i="153" s="1"/>
  <c r="AJ47" i="153" s="1"/>
  <c r="AK47" i="153" s="1"/>
  <c r="AL47" i="153" s="1"/>
  <c r="AM47" i="153" s="1"/>
  <c r="AN47" i="153" s="1"/>
  <c r="AO47" i="153" s="1"/>
  <c r="AP47" i="153" s="1"/>
  <c r="AQ47" i="153" s="1"/>
  <c r="AR47" i="153" s="1"/>
  <c r="AS47" i="153" s="1"/>
  <c r="AT47" i="153" s="1"/>
  <c r="AU47" i="153" s="1"/>
  <c r="AV47" i="153" s="1"/>
  <c r="AW47" i="153" s="1"/>
  <c r="AX47" i="153" s="1"/>
  <c r="AY47" i="153" s="1"/>
  <c r="AZ47" i="153" s="1"/>
  <c r="BA47" i="153" s="1"/>
  <c r="BB47" i="153" s="1"/>
  <c r="BC47" i="153" s="1"/>
  <c r="BD47" i="153" s="1"/>
  <c r="BE47" i="153" s="1"/>
  <c r="BF47" i="153" s="1"/>
  <c r="BG47" i="153" s="1"/>
  <c r="BH47" i="153" s="1"/>
  <c r="BI47" i="153" s="1"/>
  <c r="BJ47" i="153" s="1"/>
  <c r="BK47" i="153" s="1"/>
  <c r="BL47" i="153" s="1"/>
  <c r="BM47" i="153" s="1"/>
  <c r="BN47" i="153" s="1"/>
  <c r="BO47" i="153" s="1"/>
  <c r="BP47" i="153" s="1"/>
  <c r="BQ47" i="153" s="1"/>
  <c r="BR47" i="153" s="1"/>
  <c r="BS47" i="153" s="1"/>
  <c r="BS119" i="153" s="1"/>
  <c r="AB48" i="153"/>
  <c r="BH98" i="153"/>
  <c r="BG98" i="153" s="1"/>
  <c r="BF98" i="153" s="1"/>
  <c r="BH97" i="153"/>
  <c r="AB74" i="153"/>
  <c r="AC74" i="153" s="1"/>
  <c r="AD74" i="153" s="1"/>
  <c r="AE74" i="153" s="1"/>
  <c r="AB75" i="153"/>
  <c r="BM108" i="153"/>
  <c r="BL108" i="153" s="1"/>
  <c r="BM107" i="153"/>
  <c r="AC77" i="153" l="1"/>
  <c r="AC78" i="153"/>
  <c r="BG97" i="153"/>
  <c r="BF97" i="153" s="1"/>
  <c r="BE97" i="153" s="1"/>
  <c r="BG96" i="153"/>
  <c r="AD55" i="153"/>
  <c r="AE55" i="153" s="1"/>
  <c r="AF55" i="153" s="1"/>
  <c r="AG55" i="153" s="1"/>
  <c r="AH55" i="153" s="1"/>
  <c r="AD56" i="153"/>
  <c r="BR118" i="153"/>
  <c r="BQ117" i="153" s="1"/>
  <c r="AC70" i="153"/>
  <c r="AD70" i="153" s="1"/>
  <c r="AE70" i="153" s="1"/>
  <c r="AF70" i="153" s="1"/>
  <c r="AC71" i="153"/>
  <c r="BL107" i="153"/>
  <c r="BK107" i="153" s="1"/>
  <c r="BL106" i="153"/>
  <c r="AD66" i="153"/>
  <c r="AE66" i="153" s="1"/>
  <c r="AF66" i="153" s="1"/>
  <c r="AG66" i="153" s="1"/>
  <c r="AD67" i="153"/>
  <c r="BQ116" i="153"/>
  <c r="AC75" i="153"/>
  <c r="AD75" i="153" s="1"/>
  <c r="AE75" i="153" s="1"/>
  <c r="AF75" i="153" s="1"/>
  <c r="AC76" i="153"/>
  <c r="AC60" i="153"/>
  <c r="AD60" i="153" s="1"/>
  <c r="AE60" i="153" s="1"/>
  <c r="AF60" i="153" s="1"/>
  <c r="AG60" i="153" s="1"/>
  <c r="AC61" i="153"/>
  <c r="AD81" i="153"/>
  <c r="AE81" i="153" s="1"/>
  <c r="AD82" i="153"/>
  <c r="AC48" i="153"/>
  <c r="AD48" i="153" s="1"/>
  <c r="AE48" i="153" s="1"/>
  <c r="AF48" i="153" s="1"/>
  <c r="AG48" i="153" s="1"/>
  <c r="AH48" i="153" s="1"/>
  <c r="AI48" i="153" s="1"/>
  <c r="AJ48" i="153" s="1"/>
  <c r="AK48" i="153" s="1"/>
  <c r="AL48" i="153" s="1"/>
  <c r="AM48" i="153" s="1"/>
  <c r="AN48" i="153" s="1"/>
  <c r="AO48" i="153" s="1"/>
  <c r="AP48" i="153" s="1"/>
  <c r="AQ48" i="153" s="1"/>
  <c r="AR48" i="153" s="1"/>
  <c r="AS48" i="153" s="1"/>
  <c r="AT48" i="153" s="1"/>
  <c r="AU48" i="153" s="1"/>
  <c r="AV48" i="153" s="1"/>
  <c r="AW48" i="153" s="1"/>
  <c r="AX48" i="153" s="1"/>
  <c r="AY48" i="153" s="1"/>
  <c r="AZ48" i="153" s="1"/>
  <c r="BA48" i="153" s="1"/>
  <c r="BB48" i="153" s="1"/>
  <c r="BC48" i="153" s="1"/>
  <c r="BD48" i="153" s="1"/>
  <c r="BE48" i="153" s="1"/>
  <c r="BF48" i="153" s="1"/>
  <c r="BG48" i="153" s="1"/>
  <c r="BH48" i="153" s="1"/>
  <c r="BI48" i="153" s="1"/>
  <c r="BJ48" i="153" s="1"/>
  <c r="BK48" i="153" s="1"/>
  <c r="BL48" i="153" s="1"/>
  <c r="BM48" i="153" s="1"/>
  <c r="BN48" i="153" s="1"/>
  <c r="BO48" i="153" s="1"/>
  <c r="BP48" i="153" s="1"/>
  <c r="BQ48" i="153" s="1"/>
  <c r="BR48" i="153" s="1"/>
  <c r="BS48" i="153" s="1"/>
  <c r="BS120" i="153" s="1"/>
  <c r="BR119" i="153" s="1"/>
  <c r="AC49" i="153"/>
  <c r="BI102" i="153"/>
  <c r="AC86" i="153"/>
  <c r="AD86" i="153" s="1"/>
  <c r="AE86" i="153" s="1"/>
  <c r="AF86" i="153" s="1"/>
  <c r="AG86" i="153" s="1"/>
  <c r="AC87" i="153"/>
  <c r="BO113" i="153"/>
  <c r="BO112" i="153"/>
  <c r="AD78" i="153" l="1"/>
  <c r="AD79" i="153"/>
  <c r="AE67" i="153"/>
  <c r="AF67" i="153" s="1"/>
  <c r="AG67" i="153" s="1"/>
  <c r="AH67" i="153" s="1"/>
  <c r="AE68" i="153"/>
  <c r="AE56" i="153"/>
  <c r="AF56" i="153" s="1"/>
  <c r="AG56" i="153" s="1"/>
  <c r="AH56" i="153" s="1"/>
  <c r="AI56" i="153" s="1"/>
  <c r="AE57" i="153"/>
  <c r="AD49" i="153"/>
  <c r="AE49" i="153" s="1"/>
  <c r="AF49" i="153" s="1"/>
  <c r="AG49" i="153" s="1"/>
  <c r="AH49" i="153" s="1"/>
  <c r="AI49" i="153" s="1"/>
  <c r="AJ49" i="153" s="1"/>
  <c r="AK49" i="153" s="1"/>
  <c r="AL49" i="153" s="1"/>
  <c r="AM49" i="153" s="1"/>
  <c r="AN49" i="153" s="1"/>
  <c r="AO49" i="153" s="1"/>
  <c r="AP49" i="153" s="1"/>
  <c r="AQ49" i="153" s="1"/>
  <c r="AR49" i="153" s="1"/>
  <c r="AS49" i="153" s="1"/>
  <c r="AT49" i="153" s="1"/>
  <c r="AU49" i="153" s="1"/>
  <c r="AV49" i="153" s="1"/>
  <c r="AW49" i="153" s="1"/>
  <c r="AX49" i="153" s="1"/>
  <c r="AY49" i="153" s="1"/>
  <c r="AZ49" i="153" s="1"/>
  <c r="BA49" i="153" s="1"/>
  <c r="BB49" i="153" s="1"/>
  <c r="BC49" i="153" s="1"/>
  <c r="BD49" i="153" s="1"/>
  <c r="BE49" i="153" s="1"/>
  <c r="BF49" i="153" s="1"/>
  <c r="BG49" i="153" s="1"/>
  <c r="BH49" i="153" s="1"/>
  <c r="BI49" i="153" s="1"/>
  <c r="BJ49" i="153" s="1"/>
  <c r="BK49" i="153" s="1"/>
  <c r="BL49" i="153" s="1"/>
  <c r="BM49" i="153" s="1"/>
  <c r="BN49" i="153" s="1"/>
  <c r="BO49" i="153" s="1"/>
  <c r="BP49" i="153" s="1"/>
  <c r="BQ49" i="153" s="1"/>
  <c r="BR49" i="153" s="1"/>
  <c r="BS49" i="153" s="1"/>
  <c r="BS121" i="153" s="1"/>
  <c r="AD50" i="153"/>
  <c r="BK106" i="153"/>
  <c r="BJ106" i="153" s="1"/>
  <c r="BK105" i="153"/>
  <c r="AD76" i="153"/>
  <c r="AE76" i="153" s="1"/>
  <c r="AF76" i="153" s="1"/>
  <c r="AG76" i="153" s="1"/>
  <c r="AD77" i="153"/>
  <c r="BH101" i="153"/>
  <c r="AD61" i="153"/>
  <c r="AE61" i="153" s="1"/>
  <c r="AF61" i="153" s="1"/>
  <c r="AG61" i="153" s="1"/>
  <c r="AH61" i="153" s="1"/>
  <c r="AD62" i="153"/>
  <c r="BQ118" i="153"/>
  <c r="BN112" i="153"/>
  <c r="BN111" i="153"/>
  <c r="AD87" i="153"/>
  <c r="AE87" i="153" s="1"/>
  <c r="AF87" i="153" s="1"/>
  <c r="AG87" i="153" s="1"/>
  <c r="AH87" i="153" s="1"/>
  <c r="AD88" i="153"/>
  <c r="AE82" i="153"/>
  <c r="AF82" i="153" s="1"/>
  <c r="AE83" i="153"/>
  <c r="AD71" i="153"/>
  <c r="AE71" i="153" s="1"/>
  <c r="AF71" i="153" s="1"/>
  <c r="AG71" i="153" s="1"/>
  <c r="AD72" i="153"/>
  <c r="BF96" i="153"/>
  <c r="BE96" i="153" s="1"/>
  <c r="BD96" i="153" s="1"/>
  <c r="BF95" i="153"/>
  <c r="BP116" i="153"/>
  <c r="BP115" i="153"/>
  <c r="AE79" i="153" l="1"/>
  <c r="AE80" i="153"/>
  <c r="AE72" i="153"/>
  <c r="AF72" i="153" s="1"/>
  <c r="AG72" i="153" s="1"/>
  <c r="AH72" i="153" s="1"/>
  <c r="AE73" i="153"/>
  <c r="BE95" i="153"/>
  <c r="BD95" i="153" s="1"/>
  <c r="BC95" i="153" s="1"/>
  <c r="BE94" i="153"/>
  <c r="AE88" i="153"/>
  <c r="AF88" i="153" s="1"/>
  <c r="AG88" i="153" s="1"/>
  <c r="AH88" i="153" s="1"/>
  <c r="AI88" i="153" s="1"/>
  <c r="AE89" i="153"/>
  <c r="BM111" i="153"/>
  <c r="BM110" i="153"/>
  <c r="BO115" i="153"/>
  <c r="BO114" i="153"/>
  <c r="AE77" i="153"/>
  <c r="AF77" i="153" s="1"/>
  <c r="AG77" i="153" s="1"/>
  <c r="AH77" i="153" s="1"/>
  <c r="AE78" i="153"/>
  <c r="BG100" i="153"/>
  <c r="AF57" i="153"/>
  <c r="AG57" i="153" s="1"/>
  <c r="AH57" i="153" s="1"/>
  <c r="AI57" i="153" s="1"/>
  <c r="AJ57" i="153" s="1"/>
  <c r="AF58" i="153"/>
  <c r="AF83" i="153"/>
  <c r="AG83" i="153" s="1"/>
  <c r="AF84" i="153"/>
  <c r="BJ105" i="153"/>
  <c r="BI105" i="153" s="1"/>
  <c r="BJ104" i="153"/>
  <c r="BP117" i="153"/>
  <c r="BO116" i="153" s="1"/>
  <c r="AE62" i="153"/>
  <c r="AF62" i="153" s="1"/>
  <c r="AG62" i="153" s="1"/>
  <c r="AH62" i="153" s="1"/>
  <c r="AI62" i="153" s="1"/>
  <c r="AE63" i="153"/>
  <c r="AF68" i="153"/>
  <c r="AG68" i="153" s="1"/>
  <c r="AH68" i="153" s="1"/>
  <c r="AI68" i="153" s="1"/>
  <c r="AF69" i="153"/>
  <c r="BR120" i="153"/>
  <c r="AE50" i="153"/>
  <c r="AF50" i="153" s="1"/>
  <c r="AG50" i="153" s="1"/>
  <c r="AH50" i="153" s="1"/>
  <c r="AI50" i="153" s="1"/>
  <c r="AJ50" i="153" s="1"/>
  <c r="AK50" i="153" s="1"/>
  <c r="AL50" i="153" s="1"/>
  <c r="AM50" i="153" s="1"/>
  <c r="AN50" i="153" s="1"/>
  <c r="AO50" i="153" s="1"/>
  <c r="AP50" i="153" s="1"/>
  <c r="AQ50" i="153" s="1"/>
  <c r="AR50" i="153" s="1"/>
  <c r="AS50" i="153" s="1"/>
  <c r="AT50" i="153" s="1"/>
  <c r="AU50" i="153" s="1"/>
  <c r="AV50" i="153" s="1"/>
  <c r="AW50" i="153" s="1"/>
  <c r="AX50" i="153" s="1"/>
  <c r="AY50" i="153" s="1"/>
  <c r="AZ50" i="153" s="1"/>
  <c r="BA50" i="153" s="1"/>
  <c r="BB50" i="153" s="1"/>
  <c r="BC50" i="153" s="1"/>
  <c r="BD50" i="153" s="1"/>
  <c r="BE50" i="153" s="1"/>
  <c r="BF50" i="153" s="1"/>
  <c r="BG50" i="153" s="1"/>
  <c r="BH50" i="153" s="1"/>
  <c r="BI50" i="153" s="1"/>
  <c r="BJ50" i="153" s="1"/>
  <c r="BK50" i="153" s="1"/>
  <c r="BL50" i="153" s="1"/>
  <c r="BM50" i="153" s="1"/>
  <c r="BN50" i="153" s="1"/>
  <c r="BO50" i="153" s="1"/>
  <c r="BP50" i="153" s="1"/>
  <c r="BQ50" i="153" s="1"/>
  <c r="BR50" i="153" s="1"/>
  <c r="BS50" i="153" s="1"/>
  <c r="BS122" i="153" s="1"/>
  <c r="AE51" i="153"/>
  <c r="AF80" i="153" l="1"/>
  <c r="AF81" i="153"/>
  <c r="BN115" i="153"/>
  <c r="BI104" i="153"/>
  <c r="BH104" i="153" s="1"/>
  <c r="BI103" i="153"/>
  <c r="AG84" i="153"/>
  <c r="AH84" i="153" s="1"/>
  <c r="AG85" i="153"/>
  <c r="BF99" i="153"/>
  <c r="BL110" i="153"/>
  <c r="BL109" i="153"/>
  <c r="AF63" i="153"/>
  <c r="AG63" i="153" s="1"/>
  <c r="AH63" i="153" s="1"/>
  <c r="AI63" i="153" s="1"/>
  <c r="AJ63" i="153" s="1"/>
  <c r="AF64" i="153"/>
  <c r="AG58" i="153"/>
  <c r="AH58" i="153" s="1"/>
  <c r="AI58" i="153" s="1"/>
  <c r="AJ58" i="153" s="1"/>
  <c r="AK58" i="153" s="1"/>
  <c r="AG59" i="153"/>
  <c r="AF89" i="153"/>
  <c r="AG89" i="153" s="1"/>
  <c r="AH89" i="153" s="1"/>
  <c r="AI89" i="153" s="1"/>
  <c r="AJ89" i="153" s="1"/>
  <c r="AF90" i="153"/>
  <c r="AF73" i="153"/>
  <c r="AG73" i="153" s="1"/>
  <c r="AH73" i="153" s="1"/>
  <c r="AI73" i="153" s="1"/>
  <c r="AF74" i="153"/>
  <c r="AF78" i="153"/>
  <c r="AG78" i="153" s="1"/>
  <c r="AH78" i="153" s="1"/>
  <c r="AI78" i="153" s="1"/>
  <c r="AF79" i="153"/>
  <c r="BN114" i="153"/>
  <c r="BM114" i="153" s="1"/>
  <c r="BN113" i="153"/>
  <c r="BQ119" i="153"/>
  <c r="AG69" i="153"/>
  <c r="AH69" i="153" s="1"/>
  <c r="AI69" i="153" s="1"/>
  <c r="AJ69" i="153" s="1"/>
  <c r="AG70" i="153"/>
  <c r="AF51" i="153"/>
  <c r="AG51" i="153" s="1"/>
  <c r="AH51" i="153" s="1"/>
  <c r="AI51" i="153" s="1"/>
  <c r="AJ51" i="153" s="1"/>
  <c r="AK51" i="153" s="1"/>
  <c r="AL51" i="153" s="1"/>
  <c r="AM51" i="153" s="1"/>
  <c r="AN51" i="153" s="1"/>
  <c r="AO51" i="153" s="1"/>
  <c r="AP51" i="153" s="1"/>
  <c r="AQ51" i="153" s="1"/>
  <c r="AR51" i="153" s="1"/>
  <c r="AS51" i="153" s="1"/>
  <c r="AT51" i="153" s="1"/>
  <c r="AU51" i="153" s="1"/>
  <c r="AV51" i="153" s="1"/>
  <c r="AW51" i="153" s="1"/>
  <c r="AX51" i="153" s="1"/>
  <c r="AY51" i="153" s="1"/>
  <c r="AZ51" i="153" s="1"/>
  <c r="BA51" i="153" s="1"/>
  <c r="BB51" i="153" s="1"/>
  <c r="BC51" i="153" s="1"/>
  <c r="BD51" i="153" s="1"/>
  <c r="BE51" i="153" s="1"/>
  <c r="BF51" i="153" s="1"/>
  <c r="BG51" i="153" s="1"/>
  <c r="BH51" i="153" s="1"/>
  <c r="BI51" i="153" s="1"/>
  <c r="BJ51" i="153" s="1"/>
  <c r="BK51" i="153" s="1"/>
  <c r="BL51" i="153" s="1"/>
  <c r="BM51" i="153" s="1"/>
  <c r="BN51" i="153" s="1"/>
  <c r="BO51" i="153" s="1"/>
  <c r="BP51" i="153" s="1"/>
  <c r="BQ51" i="153" s="1"/>
  <c r="BR51" i="153" s="1"/>
  <c r="BS51" i="153" s="1"/>
  <c r="BS123" i="153" s="1"/>
  <c r="BR122" i="153" s="1"/>
  <c r="AF52" i="153"/>
  <c r="BD94" i="153"/>
  <c r="BC94" i="153" s="1"/>
  <c r="BB94" i="153" s="1"/>
  <c r="BD93" i="153"/>
  <c r="BR121" i="153"/>
  <c r="BQ120" i="153" s="1"/>
  <c r="AG81" i="153" l="1"/>
  <c r="AG82" i="153"/>
  <c r="AG90" i="153"/>
  <c r="AG64" i="153"/>
  <c r="AH64" i="153" s="1"/>
  <c r="AI64" i="153" s="1"/>
  <c r="AJ64" i="153" s="1"/>
  <c r="AK64" i="153" s="1"/>
  <c r="AG65" i="153"/>
  <c r="BP119" i="153"/>
  <c r="BP118" i="153"/>
  <c r="AH59" i="153"/>
  <c r="AI59" i="153" s="1"/>
  <c r="AJ59" i="153" s="1"/>
  <c r="AK59" i="153" s="1"/>
  <c r="AL59" i="153" s="1"/>
  <c r="AH60" i="153"/>
  <c r="BE98" i="153"/>
  <c r="AG52" i="153"/>
  <c r="AH52" i="153" s="1"/>
  <c r="AI52" i="153" s="1"/>
  <c r="AJ52" i="153" s="1"/>
  <c r="AK52" i="153" s="1"/>
  <c r="AL52" i="153" s="1"/>
  <c r="AM52" i="153" s="1"/>
  <c r="AN52" i="153" s="1"/>
  <c r="AO52" i="153" s="1"/>
  <c r="AP52" i="153" s="1"/>
  <c r="AQ52" i="153" s="1"/>
  <c r="AR52" i="153" s="1"/>
  <c r="AS52" i="153" s="1"/>
  <c r="AT52" i="153" s="1"/>
  <c r="AU52" i="153" s="1"/>
  <c r="AV52" i="153" s="1"/>
  <c r="AW52" i="153" s="1"/>
  <c r="AX52" i="153" s="1"/>
  <c r="AY52" i="153" s="1"/>
  <c r="AZ52" i="153" s="1"/>
  <c r="BA52" i="153" s="1"/>
  <c r="BB52" i="153" s="1"/>
  <c r="BC52" i="153" s="1"/>
  <c r="BD52" i="153" s="1"/>
  <c r="BE52" i="153" s="1"/>
  <c r="BF52" i="153" s="1"/>
  <c r="BG52" i="153" s="1"/>
  <c r="BH52" i="153" s="1"/>
  <c r="BI52" i="153" s="1"/>
  <c r="BJ52" i="153" s="1"/>
  <c r="BK52" i="153" s="1"/>
  <c r="BL52" i="153" s="1"/>
  <c r="BM52" i="153" s="1"/>
  <c r="BN52" i="153" s="1"/>
  <c r="BO52" i="153" s="1"/>
  <c r="BP52" i="153" s="1"/>
  <c r="BQ52" i="153" s="1"/>
  <c r="BR52" i="153" s="1"/>
  <c r="BS52" i="153" s="1"/>
  <c r="BS124" i="153" s="1"/>
  <c r="BR123" i="153" s="1"/>
  <c r="AG53" i="153"/>
  <c r="AH85" i="153"/>
  <c r="AI85" i="153" s="1"/>
  <c r="AH86" i="153"/>
  <c r="AG74" i="153"/>
  <c r="AH74" i="153" s="1"/>
  <c r="AI74" i="153" s="1"/>
  <c r="AJ74" i="153" s="1"/>
  <c r="AG75" i="153"/>
  <c r="BQ121" i="153"/>
  <c r="BM113" i="153"/>
  <c r="BL113" i="153" s="1"/>
  <c r="BM112" i="153"/>
  <c r="BC93" i="153"/>
  <c r="BB93" i="153" s="1"/>
  <c r="BA93" i="153" s="1"/>
  <c r="AH70" i="153"/>
  <c r="AI70" i="153" s="1"/>
  <c r="AJ70" i="153" s="1"/>
  <c r="AK70" i="153" s="1"/>
  <c r="AH71" i="153"/>
  <c r="AH90" i="153"/>
  <c r="AI90" i="153" s="1"/>
  <c r="AJ90" i="153" s="1"/>
  <c r="AK90" i="153" s="1"/>
  <c r="BK109" i="153"/>
  <c r="BK108" i="153"/>
  <c r="BH103" i="153"/>
  <c r="BG103" i="153" s="1"/>
  <c r="BH102" i="153"/>
  <c r="AG79" i="153"/>
  <c r="AH79" i="153" s="1"/>
  <c r="AI79" i="153" s="1"/>
  <c r="AJ79" i="153" s="1"/>
  <c r="AG80" i="153"/>
  <c r="AH82" i="153" l="1"/>
  <c r="AH83" i="153"/>
  <c r="BQ122" i="153"/>
  <c r="BP121" i="153" s="1"/>
  <c r="BJ108" i="153"/>
  <c r="BJ107" i="153"/>
  <c r="AI86" i="153"/>
  <c r="AJ86" i="153" s="1"/>
  <c r="AI87" i="153"/>
  <c r="AI60" i="153"/>
  <c r="AJ60" i="153" s="1"/>
  <c r="AK60" i="153" s="1"/>
  <c r="AL60" i="153" s="1"/>
  <c r="AM60" i="153" s="1"/>
  <c r="AI61" i="153"/>
  <c r="AH53" i="153"/>
  <c r="AI53" i="153" s="1"/>
  <c r="AJ53" i="153" s="1"/>
  <c r="AK53" i="153" s="1"/>
  <c r="AL53" i="153" s="1"/>
  <c r="AM53" i="153" s="1"/>
  <c r="AN53" i="153" s="1"/>
  <c r="AO53" i="153" s="1"/>
  <c r="AP53" i="153" s="1"/>
  <c r="AQ53" i="153" s="1"/>
  <c r="AR53" i="153" s="1"/>
  <c r="AS53" i="153" s="1"/>
  <c r="AT53" i="153" s="1"/>
  <c r="AU53" i="153" s="1"/>
  <c r="AV53" i="153" s="1"/>
  <c r="AW53" i="153" s="1"/>
  <c r="AX53" i="153" s="1"/>
  <c r="AY53" i="153" s="1"/>
  <c r="AZ53" i="153" s="1"/>
  <c r="BA53" i="153" s="1"/>
  <c r="BB53" i="153" s="1"/>
  <c r="BC53" i="153" s="1"/>
  <c r="BD53" i="153" s="1"/>
  <c r="BE53" i="153" s="1"/>
  <c r="BF53" i="153" s="1"/>
  <c r="BG53" i="153" s="1"/>
  <c r="BH53" i="153" s="1"/>
  <c r="BI53" i="153" s="1"/>
  <c r="BJ53" i="153" s="1"/>
  <c r="BK53" i="153" s="1"/>
  <c r="BL53" i="153" s="1"/>
  <c r="BM53" i="153" s="1"/>
  <c r="BN53" i="153" s="1"/>
  <c r="BO53" i="153" s="1"/>
  <c r="BP53" i="153" s="1"/>
  <c r="BQ53" i="153" s="1"/>
  <c r="BR53" i="153" s="1"/>
  <c r="BS53" i="153" s="1"/>
  <c r="BS125" i="153" s="1"/>
  <c r="BR124" i="153" s="1"/>
  <c r="AH54" i="153"/>
  <c r="BD97" i="153"/>
  <c r="AH80" i="153"/>
  <c r="AI80" i="153" s="1"/>
  <c r="AJ80" i="153" s="1"/>
  <c r="AK80" i="153" s="1"/>
  <c r="AH81" i="153"/>
  <c r="BO118" i="153"/>
  <c r="BO117" i="153"/>
  <c r="AI71" i="153"/>
  <c r="AJ71" i="153" s="1"/>
  <c r="AK71" i="153" s="1"/>
  <c r="AL71" i="153" s="1"/>
  <c r="AI72" i="153"/>
  <c r="AH65" i="153"/>
  <c r="AI65" i="153" s="1"/>
  <c r="AJ65" i="153" s="1"/>
  <c r="AK65" i="153" s="1"/>
  <c r="AL65" i="153" s="1"/>
  <c r="AH66" i="153"/>
  <c r="AH75" i="153"/>
  <c r="AI75" i="153" s="1"/>
  <c r="AJ75" i="153" s="1"/>
  <c r="AK75" i="153" s="1"/>
  <c r="AH76" i="153"/>
  <c r="BL112" i="153"/>
  <c r="BK112" i="153" s="1"/>
  <c r="BL111" i="153"/>
  <c r="BG102" i="153"/>
  <c r="BF102" i="153" s="1"/>
  <c r="BG101" i="153"/>
  <c r="BP120" i="153"/>
  <c r="BO119" i="153" s="1"/>
  <c r="AI83" i="153" l="1"/>
  <c r="AI84" i="153"/>
  <c r="BN118" i="153"/>
  <c r="BQ123" i="153"/>
  <c r="BN117" i="153"/>
  <c r="BM117" i="153" s="1"/>
  <c r="BN116" i="153"/>
  <c r="AI54" i="153"/>
  <c r="AJ54" i="153" s="1"/>
  <c r="AK54" i="153" s="1"/>
  <c r="AL54" i="153" s="1"/>
  <c r="AM54" i="153" s="1"/>
  <c r="AN54" i="153" s="1"/>
  <c r="AO54" i="153" s="1"/>
  <c r="AP54" i="153" s="1"/>
  <c r="AQ54" i="153" s="1"/>
  <c r="AR54" i="153" s="1"/>
  <c r="AS54" i="153" s="1"/>
  <c r="AT54" i="153" s="1"/>
  <c r="AU54" i="153" s="1"/>
  <c r="AV54" i="153" s="1"/>
  <c r="AW54" i="153" s="1"/>
  <c r="AX54" i="153" s="1"/>
  <c r="AY54" i="153" s="1"/>
  <c r="AZ54" i="153" s="1"/>
  <c r="BA54" i="153" s="1"/>
  <c r="BB54" i="153" s="1"/>
  <c r="BC54" i="153" s="1"/>
  <c r="BD54" i="153" s="1"/>
  <c r="BE54" i="153" s="1"/>
  <c r="BF54" i="153" s="1"/>
  <c r="BG54" i="153" s="1"/>
  <c r="BH54" i="153" s="1"/>
  <c r="BI54" i="153" s="1"/>
  <c r="BJ54" i="153" s="1"/>
  <c r="BK54" i="153" s="1"/>
  <c r="BL54" i="153" s="1"/>
  <c r="BM54" i="153" s="1"/>
  <c r="BN54" i="153" s="1"/>
  <c r="BO54" i="153" s="1"/>
  <c r="BP54" i="153" s="1"/>
  <c r="BQ54" i="153" s="1"/>
  <c r="BR54" i="153" s="1"/>
  <c r="BS54" i="153" s="1"/>
  <c r="BS126" i="153" s="1"/>
  <c r="BR125" i="153" s="1"/>
  <c r="AI55" i="153"/>
  <c r="BK111" i="153"/>
  <c r="BJ111" i="153" s="1"/>
  <c r="BK110" i="153"/>
  <c r="BF101" i="153"/>
  <c r="BE101" i="153" s="1"/>
  <c r="BF100" i="153"/>
  <c r="AJ87" i="153"/>
  <c r="AK87" i="153" s="1"/>
  <c r="AJ88" i="153"/>
  <c r="AI66" i="153"/>
  <c r="AJ66" i="153" s="1"/>
  <c r="AK66" i="153" s="1"/>
  <c r="AL66" i="153" s="1"/>
  <c r="AM66" i="153" s="1"/>
  <c r="AI67" i="153"/>
  <c r="AI81" i="153"/>
  <c r="AJ81" i="153" s="1"/>
  <c r="AK81" i="153" s="1"/>
  <c r="AL81" i="153" s="1"/>
  <c r="AI82" i="153"/>
  <c r="BI107" i="153"/>
  <c r="BI106" i="153"/>
  <c r="BP122" i="153"/>
  <c r="BO121" i="153" s="1"/>
  <c r="AJ72" i="153"/>
  <c r="AK72" i="153" s="1"/>
  <c r="AL72" i="153" s="1"/>
  <c r="AM72" i="153" s="1"/>
  <c r="AJ73" i="153"/>
  <c r="BO120" i="153"/>
  <c r="BN119" i="153" s="1"/>
  <c r="AI76" i="153"/>
  <c r="AJ76" i="153" s="1"/>
  <c r="AK76" i="153" s="1"/>
  <c r="AL76" i="153" s="1"/>
  <c r="AI77" i="153"/>
  <c r="BC96" i="153"/>
  <c r="AJ61" i="153"/>
  <c r="AK61" i="153" s="1"/>
  <c r="AL61" i="153" s="1"/>
  <c r="AM61" i="153" s="1"/>
  <c r="AN61" i="153" s="1"/>
  <c r="AJ62" i="153"/>
  <c r="BM118" i="153" l="1"/>
  <c r="AJ84" i="153"/>
  <c r="AJ85" i="153"/>
  <c r="BJ110" i="153"/>
  <c r="BI110" i="153" s="1"/>
  <c r="BJ109" i="153"/>
  <c r="AK73" i="153"/>
  <c r="AL73" i="153" s="1"/>
  <c r="AM73" i="153" s="1"/>
  <c r="AN73" i="153" s="1"/>
  <c r="AK74" i="153"/>
  <c r="BB95" i="153"/>
  <c r="AJ77" i="153"/>
  <c r="AK77" i="153" s="1"/>
  <c r="AL77" i="153" s="1"/>
  <c r="AM77" i="153" s="1"/>
  <c r="AJ78" i="153"/>
  <c r="BL117" i="153"/>
  <c r="BN120" i="153"/>
  <c r="BM119" i="153" s="1"/>
  <c r="BH106" i="153"/>
  <c r="BH105" i="153"/>
  <c r="AK88" i="153"/>
  <c r="AL88" i="153" s="1"/>
  <c r="AK89" i="153"/>
  <c r="AJ55" i="153"/>
  <c r="AK55" i="153" s="1"/>
  <c r="AL55" i="153" s="1"/>
  <c r="AM55" i="153" s="1"/>
  <c r="AN55" i="153" s="1"/>
  <c r="AO55" i="153" s="1"/>
  <c r="AP55" i="153" s="1"/>
  <c r="AQ55" i="153" s="1"/>
  <c r="AR55" i="153" s="1"/>
  <c r="AS55" i="153" s="1"/>
  <c r="AT55" i="153" s="1"/>
  <c r="AU55" i="153" s="1"/>
  <c r="AV55" i="153" s="1"/>
  <c r="AW55" i="153" s="1"/>
  <c r="AX55" i="153" s="1"/>
  <c r="AY55" i="153" s="1"/>
  <c r="AZ55" i="153" s="1"/>
  <c r="BA55" i="153" s="1"/>
  <c r="BB55" i="153" s="1"/>
  <c r="BC55" i="153" s="1"/>
  <c r="BD55" i="153" s="1"/>
  <c r="BE55" i="153" s="1"/>
  <c r="BF55" i="153" s="1"/>
  <c r="BG55" i="153" s="1"/>
  <c r="BH55" i="153" s="1"/>
  <c r="BI55" i="153" s="1"/>
  <c r="BJ55" i="153" s="1"/>
  <c r="BK55" i="153" s="1"/>
  <c r="BL55" i="153" s="1"/>
  <c r="BM55" i="153" s="1"/>
  <c r="BN55" i="153" s="1"/>
  <c r="BO55" i="153" s="1"/>
  <c r="BP55" i="153" s="1"/>
  <c r="BQ55" i="153" s="1"/>
  <c r="BR55" i="153" s="1"/>
  <c r="BS55" i="153" s="1"/>
  <c r="BS127" i="153" s="1"/>
  <c r="AJ56" i="153"/>
  <c r="AJ67" i="153"/>
  <c r="AK67" i="153" s="1"/>
  <c r="AL67" i="153" s="1"/>
  <c r="AM67" i="153" s="1"/>
  <c r="AN67" i="153" s="1"/>
  <c r="AJ68" i="153"/>
  <c r="BM116" i="153"/>
  <c r="BL116" i="153" s="1"/>
  <c r="BM115" i="153"/>
  <c r="AK62" i="153"/>
  <c r="AL62" i="153" s="1"/>
  <c r="AM62" i="153" s="1"/>
  <c r="AN62" i="153" s="1"/>
  <c r="AO62" i="153" s="1"/>
  <c r="AK63" i="153"/>
  <c r="AJ82" i="153"/>
  <c r="AK82" i="153" s="1"/>
  <c r="AL82" i="153" s="1"/>
  <c r="AM82" i="153" s="1"/>
  <c r="AJ83" i="153"/>
  <c r="BE100" i="153"/>
  <c r="BD100" i="153" s="1"/>
  <c r="BE99" i="153"/>
  <c r="BQ124" i="153"/>
  <c r="BP123" i="153" s="1"/>
  <c r="AK85" i="153" l="1"/>
  <c r="AK86" i="153"/>
  <c r="BO122" i="153"/>
  <c r="AK83" i="153"/>
  <c r="AL83" i="153" s="1"/>
  <c r="AM83" i="153" s="1"/>
  <c r="AN83" i="153" s="1"/>
  <c r="AK84" i="153"/>
  <c r="BG105" i="153"/>
  <c r="BG104" i="153"/>
  <c r="AL74" i="153"/>
  <c r="AM74" i="153" s="1"/>
  <c r="AN74" i="153" s="1"/>
  <c r="AO74" i="153" s="1"/>
  <c r="AL75" i="153"/>
  <c r="BL118" i="153"/>
  <c r="BK117" i="153" s="1"/>
  <c r="AL63" i="153"/>
  <c r="AM63" i="153" s="1"/>
  <c r="AN63" i="153" s="1"/>
  <c r="AO63" i="153" s="1"/>
  <c r="AP63" i="153" s="1"/>
  <c r="AL64" i="153"/>
  <c r="BI109" i="153"/>
  <c r="BH109" i="153" s="1"/>
  <c r="BI108" i="153"/>
  <c r="AL89" i="153"/>
  <c r="AM89" i="153" s="1"/>
  <c r="AL90" i="153"/>
  <c r="BL115" i="153"/>
  <c r="BK115" i="153" s="1"/>
  <c r="BL114" i="153"/>
  <c r="AK56" i="153"/>
  <c r="AL56" i="153" s="1"/>
  <c r="AM56" i="153" s="1"/>
  <c r="AN56" i="153" s="1"/>
  <c r="AO56" i="153" s="1"/>
  <c r="AP56" i="153" s="1"/>
  <c r="AQ56" i="153" s="1"/>
  <c r="AR56" i="153" s="1"/>
  <c r="AS56" i="153" s="1"/>
  <c r="AT56" i="153" s="1"/>
  <c r="AU56" i="153" s="1"/>
  <c r="AV56" i="153" s="1"/>
  <c r="AW56" i="153" s="1"/>
  <c r="AX56" i="153" s="1"/>
  <c r="AY56" i="153" s="1"/>
  <c r="AZ56" i="153" s="1"/>
  <c r="BA56" i="153" s="1"/>
  <c r="BB56" i="153" s="1"/>
  <c r="BC56" i="153" s="1"/>
  <c r="BD56" i="153" s="1"/>
  <c r="BE56" i="153" s="1"/>
  <c r="BF56" i="153" s="1"/>
  <c r="BG56" i="153" s="1"/>
  <c r="BH56" i="153" s="1"/>
  <c r="BI56" i="153" s="1"/>
  <c r="BJ56" i="153" s="1"/>
  <c r="BK56" i="153" s="1"/>
  <c r="BL56" i="153" s="1"/>
  <c r="BM56" i="153" s="1"/>
  <c r="BN56" i="153" s="1"/>
  <c r="BO56" i="153" s="1"/>
  <c r="BP56" i="153" s="1"/>
  <c r="BQ56" i="153" s="1"/>
  <c r="BR56" i="153" s="1"/>
  <c r="BS56" i="153" s="1"/>
  <c r="BS128" i="153" s="1"/>
  <c r="BR127" i="153" s="1"/>
  <c r="AK57" i="153"/>
  <c r="AK78" i="153"/>
  <c r="AL78" i="153" s="1"/>
  <c r="AM78" i="153" s="1"/>
  <c r="AN78" i="153" s="1"/>
  <c r="AK79" i="153"/>
  <c r="BR126" i="153"/>
  <c r="BK116" i="153"/>
  <c r="BD99" i="153"/>
  <c r="BC99" i="153" s="1"/>
  <c r="BD98" i="153"/>
  <c r="AK68" i="153"/>
  <c r="AL68" i="153" s="1"/>
  <c r="AM68" i="153" s="1"/>
  <c r="AN68" i="153" s="1"/>
  <c r="AO68" i="153" s="1"/>
  <c r="AK69" i="153"/>
  <c r="BA94" i="153"/>
  <c r="BJ115" i="153" l="1"/>
  <c r="AL86" i="153"/>
  <c r="AL87" i="153"/>
  <c r="BJ116" i="153"/>
  <c r="BI115" i="153" s="1"/>
  <c r="AM90" i="153"/>
  <c r="AN90" i="153" s="1"/>
  <c r="AL69" i="153"/>
  <c r="AM69" i="153" s="1"/>
  <c r="AN69" i="153" s="1"/>
  <c r="AO69" i="153" s="1"/>
  <c r="AP69" i="153" s="1"/>
  <c r="AL70" i="153"/>
  <c r="BH108" i="153"/>
  <c r="BG108" i="153" s="1"/>
  <c r="BH107" i="153"/>
  <c r="AL57" i="153"/>
  <c r="AM57" i="153" s="1"/>
  <c r="AN57" i="153" s="1"/>
  <c r="AO57" i="153" s="1"/>
  <c r="AP57" i="153" s="1"/>
  <c r="AQ57" i="153" s="1"/>
  <c r="AR57" i="153" s="1"/>
  <c r="AS57" i="153" s="1"/>
  <c r="AT57" i="153" s="1"/>
  <c r="AU57" i="153" s="1"/>
  <c r="AV57" i="153" s="1"/>
  <c r="AW57" i="153" s="1"/>
  <c r="AX57" i="153" s="1"/>
  <c r="AY57" i="153" s="1"/>
  <c r="AZ57" i="153" s="1"/>
  <c r="BA57" i="153" s="1"/>
  <c r="BB57" i="153" s="1"/>
  <c r="BC57" i="153" s="1"/>
  <c r="BD57" i="153" s="1"/>
  <c r="BE57" i="153" s="1"/>
  <c r="BF57" i="153" s="1"/>
  <c r="BG57" i="153" s="1"/>
  <c r="BH57" i="153" s="1"/>
  <c r="BI57" i="153" s="1"/>
  <c r="BJ57" i="153" s="1"/>
  <c r="BK57" i="153" s="1"/>
  <c r="BL57" i="153" s="1"/>
  <c r="BM57" i="153" s="1"/>
  <c r="BN57" i="153" s="1"/>
  <c r="BO57" i="153" s="1"/>
  <c r="BP57" i="153" s="1"/>
  <c r="BQ57" i="153" s="1"/>
  <c r="BR57" i="153" s="1"/>
  <c r="BS57" i="153" s="1"/>
  <c r="BS129" i="153" s="1"/>
  <c r="AL58" i="153"/>
  <c r="BF104" i="153"/>
  <c r="BF103" i="153"/>
  <c r="BC98" i="153"/>
  <c r="BB98" i="153" s="1"/>
  <c r="BC97" i="153"/>
  <c r="BQ126" i="153"/>
  <c r="BQ125" i="153"/>
  <c r="AZ93" i="153"/>
  <c r="AM75" i="153"/>
  <c r="AN75" i="153" s="1"/>
  <c r="AO75" i="153" s="1"/>
  <c r="AP75" i="153" s="1"/>
  <c r="AM76" i="153"/>
  <c r="BN121" i="153"/>
  <c r="BK114" i="153"/>
  <c r="BJ114" i="153" s="1"/>
  <c r="BI114" i="153" s="1"/>
  <c r="BK113" i="153"/>
  <c r="AM64" i="153"/>
  <c r="AN64" i="153" s="1"/>
  <c r="AO64" i="153" s="1"/>
  <c r="AP64" i="153" s="1"/>
  <c r="AQ64" i="153" s="1"/>
  <c r="AM65" i="153"/>
  <c r="AL84" i="153"/>
  <c r="AM84" i="153" s="1"/>
  <c r="AN84" i="153" s="1"/>
  <c r="AO84" i="153" s="1"/>
  <c r="AL85" i="153"/>
  <c r="AL79" i="153"/>
  <c r="AM79" i="153" s="1"/>
  <c r="AN79" i="153" s="1"/>
  <c r="AO79" i="153" s="1"/>
  <c r="AL80" i="153"/>
  <c r="AM87" i="153" l="1"/>
  <c r="AM88" i="153"/>
  <c r="BH114" i="153"/>
  <c r="BB97" i="153"/>
  <c r="BA97" i="153" s="1"/>
  <c r="BB96" i="153"/>
  <c r="AM70" i="153"/>
  <c r="AN70" i="153" s="1"/>
  <c r="AO70" i="153" s="1"/>
  <c r="AP70" i="153" s="1"/>
  <c r="AQ70" i="153" s="1"/>
  <c r="AM71" i="153"/>
  <c r="BJ113" i="153"/>
  <c r="BI113" i="153" s="1"/>
  <c r="BH113" i="153" s="1"/>
  <c r="BJ112" i="153"/>
  <c r="AM85" i="153"/>
  <c r="AN85" i="153" s="1"/>
  <c r="AO85" i="153" s="1"/>
  <c r="AP85" i="153" s="1"/>
  <c r="AM86" i="153"/>
  <c r="BR128" i="153"/>
  <c r="BM120" i="153"/>
  <c r="AN65" i="153"/>
  <c r="AO65" i="153" s="1"/>
  <c r="AP65" i="153" s="1"/>
  <c r="AQ65" i="153" s="1"/>
  <c r="AR65" i="153" s="1"/>
  <c r="AN66" i="153"/>
  <c r="AN76" i="153"/>
  <c r="AO76" i="153" s="1"/>
  <c r="AP76" i="153" s="1"/>
  <c r="AQ76" i="153" s="1"/>
  <c r="AN77" i="153"/>
  <c r="BG107" i="153"/>
  <c r="BF107" i="153" s="1"/>
  <c r="BG106" i="153"/>
  <c r="BE103" i="153"/>
  <c r="BE102" i="153"/>
  <c r="AM80" i="153"/>
  <c r="AN80" i="153" s="1"/>
  <c r="AO80" i="153" s="1"/>
  <c r="AP80" i="153" s="1"/>
  <c r="AM81" i="153"/>
  <c r="BP125" i="153"/>
  <c r="BP124" i="153"/>
  <c r="AM58" i="153"/>
  <c r="AN58" i="153" s="1"/>
  <c r="AO58" i="153" s="1"/>
  <c r="AP58" i="153" s="1"/>
  <c r="AQ58" i="153" s="1"/>
  <c r="AR58" i="153" s="1"/>
  <c r="AS58" i="153" s="1"/>
  <c r="AT58" i="153" s="1"/>
  <c r="AU58" i="153" s="1"/>
  <c r="AV58" i="153" s="1"/>
  <c r="AW58" i="153" s="1"/>
  <c r="AX58" i="153" s="1"/>
  <c r="AY58" i="153" s="1"/>
  <c r="AZ58" i="153" s="1"/>
  <c r="BA58" i="153" s="1"/>
  <c r="BB58" i="153" s="1"/>
  <c r="BC58" i="153" s="1"/>
  <c r="BD58" i="153" s="1"/>
  <c r="BE58" i="153" s="1"/>
  <c r="BF58" i="153" s="1"/>
  <c r="BG58" i="153" s="1"/>
  <c r="BH58" i="153" s="1"/>
  <c r="BI58" i="153" s="1"/>
  <c r="BJ58" i="153" s="1"/>
  <c r="BK58" i="153" s="1"/>
  <c r="BL58" i="153" s="1"/>
  <c r="BM58" i="153" s="1"/>
  <c r="BN58" i="153" s="1"/>
  <c r="BO58" i="153" s="1"/>
  <c r="BP58" i="153" s="1"/>
  <c r="BQ58" i="153" s="1"/>
  <c r="BR58" i="153" s="1"/>
  <c r="BS58" i="153" s="1"/>
  <c r="BS130" i="153" s="1"/>
  <c r="AM59" i="153"/>
  <c r="AN88" i="153" l="1"/>
  <c r="AN89" i="153"/>
  <c r="BG113" i="153"/>
  <c r="AN59" i="153"/>
  <c r="AO59" i="153" s="1"/>
  <c r="AP59" i="153" s="1"/>
  <c r="AQ59" i="153" s="1"/>
  <c r="AR59" i="153" s="1"/>
  <c r="AS59" i="153" s="1"/>
  <c r="AT59" i="153" s="1"/>
  <c r="AU59" i="153" s="1"/>
  <c r="AV59" i="153" s="1"/>
  <c r="AW59" i="153" s="1"/>
  <c r="AX59" i="153" s="1"/>
  <c r="AY59" i="153" s="1"/>
  <c r="AZ59" i="153" s="1"/>
  <c r="BA59" i="153" s="1"/>
  <c r="BB59" i="153" s="1"/>
  <c r="BC59" i="153" s="1"/>
  <c r="BD59" i="153" s="1"/>
  <c r="BE59" i="153" s="1"/>
  <c r="BF59" i="153" s="1"/>
  <c r="BG59" i="153" s="1"/>
  <c r="BH59" i="153" s="1"/>
  <c r="BI59" i="153" s="1"/>
  <c r="BJ59" i="153" s="1"/>
  <c r="BK59" i="153" s="1"/>
  <c r="BL59" i="153" s="1"/>
  <c r="BM59" i="153" s="1"/>
  <c r="BN59" i="153" s="1"/>
  <c r="BO59" i="153" s="1"/>
  <c r="BP59" i="153" s="1"/>
  <c r="BQ59" i="153" s="1"/>
  <c r="BR59" i="153" s="1"/>
  <c r="BS59" i="153" s="1"/>
  <c r="BS131" i="153" s="1"/>
  <c r="BR130" i="153" s="1"/>
  <c r="AN60" i="153"/>
  <c r="AO77" i="153"/>
  <c r="AP77" i="153" s="1"/>
  <c r="AQ77" i="153" s="1"/>
  <c r="AR77" i="153" s="1"/>
  <c r="AO78" i="153"/>
  <c r="BO124" i="153"/>
  <c r="BO123" i="153"/>
  <c r="AO66" i="153"/>
  <c r="AP66" i="153" s="1"/>
  <c r="AQ66" i="153" s="1"/>
  <c r="AR66" i="153" s="1"/>
  <c r="AS66" i="153" s="1"/>
  <c r="AO67" i="153"/>
  <c r="BF106" i="153"/>
  <c r="BE106" i="153" s="1"/>
  <c r="BF105" i="153"/>
  <c r="BI112" i="153"/>
  <c r="BH112" i="153" s="1"/>
  <c r="BG112" i="153" s="1"/>
  <c r="BF112" i="153" s="1"/>
  <c r="BI111" i="153"/>
  <c r="AN71" i="153"/>
  <c r="AO71" i="153" s="1"/>
  <c r="AP71" i="153" s="1"/>
  <c r="AQ71" i="153" s="1"/>
  <c r="AR71" i="153" s="1"/>
  <c r="AN72" i="153"/>
  <c r="AN81" i="153"/>
  <c r="AO81" i="153" s="1"/>
  <c r="AP81" i="153" s="1"/>
  <c r="AQ81" i="153" s="1"/>
  <c r="AN82" i="153"/>
  <c r="BQ127" i="153"/>
  <c r="BD102" i="153"/>
  <c r="BD101" i="153"/>
  <c r="AN86" i="153"/>
  <c r="AO86" i="153" s="1"/>
  <c r="AP86" i="153" s="1"/>
  <c r="AQ86" i="153" s="1"/>
  <c r="AN87" i="153"/>
  <c r="BA96" i="153"/>
  <c r="AZ96" i="153" s="1"/>
  <c r="BA95" i="153"/>
  <c r="BL119" i="153"/>
  <c r="BR129" i="153"/>
  <c r="AO89" i="153" l="1"/>
  <c r="AO90" i="153"/>
  <c r="AP90" i="153" s="1"/>
  <c r="BQ129" i="153"/>
  <c r="BQ128" i="153"/>
  <c r="BP128" i="153" s="1"/>
  <c r="BN123" i="153"/>
  <c r="BN122" i="153"/>
  <c r="BK118" i="153"/>
  <c r="BH111" i="153"/>
  <c r="BG111" i="153" s="1"/>
  <c r="BF111" i="153" s="1"/>
  <c r="BE111" i="153" s="1"/>
  <c r="BH110" i="153"/>
  <c r="AO60" i="153"/>
  <c r="AP60" i="153" s="1"/>
  <c r="AQ60" i="153" s="1"/>
  <c r="AR60" i="153" s="1"/>
  <c r="AS60" i="153" s="1"/>
  <c r="AT60" i="153" s="1"/>
  <c r="AU60" i="153" s="1"/>
  <c r="AV60" i="153" s="1"/>
  <c r="AW60" i="153" s="1"/>
  <c r="AX60" i="153" s="1"/>
  <c r="AY60" i="153" s="1"/>
  <c r="AZ60" i="153" s="1"/>
  <c r="BA60" i="153" s="1"/>
  <c r="BB60" i="153" s="1"/>
  <c r="BC60" i="153" s="1"/>
  <c r="BD60" i="153" s="1"/>
  <c r="BE60" i="153" s="1"/>
  <c r="BF60" i="153" s="1"/>
  <c r="BG60" i="153" s="1"/>
  <c r="BH60" i="153" s="1"/>
  <c r="BI60" i="153" s="1"/>
  <c r="BJ60" i="153" s="1"/>
  <c r="BK60" i="153" s="1"/>
  <c r="BL60" i="153" s="1"/>
  <c r="BM60" i="153" s="1"/>
  <c r="BN60" i="153" s="1"/>
  <c r="BO60" i="153" s="1"/>
  <c r="BP60" i="153" s="1"/>
  <c r="BQ60" i="153" s="1"/>
  <c r="BR60" i="153" s="1"/>
  <c r="BS60" i="153" s="1"/>
  <c r="BS132" i="153" s="1"/>
  <c r="AO61" i="153"/>
  <c r="BE105" i="153"/>
  <c r="BD105" i="153" s="1"/>
  <c r="BE104" i="153"/>
  <c r="AO82" i="153"/>
  <c r="AP82" i="153" s="1"/>
  <c r="AQ82" i="153" s="1"/>
  <c r="AR82" i="153" s="1"/>
  <c r="AO83" i="153"/>
  <c r="AO87" i="153"/>
  <c r="AP87" i="153" s="1"/>
  <c r="AQ87" i="153" s="1"/>
  <c r="AR87" i="153" s="1"/>
  <c r="AO88" i="153"/>
  <c r="AO72" i="153"/>
  <c r="AP72" i="153" s="1"/>
  <c r="AQ72" i="153" s="1"/>
  <c r="AR72" i="153" s="1"/>
  <c r="AS72" i="153" s="1"/>
  <c r="AO73" i="153"/>
  <c r="AP78" i="153"/>
  <c r="AQ78" i="153" s="1"/>
  <c r="AR78" i="153" s="1"/>
  <c r="AS78" i="153" s="1"/>
  <c r="AP79" i="153"/>
  <c r="BC101" i="153"/>
  <c r="BC100" i="153"/>
  <c r="AP67" i="153"/>
  <c r="AQ67" i="153" s="1"/>
  <c r="AR67" i="153" s="1"/>
  <c r="AS67" i="153" s="1"/>
  <c r="AT67" i="153" s="1"/>
  <c r="AP68" i="153"/>
  <c r="AZ95" i="153"/>
  <c r="AY95" i="153" s="1"/>
  <c r="AZ94" i="153"/>
  <c r="BP127" i="153"/>
  <c r="BO127" i="153" s="1"/>
  <c r="BP126" i="153"/>
  <c r="AP73" i="153" l="1"/>
  <c r="AQ73" i="153" s="1"/>
  <c r="AR73" i="153" s="1"/>
  <c r="AS73" i="153" s="1"/>
  <c r="AT73" i="153" s="1"/>
  <c r="AP74" i="153"/>
  <c r="BJ117" i="153"/>
  <c r="BO126" i="153"/>
  <c r="BN126" i="153" s="1"/>
  <c r="BO125" i="153"/>
  <c r="AP88" i="153"/>
  <c r="AQ88" i="153" s="1"/>
  <c r="AR88" i="153" s="1"/>
  <c r="AS88" i="153" s="1"/>
  <c r="AP89" i="153"/>
  <c r="AQ68" i="153"/>
  <c r="AR68" i="153" s="1"/>
  <c r="AS68" i="153" s="1"/>
  <c r="AT68" i="153" s="1"/>
  <c r="AU68" i="153" s="1"/>
  <c r="AQ69" i="153"/>
  <c r="AP83" i="153"/>
  <c r="AQ83" i="153" s="1"/>
  <c r="AR83" i="153" s="1"/>
  <c r="AS83" i="153" s="1"/>
  <c r="AP84" i="153"/>
  <c r="AY94" i="153"/>
  <c r="AX94" i="153" s="1"/>
  <c r="AY93" i="153"/>
  <c r="BR131" i="153"/>
  <c r="BG110" i="153"/>
  <c r="BF110" i="153" s="1"/>
  <c r="BE110" i="153" s="1"/>
  <c r="BD110" i="153" s="1"/>
  <c r="BG109" i="153"/>
  <c r="BB100" i="153"/>
  <c r="BB99" i="153"/>
  <c r="BM122" i="153"/>
  <c r="BM121" i="153"/>
  <c r="AP61" i="153"/>
  <c r="AQ61" i="153" s="1"/>
  <c r="AR61" i="153" s="1"/>
  <c r="AS61" i="153" s="1"/>
  <c r="AT61" i="153" s="1"/>
  <c r="AU61" i="153" s="1"/>
  <c r="AV61" i="153" s="1"/>
  <c r="AW61" i="153" s="1"/>
  <c r="AX61" i="153" s="1"/>
  <c r="AY61" i="153" s="1"/>
  <c r="AZ61" i="153" s="1"/>
  <c r="BA61" i="153" s="1"/>
  <c r="BB61" i="153" s="1"/>
  <c r="BC61" i="153" s="1"/>
  <c r="BD61" i="153" s="1"/>
  <c r="BE61" i="153" s="1"/>
  <c r="BF61" i="153" s="1"/>
  <c r="BG61" i="153" s="1"/>
  <c r="BH61" i="153" s="1"/>
  <c r="BI61" i="153" s="1"/>
  <c r="BJ61" i="153" s="1"/>
  <c r="BK61" i="153" s="1"/>
  <c r="BL61" i="153" s="1"/>
  <c r="BM61" i="153" s="1"/>
  <c r="BN61" i="153" s="1"/>
  <c r="BO61" i="153" s="1"/>
  <c r="BP61" i="153" s="1"/>
  <c r="BQ61" i="153" s="1"/>
  <c r="BR61" i="153" s="1"/>
  <c r="BS61" i="153" s="1"/>
  <c r="BS133" i="153" s="1"/>
  <c r="BR132" i="153" s="1"/>
  <c r="AP62" i="153"/>
  <c r="AQ79" i="153"/>
  <c r="AR79" i="153" s="1"/>
  <c r="AS79" i="153" s="1"/>
  <c r="AT79" i="153" s="1"/>
  <c r="AQ80" i="153"/>
  <c r="BD104" i="153"/>
  <c r="BC104" i="153" s="1"/>
  <c r="BD103" i="153"/>
  <c r="BC103" i="153" l="1"/>
  <c r="BB103" i="153" s="1"/>
  <c r="BC102" i="153"/>
  <c r="AQ84" i="153"/>
  <c r="AR84" i="153" s="1"/>
  <c r="AS84" i="153" s="1"/>
  <c r="AT84" i="153" s="1"/>
  <c r="AQ85" i="153"/>
  <c r="BF109" i="153"/>
  <c r="BE109" i="153" s="1"/>
  <c r="BD109" i="153" s="1"/>
  <c r="BC109" i="153" s="1"/>
  <c r="BF108" i="153"/>
  <c r="AR69" i="153"/>
  <c r="AS69" i="153" s="1"/>
  <c r="AT69" i="153" s="1"/>
  <c r="AU69" i="153" s="1"/>
  <c r="AV69" i="153" s="1"/>
  <c r="AR70" i="153"/>
  <c r="AR80" i="153"/>
  <c r="AS80" i="153" s="1"/>
  <c r="AT80" i="153" s="1"/>
  <c r="AU80" i="153" s="1"/>
  <c r="AR81" i="153"/>
  <c r="AQ62" i="153"/>
  <c r="AR62" i="153" s="1"/>
  <c r="AS62" i="153" s="1"/>
  <c r="AT62" i="153" s="1"/>
  <c r="AU62" i="153" s="1"/>
  <c r="AV62" i="153" s="1"/>
  <c r="AW62" i="153" s="1"/>
  <c r="AX62" i="153" s="1"/>
  <c r="AY62" i="153" s="1"/>
  <c r="AZ62" i="153" s="1"/>
  <c r="BA62" i="153" s="1"/>
  <c r="BB62" i="153" s="1"/>
  <c r="BC62" i="153" s="1"/>
  <c r="BD62" i="153" s="1"/>
  <c r="BE62" i="153" s="1"/>
  <c r="BF62" i="153" s="1"/>
  <c r="BG62" i="153" s="1"/>
  <c r="BH62" i="153" s="1"/>
  <c r="BI62" i="153" s="1"/>
  <c r="BJ62" i="153" s="1"/>
  <c r="BK62" i="153" s="1"/>
  <c r="BL62" i="153" s="1"/>
  <c r="BM62" i="153" s="1"/>
  <c r="BN62" i="153" s="1"/>
  <c r="BO62" i="153" s="1"/>
  <c r="BP62" i="153" s="1"/>
  <c r="BQ62" i="153" s="1"/>
  <c r="BR62" i="153" s="1"/>
  <c r="BS62" i="153" s="1"/>
  <c r="BS134" i="153" s="1"/>
  <c r="BR133" i="153" s="1"/>
  <c r="AQ63" i="153"/>
  <c r="BA99" i="153"/>
  <c r="BA98" i="153"/>
  <c r="BN125" i="153"/>
  <c r="BM125" i="153" s="1"/>
  <c r="BN124" i="153"/>
  <c r="BI116" i="153"/>
  <c r="BL121" i="153"/>
  <c r="BL120" i="153"/>
  <c r="BQ131" i="153"/>
  <c r="BQ130" i="153"/>
  <c r="AQ74" i="153"/>
  <c r="AR74" i="153" s="1"/>
  <c r="AS74" i="153" s="1"/>
  <c r="AT74" i="153" s="1"/>
  <c r="AU74" i="153" s="1"/>
  <c r="AQ75" i="153"/>
  <c r="AX93" i="153"/>
  <c r="AW93" i="153" s="1"/>
  <c r="AQ89" i="153"/>
  <c r="AR89" i="153" s="1"/>
  <c r="AS89" i="153" s="1"/>
  <c r="AT89" i="153" s="1"/>
  <c r="AQ90" i="153"/>
  <c r="AR90" i="153" l="1"/>
  <c r="AS90" i="153" s="1"/>
  <c r="AT90" i="153" s="1"/>
  <c r="AU90" i="153" s="1"/>
  <c r="BM124" i="153"/>
  <c r="BL124" i="153" s="1"/>
  <c r="BM123" i="153"/>
  <c r="BK120" i="153"/>
  <c r="BK119" i="153"/>
  <c r="AS70" i="153"/>
  <c r="AT70" i="153" s="1"/>
  <c r="AU70" i="153" s="1"/>
  <c r="AV70" i="153" s="1"/>
  <c r="AW70" i="153" s="1"/>
  <c r="AS71" i="153"/>
  <c r="AR75" i="153"/>
  <c r="AS75" i="153" s="1"/>
  <c r="AT75" i="153" s="1"/>
  <c r="AU75" i="153" s="1"/>
  <c r="AV75" i="153" s="1"/>
  <c r="AR76" i="153"/>
  <c r="BP130" i="153"/>
  <c r="BP129" i="153"/>
  <c r="AR85" i="153"/>
  <c r="AS85" i="153" s="1"/>
  <c r="AT85" i="153" s="1"/>
  <c r="AU85" i="153" s="1"/>
  <c r="AR86" i="153"/>
  <c r="AZ98" i="153"/>
  <c r="AZ97" i="153"/>
  <c r="BB102" i="153"/>
  <c r="BA102" i="153" s="1"/>
  <c r="BB101" i="153"/>
  <c r="AR63" i="153"/>
  <c r="AS63" i="153" s="1"/>
  <c r="AT63" i="153" s="1"/>
  <c r="AU63" i="153" s="1"/>
  <c r="AV63" i="153" s="1"/>
  <c r="AW63" i="153" s="1"/>
  <c r="AX63" i="153" s="1"/>
  <c r="AY63" i="153" s="1"/>
  <c r="AZ63" i="153" s="1"/>
  <c r="BA63" i="153" s="1"/>
  <c r="BB63" i="153" s="1"/>
  <c r="BC63" i="153" s="1"/>
  <c r="BD63" i="153" s="1"/>
  <c r="BE63" i="153" s="1"/>
  <c r="BF63" i="153" s="1"/>
  <c r="BG63" i="153" s="1"/>
  <c r="BH63" i="153" s="1"/>
  <c r="BI63" i="153" s="1"/>
  <c r="BJ63" i="153" s="1"/>
  <c r="BK63" i="153" s="1"/>
  <c r="BL63" i="153" s="1"/>
  <c r="BM63" i="153" s="1"/>
  <c r="BN63" i="153" s="1"/>
  <c r="BO63" i="153" s="1"/>
  <c r="BP63" i="153" s="1"/>
  <c r="BQ63" i="153" s="1"/>
  <c r="BR63" i="153" s="1"/>
  <c r="BS63" i="153" s="1"/>
  <c r="BS135" i="153" s="1"/>
  <c r="BR134" i="153" s="1"/>
  <c r="AR64" i="153"/>
  <c r="BE108" i="153"/>
  <c r="BD108" i="153" s="1"/>
  <c r="BC108" i="153" s="1"/>
  <c r="BB108" i="153" s="1"/>
  <c r="BE107" i="153"/>
  <c r="AS81" i="153"/>
  <c r="AT81" i="153" s="1"/>
  <c r="AU81" i="153" s="1"/>
  <c r="AV81" i="153" s="1"/>
  <c r="AS82" i="153"/>
  <c r="BH115" i="153"/>
  <c r="BQ132" i="153"/>
  <c r="BQ133" i="153" l="1"/>
  <c r="BP132" i="153"/>
  <c r="AS76" i="153"/>
  <c r="AT76" i="153" s="1"/>
  <c r="AU76" i="153" s="1"/>
  <c r="AV76" i="153" s="1"/>
  <c r="AW76" i="153" s="1"/>
  <c r="AS77" i="153"/>
  <c r="BD107" i="153"/>
  <c r="BC107" i="153" s="1"/>
  <c r="BB107" i="153" s="1"/>
  <c r="BA107" i="153" s="1"/>
  <c r="BD106" i="153"/>
  <c r="BG114" i="153"/>
  <c r="AT71" i="153"/>
  <c r="AU71" i="153" s="1"/>
  <c r="AV71" i="153" s="1"/>
  <c r="AW71" i="153" s="1"/>
  <c r="AX71" i="153" s="1"/>
  <c r="AT72" i="153"/>
  <c r="BL123" i="153"/>
  <c r="BK123" i="153" s="1"/>
  <c r="BL122" i="153"/>
  <c r="AY97" i="153"/>
  <c r="AY96" i="153"/>
  <c r="BP131" i="153"/>
  <c r="BO131" i="153" s="1"/>
  <c r="AS64" i="153"/>
  <c r="AT64" i="153" s="1"/>
  <c r="AU64" i="153" s="1"/>
  <c r="AV64" i="153" s="1"/>
  <c r="AW64" i="153" s="1"/>
  <c r="AX64" i="153" s="1"/>
  <c r="AY64" i="153" s="1"/>
  <c r="AZ64" i="153" s="1"/>
  <c r="BA64" i="153" s="1"/>
  <c r="BB64" i="153" s="1"/>
  <c r="BC64" i="153" s="1"/>
  <c r="BD64" i="153" s="1"/>
  <c r="BE64" i="153" s="1"/>
  <c r="BF64" i="153" s="1"/>
  <c r="BG64" i="153" s="1"/>
  <c r="BH64" i="153" s="1"/>
  <c r="BI64" i="153" s="1"/>
  <c r="BJ64" i="153" s="1"/>
  <c r="BK64" i="153" s="1"/>
  <c r="BL64" i="153" s="1"/>
  <c r="BM64" i="153" s="1"/>
  <c r="BN64" i="153" s="1"/>
  <c r="BO64" i="153" s="1"/>
  <c r="BP64" i="153" s="1"/>
  <c r="BQ64" i="153" s="1"/>
  <c r="BR64" i="153" s="1"/>
  <c r="BS64" i="153" s="1"/>
  <c r="BS136" i="153" s="1"/>
  <c r="BR135" i="153" s="1"/>
  <c r="AS65" i="153"/>
  <c r="AS86" i="153"/>
  <c r="AT86" i="153" s="1"/>
  <c r="AU86" i="153" s="1"/>
  <c r="AV86" i="153" s="1"/>
  <c r="AS87" i="153"/>
  <c r="BA101" i="153"/>
  <c r="AZ101" i="153" s="1"/>
  <c r="BA100" i="153"/>
  <c r="BO129" i="153"/>
  <c r="BO128" i="153"/>
  <c r="AT82" i="153"/>
  <c r="AU82" i="153" s="1"/>
  <c r="AV82" i="153" s="1"/>
  <c r="AW82" i="153" s="1"/>
  <c r="AT83" i="153"/>
  <c r="BJ119" i="153"/>
  <c r="BJ118" i="153"/>
  <c r="BO130" i="153" l="1"/>
  <c r="BN130" i="153" s="1"/>
  <c r="BI118" i="153"/>
  <c r="BI117" i="153"/>
  <c r="BC106" i="153"/>
  <c r="BB106" i="153" s="1"/>
  <c r="BA106" i="153" s="1"/>
  <c r="AZ106" i="153" s="1"/>
  <c r="BC105" i="153"/>
  <c r="AT65" i="153"/>
  <c r="AU65" i="153" s="1"/>
  <c r="AV65" i="153" s="1"/>
  <c r="AW65" i="153" s="1"/>
  <c r="AX65" i="153" s="1"/>
  <c r="AY65" i="153" s="1"/>
  <c r="AZ65" i="153" s="1"/>
  <c r="BA65" i="153" s="1"/>
  <c r="BB65" i="153" s="1"/>
  <c r="BC65" i="153" s="1"/>
  <c r="BD65" i="153" s="1"/>
  <c r="BE65" i="153" s="1"/>
  <c r="BF65" i="153" s="1"/>
  <c r="BG65" i="153" s="1"/>
  <c r="BH65" i="153" s="1"/>
  <c r="BI65" i="153" s="1"/>
  <c r="BJ65" i="153" s="1"/>
  <c r="BK65" i="153" s="1"/>
  <c r="BL65" i="153" s="1"/>
  <c r="BM65" i="153" s="1"/>
  <c r="BN65" i="153" s="1"/>
  <c r="BO65" i="153" s="1"/>
  <c r="BP65" i="153" s="1"/>
  <c r="BQ65" i="153" s="1"/>
  <c r="BR65" i="153" s="1"/>
  <c r="BS65" i="153" s="1"/>
  <c r="BS137" i="153" s="1"/>
  <c r="AT66" i="153"/>
  <c r="AU72" i="153"/>
  <c r="AV72" i="153" s="1"/>
  <c r="AW72" i="153" s="1"/>
  <c r="AX72" i="153" s="1"/>
  <c r="AY72" i="153" s="1"/>
  <c r="AU73" i="153"/>
  <c r="BN129" i="153"/>
  <c r="BM129" i="153" s="1"/>
  <c r="BK122" i="153"/>
  <c r="BJ122" i="153" s="1"/>
  <c r="BK121" i="153"/>
  <c r="BN128" i="153"/>
  <c r="BN127" i="153"/>
  <c r="AU83" i="153"/>
  <c r="AV83" i="153" s="1"/>
  <c r="AW83" i="153" s="1"/>
  <c r="AX83" i="153" s="1"/>
  <c r="AU84" i="153"/>
  <c r="AZ100" i="153"/>
  <c r="AY100" i="153" s="1"/>
  <c r="AZ99" i="153"/>
  <c r="BF113" i="153"/>
  <c r="BP133" i="153"/>
  <c r="BO132" i="153" s="1"/>
  <c r="AT87" i="153"/>
  <c r="AU87" i="153" s="1"/>
  <c r="AV87" i="153" s="1"/>
  <c r="AW87" i="153" s="1"/>
  <c r="AT88" i="153"/>
  <c r="AT77" i="153"/>
  <c r="AU77" i="153" s="1"/>
  <c r="AV77" i="153" s="1"/>
  <c r="AW77" i="153" s="1"/>
  <c r="AX77" i="153" s="1"/>
  <c r="AT78" i="153"/>
  <c r="AX96" i="153"/>
  <c r="AX95" i="153"/>
  <c r="BQ134" i="153"/>
  <c r="BM127" i="153" l="1"/>
  <c r="BM126" i="153"/>
  <c r="BM128" i="153"/>
  <c r="BL128" i="153" s="1"/>
  <c r="AW95" i="153"/>
  <c r="AW94" i="153"/>
  <c r="BB105" i="153"/>
  <c r="BA105" i="153" s="1"/>
  <c r="AZ105" i="153" s="1"/>
  <c r="AY105" i="153" s="1"/>
  <c r="BB104" i="153"/>
  <c r="AU78" i="153"/>
  <c r="AV78" i="153" s="1"/>
  <c r="AW78" i="153" s="1"/>
  <c r="AX78" i="153" s="1"/>
  <c r="AY78" i="153" s="1"/>
  <c r="AU79" i="153"/>
  <c r="AU88" i="153"/>
  <c r="AV88" i="153" s="1"/>
  <c r="AW88" i="153" s="1"/>
  <c r="AX88" i="153" s="1"/>
  <c r="AU89" i="153"/>
  <c r="AU66" i="153"/>
  <c r="AV66" i="153" s="1"/>
  <c r="AW66" i="153" s="1"/>
  <c r="AX66" i="153" s="1"/>
  <c r="AY66" i="153" s="1"/>
  <c r="AZ66" i="153" s="1"/>
  <c r="BA66" i="153" s="1"/>
  <c r="BB66" i="153" s="1"/>
  <c r="BC66" i="153" s="1"/>
  <c r="BD66" i="153" s="1"/>
  <c r="BE66" i="153" s="1"/>
  <c r="BF66" i="153" s="1"/>
  <c r="BG66" i="153" s="1"/>
  <c r="BH66" i="153" s="1"/>
  <c r="BI66" i="153" s="1"/>
  <c r="BJ66" i="153" s="1"/>
  <c r="BK66" i="153" s="1"/>
  <c r="BL66" i="153" s="1"/>
  <c r="BM66" i="153" s="1"/>
  <c r="BN66" i="153" s="1"/>
  <c r="BO66" i="153" s="1"/>
  <c r="BP66" i="153" s="1"/>
  <c r="BQ66" i="153" s="1"/>
  <c r="BR66" i="153" s="1"/>
  <c r="BS66" i="153" s="1"/>
  <c r="BS138" i="153" s="1"/>
  <c r="AU67" i="153"/>
  <c r="BN131" i="153"/>
  <c r="BE112" i="153"/>
  <c r="AV73" i="153"/>
  <c r="AW73" i="153" s="1"/>
  <c r="AX73" i="153" s="1"/>
  <c r="AY73" i="153" s="1"/>
  <c r="AZ73" i="153" s="1"/>
  <c r="AV74" i="153"/>
  <c r="AY99" i="153"/>
  <c r="AX99" i="153" s="1"/>
  <c r="AY98" i="153"/>
  <c r="BJ121" i="153"/>
  <c r="BI121" i="153" s="1"/>
  <c r="BJ120" i="153"/>
  <c r="BH117" i="153"/>
  <c r="BH116" i="153"/>
  <c r="BR136" i="153"/>
  <c r="AV84" i="153"/>
  <c r="AW84" i="153" s="1"/>
  <c r="AX84" i="153" s="1"/>
  <c r="AY84" i="153" s="1"/>
  <c r="AV85" i="153"/>
  <c r="AX98" i="153" l="1"/>
  <c r="AW98" i="153" s="1"/>
  <c r="AX97" i="153"/>
  <c r="BG116" i="153"/>
  <c r="BG115" i="153"/>
  <c r="BD111" i="153"/>
  <c r="AV89" i="153"/>
  <c r="AW89" i="153" s="1"/>
  <c r="AX89" i="153" s="1"/>
  <c r="AY89" i="153" s="1"/>
  <c r="AV90" i="153"/>
  <c r="AW90" i="153" s="1"/>
  <c r="AX90" i="153" s="1"/>
  <c r="AY90" i="153" s="1"/>
  <c r="AZ90" i="153" s="1"/>
  <c r="BA104" i="153"/>
  <c r="AZ104" i="153" s="1"/>
  <c r="AY104" i="153" s="1"/>
  <c r="AX104" i="153" s="1"/>
  <c r="BA103" i="153"/>
  <c r="AV79" i="153"/>
  <c r="AW79" i="153" s="1"/>
  <c r="AX79" i="153" s="1"/>
  <c r="AY79" i="153" s="1"/>
  <c r="AZ79" i="153" s="1"/>
  <c r="AV80" i="153"/>
  <c r="AW74" i="153"/>
  <c r="AX74" i="153" s="1"/>
  <c r="AY74" i="153" s="1"/>
  <c r="AZ74" i="153" s="1"/>
  <c r="BA74" i="153" s="1"/>
  <c r="AW75" i="153"/>
  <c r="BL126" i="153"/>
  <c r="BL125" i="153"/>
  <c r="AV94" i="153"/>
  <c r="AV93" i="153"/>
  <c r="BQ135" i="153"/>
  <c r="AV67" i="153"/>
  <c r="AW67" i="153" s="1"/>
  <c r="AX67" i="153" s="1"/>
  <c r="AY67" i="153" s="1"/>
  <c r="AZ67" i="153" s="1"/>
  <c r="BA67" i="153" s="1"/>
  <c r="BB67" i="153" s="1"/>
  <c r="BC67" i="153" s="1"/>
  <c r="BD67" i="153" s="1"/>
  <c r="BE67" i="153" s="1"/>
  <c r="BF67" i="153" s="1"/>
  <c r="BG67" i="153" s="1"/>
  <c r="BH67" i="153" s="1"/>
  <c r="BI67" i="153" s="1"/>
  <c r="BJ67" i="153" s="1"/>
  <c r="BK67" i="153" s="1"/>
  <c r="BL67" i="153" s="1"/>
  <c r="BM67" i="153" s="1"/>
  <c r="BN67" i="153" s="1"/>
  <c r="BO67" i="153" s="1"/>
  <c r="BP67" i="153" s="1"/>
  <c r="BQ67" i="153" s="1"/>
  <c r="BR67" i="153" s="1"/>
  <c r="BS67" i="153" s="1"/>
  <c r="BS139" i="153" s="1"/>
  <c r="BR138" i="153" s="1"/>
  <c r="AV68" i="153"/>
  <c r="BL127" i="153"/>
  <c r="BK127" i="153" s="1"/>
  <c r="BI120" i="153"/>
  <c r="BH120" i="153" s="1"/>
  <c r="BI119" i="153"/>
  <c r="AW85" i="153"/>
  <c r="AX85" i="153" s="1"/>
  <c r="AY85" i="153" s="1"/>
  <c r="AZ85" i="153" s="1"/>
  <c r="AW86" i="153"/>
  <c r="BM130" i="153"/>
  <c r="BR137" i="153"/>
  <c r="BQ136" i="153" s="1"/>
  <c r="BK126" i="153" l="1"/>
  <c r="BJ126" i="153" s="1"/>
  <c r="AU93" i="153"/>
  <c r="BF115" i="153"/>
  <c r="BF114" i="153"/>
  <c r="BL129" i="153"/>
  <c r="AW68" i="153"/>
  <c r="AX68" i="153" s="1"/>
  <c r="AY68" i="153" s="1"/>
  <c r="AZ68" i="153" s="1"/>
  <c r="BA68" i="153" s="1"/>
  <c r="BB68" i="153" s="1"/>
  <c r="BC68" i="153" s="1"/>
  <c r="BD68" i="153" s="1"/>
  <c r="BE68" i="153" s="1"/>
  <c r="BF68" i="153" s="1"/>
  <c r="BG68" i="153" s="1"/>
  <c r="BH68" i="153" s="1"/>
  <c r="BI68" i="153" s="1"/>
  <c r="BJ68" i="153" s="1"/>
  <c r="BK68" i="153" s="1"/>
  <c r="BL68" i="153" s="1"/>
  <c r="BM68" i="153" s="1"/>
  <c r="BN68" i="153" s="1"/>
  <c r="BO68" i="153" s="1"/>
  <c r="BP68" i="153" s="1"/>
  <c r="BQ68" i="153" s="1"/>
  <c r="BR68" i="153" s="1"/>
  <c r="BS68" i="153" s="1"/>
  <c r="BS140" i="153" s="1"/>
  <c r="BR139" i="153" s="1"/>
  <c r="AW69" i="153"/>
  <c r="BH119" i="153"/>
  <c r="BG119" i="153" s="1"/>
  <c r="BH118" i="153"/>
  <c r="AX75" i="153"/>
  <c r="AY75" i="153" s="1"/>
  <c r="AZ75" i="153" s="1"/>
  <c r="BA75" i="153" s="1"/>
  <c r="BB75" i="153" s="1"/>
  <c r="AX76" i="153"/>
  <c r="AZ103" i="153"/>
  <c r="AY103" i="153" s="1"/>
  <c r="AX103" i="153" s="1"/>
  <c r="AW103" i="153" s="1"/>
  <c r="AZ102" i="153"/>
  <c r="AX86" i="153"/>
  <c r="AY86" i="153" s="1"/>
  <c r="AZ86" i="153" s="1"/>
  <c r="BA86" i="153" s="1"/>
  <c r="AX87" i="153"/>
  <c r="BP135" i="153"/>
  <c r="BP134" i="153"/>
  <c r="BC110" i="153"/>
  <c r="AW97" i="153"/>
  <c r="AV97" i="153" s="1"/>
  <c r="AW96" i="153"/>
  <c r="BK125" i="153"/>
  <c r="BJ125" i="153" s="1"/>
  <c r="BI125" i="153" s="1"/>
  <c r="BK124" i="153"/>
  <c r="BQ137" i="153"/>
  <c r="BP136" i="153" s="1"/>
  <c r="AW80" i="153"/>
  <c r="AX80" i="153" s="1"/>
  <c r="AY80" i="153" s="1"/>
  <c r="AZ80" i="153" s="1"/>
  <c r="BA80" i="153" s="1"/>
  <c r="AW81" i="153"/>
  <c r="BO135" i="153" l="1"/>
  <c r="BQ138" i="153"/>
  <c r="AX81" i="153"/>
  <c r="AY81" i="153" s="1"/>
  <c r="AZ81" i="153" s="1"/>
  <c r="BA81" i="153" s="1"/>
  <c r="BB81" i="153" s="1"/>
  <c r="AX82" i="153"/>
  <c r="BO134" i="153"/>
  <c r="BN134" i="153" s="1"/>
  <c r="BO133" i="153"/>
  <c r="AX69" i="153"/>
  <c r="AY69" i="153" s="1"/>
  <c r="AZ69" i="153" s="1"/>
  <c r="BA69" i="153" s="1"/>
  <c r="BB69" i="153" s="1"/>
  <c r="BC69" i="153" s="1"/>
  <c r="BD69" i="153" s="1"/>
  <c r="BE69" i="153" s="1"/>
  <c r="BF69" i="153" s="1"/>
  <c r="BG69" i="153" s="1"/>
  <c r="BH69" i="153" s="1"/>
  <c r="BI69" i="153" s="1"/>
  <c r="BJ69" i="153" s="1"/>
  <c r="BK69" i="153" s="1"/>
  <c r="BL69" i="153" s="1"/>
  <c r="BM69" i="153" s="1"/>
  <c r="BN69" i="153" s="1"/>
  <c r="BO69" i="153" s="1"/>
  <c r="BP69" i="153" s="1"/>
  <c r="BQ69" i="153" s="1"/>
  <c r="BR69" i="153" s="1"/>
  <c r="BS69" i="153" s="1"/>
  <c r="BS141" i="153" s="1"/>
  <c r="AX70" i="153"/>
  <c r="BB109" i="153"/>
  <c r="BE114" i="153"/>
  <c r="BE113" i="153"/>
  <c r="AV96" i="153"/>
  <c r="AU96" i="153" s="1"/>
  <c r="AV95" i="153"/>
  <c r="AY76" i="153"/>
  <c r="AZ76" i="153" s="1"/>
  <c r="BA76" i="153" s="1"/>
  <c r="BB76" i="153" s="1"/>
  <c r="BC76" i="153" s="1"/>
  <c r="AY77" i="153"/>
  <c r="BP137" i="153"/>
  <c r="BG118" i="153"/>
  <c r="BF118" i="153" s="1"/>
  <c r="BG117" i="153"/>
  <c r="BJ124" i="153"/>
  <c r="BI124" i="153" s="1"/>
  <c r="BH124" i="153" s="1"/>
  <c r="BJ123" i="153"/>
  <c r="AY102" i="153"/>
  <c r="AX102" i="153" s="1"/>
  <c r="AW102" i="153" s="1"/>
  <c r="AV102" i="153" s="1"/>
  <c r="AY101" i="153"/>
  <c r="AY87" i="153"/>
  <c r="AZ87" i="153" s="1"/>
  <c r="BA87" i="153" s="1"/>
  <c r="BB87" i="153" s="1"/>
  <c r="AY88" i="153"/>
  <c r="BK128" i="153"/>
  <c r="AY70" i="153" l="1"/>
  <c r="AZ70" i="153" s="1"/>
  <c r="BA70" i="153" s="1"/>
  <c r="BB70" i="153" s="1"/>
  <c r="BC70" i="153" s="1"/>
  <c r="BD70" i="153" s="1"/>
  <c r="BE70" i="153" s="1"/>
  <c r="BF70" i="153" s="1"/>
  <c r="BG70" i="153" s="1"/>
  <c r="BH70" i="153" s="1"/>
  <c r="BI70" i="153" s="1"/>
  <c r="BJ70" i="153" s="1"/>
  <c r="BK70" i="153" s="1"/>
  <c r="BL70" i="153" s="1"/>
  <c r="BM70" i="153" s="1"/>
  <c r="BN70" i="153" s="1"/>
  <c r="BO70" i="153" s="1"/>
  <c r="BP70" i="153" s="1"/>
  <c r="BQ70" i="153" s="1"/>
  <c r="BR70" i="153" s="1"/>
  <c r="BS70" i="153" s="1"/>
  <c r="BS142" i="153" s="1"/>
  <c r="AY71" i="153"/>
  <c r="AX101" i="153"/>
  <c r="AW101" i="153" s="1"/>
  <c r="AV101" i="153" s="1"/>
  <c r="AU101" i="153" s="1"/>
  <c r="AX100" i="153"/>
  <c r="BR141" i="153"/>
  <c r="AZ77" i="153"/>
  <c r="BA77" i="153" s="1"/>
  <c r="BB77" i="153" s="1"/>
  <c r="BC77" i="153" s="1"/>
  <c r="BD77" i="153" s="1"/>
  <c r="AZ78" i="153"/>
  <c r="AU95" i="153"/>
  <c r="AT95" i="153" s="1"/>
  <c r="AU94" i="153"/>
  <c r="BF117" i="153"/>
  <c r="BE117" i="153" s="1"/>
  <c r="BF116" i="153"/>
  <c r="BR140" i="153"/>
  <c r="BD113" i="153"/>
  <c r="BD112" i="153"/>
  <c r="BO136" i="153"/>
  <c r="BN133" i="153"/>
  <c r="BM133" i="153" s="1"/>
  <c r="BN132" i="153"/>
  <c r="BJ127" i="153"/>
  <c r="BI123" i="153"/>
  <c r="BH123" i="153" s="1"/>
  <c r="BG123" i="153" s="1"/>
  <c r="BI122" i="153"/>
  <c r="BA108" i="153"/>
  <c r="AY82" i="153"/>
  <c r="AZ82" i="153" s="1"/>
  <c r="BA82" i="153" s="1"/>
  <c r="BB82" i="153" s="1"/>
  <c r="BC82" i="153" s="1"/>
  <c r="AY83" i="153"/>
  <c r="AZ88" i="153"/>
  <c r="BA88" i="153" s="1"/>
  <c r="BB88" i="153" s="1"/>
  <c r="BC88" i="153" s="1"/>
  <c r="AZ89" i="153"/>
  <c r="BM132" i="153" l="1"/>
  <c r="BL132" i="153" s="1"/>
  <c r="BM131" i="153"/>
  <c r="AZ107" i="153"/>
  <c r="BN135" i="153"/>
  <c r="BE116" i="153"/>
  <c r="BD116" i="153" s="1"/>
  <c r="BE115" i="153"/>
  <c r="BA89" i="153"/>
  <c r="BB89" i="153" s="1"/>
  <c r="BC89" i="153" s="1"/>
  <c r="BD89" i="153" s="1"/>
  <c r="BA90" i="153"/>
  <c r="BI126" i="153"/>
  <c r="BQ140" i="153"/>
  <c r="BQ139" i="153"/>
  <c r="AZ71" i="153"/>
  <c r="BA71" i="153" s="1"/>
  <c r="BB71" i="153" s="1"/>
  <c r="BC71" i="153" s="1"/>
  <c r="BD71" i="153" s="1"/>
  <c r="BE71" i="153" s="1"/>
  <c r="BF71" i="153" s="1"/>
  <c r="BG71" i="153" s="1"/>
  <c r="BH71" i="153" s="1"/>
  <c r="BI71" i="153" s="1"/>
  <c r="BJ71" i="153" s="1"/>
  <c r="BK71" i="153" s="1"/>
  <c r="BL71" i="153" s="1"/>
  <c r="BM71" i="153" s="1"/>
  <c r="BN71" i="153" s="1"/>
  <c r="BO71" i="153" s="1"/>
  <c r="BP71" i="153" s="1"/>
  <c r="BQ71" i="153" s="1"/>
  <c r="BR71" i="153" s="1"/>
  <c r="BS71" i="153" s="1"/>
  <c r="BS143" i="153" s="1"/>
  <c r="BR142" i="153" s="1"/>
  <c r="AZ72" i="153"/>
  <c r="AW100" i="153"/>
  <c r="AV100" i="153" s="1"/>
  <c r="AU100" i="153" s="1"/>
  <c r="AT100" i="153" s="1"/>
  <c r="AW99" i="153"/>
  <c r="BC112" i="153"/>
  <c r="BC111" i="153"/>
  <c r="AT94" i="153"/>
  <c r="AS94" i="153" s="1"/>
  <c r="AT93" i="153"/>
  <c r="AS93" i="153" s="1"/>
  <c r="AR93" i="153" s="1"/>
  <c r="BH122" i="153"/>
  <c r="BG122" i="153" s="1"/>
  <c r="BF122" i="153" s="1"/>
  <c r="BH121" i="153"/>
  <c r="BA78" i="153"/>
  <c r="BB78" i="153" s="1"/>
  <c r="BC78" i="153" s="1"/>
  <c r="BD78" i="153" s="1"/>
  <c r="BE78" i="153" s="1"/>
  <c r="BA79" i="153"/>
  <c r="AZ83" i="153"/>
  <c r="BA83" i="153" s="1"/>
  <c r="BB83" i="153" s="1"/>
  <c r="BC83" i="153" s="1"/>
  <c r="BD83" i="153" s="1"/>
  <c r="AZ84" i="153"/>
  <c r="BB90" i="153" l="1"/>
  <c r="BC90" i="153" s="1"/>
  <c r="BD90" i="153" s="1"/>
  <c r="BE90" i="153" s="1"/>
  <c r="BP139" i="153"/>
  <c r="BP138" i="153"/>
  <c r="BD115" i="153"/>
  <c r="BC115" i="153" s="1"/>
  <c r="BD114" i="153"/>
  <c r="BA84" i="153"/>
  <c r="BB84" i="153" s="1"/>
  <c r="BC84" i="153" s="1"/>
  <c r="BD84" i="153" s="1"/>
  <c r="BE84" i="153" s="1"/>
  <c r="BA85" i="153"/>
  <c r="BH125" i="153"/>
  <c r="BM134" i="153"/>
  <c r="AV99" i="153"/>
  <c r="AU99" i="153" s="1"/>
  <c r="AT99" i="153" s="1"/>
  <c r="AS99" i="153" s="1"/>
  <c r="AV98" i="153"/>
  <c r="BB79" i="153"/>
  <c r="BC79" i="153" s="1"/>
  <c r="BD79" i="153" s="1"/>
  <c r="BE79" i="153" s="1"/>
  <c r="BF79" i="153" s="1"/>
  <c r="BB80" i="153"/>
  <c r="AY106" i="153"/>
  <c r="BA72" i="153"/>
  <c r="BB72" i="153" s="1"/>
  <c r="BC72" i="153" s="1"/>
  <c r="BD72" i="153" s="1"/>
  <c r="BE72" i="153" s="1"/>
  <c r="BF72" i="153" s="1"/>
  <c r="BG72" i="153" s="1"/>
  <c r="BH72" i="153" s="1"/>
  <c r="BI72" i="153" s="1"/>
  <c r="BJ72" i="153" s="1"/>
  <c r="BK72" i="153" s="1"/>
  <c r="BL72" i="153" s="1"/>
  <c r="BM72" i="153" s="1"/>
  <c r="BN72" i="153" s="1"/>
  <c r="BO72" i="153" s="1"/>
  <c r="BP72" i="153" s="1"/>
  <c r="BQ72" i="153" s="1"/>
  <c r="BR72" i="153" s="1"/>
  <c r="BS72" i="153" s="1"/>
  <c r="BS144" i="153" s="1"/>
  <c r="BR143" i="153" s="1"/>
  <c r="BA73" i="153"/>
  <c r="BL131" i="153"/>
  <c r="BK131" i="153" s="1"/>
  <c r="BL130" i="153"/>
  <c r="BG121" i="153"/>
  <c r="BF121" i="153" s="1"/>
  <c r="BE121" i="153" s="1"/>
  <c r="BG120" i="153"/>
  <c r="BB111" i="153"/>
  <c r="BB110" i="153"/>
  <c r="BQ141" i="153"/>
  <c r="BA110" i="153" l="1"/>
  <c r="BA109" i="153"/>
  <c r="BC80" i="153"/>
  <c r="BD80" i="153" s="1"/>
  <c r="BE80" i="153" s="1"/>
  <c r="BF80" i="153" s="1"/>
  <c r="BG80" i="153" s="1"/>
  <c r="BC81" i="153"/>
  <c r="BB85" i="153"/>
  <c r="BC85" i="153" s="1"/>
  <c r="BD85" i="153" s="1"/>
  <c r="BE85" i="153" s="1"/>
  <c r="BF85" i="153" s="1"/>
  <c r="BB86" i="153"/>
  <c r="BF120" i="153"/>
  <c r="BE120" i="153" s="1"/>
  <c r="BD120" i="153" s="1"/>
  <c r="BF119" i="153"/>
  <c r="BC114" i="153"/>
  <c r="BB114" i="153" s="1"/>
  <c r="BC113" i="153"/>
  <c r="BK130" i="153"/>
  <c r="BJ130" i="153" s="1"/>
  <c r="BK129" i="153"/>
  <c r="AX105" i="153"/>
  <c r="BO138" i="153"/>
  <c r="BO137" i="153"/>
  <c r="AU98" i="153"/>
  <c r="AT98" i="153" s="1"/>
  <c r="AS98" i="153" s="1"/>
  <c r="AR98" i="153" s="1"/>
  <c r="AU97" i="153"/>
  <c r="BP140" i="153"/>
  <c r="BO139" i="153" s="1"/>
  <c r="BB73" i="153"/>
  <c r="BC73" i="153" s="1"/>
  <c r="BD73" i="153" s="1"/>
  <c r="BE73" i="153" s="1"/>
  <c r="BF73" i="153" s="1"/>
  <c r="BG73" i="153" s="1"/>
  <c r="BH73" i="153" s="1"/>
  <c r="BI73" i="153" s="1"/>
  <c r="BJ73" i="153" s="1"/>
  <c r="BK73" i="153" s="1"/>
  <c r="BL73" i="153" s="1"/>
  <c r="BM73" i="153" s="1"/>
  <c r="BN73" i="153" s="1"/>
  <c r="BO73" i="153" s="1"/>
  <c r="BP73" i="153" s="1"/>
  <c r="BQ73" i="153" s="1"/>
  <c r="BR73" i="153" s="1"/>
  <c r="BS73" i="153" s="1"/>
  <c r="BS145" i="153" s="1"/>
  <c r="BR144" i="153" s="1"/>
  <c r="BB74" i="153"/>
  <c r="BG124" i="153"/>
  <c r="BQ142" i="153"/>
  <c r="BP141" i="153" s="1"/>
  <c r="BL133" i="153"/>
  <c r="BO140" i="153" l="1"/>
  <c r="BN139" i="153" s="1"/>
  <c r="AT97" i="153"/>
  <c r="AS97" i="153" s="1"/>
  <c r="AR97" i="153" s="1"/>
  <c r="AQ97" i="153" s="1"/>
  <c r="AT96" i="153"/>
  <c r="BF123" i="153"/>
  <c r="BK132" i="153"/>
  <c r="BC74" i="153"/>
  <c r="BD74" i="153" s="1"/>
  <c r="BE74" i="153" s="1"/>
  <c r="BF74" i="153" s="1"/>
  <c r="BG74" i="153" s="1"/>
  <c r="BH74" i="153" s="1"/>
  <c r="BI74" i="153" s="1"/>
  <c r="BJ74" i="153" s="1"/>
  <c r="BK74" i="153" s="1"/>
  <c r="BL74" i="153" s="1"/>
  <c r="BM74" i="153" s="1"/>
  <c r="BN74" i="153" s="1"/>
  <c r="BO74" i="153" s="1"/>
  <c r="BP74" i="153" s="1"/>
  <c r="BQ74" i="153" s="1"/>
  <c r="BR74" i="153" s="1"/>
  <c r="BS74" i="153" s="1"/>
  <c r="BS146" i="153" s="1"/>
  <c r="BR145" i="153" s="1"/>
  <c r="BC75" i="153"/>
  <c r="BN138" i="153"/>
  <c r="AZ109" i="153"/>
  <c r="AZ108" i="153"/>
  <c r="BB113" i="153"/>
  <c r="BA113" i="153" s="1"/>
  <c r="BB112" i="153"/>
  <c r="BN137" i="153"/>
  <c r="BN136" i="153"/>
  <c r="AW104" i="153"/>
  <c r="BE119" i="153"/>
  <c r="BD119" i="153" s="1"/>
  <c r="BC119" i="153" s="1"/>
  <c r="BE118" i="153"/>
  <c r="BJ129" i="153"/>
  <c r="BI129" i="153" s="1"/>
  <c r="BJ128" i="153"/>
  <c r="BC86" i="153"/>
  <c r="BD86" i="153" s="1"/>
  <c r="BE86" i="153" s="1"/>
  <c r="BF86" i="153" s="1"/>
  <c r="BG86" i="153" s="1"/>
  <c r="BC87" i="153"/>
  <c r="BD81" i="153"/>
  <c r="BE81" i="153" s="1"/>
  <c r="BF81" i="153" s="1"/>
  <c r="BG81" i="153" s="1"/>
  <c r="BH81" i="153" s="1"/>
  <c r="BD82" i="153"/>
  <c r="BQ143" i="153"/>
  <c r="BP142" i="153" s="1"/>
  <c r="BM138" i="153" l="1"/>
  <c r="BO141" i="153"/>
  <c r="AY108" i="153"/>
  <c r="AY107" i="153"/>
  <c r="BM136" i="153"/>
  <c r="BL136" i="153" s="1"/>
  <c r="BK136" i="153" s="1"/>
  <c r="BM135" i="153"/>
  <c r="BE82" i="153"/>
  <c r="BF82" i="153" s="1"/>
  <c r="BG82" i="153" s="1"/>
  <c r="BH82" i="153" s="1"/>
  <c r="BI82" i="153" s="1"/>
  <c r="BE83" i="153"/>
  <c r="BD75" i="153"/>
  <c r="BE75" i="153" s="1"/>
  <c r="BF75" i="153" s="1"/>
  <c r="BG75" i="153" s="1"/>
  <c r="BH75" i="153" s="1"/>
  <c r="BI75" i="153" s="1"/>
  <c r="BJ75" i="153" s="1"/>
  <c r="BK75" i="153" s="1"/>
  <c r="BL75" i="153" s="1"/>
  <c r="BM75" i="153" s="1"/>
  <c r="BN75" i="153" s="1"/>
  <c r="BO75" i="153" s="1"/>
  <c r="BP75" i="153" s="1"/>
  <c r="BQ75" i="153" s="1"/>
  <c r="BR75" i="153" s="1"/>
  <c r="BS75" i="153" s="1"/>
  <c r="BS147" i="153" s="1"/>
  <c r="BR146" i="153" s="1"/>
  <c r="BD76" i="153"/>
  <c r="BE122" i="153"/>
  <c r="BA112" i="153"/>
  <c r="AZ112" i="153" s="1"/>
  <c r="BA111" i="153"/>
  <c r="AV103" i="153"/>
  <c r="BQ144" i="153"/>
  <c r="BP143" i="153" s="1"/>
  <c r="BJ131" i="153"/>
  <c r="BI128" i="153"/>
  <c r="BH128" i="153" s="1"/>
  <c r="BI127" i="153"/>
  <c r="BM137" i="153"/>
  <c r="BL137" i="153" s="1"/>
  <c r="BD118" i="153"/>
  <c r="BC118" i="153" s="1"/>
  <c r="BB118" i="153" s="1"/>
  <c r="BD117" i="153"/>
  <c r="AS96" i="153"/>
  <c r="AR96" i="153" s="1"/>
  <c r="AQ96" i="153" s="1"/>
  <c r="AP96" i="153" s="1"/>
  <c r="AS95" i="153"/>
  <c r="BD87" i="153"/>
  <c r="BE87" i="153" s="1"/>
  <c r="BF87" i="153" s="1"/>
  <c r="BG87" i="153" s="1"/>
  <c r="BH87" i="153" s="1"/>
  <c r="BD88" i="153"/>
  <c r="BL135" i="153" l="1"/>
  <c r="BK135" i="153" s="1"/>
  <c r="BJ135" i="153" s="1"/>
  <c r="BL134" i="153"/>
  <c r="BE88" i="153"/>
  <c r="BF88" i="153" s="1"/>
  <c r="BG88" i="153" s="1"/>
  <c r="BH88" i="153" s="1"/>
  <c r="BI88" i="153" s="1"/>
  <c r="BE89" i="153"/>
  <c r="BH127" i="153"/>
  <c r="BG127" i="153" s="1"/>
  <c r="BH126" i="153"/>
  <c r="AZ111" i="153"/>
  <c r="AY111" i="153" s="1"/>
  <c r="AZ110" i="153"/>
  <c r="AX107" i="153"/>
  <c r="AX106" i="153"/>
  <c r="BI130" i="153"/>
  <c r="BD121" i="153"/>
  <c r="BF83" i="153"/>
  <c r="BG83" i="153" s="1"/>
  <c r="BH83" i="153" s="1"/>
  <c r="BI83" i="153" s="1"/>
  <c r="BJ83" i="153" s="1"/>
  <c r="BF84" i="153"/>
  <c r="BC117" i="153"/>
  <c r="BB117" i="153" s="1"/>
  <c r="BA117" i="153" s="1"/>
  <c r="BC116" i="153"/>
  <c r="BN140" i="153"/>
  <c r="BE76" i="153"/>
  <c r="BF76" i="153" s="1"/>
  <c r="BG76" i="153" s="1"/>
  <c r="BH76" i="153" s="1"/>
  <c r="BI76" i="153" s="1"/>
  <c r="BJ76" i="153" s="1"/>
  <c r="BK76" i="153" s="1"/>
  <c r="BL76" i="153" s="1"/>
  <c r="BM76" i="153" s="1"/>
  <c r="BN76" i="153" s="1"/>
  <c r="BO76" i="153" s="1"/>
  <c r="BP76" i="153" s="1"/>
  <c r="BQ76" i="153" s="1"/>
  <c r="BR76" i="153" s="1"/>
  <c r="BS76" i="153" s="1"/>
  <c r="BS148" i="153" s="1"/>
  <c r="BE77" i="153"/>
  <c r="AR95" i="153"/>
  <c r="AQ95" i="153" s="1"/>
  <c r="AP95" i="153" s="1"/>
  <c r="AO95" i="153" s="1"/>
  <c r="AR94" i="153"/>
  <c r="AU102" i="153"/>
  <c r="BQ145" i="153"/>
  <c r="BP144" i="153" s="1"/>
  <c r="BO142" i="153"/>
  <c r="BN141" i="153" s="1"/>
  <c r="BO143" i="153" l="1"/>
  <c r="BB116" i="153"/>
  <c r="BA116" i="153" s="1"/>
  <c r="AZ116" i="153" s="1"/>
  <c r="BB115" i="153"/>
  <c r="BM140" i="153"/>
  <c r="BM139" i="153"/>
  <c r="BG84" i="153"/>
  <c r="BH84" i="153" s="1"/>
  <c r="BI84" i="153" s="1"/>
  <c r="BJ84" i="153" s="1"/>
  <c r="BK84" i="153" s="1"/>
  <c r="BG85" i="153"/>
  <c r="BK134" i="153"/>
  <c r="BJ134" i="153" s="1"/>
  <c r="BI134" i="153" s="1"/>
  <c r="BK133" i="153"/>
  <c r="BR147" i="153"/>
  <c r="BF89" i="153"/>
  <c r="BG89" i="153" s="1"/>
  <c r="BH89" i="153" s="1"/>
  <c r="BI89" i="153" s="1"/>
  <c r="BJ89" i="153" s="1"/>
  <c r="BF90" i="153"/>
  <c r="AW106" i="153"/>
  <c r="AW105" i="153"/>
  <c r="AY110" i="153"/>
  <c r="AX110" i="153" s="1"/>
  <c r="AY109" i="153"/>
  <c r="AT101" i="153"/>
  <c r="BF77" i="153"/>
  <c r="BG77" i="153" s="1"/>
  <c r="BH77" i="153" s="1"/>
  <c r="BI77" i="153" s="1"/>
  <c r="BJ77" i="153" s="1"/>
  <c r="BK77" i="153" s="1"/>
  <c r="BL77" i="153" s="1"/>
  <c r="BM77" i="153" s="1"/>
  <c r="BN77" i="153" s="1"/>
  <c r="BO77" i="153" s="1"/>
  <c r="BP77" i="153" s="1"/>
  <c r="BQ77" i="153" s="1"/>
  <c r="BR77" i="153" s="1"/>
  <c r="BS77" i="153" s="1"/>
  <c r="BS149" i="153" s="1"/>
  <c r="BR148" i="153" s="1"/>
  <c r="BF78" i="153"/>
  <c r="BG126" i="153"/>
  <c r="BF126" i="153" s="1"/>
  <c r="BG125" i="153"/>
  <c r="BH129" i="153"/>
  <c r="BN142" i="153"/>
  <c r="BM141" i="153" s="1"/>
  <c r="AQ94" i="153"/>
  <c r="AP94" i="153" s="1"/>
  <c r="AO94" i="153" s="1"/>
  <c r="AN94" i="153" s="1"/>
  <c r="AQ93" i="153"/>
  <c r="BC120" i="153"/>
  <c r="AP93" i="153" l="1"/>
  <c r="AO93" i="153" s="1"/>
  <c r="AN93" i="153" s="1"/>
  <c r="AM93" i="153" s="1"/>
  <c r="BG90" i="153"/>
  <c r="BH90" i="153" s="1"/>
  <c r="BI90" i="153" s="1"/>
  <c r="BJ90" i="153" s="1"/>
  <c r="BK90" i="153" s="1"/>
  <c r="BJ133" i="153"/>
  <c r="BI133" i="153" s="1"/>
  <c r="BH133" i="153" s="1"/>
  <c r="BJ132" i="153"/>
  <c r="BG78" i="153"/>
  <c r="BH78" i="153" s="1"/>
  <c r="BI78" i="153" s="1"/>
  <c r="BJ78" i="153" s="1"/>
  <c r="BK78" i="153" s="1"/>
  <c r="BL78" i="153" s="1"/>
  <c r="BM78" i="153" s="1"/>
  <c r="BN78" i="153" s="1"/>
  <c r="BO78" i="153" s="1"/>
  <c r="BP78" i="153" s="1"/>
  <c r="BQ78" i="153" s="1"/>
  <c r="BR78" i="153" s="1"/>
  <c r="BS78" i="153" s="1"/>
  <c r="BS150" i="153" s="1"/>
  <c r="BG79" i="153"/>
  <c r="BQ147" i="153"/>
  <c r="BQ146" i="153"/>
  <c r="BF125" i="153"/>
  <c r="BE125" i="153" s="1"/>
  <c r="BF124" i="153"/>
  <c r="BA115" i="153"/>
  <c r="AZ115" i="153" s="1"/>
  <c r="AY115" i="153" s="1"/>
  <c r="BA114" i="153"/>
  <c r="AS100" i="153"/>
  <c r="BH85" i="153"/>
  <c r="BI85" i="153" s="1"/>
  <c r="BJ85" i="153" s="1"/>
  <c r="BK85" i="153" s="1"/>
  <c r="BL85" i="153" s="1"/>
  <c r="BH86" i="153"/>
  <c r="BB119" i="153"/>
  <c r="AX109" i="153"/>
  <c r="AW109" i="153" s="1"/>
  <c r="AX108" i="153"/>
  <c r="AV105" i="153"/>
  <c r="AV104" i="153"/>
  <c r="BL140" i="153"/>
  <c r="BG128" i="153"/>
  <c r="BL139" i="153"/>
  <c r="BL138" i="153"/>
  <c r="AR99" i="153" l="1"/>
  <c r="BP146" i="153"/>
  <c r="BP145" i="153"/>
  <c r="BK139" i="153"/>
  <c r="BH79" i="153"/>
  <c r="BI79" i="153" s="1"/>
  <c r="BJ79" i="153" s="1"/>
  <c r="BK79" i="153" s="1"/>
  <c r="BL79" i="153" s="1"/>
  <c r="BM79" i="153" s="1"/>
  <c r="BN79" i="153" s="1"/>
  <c r="BO79" i="153" s="1"/>
  <c r="BP79" i="153" s="1"/>
  <c r="BQ79" i="153" s="1"/>
  <c r="BR79" i="153" s="1"/>
  <c r="BS79" i="153" s="1"/>
  <c r="BS151" i="153" s="1"/>
  <c r="BR150" i="153" s="1"/>
  <c r="BH80" i="153"/>
  <c r="BA118" i="153"/>
  <c r="AU104" i="153"/>
  <c r="AU103" i="153"/>
  <c r="AW108" i="153"/>
  <c r="AV108" i="153" s="1"/>
  <c r="AW107" i="153"/>
  <c r="BI132" i="153"/>
  <c r="BH132" i="153" s="1"/>
  <c r="BG132" i="153" s="1"/>
  <c r="BI131" i="153"/>
  <c r="BR149" i="153"/>
  <c r="BE124" i="153"/>
  <c r="BD124" i="153" s="1"/>
  <c r="BE123" i="153"/>
  <c r="BK138" i="153"/>
  <c r="BK137" i="153"/>
  <c r="BF127" i="153"/>
  <c r="AZ114" i="153"/>
  <c r="AY114" i="153" s="1"/>
  <c r="AX114" i="153" s="1"/>
  <c r="AZ113" i="153"/>
  <c r="BI86" i="153"/>
  <c r="BJ86" i="153" s="1"/>
  <c r="BK86" i="153" s="1"/>
  <c r="BL86" i="153" s="1"/>
  <c r="BM86" i="153" s="1"/>
  <c r="BI87" i="153"/>
  <c r="BD123" i="153" l="1"/>
  <c r="BC123" i="153" s="1"/>
  <c r="BD122" i="153"/>
  <c r="AY113" i="153"/>
  <c r="AX113" i="153" s="1"/>
  <c r="AW113" i="153" s="1"/>
  <c r="AY112" i="153"/>
  <c r="BE126" i="153"/>
  <c r="AT103" i="153"/>
  <c r="AT102" i="153"/>
  <c r="BH131" i="153"/>
  <c r="BG131" i="153" s="1"/>
  <c r="BF131" i="153" s="1"/>
  <c r="BH130" i="153"/>
  <c r="AQ98" i="153"/>
  <c r="BJ87" i="153"/>
  <c r="BK87" i="153" s="1"/>
  <c r="BL87" i="153" s="1"/>
  <c r="BM87" i="153" s="1"/>
  <c r="BN87" i="153" s="1"/>
  <c r="BJ88" i="153"/>
  <c r="BJ137" i="153"/>
  <c r="BJ136" i="153"/>
  <c r="BQ149" i="153"/>
  <c r="BQ148" i="153"/>
  <c r="BO145" i="153"/>
  <c r="BO144" i="153"/>
  <c r="AZ117" i="153"/>
  <c r="BJ138" i="153"/>
  <c r="AV107" i="153"/>
  <c r="AU107" i="153" s="1"/>
  <c r="AV106" i="153"/>
  <c r="BI80" i="153"/>
  <c r="BJ80" i="153" s="1"/>
  <c r="BK80" i="153" s="1"/>
  <c r="BL80" i="153" s="1"/>
  <c r="BM80" i="153" s="1"/>
  <c r="BN80" i="153" s="1"/>
  <c r="BO80" i="153" s="1"/>
  <c r="BP80" i="153" s="1"/>
  <c r="BQ80" i="153" s="1"/>
  <c r="BR80" i="153" s="1"/>
  <c r="BS80" i="153" s="1"/>
  <c r="BS152" i="153" s="1"/>
  <c r="BR151" i="153" s="1"/>
  <c r="BI81" i="153"/>
  <c r="BI137" i="153" l="1"/>
  <c r="AP97" i="153"/>
  <c r="BI136" i="153"/>
  <c r="BH136" i="153" s="1"/>
  <c r="BI135" i="153"/>
  <c r="BN144" i="153"/>
  <c r="BN143" i="153"/>
  <c r="AS102" i="153"/>
  <c r="AS101" i="153"/>
  <c r="BC122" i="153"/>
  <c r="BB122" i="153" s="1"/>
  <c r="BC121" i="153"/>
  <c r="BJ81" i="153"/>
  <c r="BK81" i="153" s="1"/>
  <c r="BL81" i="153" s="1"/>
  <c r="BM81" i="153" s="1"/>
  <c r="BN81" i="153" s="1"/>
  <c r="BO81" i="153" s="1"/>
  <c r="BP81" i="153" s="1"/>
  <c r="BQ81" i="153" s="1"/>
  <c r="BR81" i="153" s="1"/>
  <c r="BS81" i="153" s="1"/>
  <c r="BS153" i="153" s="1"/>
  <c r="BJ82" i="153"/>
  <c r="BK88" i="153"/>
  <c r="BL88" i="153" s="1"/>
  <c r="BM88" i="153" s="1"/>
  <c r="BN88" i="153" s="1"/>
  <c r="BO88" i="153" s="1"/>
  <c r="BK89" i="153"/>
  <c r="AY116" i="153"/>
  <c r="AX112" i="153"/>
  <c r="AW112" i="153" s="1"/>
  <c r="AV112" i="153" s="1"/>
  <c r="AX111" i="153"/>
  <c r="BG130" i="153"/>
  <c r="BF130" i="153" s="1"/>
  <c r="BE130" i="153" s="1"/>
  <c r="BG129" i="153"/>
  <c r="AU106" i="153"/>
  <c r="AT106" i="153" s="1"/>
  <c r="AU105" i="153"/>
  <c r="BP148" i="153"/>
  <c r="BP147" i="153"/>
  <c r="BD125" i="153"/>
  <c r="BQ150" i="153"/>
  <c r="BK82" i="153" l="1"/>
  <c r="BL82" i="153" s="1"/>
  <c r="BM82" i="153" s="1"/>
  <c r="BN82" i="153" s="1"/>
  <c r="BO82" i="153" s="1"/>
  <c r="BP82" i="153" s="1"/>
  <c r="BQ82" i="153" s="1"/>
  <c r="BR82" i="153" s="1"/>
  <c r="BS82" i="153" s="1"/>
  <c r="BS154" i="153" s="1"/>
  <c r="BR153" i="153" s="1"/>
  <c r="BK83" i="153"/>
  <c r="AO96" i="153"/>
  <c r="AX115" i="153"/>
  <c r="AT105" i="153"/>
  <c r="AS105" i="153" s="1"/>
  <c r="AT104" i="153"/>
  <c r="BH135" i="153"/>
  <c r="BG135" i="153" s="1"/>
  <c r="BH134" i="153"/>
  <c r="BC124" i="153"/>
  <c r="BB121" i="153"/>
  <c r="BA121" i="153" s="1"/>
  <c r="BB120" i="153"/>
  <c r="BL89" i="153"/>
  <c r="BM89" i="153" s="1"/>
  <c r="BN89" i="153" s="1"/>
  <c r="BO89" i="153" s="1"/>
  <c r="BP89" i="153" s="1"/>
  <c r="BL90" i="153"/>
  <c r="BM90" i="153" s="1"/>
  <c r="BN90" i="153" s="1"/>
  <c r="BO90" i="153" s="1"/>
  <c r="BP90" i="153" s="1"/>
  <c r="BQ90" i="153" s="1"/>
  <c r="AR101" i="153"/>
  <c r="AR100" i="153"/>
  <c r="BO147" i="153"/>
  <c r="BO146" i="153"/>
  <c r="AW111" i="153"/>
  <c r="AV111" i="153" s="1"/>
  <c r="AU111" i="153" s="1"/>
  <c r="AW110" i="153"/>
  <c r="BF129" i="153"/>
  <c r="BE129" i="153" s="1"/>
  <c r="BD129" i="153" s="1"/>
  <c r="BF128" i="153"/>
  <c r="BR152" i="153"/>
  <c r="BM143" i="153"/>
  <c r="BM142" i="153"/>
  <c r="BP149" i="153"/>
  <c r="BO148" i="153" s="1"/>
  <c r="AS104" i="153" l="1"/>
  <c r="AR104" i="153" s="1"/>
  <c r="AS103" i="153"/>
  <c r="AQ100" i="153"/>
  <c r="AQ99" i="153"/>
  <c r="AV110" i="153"/>
  <c r="AU110" i="153" s="1"/>
  <c r="AT110" i="153" s="1"/>
  <c r="AV109" i="153"/>
  <c r="BL142" i="153"/>
  <c r="BL141" i="153"/>
  <c r="BQ152" i="153"/>
  <c r="BQ151" i="153"/>
  <c r="AW114" i="153"/>
  <c r="BN146" i="153"/>
  <c r="BN145" i="153"/>
  <c r="BB123" i="153"/>
  <c r="AN95" i="153"/>
  <c r="BL83" i="153"/>
  <c r="BM83" i="153" s="1"/>
  <c r="BN83" i="153" s="1"/>
  <c r="BO83" i="153" s="1"/>
  <c r="BP83" i="153" s="1"/>
  <c r="BQ83" i="153" s="1"/>
  <c r="BR83" i="153" s="1"/>
  <c r="BS83" i="153" s="1"/>
  <c r="BS155" i="153" s="1"/>
  <c r="BR154" i="153" s="1"/>
  <c r="BL84" i="153"/>
  <c r="BG134" i="153"/>
  <c r="BF134" i="153" s="1"/>
  <c r="BG133" i="153"/>
  <c r="BA120" i="153"/>
  <c r="AZ120" i="153" s="1"/>
  <c r="BA119" i="153"/>
  <c r="BE128" i="153"/>
  <c r="BD128" i="153" s="1"/>
  <c r="BC128" i="153" s="1"/>
  <c r="BE127" i="153"/>
  <c r="BN147" i="153"/>
  <c r="BK141" i="153" l="1"/>
  <c r="BK140" i="153"/>
  <c r="BM146" i="153"/>
  <c r="BP151" i="153"/>
  <c r="BP150" i="153"/>
  <c r="BM145" i="153"/>
  <c r="BM144" i="153"/>
  <c r="BM84" i="153"/>
  <c r="BN84" i="153" s="1"/>
  <c r="BO84" i="153" s="1"/>
  <c r="BP84" i="153" s="1"/>
  <c r="BQ84" i="153" s="1"/>
  <c r="BR84" i="153" s="1"/>
  <c r="BS84" i="153" s="1"/>
  <c r="BS156" i="153" s="1"/>
  <c r="BM85" i="153"/>
  <c r="AV113" i="153"/>
  <c r="AP99" i="153"/>
  <c r="AP98" i="153"/>
  <c r="AZ119" i="153"/>
  <c r="AY119" i="153" s="1"/>
  <c r="AZ118" i="153"/>
  <c r="BA122" i="153"/>
  <c r="AU109" i="153"/>
  <c r="AT109" i="153" s="1"/>
  <c r="AS109" i="153" s="1"/>
  <c r="AU108" i="153"/>
  <c r="BF133" i="153"/>
  <c r="BE133" i="153" s="1"/>
  <c r="BF132" i="153"/>
  <c r="BQ153" i="153"/>
  <c r="BD127" i="153"/>
  <c r="BC127" i="153" s="1"/>
  <c r="BB127" i="153" s="1"/>
  <c r="BD126" i="153"/>
  <c r="AM94" i="153"/>
  <c r="AR103" i="153"/>
  <c r="AQ103" i="153" s="1"/>
  <c r="AR102" i="153"/>
  <c r="BC126" i="153" l="1"/>
  <c r="BB126" i="153" s="1"/>
  <c r="BA126" i="153" s="1"/>
  <c r="BC125" i="153"/>
  <c r="BO150" i="153"/>
  <c r="BO149" i="153"/>
  <c r="BN85" i="153"/>
  <c r="BO85" i="153" s="1"/>
  <c r="BP85" i="153" s="1"/>
  <c r="BQ85" i="153" s="1"/>
  <c r="BR85" i="153" s="1"/>
  <c r="BS85" i="153" s="1"/>
  <c r="BS157" i="153" s="1"/>
  <c r="BN86" i="153"/>
  <c r="AY118" i="153"/>
  <c r="AX118" i="153" s="1"/>
  <c r="AY117" i="153"/>
  <c r="BL144" i="153"/>
  <c r="BL143" i="153"/>
  <c r="BJ140" i="153"/>
  <c r="BJ139" i="153"/>
  <c r="AU112" i="153"/>
  <c r="BE132" i="153"/>
  <c r="BD132" i="153" s="1"/>
  <c r="BE131" i="153"/>
  <c r="AT108" i="153"/>
  <c r="AS108" i="153" s="1"/>
  <c r="AR108" i="153" s="1"/>
  <c r="AT107" i="153"/>
  <c r="AO98" i="153"/>
  <c r="AO97" i="153"/>
  <c r="BL145" i="153"/>
  <c r="AZ121" i="153"/>
  <c r="AQ102" i="153"/>
  <c r="AP102" i="153" s="1"/>
  <c r="AQ101" i="153"/>
  <c r="AL93" i="153"/>
  <c r="BR155" i="153"/>
  <c r="BP152" i="153"/>
  <c r="BK144" i="153" l="1"/>
  <c r="BO86" i="153"/>
  <c r="BP86" i="153" s="1"/>
  <c r="BQ86" i="153" s="1"/>
  <c r="BR86" i="153" s="1"/>
  <c r="BS86" i="153" s="1"/>
  <c r="BS158" i="153" s="1"/>
  <c r="BO87" i="153"/>
  <c r="BK143" i="153"/>
  <c r="BJ143" i="153" s="1"/>
  <c r="BK142" i="153"/>
  <c r="AY120" i="153"/>
  <c r="AT111" i="153"/>
  <c r="AS107" i="153"/>
  <c r="AR107" i="153" s="1"/>
  <c r="AQ107" i="153" s="1"/>
  <c r="AS106" i="153"/>
  <c r="BQ154" i="153"/>
  <c r="AN97" i="153"/>
  <c r="AN96" i="153"/>
  <c r="BO151" i="153"/>
  <c r="BN150" i="153" s="1"/>
  <c r="AP101" i="153"/>
  <c r="AO101" i="153" s="1"/>
  <c r="AP100" i="153"/>
  <c r="BD131" i="153"/>
  <c r="BC131" i="153" s="1"/>
  <c r="BD130" i="153"/>
  <c r="BN149" i="153"/>
  <c r="BN148" i="153"/>
  <c r="BR156" i="153"/>
  <c r="BQ155" i="153" s="1"/>
  <c r="BB125" i="153"/>
  <c r="BA125" i="153" s="1"/>
  <c r="AZ125" i="153" s="1"/>
  <c r="BB124" i="153"/>
  <c r="AX117" i="153"/>
  <c r="AW117" i="153" s="1"/>
  <c r="AX116" i="153"/>
  <c r="BI139" i="153"/>
  <c r="BI138" i="153"/>
  <c r="BM149" i="153" l="1"/>
  <c r="AM96" i="153"/>
  <c r="AM95" i="153"/>
  <c r="AR106" i="153"/>
  <c r="AQ106" i="153" s="1"/>
  <c r="AP106" i="153" s="1"/>
  <c r="AR105" i="153"/>
  <c r="AX119" i="153"/>
  <c r="BC130" i="153"/>
  <c r="BB130" i="153" s="1"/>
  <c r="BC129" i="153"/>
  <c r="BJ142" i="153"/>
  <c r="BI142" i="153" s="1"/>
  <c r="BJ141" i="153"/>
  <c r="AO100" i="153"/>
  <c r="AN100" i="153" s="1"/>
  <c r="AO99" i="153"/>
  <c r="AS110" i="153"/>
  <c r="BP87" i="153"/>
  <c r="BQ87" i="153" s="1"/>
  <c r="BR87" i="153" s="1"/>
  <c r="BS87" i="153" s="1"/>
  <c r="BS159" i="153" s="1"/>
  <c r="BP88" i="153"/>
  <c r="BM148" i="153"/>
  <c r="BL148" i="153" s="1"/>
  <c r="BM147" i="153"/>
  <c r="AW116" i="153"/>
  <c r="AV116" i="153" s="1"/>
  <c r="AW115" i="153"/>
  <c r="BA124" i="153"/>
  <c r="AZ124" i="153" s="1"/>
  <c r="AY124" i="153" s="1"/>
  <c r="BA123" i="153"/>
  <c r="BP154" i="153"/>
  <c r="BP153" i="153"/>
  <c r="BQ156" i="153"/>
  <c r="BH138" i="153"/>
  <c r="BH137" i="153"/>
  <c r="BR157" i="153"/>
  <c r="AN99" i="153" l="1"/>
  <c r="AM99" i="153" s="1"/>
  <c r="AN98" i="153"/>
  <c r="BG137" i="153"/>
  <c r="BG136" i="153"/>
  <c r="AL95" i="153"/>
  <c r="AL94" i="153"/>
  <c r="BQ88" i="153"/>
  <c r="BR88" i="153" s="1"/>
  <c r="BS88" i="153" s="1"/>
  <c r="BS160" i="153" s="1"/>
  <c r="BQ89" i="153"/>
  <c r="AQ105" i="153"/>
  <c r="AP105" i="153" s="1"/>
  <c r="AO105" i="153" s="1"/>
  <c r="AQ104" i="153"/>
  <c r="AV115" i="153"/>
  <c r="AU115" i="153" s="1"/>
  <c r="AV114" i="153"/>
  <c r="BL147" i="153"/>
  <c r="BK147" i="153" s="1"/>
  <c r="BL146" i="153"/>
  <c r="BR158" i="153"/>
  <c r="BB129" i="153"/>
  <c r="BA129" i="153" s="1"/>
  <c r="BB128" i="153"/>
  <c r="AW118" i="153"/>
  <c r="BO153" i="153"/>
  <c r="BO152" i="153"/>
  <c r="BI141" i="153"/>
  <c r="BH141" i="153" s="1"/>
  <c r="BI140" i="153"/>
  <c r="BO154" i="153"/>
  <c r="AZ123" i="153"/>
  <c r="AY123" i="153" s="1"/>
  <c r="AX123" i="153" s="1"/>
  <c r="AZ122" i="153"/>
  <c r="AR109" i="153"/>
  <c r="BP155" i="153"/>
  <c r="BN153" i="153" l="1"/>
  <c r="AY122" i="153"/>
  <c r="AX122" i="153" s="1"/>
  <c r="AW122" i="153" s="1"/>
  <c r="AY121" i="153"/>
  <c r="BQ157" i="153"/>
  <c r="AV117" i="153"/>
  <c r="AM98" i="153"/>
  <c r="AL98" i="153" s="1"/>
  <c r="AM97" i="153"/>
  <c r="AQ108" i="153"/>
  <c r="BN152" i="153"/>
  <c r="BM152" i="153" s="1"/>
  <c r="BN151" i="153"/>
  <c r="BF136" i="153"/>
  <c r="BF135" i="153"/>
  <c r="BR89" i="153"/>
  <c r="BS89" i="153" s="1"/>
  <c r="BS161" i="153" s="1"/>
  <c r="BR90" i="153"/>
  <c r="BS90" i="153" s="1"/>
  <c r="BS162" i="153" s="1"/>
  <c r="BR162" i="153" s="1"/>
  <c r="BQ162" i="153" s="1"/>
  <c r="BP162" i="153" s="1"/>
  <c r="BO162" i="153" s="1"/>
  <c r="BN162" i="153" s="1"/>
  <c r="BM162" i="153" s="1"/>
  <c r="BL162" i="153" s="1"/>
  <c r="BK162" i="153" s="1"/>
  <c r="BJ162" i="153" s="1"/>
  <c r="BI162" i="153" s="1"/>
  <c r="BH162" i="153" s="1"/>
  <c r="BG162" i="153" s="1"/>
  <c r="BF162" i="153" s="1"/>
  <c r="BE162" i="153" s="1"/>
  <c r="BD162" i="153" s="1"/>
  <c r="BC162" i="153" s="1"/>
  <c r="BB162" i="153" s="1"/>
  <c r="BA162" i="153" s="1"/>
  <c r="AZ162" i="153" s="1"/>
  <c r="AY162" i="153" s="1"/>
  <c r="AX162" i="153" s="1"/>
  <c r="AW162" i="153" s="1"/>
  <c r="AV162" i="153" s="1"/>
  <c r="AU162" i="153" s="1"/>
  <c r="AT162" i="153" s="1"/>
  <c r="AS162" i="153" s="1"/>
  <c r="AR162" i="153" s="1"/>
  <c r="AQ162" i="153" s="1"/>
  <c r="AP162" i="153" s="1"/>
  <c r="AO162" i="153" s="1"/>
  <c r="AN162" i="153" s="1"/>
  <c r="AM162" i="153" s="1"/>
  <c r="AL162" i="153" s="1"/>
  <c r="AK162" i="153" s="1"/>
  <c r="AJ162" i="153" s="1"/>
  <c r="AI162" i="153" s="1"/>
  <c r="AH162" i="153" s="1"/>
  <c r="AG162" i="153" s="1"/>
  <c r="AF162" i="153" s="1"/>
  <c r="AE162" i="153" s="1"/>
  <c r="AD162" i="153" s="1"/>
  <c r="AC162" i="153" s="1"/>
  <c r="AB162" i="153" s="1"/>
  <c r="AA162" i="153" s="1"/>
  <c r="Z162" i="153" s="1"/>
  <c r="Y162" i="153" s="1"/>
  <c r="X162" i="153" s="1"/>
  <c r="W162" i="153" s="1"/>
  <c r="V162" i="153" s="1"/>
  <c r="U162" i="153" s="1"/>
  <c r="T162" i="153" s="1"/>
  <c r="S162" i="153" s="1"/>
  <c r="R162" i="153" s="1"/>
  <c r="Q162" i="153" s="1"/>
  <c r="P162" i="153" s="1"/>
  <c r="O162" i="153" s="1"/>
  <c r="N162" i="153" s="1"/>
  <c r="M162" i="153" s="1"/>
  <c r="L162" i="153" s="1"/>
  <c r="K162" i="153" s="1"/>
  <c r="J162" i="153" s="1"/>
  <c r="I162" i="153" s="1"/>
  <c r="H162" i="153" s="1"/>
  <c r="G162" i="153" s="1"/>
  <c r="F162" i="153" s="1"/>
  <c r="E162" i="153" s="1"/>
  <c r="D162" i="153" s="1"/>
  <c r="C162" i="153" s="1"/>
  <c r="B162" i="153" s="1"/>
  <c r="AU114" i="153"/>
  <c r="AT114" i="153" s="1"/>
  <c r="AU113" i="153"/>
  <c r="AP104" i="153"/>
  <c r="AO104" i="153" s="1"/>
  <c r="AN104" i="153" s="1"/>
  <c r="AP103" i="153"/>
  <c r="BK146" i="153"/>
  <c r="BJ146" i="153" s="1"/>
  <c r="BK145" i="153"/>
  <c r="BH140" i="153"/>
  <c r="BG140" i="153" s="1"/>
  <c r="BH139" i="153"/>
  <c r="BA128" i="153"/>
  <c r="AZ128" i="153" s="1"/>
  <c r="BA127" i="153"/>
  <c r="AK94" i="153"/>
  <c r="AK93" i="153"/>
  <c r="BR159" i="153"/>
  <c r="BQ158" i="153" s="1"/>
  <c r="AT113" i="153" l="1"/>
  <c r="AS113" i="153" s="1"/>
  <c r="AT112" i="153"/>
  <c r="BJ145" i="153"/>
  <c r="BI145" i="153" s="1"/>
  <c r="BJ144" i="153"/>
  <c r="AP107" i="153"/>
  <c r="AX121" i="153"/>
  <c r="AW121" i="153" s="1"/>
  <c r="AV121" i="153" s="1"/>
  <c r="AX120" i="153"/>
  <c r="AO103" i="153"/>
  <c r="AN103" i="153" s="1"/>
  <c r="AM103" i="153" s="1"/>
  <c r="AO102" i="153"/>
  <c r="AL97" i="153"/>
  <c r="AK97" i="153" s="1"/>
  <c r="AL96" i="153"/>
  <c r="BE135" i="153"/>
  <c r="BE134" i="153"/>
  <c r="BM151" i="153"/>
  <c r="BL151" i="153" s="1"/>
  <c r="BM150" i="153"/>
  <c r="BP157" i="153"/>
  <c r="BP156" i="153"/>
  <c r="AZ127" i="153"/>
  <c r="AY127" i="153" s="1"/>
  <c r="AZ126" i="153"/>
  <c r="BG139" i="153"/>
  <c r="BF139" i="153" s="1"/>
  <c r="BG138" i="153"/>
  <c r="BR161" i="153"/>
  <c r="BQ161" i="153" s="1"/>
  <c r="BP161" i="153" s="1"/>
  <c r="BO161" i="153" s="1"/>
  <c r="BN161" i="153" s="1"/>
  <c r="BM161" i="153" s="1"/>
  <c r="BL161" i="153" s="1"/>
  <c r="BK161" i="153" s="1"/>
  <c r="BJ161" i="153" s="1"/>
  <c r="BI161" i="153" s="1"/>
  <c r="BH161" i="153" s="1"/>
  <c r="BG161" i="153" s="1"/>
  <c r="BF161" i="153" s="1"/>
  <c r="BE161" i="153" s="1"/>
  <c r="BD161" i="153" s="1"/>
  <c r="BC161" i="153" s="1"/>
  <c r="BB161" i="153" s="1"/>
  <c r="BA161" i="153" s="1"/>
  <c r="AZ161" i="153" s="1"/>
  <c r="AY161" i="153" s="1"/>
  <c r="AX161" i="153" s="1"/>
  <c r="AW161" i="153" s="1"/>
  <c r="AV161" i="153" s="1"/>
  <c r="AU161" i="153" s="1"/>
  <c r="AT161" i="153" s="1"/>
  <c r="AS161" i="153" s="1"/>
  <c r="AR161" i="153" s="1"/>
  <c r="AQ161" i="153" s="1"/>
  <c r="AP161" i="153" s="1"/>
  <c r="AO161" i="153" s="1"/>
  <c r="AN161" i="153" s="1"/>
  <c r="AM161" i="153" s="1"/>
  <c r="AL161" i="153" s="1"/>
  <c r="AK161" i="153" s="1"/>
  <c r="AJ161" i="153" s="1"/>
  <c r="AI161" i="153" s="1"/>
  <c r="AH161" i="153" s="1"/>
  <c r="AG161" i="153" s="1"/>
  <c r="AF161" i="153" s="1"/>
  <c r="AE161" i="153" s="1"/>
  <c r="AD161" i="153" s="1"/>
  <c r="AC161" i="153" s="1"/>
  <c r="AB161" i="153" s="1"/>
  <c r="AA161" i="153" s="1"/>
  <c r="Z161" i="153" s="1"/>
  <c r="Y161" i="153" s="1"/>
  <c r="X161" i="153" s="1"/>
  <c r="W161" i="153" s="1"/>
  <c r="V161" i="153" s="1"/>
  <c r="U161" i="153" s="1"/>
  <c r="T161" i="153" s="1"/>
  <c r="S161" i="153" s="1"/>
  <c r="R161" i="153" s="1"/>
  <c r="Q161" i="153" s="1"/>
  <c r="P161" i="153" s="1"/>
  <c r="O161" i="153" s="1"/>
  <c r="N161" i="153" s="1"/>
  <c r="M161" i="153" s="1"/>
  <c r="L161" i="153" s="1"/>
  <c r="K161" i="153" s="1"/>
  <c r="J161" i="153" s="1"/>
  <c r="I161" i="153" s="1"/>
  <c r="H161" i="153" s="1"/>
  <c r="G161" i="153" s="1"/>
  <c r="F161" i="153" s="1"/>
  <c r="E161" i="153" s="1"/>
  <c r="D161" i="153" s="1"/>
  <c r="C161" i="153" s="1"/>
  <c r="B161" i="153" s="1"/>
  <c r="AJ93" i="153"/>
  <c r="BR160" i="153"/>
  <c r="AU116" i="153"/>
  <c r="BL150" i="153" l="1"/>
  <c r="BK150" i="153" s="1"/>
  <c r="BL149" i="153"/>
  <c r="AY126" i="153"/>
  <c r="AX126" i="153" s="1"/>
  <c r="AY125" i="153"/>
  <c r="AW120" i="153"/>
  <c r="AV120" i="153" s="1"/>
  <c r="AU120" i="153" s="1"/>
  <c r="AW119" i="153"/>
  <c r="AS112" i="153"/>
  <c r="AR112" i="153" s="1"/>
  <c r="AS111" i="153"/>
  <c r="AK96" i="153"/>
  <c r="AJ96" i="153" s="1"/>
  <c r="AK95" i="153"/>
  <c r="BF138" i="153"/>
  <c r="BE138" i="153" s="1"/>
  <c r="BF137" i="153"/>
  <c r="AN102" i="153"/>
  <c r="AM102" i="153" s="1"/>
  <c r="AL102" i="153" s="1"/>
  <c r="AN101" i="153"/>
  <c r="BQ160" i="153"/>
  <c r="BP160" i="153" s="1"/>
  <c r="BO160" i="153" s="1"/>
  <c r="BN160" i="153" s="1"/>
  <c r="BM160" i="153" s="1"/>
  <c r="BL160" i="153" s="1"/>
  <c r="BK160" i="153" s="1"/>
  <c r="BJ160" i="153" s="1"/>
  <c r="BI160" i="153" s="1"/>
  <c r="BH160" i="153" s="1"/>
  <c r="BG160" i="153" s="1"/>
  <c r="BF160" i="153" s="1"/>
  <c r="BE160" i="153" s="1"/>
  <c r="BD160" i="153" s="1"/>
  <c r="BC160" i="153" s="1"/>
  <c r="BB160" i="153" s="1"/>
  <c r="BA160" i="153" s="1"/>
  <c r="AZ160" i="153" s="1"/>
  <c r="AY160" i="153" s="1"/>
  <c r="AX160" i="153" s="1"/>
  <c r="AW160" i="153" s="1"/>
  <c r="AV160" i="153" s="1"/>
  <c r="AU160" i="153" s="1"/>
  <c r="AT160" i="153" s="1"/>
  <c r="AS160" i="153" s="1"/>
  <c r="AR160" i="153" s="1"/>
  <c r="AQ160" i="153" s="1"/>
  <c r="AP160" i="153" s="1"/>
  <c r="AO160" i="153" s="1"/>
  <c r="AN160" i="153" s="1"/>
  <c r="AM160" i="153" s="1"/>
  <c r="AL160" i="153" s="1"/>
  <c r="AK160" i="153" s="1"/>
  <c r="AJ160" i="153" s="1"/>
  <c r="AI160" i="153" s="1"/>
  <c r="AH160" i="153" s="1"/>
  <c r="AG160" i="153" s="1"/>
  <c r="AF160" i="153" s="1"/>
  <c r="AE160" i="153" s="1"/>
  <c r="AD160" i="153" s="1"/>
  <c r="AC160" i="153" s="1"/>
  <c r="AB160" i="153" s="1"/>
  <c r="AA160" i="153" s="1"/>
  <c r="Z160" i="153" s="1"/>
  <c r="Y160" i="153" s="1"/>
  <c r="X160" i="153" s="1"/>
  <c r="W160" i="153" s="1"/>
  <c r="V160" i="153" s="1"/>
  <c r="U160" i="153" s="1"/>
  <c r="T160" i="153" s="1"/>
  <c r="S160" i="153" s="1"/>
  <c r="R160" i="153" s="1"/>
  <c r="Q160" i="153" s="1"/>
  <c r="P160" i="153" s="1"/>
  <c r="O160" i="153" s="1"/>
  <c r="N160" i="153" s="1"/>
  <c r="M160" i="153" s="1"/>
  <c r="L160" i="153" s="1"/>
  <c r="K160" i="153" s="1"/>
  <c r="J160" i="153" s="1"/>
  <c r="I160" i="153" s="1"/>
  <c r="H160" i="153" s="1"/>
  <c r="G160" i="153" s="1"/>
  <c r="F160" i="153" s="1"/>
  <c r="E160" i="153" s="1"/>
  <c r="D160" i="153" s="1"/>
  <c r="C160" i="153" s="1"/>
  <c r="B160" i="153" s="1"/>
  <c r="AT115" i="153"/>
  <c r="BI144" i="153"/>
  <c r="BH144" i="153" s="1"/>
  <c r="BI143" i="153"/>
  <c r="BQ159" i="153"/>
  <c r="BD134" i="153"/>
  <c r="BD133" i="153"/>
  <c r="BO156" i="153"/>
  <c r="BO155" i="153"/>
  <c r="AO106" i="153"/>
  <c r="AJ95" i="153" l="1"/>
  <c r="AI95" i="153" s="1"/>
  <c r="AJ94" i="153"/>
  <c r="AN105" i="153"/>
  <c r="BC133" i="153"/>
  <c r="BC132" i="153"/>
  <c r="AS114" i="153"/>
  <c r="BE137" i="153"/>
  <c r="BD137" i="153" s="1"/>
  <c r="BE136" i="153"/>
  <c r="AX125" i="153"/>
  <c r="AW125" i="153" s="1"/>
  <c r="AX124" i="153"/>
  <c r="BK149" i="153"/>
  <c r="BJ149" i="153" s="1"/>
  <c r="BK148" i="153"/>
  <c r="AR111" i="153"/>
  <c r="AQ111" i="153" s="1"/>
  <c r="AR110" i="153"/>
  <c r="BH143" i="153"/>
  <c r="BG143" i="153" s="1"/>
  <c r="BH142" i="153"/>
  <c r="BN155" i="153"/>
  <c r="BN154" i="153"/>
  <c r="AM101" i="153"/>
  <c r="AL101" i="153" s="1"/>
  <c r="AK101" i="153" s="1"/>
  <c r="AM100" i="153"/>
  <c r="AV119" i="153"/>
  <c r="AU119" i="153" s="1"/>
  <c r="AT119" i="153" s="1"/>
  <c r="AV118" i="153"/>
  <c r="BP159" i="153"/>
  <c r="BO159" i="153" s="1"/>
  <c r="BN159" i="153" s="1"/>
  <c r="BM159" i="153" s="1"/>
  <c r="BL159" i="153" s="1"/>
  <c r="BK159" i="153" s="1"/>
  <c r="BJ159" i="153" s="1"/>
  <c r="BI159" i="153" s="1"/>
  <c r="BH159" i="153" s="1"/>
  <c r="BG159" i="153" s="1"/>
  <c r="BF159" i="153" s="1"/>
  <c r="BE159" i="153" s="1"/>
  <c r="BD159" i="153" s="1"/>
  <c r="BC159" i="153" s="1"/>
  <c r="BB159" i="153" s="1"/>
  <c r="BA159" i="153" s="1"/>
  <c r="AZ159" i="153" s="1"/>
  <c r="AY159" i="153" s="1"/>
  <c r="AX159" i="153" s="1"/>
  <c r="AW159" i="153" s="1"/>
  <c r="AV159" i="153" s="1"/>
  <c r="AU159" i="153" s="1"/>
  <c r="AT159" i="153" s="1"/>
  <c r="AS159" i="153" s="1"/>
  <c r="AR159" i="153" s="1"/>
  <c r="AQ159" i="153" s="1"/>
  <c r="AP159" i="153" s="1"/>
  <c r="AO159" i="153" s="1"/>
  <c r="AN159" i="153" s="1"/>
  <c r="AM159" i="153" s="1"/>
  <c r="AL159" i="153" s="1"/>
  <c r="AK159" i="153" s="1"/>
  <c r="AJ159" i="153" s="1"/>
  <c r="AI159" i="153" s="1"/>
  <c r="AH159" i="153" s="1"/>
  <c r="AG159" i="153" s="1"/>
  <c r="AF159" i="153" s="1"/>
  <c r="AE159" i="153" s="1"/>
  <c r="AD159" i="153" s="1"/>
  <c r="AC159" i="153" s="1"/>
  <c r="AB159" i="153" s="1"/>
  <c r="AA159" i="153" s="1"/>
  <c r="Z159" i="153" s="1"/>
  <c r="Y159" i="153" s="1"/>
  <c r="X159" i="153" s="1"/>
  <c r="W159" i="153" s="1"/>
  <c r="V159" i="153" s="1"/>
  <c r="U159" i="153" s="1"/>
  <c r="T159" i="153" s="1"/>
  <c r="S159" i="153" s="1"/>
  <c r="R159" i="153" s="1"/>
  <c r="Q159" i="153" s="1"/>
  <c r="P159" i="153" s="1"/>
  <c r="O159" i="153" s="1"/>
  <c r="N159" i="153" s="1"/>
  <c r="M159" i="153" s="1"/>
  <c r="L159" i="153" s="1"/>
  <c r="K159" i="153" s="1"/>
  <c r="J159" i="153" s="1"/>
  <c r="I159" i="153" s="1"/>
  <c r="H159" i="153" s="1"/>
  <c r="G159" i="153" s="1"/>
  <c r="F159" i="153" s="1"/>
  <c r="E159" i="153" s="1"/>
  <c r="D159" i="153" s="1"/>
  <c r="C159" i="153" s="1"/>
  <c r="B159" i="153" s="1"/>
  <c r="BP158" i="153"/>
  <c r="BM154" i="153" l="1"/>
  <c r="BM153" i="153"/>
  <c r="BJ148" i="153"/>
  <c r="BI148" i="153" s="1"/>
  <c r="BJ147" i="153"/>
  <c r="AU118" i="153"/>
  <c r="AT118" i="153" s="1"/>
  <c r="AS118" i="153" s="1"/>
  <c r="AU117" i="153"/>
  <c r="AW124" i="153"/>
  <c r="AV124" i="153" s="1"/>
  <c r="AW123" i="153"/>
  <c r="BD136" i="153"/>
  <c r="BC136" i="153" s="1"/>
  <c r="BD135" i="153"/>
  <c r="AI94" i="153"/>
  <c r="AH94" i="153" s="1"/>
  <c r="AI93" i="153"/>
  <c r="BB132" i="153"/>
  <c r="BB131" i="153"/>
  <c r="BG142" i="153"/>
  <c r="BF142" i="153" s="1"/>
  <c r="BG141" i="153"/>
  <c r="AM104" i="153"/>
  <c r="AQ110" i="153"/>
  <c r="AP110" i="153" s="1"/>
  <c r="AQ109" i="153"/>
  <c r="AL100" i="153"/>
  <c r="AK100" i="153" s="1"/>
  <c r="AJ100" i="153" s="1"/>
  <c r="AL99" i="153"/>
  <c r="BO158" i="153"/>
  <c r="BN158" i="153" s="1"/>
  <c r="BM158" i="153" s="1"/>
  <c r="BL158" i="153" s="1"/>
  <c r="BK158" i="153" s="1"/>
  <c r="BJ158" i="153" s="1"/>
  <c r="BI158" i="153" s="1"/>
  <c r="BH158" i="153" s="1"/>
  <c r="BG158" i="153" s="1"/>
  <c r="BF158" i="153" s="1"/>
  <c r="BE158" i="153" s="1"/>
  <c r="BD158" i="153" s="1"/>
  <c r="BC158" i="153" s="1"/>
  <c r="BB158" i="153" s="1"/>
  <c r="BA158" i="153" s="1"/>
  <c r="AZ158" i="153" s="1"/>
  <c r="AY158" i="153" s="1"/>
  <c r="AX158" i="153" s="1"/>
  <c r="AW158" i="153" s="1"/>
  <c r="AV158" i="153" s="1"/>
  <c r="AU158" i="153" s="1"/>
  <c r="AT158" i="153" s="1"/>
  <c r="AS158" i="153" s="1"/>
  <c r="AR158" i="153" s="1"/>
  <c r="AQ158" i="153" s="1"/>
  <c r="AP158" i="153" s="1"/>
  <c r="AO158" i="153" s="1"/>
  <c r="AN158" i="153" s="1"/>
  <c r="AM158" i="153" s="1"/>
  <c r="AL158" i="153" s="1"/>
  <c r="AK158" i="153" s="1"/>
  <c r="AJ158" i="153" s="1"/>
  <c r="AI158" i="153" s="1"/>
  <c r="AH158" i="153" s="1"/>
  <c r="AG158" i="153" s="1"/>
  <c r="AF158" i="153" s="1"/>
  <c r="AE158" i="153" s="1"/>
  <c r="AD158" i="153" s="1"/>
  <c r="AC158" i="153" s="1"/>
  <c r="AB158" i="153" s="1"/>
  <c r="AA158" i="153" s="1"/>
  <c r="Z158" i="153" s="1"/>
  <c r="Y158" i="153" s="1"/>
  <c r="X158" i="153" s="1"/>
  <c r="W158" i="153" s="1"/>
  <c r="V158" i="153" s="1"/>
  <c r="U158" i="153" s="1"/>
  <c r="T158" i="153" s="1"/>
  <c r="S158" i="153" s="1"/>
  <c r="R158" i="153" s="1"/>
  <c r="Q158" i="153" s="1"/>
  <c r="P158" i="153" s="1"/>
  <c r="O158" i="153" s="1"/>
  <c r="N158" i="153" s="1"/>
  <c r="M158" i="153" s="1"/>
  <c r="L158" i="153" s="1"/>
  <c r="K158" i="153" s="1"/>
  <c r="J158" i="153" s="1"/>
  <c r="I158" i="153" s="1"/>
  <c r="H158" i="153" s="1"/>
  <c r="G158" i="153" s="1"/>
  <c r="F158" i="153" s="1"/>
  <c r="E158" i="153" s="1"/>
  <c r="D158" i="153" s="1"/>
  <c r="C158" i="153" s="1"/>
  <c r="B158" i="153" s="1"/>
  <c r="BO157" i="153"/>
  <c r="AR113" i="153"/>
  <c r="AH93" i="153" l="1"/>
  <c r="AG93" i="153" s="1"/>
  <c r="AT117" i="153"/>
  <c r="AS117" i="153" s="1"/>
  <c r="AR117" i="153" s="1"/>
  <c r="AT116" i="153"/>
  <c r="BC135" i="153"/>
  <c r="BB135" i="153" s="1"/>
  <c r="BC134" i="153"/>
  <c r="AQ112" i="153"/>
  <c r="AL103" i="153"/>
  <c r="BF141" i="153"/>
  <c r="BE141" i="153" s="1"/>
  <c r="BF140" i="153"/>
  <c r="AK99" i="153"/>
  <c r="AJ99" i="153" s="1"/>
  <c r="AI99" i="153" s="1"/>
  <c r="AK98" i="153"/>
  <c r="AP109" i="153"/>
  <c r="AO109" i="153" s="1"/>
  <c r="AP108" i="153"/>
  <c r="BI147" i="153"/>
  <c r="BH147" i="153" s="1"/>
  <c r="BI146" i="153"/>
  <c r="BN157" i="153"/>
  <c r="BM157" i="153" s="1"/>
  <c r="BL157" i="153" s="1"/>
  <c r="BK157" i="153" s="1"/>
  <c r="BJ157" i="153" s="1"/>
  <c r="BI157" i="153" s="1"/>
  <c r="BH157" i="153" s="1"/>
  <c r="BG157" i="153" s="1"/>
  <c r="BF157" i="153" s="1"/>
  <c r="BE157" i="153" s="1"/>
  <c r="BD157" i="153" s="1"/>
  <c r="BC157" i="153" s="1"/>
  <c r="BB157" i="153" s="1"/>
  <c r="BA157" i="153" s="1"/>
  <c r="AZ157" i="153" s="1"/>
  <c r="AY157" i="153" s="1"/>
  <c r="AX157" i="153" s="1"/>
  <c r="AW157" i="153" s="1"/>
  <c r="AV157" i="153" s="1"/>
  <c r="AU157" i="153" s="1"/>
  <c r="AT157" i="153" s="1"/>
  <c r="AS157" i="153" s="1"/>
  <c r="AR157" i="153" s="1"/>
  <c r="AQ157" i="153" s="1"/>
  <c r="AP157" i="153" s="1"/>
  <c r="AO157" i="153" s="1"/>
  <c r="AN157" i="153" s="1"/>
  <c r="AM157" i="153" s="1"/>
  <c r="AL157" i="153" s="1"/>
  <c r="AK157" i="153" s="1"/>
  <c r="AJ157" i="153" s="1"/>
  <c r="AI157" i="153" s="1"/>
  <c r="AH157" i="153" s="1"/>
  <c r="AG157" i="153" s="1"/>
  <c r="AF157" i="153" s="1"/>
  <c r="AE157" i="153" s="1"/>
  <c r="AD157" i="153" s="1"/>
  <c r="AC157" i="153" s="1"/>
  <c r="AB157" i="153" s="1"/>
  <c r="AA157" i="153" s="1"/>
  <c r="Z157" i="153" s="1"/>
  <c r="Y157" i="153" s="1"/>
  <c r="X157" i="153" s="1"/>
  <c r="W157" i="153" s="1"/>
  <c r="V157" i="153" s="1"/>
  <c r="U157" i="153" s="1"/>
  <c r="T157" i="153" s="1"/>
  <c r="S157" i="153" s="1"/>
  <c r="R157" i="153" s="1"/>
  <c r="Q157" i="153" s="1"/>
  <c r="P157" i="153" s="1"/>
  <c r="O157" i="153" s="1"/>
  <c r="N157" i="153" s="1"/>
  <c r="M157" i="153" s="1"/>
  <c r="L157" i="153" s="1"/>
  <c r="K157" i="153" s="1"/>
  <c r="J157" i="153" s="1"/>
  <c r="I157" i="153" s="1"/>
  <c r="H157" i="153" s="1"/>
  <c r="G157" i="153" s="1"/>
  <c r="F157" i="153" s="1"/>
  <c r="E157" i="153" s="1"/>
  <c r="D157" i="153" s="1"/>
  <c r="C157" i="153" s="1"/>
  <c r="B157" i="153" s="1"/>
  <c r="BN156" i="153"/>
  <c r="BA131" i="153"/>
  <c r="BA130" i="153"/>
  <c r="AV123" i="153"/>
  <c r="AU123" i="153" s="1"/>
  <c r="AV122" i="153"/>
  <c r="BL153" i="153"/>
  <c r="BL152" i="153"/>
  <c r="BK152" i="153" l="1"/>
  <c r="BK151" i="153"/>
  <c r="BH146" i="153"/>
  <c r="BG146" i="153" s="1"/>
  <c r="BH145" i="153"/>
  <c r="BE140" i="153"/>
  <c r="BD140" i="153" s="1"/>
  <c r="BE139" i="153"/>
  <c r="BB134" i="153"/>
  <c r="BA134" i="153" s="1"/>
  <c r="BB133" i="153"/>
  <c r="AU122" i="153"/>
  <c r="AT122" i="153" s="1"/>
  <c r="AU121" i="153"/>
  <c r="AO108" i="153"/>
  <c r="AN108" i="153" s="1"/>
  <c r="AO107" i="153"/>
  <c r="AZ130" i="153"/>
  <c r="AZ129" i="153"/>
  <c r="AK102" i="153"/>
  <c r="BM156" i="153"/>
  <c r="BL156" i="153" s="1"/>
  <c r="BK156" i="153" s="1"/>
  <c r="BJ156" i="153" s="1"/>
  <c r="BI156" i="153" s="1"/>
  <c r="BH156" i="153" s="1"/>
  <c r="BG156" i="153" s="1"/>
  <c r="BF156" i="153" s="1"/>
  <c r="BE156" i="153" s="1"/>
  <c r="BD156" i="153" s="1"/>
  <c r="BC156" i="153" s="1"/>
  <c r="BB156" i="153" s="1"/>
  <c r="BA156" i="153" s="1"/>
  <c r="AZ156" i="153" s="1"/>
  <c r="AY156" i="153" s="1"/>
  <c r="AX156" i="153" s="1"/>
  <c r="AW156" i="153" s="1"/>
  <c r="AV156" i="153" s="1"/>
  <c r="AU156" i="153" s="1"/>
  <c r="AT156" i="153" s="1"/>
  <c r="AS156" i="153" s="1"/>
  <c r="AR156" i="153" s="1"/>
  <c r="AQ156" i="153" s="1"/>
  <c r="AP156" i="153" s="1"/>
  <c r="AO156" i="153" s="1"/>
  <c r="AN156" i="153" s="1"/>
  <c r="AM156" i="153" s="1"/>
  <c r="AL156" i="153" s="1"/>
  <c r="AK156" i="153" s="1"/>
  <c r="AJ156" i="153" s="1"/>
  <c r="AI156" i="153" s="1"/>
  <c r="AH156" i="153" s="1"/>
  <c r="AG156" i="153" s="1"/>
  <c r="AF156" i="153" s="1"/>
  <c r="AE156" i="153" s="1"/>
  <c r="AD156" i="153" s="1"/>
  <c r="AC156" i="153" s="1"/>
  <c r="AB156" i="153" s="1"/>
  <c r="AA156" i="153" s="1"/>
  <c r="Z156" i="153" s="1"/>
  <c r="Y156" i="153" s="1"/>
  <c r="X156" i="153" s="1"/>
  <c r="W156" i="153" s="1"/>
  <c r="V156" i="153" s="1"/>
  <c r="U156" i="153" s="1"/>
  <c r="T156" i="153" s="1"/>
  <c r="S156" i="153" s="1"/>
  <c r="R156" i="153" s="1"/>
  <c r="Q156" i="153" s="1"/>
  <c r="P156" i="153" s="1"/>
  <c r="O156" i="153" s="1"/>
  <c r="N156" i="153" s="1"/>
  <c r="M156" i="153" s="1"/>
  <c r="L156" i="153" s="1"/>
  <c r="K156" i="153" s="1"/>
  <c r="J156" i="153" s="1"/>
  <c r="I156" i="153" s="1"/>
  <c r="H156" i="153" s="1"/>
  <c r="G156" i="153" s="1"/>
  <c r="F156" i="153" s="1"/>
  <c r="E156" i="153" s="1"/>
  <c r="D156" i="153" s="1"/>
  <c r="C156" i="153" s="1"/>
  <c r="B156" i="153" s="1"/>
  <c r="BM155" i="153"/>
  <c r="AP111" i="153"/>
  <c r="AS116" i="153"/>
  <c r="AR116" i="153" s="1"/>
  <c r="AQ116" i="153" s="1"/>
  <c r="AS115" i="153"/>
  <c r="AJ98" i="153"/>
  <c r="AI98" i="153" s="1"/>
  <c r="AH98" i="153" s="1"/>
  <c r="AJ97" i="153"/>
  <c r="AI97" i="153" l="1"/>
  <c r="AH97" i="153" s="1"/>
  <c r="AG97" i="153" s="1"/>
  <c r="AI96" i="153"/>
  <c r="AJ101" i="153"/>
  <c r="BD139" i="153"/>
  <c r="BC139" i="153" s="1"/>
  <c r="BD138" i="153"/>
  <c r="AR115" i="153"/>
  <c r="AQ115" i="153" s="1"/>
  <c r="AP115" i="153" s="1"/>
  <c r="AR114" i="153"/>
  <c r="AY129" i="153"/>
  <c r="AY128" i="153"/>
  <c r="BA133" i="153"/>
  <c r="AZ133" i="153" s="1"/>
  <c r="BA132" i="153"/>
  <c r="AO110" i="153"/>
  <c r="AN107" i="153"/>
  <c r="AM107" i="153" s="1"/>
  <c r="AN106" i="153"/>
  <c r="BG145" i="153"/>
  <c r="BF145" i="153" s="1"/>
  <c r="BG144" i="153"/>
  <c r="BL155" i="153"/>
  <c r="BK155" i="153" s="1"/>
  <c r="BJ155" i="153" s="1"/>
  <c r="BI155" i="153" s="1"/>
  <c r="BH155" i="153" s="1"/>
  <c r="BG155" i="153" s="1"/>
  <c r="BF155" i="153" s="1"/>
  <c r="BE155" i="153" s="1"/>
  <c r="BD155" i="153" s="1"/>
  <c r="BC155" i="153" s="1"/>
  <c r="BB155" i="153" s="1"/>
  <c r="BA155" i="153" s="1"/>
  <c r="AZ155" i="153" s="1"/>
  <c r="AY155" i="153" s="1"/>
  <c r="AX155" i="153" s="1"/>
  <c r="AW155" i="153" s="1"/>
  <c r="AV155" i="153" s="1"/>
  <c r="AU155" i="153" s="1"/>
  <c r="AT155" i="153" s="1"/>
  <c r="AS155" i="153" s="1"/>
  <c r="AR155" i="153" s="1"/>
  <c r="AQ155" i="153" s="1"/>
  <c r="AP155" i="153" s="1"/>
  <c r="AO155" i="153" s="1"/>
  <c r="AN155" i="153" s="1"/>
  <c r="AM155" i="153" s="1"/>
  <c r="AL155" i="153" s="1"/>
  <c r="AK155" i="153" s="1"/>
  <c r="AJ155" i="153" s="1"/>
  <c r="AI155" i="153" s="1"/>
  <c r="AH155" i="153" s="1"/>
  <c r="AG155" i="153" s="1"/>
  <c r="AF155" i="153" s="1"/>
  <c r="AE155" i="153" s="1"/>
  <c r="AD155" i="153" s="1"/>
  <c r="AC155" i="153" s="1"/>
  <c r="AB155" i="153" s="1"/>
  <c r="AA155" i="153" s="1"/>
  <c r="Z155" i="153" s="1"/>
  <c r="Y155" i="153" s="1"/>
  <c r="X155" i="153" s="1"/>
  <c r="W155" i="153" s="1"/>
  <c r="V155" i="153" s="1"/>
  <c r="U155" i="153" s="1"/>
  <c r="T155" i="153" s="1"/>
  <c r="S155" i="153" s="1"/>
  <c r="R155" i="153" s="1"/>
  <c r="Q155" i="153" s="1"/>
  <c r="P155" i="153" s="1"/>
  <c r="O155" i="153" s="1"/>
  <c r="N155" i="153" s="1"/>
  <c r="M155" i="153" s="1"/>
  <c r="L155" i="153" s="1"/>
  <c r="K155" i="153" s="1"/>
  <c r="J155" i="153" s="1"/>
  <c r="I155" i="153" s="1"/>
  <c r="H155" i="153" s="1"/>
  <c r="G155" i="153" s="1"/>
  <c r="F155" i="153" s="1"/>
  <c r="E155" i="153" s="1"/>
  <c r="D155" i="153" s="1"/>
  <c r="C155" i="153" s="1"/>
  <c r="B155" i="153" s="1"/>
  <c r="BL154" i="153"/>
  <c r="BJ151" i="153"/>
  <c r="BJ150" i="153"/>
  <c r="AT121" i="153"/>
  <c r="AS121" i="153" s="1"/>
  <c r="AT120" i="153"/>
  <c r="AS120" i="153" l="1"/>
  <c r="AR120" i="153" s="1"/>
  <c r="AS119" i="153"/>
  <c r="BI150" i="153"/>
  <c r="BI149" i="153"/>
  <c r="BC138" i="153"/>
  <c r="BB138" i="153" s="1"/>
  <c r="BC137" i="153"/>
  <c r="AI100" i="153"/>
  <c r="BF144" i="153"/>
  <c r="BE144" i="153" s="1"/>
  <c r="BF143" i="153"/>
  <c r="AZ132" i="153"/>
  <c r="AY132" i="153" s="1"/>
  <c r="AZ131" i="153"/>
  <c r="AH96" i="153"/>
  <c r="AG96" i="153" s="1"/>
  <c r="AF96" i="153" s="1"/>
  <c r="AH95" i="153"/>
  <c r="AM106" i="153"/>
  <c r="AL106" i="153" s="1"/>
  <c r="AM105" i="153"/>
  <c r="AQ114" i="153"/>
  <c r="AP114" i="153" s="1"/>
  <c r="AO114" i="153" s="1"/>
  <c r="AQ113" i="153"/>
  <c r="AN109" i="153"/>
  <c r="BK154" i="153"/>
  <c r="BJ154" i="153" s="1"/>
  <c r="BI154" i="153" s="1"/>
  <c r="BH154" i="153" s="1"/>
  <c r="BG154" i="153" s="1"/>
  <c r="BF154" i="153" s="1"/>
  <c r="BE154" i="153" s="1"/>
  <c r="BD154" i="153" s="1"/>
  <c r="BC154" i="153" s="1"/>
  <c r="BB154" i="153" s="1"/>
  <c r="BA154" i="153" s="1"/>
  <c r="AZ154" i="153" s="1"/>
  <c r="AY154" i="153" s="1"/>
  <c r="AX154" i="153" s="1"/>
  <c r="AW154" i="153" s="1"/>
  <c r="AV154" i="153" s="1"/>
  <c r="AU154" i="153" s="1"/>
  <c r="AT154" i="153" s="1"/>
  <c r="AS154" i="153" s="1"/>
  <c r="AR154" i="153" s="1"/>
  <c r="AQ154" i="153" s="1"/>
  <c r="AP154" i="153" s="1"/>
  <c r="AO154" i="153" s="1"/>
  <c r="AN154" i="153" s="1"/>
  <c r="AM154" i="153" s="1"/>
  <c r="AL154" i="153" s="1"/>
  <c r="AK154" i="153" s="1"/>
  <c r="AJ154" i="153" s="1"/>
  <c r="AI154" i="153" s="1"/>
  <c r="AH154" i="153" s="1"/>
  <c r="AG154" i="153" s="1"/>
  <c r="AF154" i="153" s="1"/>
  <c r="AE154" i="153" s="1"/>
  <c r="AD154" i="153" s="1"/>
  <c r="AC154" i="153" s="1"/>
  <c r="AB154" i="153" s="1"/>
  <c r="AA154" i="153" s="1"/>
  <c r="Z154" i="153" s="1"/>
  <c r="Y154" i="153" s="1"/>
  <c r="X154" i="153" s="1"/>
  <c r="W154" i="153" s="1"/>
  <c r="V154" i="153" s="1"/>
  <c r="U154" i="153" s="1"/>
  <c r="T154" i="153" s="1"/>
  <c r="S154" i="153" s="1"/>
  <c r="R154" i="153" s="1"/>
  <c r="Q154" i="153" s="1"/>
  <c r="P154" i="153" s="1"/>
  <c r="O154" i="153" s="1"/>
  <c r="N154" i="153" s="1"/>
  <c r="M154" i="153" s="1"/>
  <c r="L154" i="153" s="1"/>
  <c r="K154" i="153" s="1"/>
  <c r="J154" i="153" s="1"/>
  <c r="I154" i="153" s="1"/>
  <c r="H154" i="153" s="1"/>
  <c r="G154" i="153" s="1"/>
  <c r="F154" i="153" s="1"/>
  <c r="E154" i="153" s="1"/>
  <c r="D154" i="153" s="1"/>
  <c r="C154" i="153" s="1"/>
  <c r="B154" i="153" s="1"/>
  <c r="BK153" i="153"/>
  <c r="AX128" i="153"/>
  <c r="AX127" i="153"/>
  <c r="AG95" i="153" l="1"/>
  <c r="AF95" i="153" s="1"/>
  <c r="AE95" i="153" s="1"/>
  <c r="AG94" i="153"/>
  <c r="BH149" i="153"/>
  <c r="BH148" i="153"/>
  <c r="BE143" i="153"/>
  <c r="BD143" i="153" s="1"/>
  <c r="BE142" i="153"/>
  <c r="AH99" i="153"/>
  <c r="BJ153" i="153"/>
  <c r="BI153" i="153" s="1"/>
  <c r="BH153" i="153" s="1"/>
  <c r="BG153" i="153" s="1"/>
  <c r="BF153" i="153" s="1"/>
  <c r="BE153" i="153" s="1"/>
  <c r="BD153" i="153" s="1"/>
  <c r="BC153" i="153" s="1"/>
  <c r="BB153" i="153" s="1"/>
  <c r="BA153" i="153" s="1"/>
  <c r="AZ153" i="153" s="1"/>
  <c r="AY153" i="153" s="1"/>
  <c r="AX153" i="153" s="1"/>
  <c r="AW153" i="153" s="1"/>
  <c r="AV153" i="153" s="1"/>
  <c r="AU153" i="153" s="1"/>
  <c r="AT153" i="153" s="1"/>
  <c r="AS153" i="153" s="1"/>
  <c r="AR153" i="153" s="1"/>
  <c r="AQ153" i="153" s="1"/>
  <c r="AP153" i="153" s="1"/>
  <c r="AO153" i="153" s="1"/>
  <c r="AN153" i="153" s="1"/>
  <c r="AM153" i="153" s="1"/>
  <c r="AL153" i="153" s="1"/>
  <c r="AK153" i="153" s="1"/>
  <c r="AJ153" i="153" s="1"/>
  <c r="AI153" i="153" s="1"/>
  <c r="AH153" i="153" s="1"/>
  <c r="AG153" i="153" s="1"/>
  <c r="AF153" i="153" s="1"/>
  <c r="AE153" i="153" s="1"/>
  <c r="AD153" i="153" s="1"/>
  <c r="AC153" i="153" s="1"/>
  <c r="AB153" i="153" s="1"/>
  <c r="AA153" i="153" s="1"/>
  <c r="Z153" i="153" s="1"/>
  <c r="Y153" i="153" s="1"/>
  <c r="X153" i="153" s="1"/>
  <c r="W153" i="153" s="1"/>
  <c r="V153" i="153" s="1"/>
  <c r="U153" i="153" s="1"/>
  <c r="T153" i="153" s="1"/>
  <c r="S153" i="153" s="1"/>
  <c r="R153" i="153" s="1"/>
  <c r="Q153" i="153" s="1"/>
  <c r="P153" i="153" s="1"/>
  <c r="O153" i="153" s="1"/>
  <c r="N153" i="153" s="1"/>
  <c r="M153" i="153" s="1"/>
  <c r="L153" i="153" s="1"/>
  <c r="K153" i="153" s="1"/>
  <c r="J153" i="153" s="1"/>
  <c r="I153" i="153" s="1"/>
  <c r="H153" i="153" s="1"/>
  <c r="G153" i="153" s="1"/>
  <c r="F153" i="153" s="1"/>
  <c r="E153" i="153" s="1"/>
  <c r="D153" i="153" s="1"/>
  <c r="C153" i="153" s="1"/>
  <c r="B153" i="153" s="1"/>
  <c r="BJ152" i="153"/>
  <c r="BB137" i="153"/>
  <c r="BA137" i="153" s="1"/>
  <c r="BB136" i="153"/>
  <c r="AR119" i="153"/>
  <c r="AQ119" i="153" s="1"/>
  <c r="AR118" i="153"/>
  <c r="AP113" i="153"/>
  <c r="AO113" i="153" s="1"/>
  <c r="AN113" i="153" s="1"/>
  <c r="AP112" i="153"/>
  <c r="AW127" i="153"/>
  <c r="AW126" i="153"/>
  <c r="AL105" i="153"/>
  <c r="AK105" i="153" s="1"/>
  <c r="AL104" i="153"/>
  <c r="AM108" i="153"/>
  <c r="AY131" i="153"/>
  <c r="AX131" i="153" s="1"/>
  <c r="AY130" i="153"/>
  <c r="AX130" i="153" l="1"/>
  <c r="AW130" i="153" s="1"/>
  <c r="AX129" i="153"/>
  <c r="BD142" i="153"/>
  <c r="BC142" i="153" s="1"/>
  <c r="BD141" i="153"/>
  <c r="AO112" i="153"/>
  <c r="AN112" i="153" s="1"/>
  <c r="AM112" i="153" s="1"/>
  <c r="AO111" i="153"/>
  <c r="AV126" i="153"/>
  <c r="AV125" i="153"/>
  <c r="AL107" i="153"/>
  <c r="BI152" i="153"/>
  <c r="BH152" i="153" s="1"/>
  <c r="BG152" i="153" s="1"/>
  <c r="BF152" i="153" s="1"/>
  <c r="BE152" i="153" s="1"/>
  <c r="BD152" i="153" s="1"/>
  <c r="BC152" i="153" s="1"/>
  <c r="BB152" i="153" s="1"/>
  <c r="BA152" i="153" s="1"/>
  <c r="AZ152" i="153" s="1"/>
  <c r="AY152" i="153" s="1"/>
  <c r="AX152" i="153" s="1"/>
  <c r="AW152" i="153" s="1"/>
  <c r="AV152" i="153" s="1"/>
  <c r="AU152" i="153" s="1"/>
  <c r="AT152" i="153" s="1"/>
  <c r="AS152" i="153" s="1"/>
  <c r="AR152" i="153" s="1"/>
  <c r="AQ152" i="153" s="1"/>
  <c r="AP152" i="153" s="1"/>
  <c r="AO152" i="153" s="1"/>
  <c r="AN152" i="153" s="1"/>
  <c r="AM152" i="153" s="1"/>
  <c r="AL152" i="153" s="1"/>
  <c r="AK152" i="153" s="1"/>
  <c r="AJ152" i="153" s="1"/>
  <c r="AI152" i="153" s="1"/>
  <c r="AH152" i="153" s="1"/>
  <c r="AG152" i="153" s="1"/>
  <c r="AF152" i="153" s="1"/>
  <c r="AE152" i="153" s="1"/>
  <c r="AD152" i="153" s="1"/>
  <c r="AC152" i="153" s="1"/>
  <c r="AB152" i="153" s="1"/>
  <c r="AA152" i="153" s="1"/>
  <c r="Z152" i="153" s="1"/>
  <c r="Y152" i="153" s="1"/>
  <c r="X152" i="153" s="1"/>
  <c r="W152" i="153" s="1"/>
  <c r="V152" i="153" s="1"/>
  <c r="U152" i="153" s="1"/>
  <c r="T152" i="153" s="1"/>
  <c r="S152" i="153" s="1"/>
  <c r="R152" i="153" s="1"/>
  <c r="Q152" i="153" s="1"/>
  <c r="P152" i="153" s="1"/>
  <c r="O152" i="153" s="1"/>
  <c r="N152" i="153" s="1"/>
  <c r="M152" i="153" s="1"/>
  <c r="L152" i="153" s="1"/>
  <c r="K152" i="153" s="1"/>
  <c r="J152" i="153" s="1"/>
  <c r="I152" i="153" s="1"/>
  <c r="H152" i="153" s="1"/>
  <c r="G152" i="153" s="1"/>
  <c r="F152" i="153" s="1"/>
  <c r="E152" i="153" s="1"/>
  <c r="D152" i="153" s="1"/>
  <c r="C152" i="153" s="1"/>
  <c r="B152" i="153" s="1"/>
  <c r="BI151" i="153"/>
  <c r="BG148" i="153"/>
  <c r="BG147" i="153"/>
  <c r="AK104" i="153"/>
  <c r="AJ104" i="153" s="1"/>
  <c r="AK103" i="153"/>
  <c r="AG98" i="153"/>
  <c r="AF94" i="153"/>
  <c r="AE94" i="153" s="1"/>
  <c r="AD94" i="153" s="1"/>
  <c r="AF93" i="153"/>
  <c r="AE93" i="153" s="1"/>
  <c r="AD93" i="153" s="1"/>
  <c r="AC93" i="153" s="1"/>
  <c r="BA136" i="153"/>
  <c r="AZ136" i="153" s="1"/>
  <c r="BA135" i="153"/>
  <c r="AQ118" i="153"/>
  <c r="AP118" i="153" s="1"/>
  <c r="AQ117" i="153"/>
  <c r="BH151" i="153" l="1"/>
  <c r="BG151" i="153" s="1"/>
  <c r="BF151" i="153" s="1"/>
  <c r="BE151" i="153" s="1"/>
  <c r="BD151" i="153" s="1"/>
  <c r="BC151" i="153" s="1"/>
  <c r="BB151" i="153" s="1"/>
  <c r="BA151" i="153" s="1"/>
  <c r="AZ151" i="153" s="1"/>
  <c r="AY151" i="153" s="1"/>
  <c r="AX151" i="153" s="1"/>
  <c r="AW151" i="153" s="1"/>
  <c r="AV151" i="153" s="1"/>
  <c r="AU151" i="153" s="1"/>
  <c r="AT151" i="153" s="1"/>
  <c r="AS151" i="153" s="1"/>
  <c r="AR151" i="153" s="1"/>
  <c r="AQ151" i="153" s="1"/>
  <c r="AP151" i="153" s="1"/>
  <c r="AO151" i="153" s="1"/>
  <c r="AN151" i="153" s="1"/>
  <c r="AM151" i="153" s="1"/>
  <c r="AL151" i="153" s="1"/>
  <c r="AK151" i="153" s="1"/>
  <c r="AJ151" i="153" s="1"/>
  <c r="AI151" i="153" s="1"/>
  <c r="AH151" i="153" s="1"/>
  <c r="AG151" i="153" s="1"/>
  <c r="AF151" i="153" s="1"/>
  <c r="AE151" i="153" s="1"/>
  <c r="AD151" i="153" s="1"/>
  <c r="AC151" i="153" s="1"/>
  <c r="AB151" i="153" s="1"/>
  <c r="AA151" i="153" s="1"/>
  <c r="Z151" i="153" s="1"/>
  <c r="Y151" i="153" s="1"/>
  <c r="X151" i="153" s="1"/>
  <c r="W151" i="153" s="1"/>
  <c r="V151" i="153" s="1"/>
  <c r="U151" i="153" s="1"/>
  <c r="T151" i="153" s="1"/>
  <c r="S151" i="153" s="1"/>
  <c r="R151" i="153" s="1"/>
  <c r="Q151" i="153" s="1"/>
  <c r="P151" i="153" s="1"/>
  <c r="O151" i="153" s="1"/>
  <c r="N151" i="153" s="1"/>
  <c r="M151" i="153" s="1"/>
  <c r="L151" i="153" s="1"/>
  <c r="K151" i="153" s="1"/>
  <c r="J151" i="153" s="1"/>
  <c r="I151" i="153" s="1"/>
  <c r="H151" i="153" s="1"/>
  <c r="G151" i="153" s="1"/>
  <c r="F151" i="153" s="1"/>
  <c r="E151" i="153" s="1"/>
  <c r="D151" i="153" s="1"/>
  <c r="C151" i="153" s="1"/>
  <c r="B151" i="153" s="1"/>
  <c r="BH150" i="153"/>
  <c r="AK106" i="153"/>
  <c r="BC141" i="153"/>
  <c r="BB141" i="153" s="1"/>
  <c r="BC140" i="153"/>
  <c r="AJ103" i="153"/>
  <c r="AI103" i="153" s="1"/>
  <c r="AJ102" i="153"/>
  <c r="AU125" i="153"/>
  <c r="AU124" i="153"/>
  <c r="AZ135" i="153"/>
  <c r="AY135" i="153" s="1"/>
  <c r="AZ134" i="153"/>
  <c r="BF147" i="153"/>
  <c r="BF146" i="153"/>
  <c r="AW129" i="153"/>
  <c r="AV129" i="153" s="1"/>
  <c r="AW128" i="153"/>
  <c r="AP117" i="153"/>
  <c r="AO117" i="153" s="1"/>
  <c r="AP116" i="153"/>
  <c r="AN111" i="153"/>
  <c r="AM111" i="153" s="1"/>
  <c r="AL111" i="153" s="1"/>
  <c r="AN110" i="153"/>
  <c r="AF97" i="153"/>
  <c r="AI102" i="153" l="1"/>
  <c r="AH102" i="153" s="1"/>
  <c r="AI101" i="153"/>
  <c r="AY134" i="153"/>
  <c r="AX134" i="153" s="1"/>
  <c r="AY133" i="153"/>
  <c r="BB140" i="153"/>
  <c r="BA140" i="153" s="1"/>
  <c r="BB139" i="153"/>
  <c r="AE96" i="153"/>
  <c r="AJ105" i="153"/>
  <c r="AT124" i="153"/>
  <c r="AT123" i="153"/>
  <c r="AO116" i="153"/>
  <c r="AN116" i="153" s="1"/>
  <c r="AO115" i="153"/>
  <c r="AV128" i="153"/>
  <c r="AU128" i="153" s="1"/>
  <c r="AV127" i="153"/>
  <c r="AM110" i="153"/>
  <c r="AL110" i="153" s="1"/>
  <c r="AK110" i="153" s="1"/>
  <c r="AM109" i="153"/>
  <c r="BE146" i="153"/>
  <c r="BE145" i="153"/>
  <c r="BG150" i="153"/>
  <c r="BF150" i="153" s="1"/>
  <c r="BE150" i="153" s="1"/>
  <c r="BD150" i="153" s="1"/>
  <c r="BC150" i="153" s="1"/>
  <c r="BB150" i="153" s="1"/>
  <c r="BA150" i="153" s="1"/>
  <c r="AZ150" i="153" s="1"/>
  <c r="AY150" i="153" s="1"/>
  <c r="AX150" i="153" s="1"/>
  <c r="AW150" i="153" s="1"/>
  <c r="AV150" i="153" s="1"/>
  <c r="AU150" i="153" s="1"/>
  <c r="AT150" i="153" s="1"/>
  <c r="AS150" i="153" s="1"/>
  <c r="AR150" i="153" s="1"/>
  <c r="AQ150" i="153" s="1"/>
  <c r="AP150" i="153" s="1"/>
  <c r="AO150" i="153" s="1"/>
  <c r="AN150" i="153" s="1"/>
  <c r="AM150" i="153" s="1"/>
  <c r="AL150" i="153" s="1"/>
  <c r="AK150" i="153" s="1"/>
  <c r="AJ150" i="153" s="1"/>
  <c r="AI150" i="153" s="1"/>
  <c r="AH150" i="153" s="1"/>
  <c r="AG150" i="153" s="1"/>
  <c r="AF150" i="153" s="1"/>
  <c r="AE150" i="153" s="1"/>
  <c r="AD150" i="153" s="1"/>
  <c r="AC150" i="153" s="1"/>
  <c r="AB150" i="153" s="1"/>
  <c r="AA150" i="153" s="1"/>
  <c r="Z150" i="153" s="1"/>
  <c r="Y150" i="153" s="1"/>
  <c r="X150" i="153" s="1"/>
  <c r="W150" i="153" s="1"/>
  <c r="V150" i="153" s="1"/>
  <c r="U150" i="153" s="1"/>
  <c r="T150" i="153" s="1"/>
  <c r="S150" i="153" s="1"/>
  <c r="R150" i="153" s="1"/>
  <c r="Q150" i="153" s="1"/>
  <c r="P150" i="153" s="1"/>
  <c r="O150" i="153" s="1"/>
  <c r="N150" i="153" s="1"/>
  <c r="M150" i="153" s="1"/>
  <c r="L150" i="153" s="1"/>
  <c r="K150" i="153" s="1"/>
  <c r="J150" i="153" s="1"/>
  <c r="I150" i="153" s="1"/>
  <c r="H150" i="153" s="1"/>
  <c r="G150" i="153" s="1"/>
  <c r="F150" i="153" s="1"/>
  <c r="E150" i="153" s="1"/>
  <c r="D150" i="153" s="1"/>
  <c r="C150" i="153" s="1"/>
  <c r="B150" i="153" s="1"/>
  <c r="BG149" i="153"/>
  <c r="AX133" i="153" l="1"/>
  <c r="AW133" i="153" s="1"/>
  <c r="AX132" i="153"/>
  <c r="AD95" i="153"/>
  <c r="BD145" i="153"/>
  <c r="BD144" i="153"/>
  <c r="AN115" i="153"/>
  <c r="AM115" i="153" s="1"/>
  <c r="AN114" i="153"/>
  <c r="AH101" i="153"/>
  <c r="AG101" i="153" s="1"/>
  <c r="AH100" i="153"/>
  <c r="BA139" i="153"/>
  <c r="AZ139" i="153" s="1"/>
  <c r="BA138" i="153"/>
  <c r="AI104" i="153"/>
  <c r="BF149" i="153"/>
  <c r="BE149" i="153" s="1"/>
  <c r="BD149" i="153" s="1"/>
  <c r="BC149" i="153" s="1"/>
  <c r="BB149" i="153" s="1"/>
  <c r="BA149" i="153" s="1"/>
  <c r="AZ149" i="153" s="1"/>
  <c r="AY149" i="153" s="1"/>
  <c r="AX149" i="153" s="1"/>
  <c r="AW149" i="153" s="1"/>
  <c r="AV149" i="153" s="1"/>
  <c r="AU149" i="153" s="1"/>
  <c r="AT149" i="153" s="1"/>
  <c r="AS149" i="153" s="1"/>
  <c r="AR149" i="153" s="1"/>
  <c r="AQ149" i="153" s="1"/>
  <c r="AP149" i="153" s="1"/>
  <c r="AO149" i="153" s="1"/>
  <c r="AN149" i="153" s="1"/>
  <c r="AM149" i="153" s="1"/>
  <c r="AL149" i="153" s="1"/>
  <c r="AK149" i="153" s="1"/>
  <c r="AJ149" i="153" s="1"/>
  <c r="AI149" i="153" s="1"/>
  <c r="AH149" i="153" s="1"/>
  <c r="AG149" i="153" s="1"/>
  <c r="AF149" i="153" s="1"/>
  <c r="AE149" i="153" s="1"/>
  <c r="AD149" i="153" s="1"/>
  <c r="AC149" i="153" s="1"/>
  <c r="AB149" i="153" s="1"/>
  <c r="AA149" i="153" s="1"/>
  <c r="Z149" i="153" s="1"/>
  <c r="Y149" i="153" s="1"/>
  <c r="X149" i="153" s="1"/>
  <c r="W149" i="153" s="1"/>
  <c r="V149" i="153" s="1"/>
  <c r="U149" i="153" s="1"/>
  <c r="T149" i="153" s="1"/>
  <c r="S149" i="153" s="1"/>
  <c r="R149" i="153" s="1"/>
  <c r="Q149" i="153" s="1"/>
  <c r="P149" i="153" s="1"/>
  <c r="O149" i="153" s="1"/>
  <c r="N149" i="153" s="1"/>
  <c r="M149" i="153" s="1"/>
  <c r="L149" i="153" s="1"/>
  <c r="K149" i="153" s="1"/>
  <c r="J149" i="153" s="1"/>
  <c r="I149" i="153" s="1"/>
  <c r="H149" i="153" s="1"/>
  <c r="G149" i="153" s="1"/>
  <c r="F149" i="153" s="1"/>
  <c r="E149" i="153" s="1"/>
  <c r="D149" i="153" s="1"/>
  <c r="C149" i="153" s="1"/>
  <c r="B149" i="153" s="1"/>
  <c r="BF148" i="153"/>
  <c r="AU127" i="153"/>
  <c r="AT127" i="153" s="1"/>
  <c r="AU126" i="153"/>
  <c r="AL109" i="153"/>
  <c r="AK109" i="153" s="1"/>
  <c r="AJ109" i="153" s="1"/>
  <c r="AL108" i="153"/>
  <c r="AS123" i="153"/>
  <c r="AS122" i="153"/>
  <c r="AT126" i="153" l="1"/>
  <c r="AS126" i="153" s="1"/>
  <c r="AT125" i="153"/>
  <c r="AC94" i="153"/>
  <c r="AG100" i="153"/>
  <c r="AF100" i="153" s="1"/>
  <c r="AG99" i="153"/>
  <c r="AH103" i="153"/>
  <c r="AM114" i="153"/>
  <c r="AL114" i="153" s="1"/>
  <c r="AM113" i="153"/>
  <c r="BE148" i="153"/>
  <c r="BD148" i="153" s="1"/>
  <c r="BC148" i="153" s="1"/>
  <c r="BB148" i="153" s="1"/>
  <c r="BA148" i="153" s="1"/>
  <c r="AZ148" i="153" s="1"/>
  <c r="AY148" i="153" s="1"/>
  <c r="AX148" i="153" s="1"/>
  <c r="AW148" i="153" s="1"/>
  <c r="AV148" i="153" s="1"/>
  <c r="AU148" i="153" s="1"/>
  <c r="AT148" i="153" s="1"/>
  <c r="AS148" i="153" s="1"/>
  <c r="AR148" i="153" s="1"/>
  <c r="AQ148" i="153" s="1"/>
  <c r="AP148" i="153" s="1"/>
  <c r="AO148" i="153" s="1"/>
  <c r="AN148" i="153" s="1"/>
  <c r="AM148" i="153" s="1"/>
  <c r="AL148" i="153" s="1"/>
  <c r="AK148" i="153" s="1"/>
  <c r="AJ148" i="153" s="1"/>
  <c r="AI148" i="153" s="1"/>
  <c r="AH148" i="153" s="1"/>
  <c r="AG148" i="153" s="1"/>
  <c r="AF148" i="153" s="1"/>
  <c r="AE148" i="153" s="1"/>
  <c r="AD148" i="153" s="1"/>
  <c r="AC148" i="153" s="1"/>
  <c r="AB148" i="153" s="1"/>
  <c r="AA148" i="153" s="1"/>
  <c r="Z148" i="153" s="1"/>
  <c r="Y148" i="153" s="1"/>
  <c r="X148" i="153" s="1"/>
  <c r="W148" i="153" s="1"/>
  <c r="V148" i="153" s="1"/>
  <c r="U148" i="153" s="1"/>
  <c r="T148" i="153" s="1"/>
  <c r="S148" i="153" s="1"/>
  <c r="R148" i="153" s="1"/>
  <c r="Q148" i="153" s="1"/>
  <c r="P148" i="153" s="1"/>
  <c r="O148" i="153" s="1"/>
  <c r="N148" i="153" s="1"/>
  <c r="M148" i="153" s="1"/>
  <c r="L148" i="153" s="1"/>
  <c r="K148" i="153" s="1"/>
  <c r="J148" i="153" s="1"/>
  <c r="I148" i="153" s="1"/>
  <c r="H148" i="153" s="1"/>
  <c r="G148" i="153" s="1"/>
  <c r="F148" i="153" s="1"/>
  <c r="E148" i="153" s="1"/>
  <c r="D148" i="153" s="1"/>
  <c r="C148" i="153" s="1"/>
  <c r="B148" i="153" s="1"/>
  <c r="BE147" i="153"/>
  <c r="AR122" i="153"/>
  <c r="AR121" i="153"/>
  <c r="AW132" i="153"/>
  <c r="AV132" i="153" s="1"/>
  <c r="AW131" i="153"/>
  <c r="AK108" i="153"/>
  <c r="AJ108" i="153" s="1"/>
  <c r="AI108" i="153" s="1"/>
  <c r="AK107" i="153"/>
  <c r="AZ138" i="153"/>
  <c r="AY138" i="153" s="1"/>
  <c r="AZ137" i="153"/>
  <c r="BC144" i="153"/>
  <c r="BC143" i="153"/>
  <c r="AB93" i="153" l="1"/>
  <c r="AJ107" i="153"/>
  <c r="AI107" i="153" s="1"/>
  <c r="AH107" i="153" s="1"/>
  <c r="AJ106" i="153"/>
  <c r="AF99" i="153"/>
  <c r="AE99" i="153" s="1"/>
  <c r="AF98" i="153"/>
  <c r="AY137" i="153"/>
  <c r="AX137" i="153" s="1"/>
  <c r="AY136" i="153"/>
  <c r="AL113" i="153"/>
  <c r="AK113" i="153" s="1"/>
  <c r="AL112" i="153"/>
  <c r="AS125" i="153"/>
  <c r="AR125" i="153" s="1"/>
  <c r="AS124" i="153"/>
  <c r="AV131" i="153"/>
  <c r="AU131" i="153" s="1"/>
  <c r="AV130" i="153"/>
  <c r="BB143" i="153"/>
  <c r="BB142" i="153"/>
  <c r="AQ121" i="153"/>
  <c r="AQ120" i="153"/>
  <c r="BD147" i="153"/>
  <c r="BC147" i="153" s="1"/>
  <c r="BB147" i="153" s="1"/>
  <c r="BA147" i="153" s="1"/>
  <c r="AZ147" i="153" s="1"/>
  <c r="AY147" i="153" s="1"/>
  <c r="AX147" i="153" s="1"/>
  <c r="AW147" i="153" s="1"/>
  <c r="AV147" i="153" s="1"/>
  <c r="AU147" i="153" s="1"/>
  <c r="AT147" i="153" s="1"/>
  <c r="AS147" i="153" s="1"/>
  <c r="AR147" i="153" s="1"/>
  <c r="AQ147" i="153" s="1"/>
  <c r="AP147" i="153" s="1"/>
  <c r="AO147" i="153" s="1"/>
  <c r="AN147" i="153" s="1"/>
  <c r="AM147" i="153" s="1"/>
  <c r="AL147" i="153" s="1"/>
  <c r="AK147" i="153" s="1"/>
  <c r="AJ147" i="153" s="1"/>
  <c r="AI147" i="153" s="1"/>
  <c r="AH147" i="153" s="1"/>
  <c r="AG147" i="153" s="1"/>
  <c r="AF147" i="153" s="1"/>
  <c r="AE147" i="153" s="1"/>
  <c r="AD147" i="153" s="1"/>
  <c r="AC147" i="153" s="1"/>
  <c r="AB147" i="153" s="1"/>
  <c r="AA147" i="153" s="1"/>
  <c r="Z147" i="153" s="1"/>
  <c r="Y147" i="153" s="1"/>
  <c r="X147" i="153" s="1"/>
  <c r="W147" i="153" s="1"/>
  <c r="V147" i="153" s="1"/>
  <c r="U147" i="153" s="1"/>
  <c r="T147" i="153" s="1"/>
  <c r="S147" i="153" s="1"/>
  <c r="R147" i="153" s="1"/>
  <c r="Q147" i="153" s="1"/>
  <c r="P147" i="153" s="1"/>
  <c r="O147" i="153" s="1"/>
  <c r="N147" i="153" s="1"/>
  <c r="M147" i="153" s="1"/>
  <c r="L147" i="153" s="1"/>
  <c r="K147" i="153" s="1"/>
  <c r="J147" i="153" s="1"/>
  <c r="I147" i="153" s="1"/>
  <c r="H147" i="153" s="1"/>
  <c r="G147" i="153" s="1"/>
  <c r="F147" i="153" s="1"/>
  <c r="E147" i="153" s="1"/>
  <c r="D147" i="153" s="1"/>
  <c r="C147" i="153" s="1"/>
  <c r="B147" i="153" s="1"/>
  <c r="BD146" i="153"/>
  <c r="AG102" i="153"/>
  <c r="AE98" i="153" l="1"/>
  <c r="AD98" i="153" s="1"/>
  <c r="AE97" i="153"/>
  <c r="BA142" i="153"/>
  <c r="BA141" i="153"/>
  <c r="AI106" i="153"/>
  <c r="AH106" i="153" s="1"/>
  <c r="AG106" i="153" s="1"/>
  <c r="AI105" i="153"/>
  <c r="AX136" i="153"/>
  <c r="AW136" i="153" s="1"/>
  <c r="AX135" i="153"/>
  <c r="AR124" i="153"/>
  <c r="AQ124" i="153" s="1"/>
  <c r="AR123" i="153"/>
  <c r="AF101" i="153"/>
  <c r="AK112" i="153"/>
  <c r="AJ112" i="153" s="1"/>
  <c r="AK111" i="153"/>
  <c r="AU130" i="153"/>
  <c r="AT130" i="153" s="1"/>
  <c r="AU129" i="153"/>
  <c r="BC146" i="153"/>
  <c r="BB146" i="153" s="1"/>
  <c r="BA146" i="153" s="1"/>
  <c r="AZ146" i="153" s="1"/>
  <c r="AY146" i="153" s="1"/>
  <c r="AX146" i="153" s="1"/>
  <c r="AW146" i="153" s="1"/>
  <c r="AV146" i="153" s="1"/>
  <c r="AU146" i="153" s="1"/>
  <c r="AT146" i="153" s="1"/>
  <c r="AS146" i="153" s="1"/>
  <c r="AR146" i="153" s="1"/>
  <c r="AQ146" i="153" s="1"/>
  <c r="AP146" i="153" s="1"/>
  <c r="AO146" i="153" s="1"/>
  <c r="AN146" i="153" s="1"/>
  <c r="AM146" i="153" s="1"/>
  <c r="AL146" i="153" s="1"/>
  <c r="AK146" i="153" s="1"/>
  <c r="AJ146" i="153" s="1"/>
  <c r="AI146" i="153" s="1"/>
  <c r="AH146" i="153" s="1"/>
  <c r="AG146" i="153" s="1"/>
  <c r="AF146" i="153" s="1"/>
  <c r="AE146" i="153" s="1"/>
  <c r="AD146" i="153" s="1"/>
  <c r="AC146" i="153" s="1"/>
  <c r="AB146" i="153" s="1"/>
  <c r="AA146" i="153" s="1"/>
  <c r="Z146" i="153" s="1"/>
  <c r="Y146" i="153" s="1"/>
  <c r="X146" i="153" s="1"/>
  <c r="W146" i="153" s="1"/>
  <c r="V146" i="153" s="1"/>
  <c r="U146" i="153" s="1"/>
  <c r="T146" i="153" s="1"/>
  <c r="S146" i="153" s="1"/>
  <c r="R146" i="153" s="1"/>
  <c r="Q146" i="153" s="1"/>
  <c r="P146" i="153" s="1"/>
  <c r="O146" i="153" s="1"/>
  <c r="N146" i="153" s="1"/>
  <c r="M146" i="153" s="1"/>
  <c r="L146" i="153" s="1"/>
  <c r="K146" i="153" s="1"/>
  <c r="J146" i="153" s="1"/>
  <c r="I146" i="153" s="1"/>
  <c r="H146" i="153" s="1"/>
  <c r="G146" i="153" s="1"/>
  <c r="F146" i="153" s="1"/>
  <c r="E146" i="153" s="1"/>
  <c r="D146" i="153" s="1"/>
  <c r="C146" i="153" s="1"/>
  <c r="B146" i="153" s="1"/>
  <c r="BC145" i="153"/>
  <c r="AP120" i="153"/>
  <c r="AP119" i="153"/>
  <c r="AT129" i="153" l="1"/>
  <c r="AS129" i="153" s="1"/>
  <c r="AT128" i="153"/>
  <c r="AH105" i="153"/>
  <c r="AG105" i="153" s="1"/>
  <c r="AF105" i="153" s="1"/>
  <c r="AH104" i="153"/>
  <c r="AZ141" i="153"/>
  <c r="AZ140" i="153"/>
  <c r="AO119" i="153"/>
  <c r="AO118" i="153"/>
  <c r="AW135" i="153"/>
  <c r="AV135" i="153" s="1"/>
  <c r="AW134" i="153"/>
  <c r="AE100" i="153"/>
  <c r="AD97" i="153"/>
  <c r="AC97" i="153" s="1"/>
  <c r="AD96" i="153"/>
  <c r="AQ123" i="153"/>
  <c r="AP123" i="153" s="1"/>
  <c r="AQ122" i="153"/>
  <c r="AJ111" i="153"/>
  <c r="AI111" i="153" s="1"/>
  <c r="AJ110" i="153"/>
  <c r="BB145" i="153"/>
  <c r="BA145" i="153" s="1"/>
  <c r="AZ145" i="153" s="1"/>
  <c r="AY145" i="153" s="1"/>
  <c r="AX145" i="153" s="1"/>
  <c r="AW145" i="153" s="1"/>
  <c r="AV145" i="153" s="1"/>
  <c r="AU145" i="153" s="1"/>
  <c r="AT145" i="153" s="1"/>
  <c r="AS145" i="153" s="1"/>
  <c r="AR145" i="153" s="1"/>
  <c r="AQ145" i="153" s="1"/>
  <c r="AP145" i="153" s="1"/>
  <c r="AO145" i="153" s="1"/>
  <c r="AN145" i="153" s="1"/>
  <c r="AM145" i="153" s="1"/>
  <c r="AL145" i="153" s="1"/>
  <c r="AK145" i="153" s="1"/>
  <c r="AJ145" i="153" s="1"/>
  <c r="AI145" i="153" s="1"/>
  <c r="AH145" i="153" s="1"/>
  <c r="AG145" i="153" s="1"/>
  <c r="AF145" i="153" s="1"/>
  <c r="AE145" i="153" s="1"/>
  <c r="AD145" i="153" s="1"/>
  <c r="AC145" i="153" s="1"/>
  <c r="AB145" i="153" s="1"/>
  <c r="AA145" i="153" s="1"/>
  <c r="Z145" i="153" s="1"/>
  <c r="Y145" i="153" s="1"/>
  <c r="X145" i="153" s="1"/>
  <c r="W145" i="153" s="1"/>
  <c r="V145" i="153" s="1"/>
  <c r="U145" i="153" s="1"/>
  <c r="T145" i="153" s="1"/>
  <c r="S145" i="153" s="1"/>
  <c r="R145" i="153" s="1"/>
  <c r="Q145" i="153" s="1"/>
  <c r="P145" i="153" s="1"/>
  <c r="O145" i="153" s="1"/>
  <c r="N145" i="153" s="1"/>
  <c r="M145" i="153" s="1"/>
  <c r="L145" i="153" s="1"/>
  <c r="K145" i="153" s="1"/>
  <c r="J145" i="153" s="1"/>
  <c r="I145" i="153" s="1"/>
  <c r="H145" i="153" s="1"/>
  <c r="G145" i="153" s="1"/>
  <c r="F145" i="153" s="1"/>
  <c r="E145" i="153" s="1"/>
  <c r="D145" i="153" s="1"/>
  <c r="C145" i="153" s="1"/>
  <c r="B145" i="153" s="1"/>
  <c r="BB144" i="153"/>
  <c r="AY140" i="153" l="1"/>
  <c r="AY139" i="153"/>
  <c r="AI110" i="153"/>
  <c r="AH110" i="153" s="1"/>
  <c r="AI109" i="153"/>
  <c r="AD99" i="153"/>
  <c r="AG104" i="153"/>
  <c r="AF104" i="153" s="1"/>
  <c r="AE104" i="153" s="1"/>
  <c r="AG103" i="153"/>
  <c r="BA144" i="153"/>
  <c r="AZ144" i="153" s="1"/>
  <c r="AY144" i="153" s="1"/>
  <c r="AX144" i="153" s="1"/>
  <c r="AW144" i="153" s="1"/>
  <c r="AV144" i="153" s="1"/>
  <c r="AU144" i="153" s="1"/>
  <c r="AT144" i="153" s="1"/>
  <c r="AS144" i="153" s="1"/>
  <c r="AR144" i="153" s="1"/>
  <c r="AQ144" i="153" s="1"/>
  <c r="AP144" i="153" s="1"/>
  <c r="AO144" i="153" s="1"/>
  <c r="AN144" i="153" s="1"/>
  <c r="AM144" i="153" s="1"/>
  <c r="AL144" i="153" s="1"/>
  <c r="AK144" i="153" s="1"/>
  <c r="AJ144" i="153" s="1"/>
  <c r="AI144" i="153" s="1"/>
  <c r="AH144" i="153" s="1"/>
  <c r="AG144" i="153" s="1"/>
  <c r="AF144" i="153" s="1"/>
  <c r="AE144" i="153" s="1"/>
  <c r="AD144" i="153" s="1"/>
  <c r="AC144" i="153" s="1"/>
  <c r="AB144" i="153" s="1"/>
  <c r="AA144" i="153" s="1"/>
  <c r="Z144" i="153" s="1"/>
  <c r="Y144" i="153" s="1"/>
  <c r="X144" i="153" s="1"/>
  <c r="W144" i="153" s="1"/>
  <c r="V144" i="153" s="1"/>
  <c r="U144" i="153" s="1"/>
  <c r="T144" i="153" s="1"/>
  <c r="S144" i="153" s="1"/>
  <c r="R144" i="153" s="1"/>
  <c r="Q144" i="153" s="1"/>
  <c r="P144" i="153" s="1"/>
  <c r="O144" i="153" s="1"/>
  <c r="N144" i="153" s="1"/>
  <c r="M144" i="153" s="1"/>
  <c r="L144" i="153" s="1"/>
  <c r="K144" i="153" s="1"/>
  <c r="J144" i="153" s="1"/>
  <c r="I144" i="153" s="1"/>
  <c r="H144" i="153" s="1"/>
  <c r="G144" i="153" s="1"/>
  <c r="F144" i="153" s="1"/>
  <c r="E144" i="153" s="1"/>
  <c r="D144" i="153" s="1"/>
  <c r="C144" i="153" s="1"/>
  <c r="B144" i="153" s="1"/>
  <c r="BA143" i="153"/>
  <c r="AP122" i="153"/>
  <c r="AO122" i="153" s="1"/>
  <c r="AP121" i="153"/>
  <c r="AN118" i="153"/>
  <c r="AN117" i="153"/>
  <c r="AS128" i="153"/>
  <c r="AR128" i="153" s="1"/>
  <c r="AS127" i="153"/>
  <c r="AV134" i="153"/>
  <c r="AU134" i="153" s="1"/>
  <c r="AV133" i="153"/>
  <c r="AC96" i="153"/>
  <c r="AB96" i="153" s="1"/>
  <c r="AC95" i="153"/>
  <c r="AU133" i="153" l="1"/>
  <c r="AT133" i="153" s="1"/>
  <c r="AU132" i="153"/>
  <c r="AF103" i="153"/>
  <c r="AE103" i="153" s="1"/>
  <c r="AD103" i="153" s="1"/>
  <c r="AF102" i="153"/>
  <c r="AM117" i="153"/>
  <c r="AM116" i="153"/>
  <c r="AO121" i="153"/>
  <c r="AN121" i="153" s="1"/>
  <c r="AO120" i="153"/>
  <c r="AR127" i="153"/>
  <c r="AQ127" i="153" s="1"/>
  <c r="AR126" i="153"/>
  <c r="AC98" i="153"/>
  <c r="AH109" i="153"/>
  <c r="AG109" i="153" s="1"/>
  <c r="AH108" i="153"/>
  <c r="AB95" i="153"/>
  <c r="AA95" i="153" s="1"/>
  <c r="AB94" i="153"/>
  <c r="AZ143" i="153"/>
  <c r="AY143" i="153" s="1"/>
  <c r="AX143" i="153" s="1"/>
  <c r="AW143" i="153" s="1"/>
  <c r="AV143" i="153" s="1"/>
  <c r="AU143" i="153" s="1"/>
  <c r="AT143" i="153" s="1"/>
  <c r="AS143" i="153" s="1"/>
  <c r="AR143" i="153" s="1"/>
  <c r="AQ143" i="153" s="1"/>
  <c r="AP143" i="153" s="1"/>
  <c r="AO143" i="153" s="1"/>
  <c r="AN143" i="153" s="1"/>
  <c r="AM143" i="153" s="1"/>
  <c r="AL143" i="153" s="1"/>
  <c r="AK143" i="153" s="1"/>
  <c r="AJ143" i="153" s="1"/>
  <c r="AI143" i="153" s="1"/>
  <c r="AH143" i="153" s="1"/>
  <c r="AG143" i="153" s="1"/>
  <c r="AF143" i="153" s="1"/>
  <c r="AE143" i="153" s="1"/>
  <c r="AD143" i="153" s="1"/>
  <c r="AC143" i="153" s="1"/>
  <c r="AB143" i="153" s="1"/>
  <c r="AA143" i="153" s="1"/>
  <c r="Z143" i="153" s="1"/>
  <c r="Y143" i="153" s="1"/>
  <c r="X143" i="153" s="1"/>
  <c r="W143" i="153" s="1"/>
  <c r="V143" i="153" s="1"/>
  <c r="U143" i="153" s="1"/>
  <c r="T143" i="153" s="1"/>
  <c r="S143" i="153" s="1"/>
  <c r="R143" i="153" s="1"/>
  <c r="Q143" i="153" s="1"/>
  <c r="P143" i="153" s="1"/>
  <c r="O143" i="153" s="1"/>
  <c r="N143" i="153" s="1"/>
  <c r="M143" i="153" s="1"/>
  <c r="L143" i="153" s="1"/>
  <c r="K143" i="153" s="1"/>
  <c r="J143" i="153" s="1"/>
  <c r="I143" i="153" s="1"/>
  <c r="H143" i="153" s="1"/>
  <c r="G143" i="153" s="1"/>
  <c r="F143" i="153" s="1"/>
  <c r="E143" i="153" s="1"/>
  <c r="D143" i="153" s="1"/>
  <c r="C143" i="153" s="1"/>
  <c r="B143" i="153" s="1"/>
  <c r="AZ142" i="153"/>
  <c r="AX139" i="153"/>
  <c r="AX138" i="153"/>
  <c r="AQ126" i="153" l="1"/>
  <c r="AP126" i="153" s="1"/>
  <c r="AQ125" i="153"/>
  <c r="AA94" i="153"/>
  <c r="Z94" i="153" s="1"/>
  <c r="AA93" i="153"/>
  <c r="Z93" i="153" s="1"/>
  <c r="Y93" i="153" s="1"/>
  <c r="AW138" i="153"/>
  <c r="AW137" i="153"/>
  <c r="AB97" i="153"/>
  <c r="AN120" i="153"/>
  <c r="AM120" i="153" s="1"/>
  <c r="AN119" i="153"/>
  <c r="AT132" i="153"/>
  <c r="AS132" i="153" s="1"/>
  <c r="AT131" i="153"/>
  <c r="AL116" i="153"/>
  <c r="AL115" i="153"/>
  <c r="AE102" i="153"/>
  <c r="AD102" i="153" s="1"/>
  <c r="AC102" i="153" s="1"/>
  <c r="AE101" i="153"/>
  <c r="AG108" i="153"/>
  <c r="AF108" i="153" s="1"/>
  <c r="AG107" i="153"/>
  <c r="AY142" i="153"/>
  <c r="AX142" i="153" s="1"/>
  <c r="AW142" i="153" s="1"/>
  <c r="AV142" i="153" s="1"/>
  <c r="AU142" i="153" s="1"/>
  <c r="AT142" i="153" s="1"/>
  <c r="AS142" i="153" s="1"/>
  <c r="AR142" i="153" s="1"/>
  <c r="AQ142" i="153" s="1"/>
  <c r="AP142" i="153" s="1"/>
  <c r="AO142" i="153" s="1"/>
  <c r="AN142" i="153" s="1"/>
  <c r="AM142" i="153" s="1"/>
  <c r="AL142" i="153" s="1"/>
  <c r="AK142" i="153" s="1"/>
  <c r="AJ142" i="153" s="1"/>
  <c r="AI142" i="153" s="1"/>
  <c r="AH142" i="153" s="1"/>
  <c r="AG142" i="153" s="1"/>
  <c r="AF142" i="153" s="1"/>
  <c r="AE142" i="153" s="1"/>
  <c r="AD142" i="153" s="1"/>
  <c r="AC142" i="153" s="1"/>
  <c r="AB142" i="153" s="1"/>
  <c r="AA142" i="153" s="1"/>
  <c r="Z142" i="153" s="1"/>
  <c r="Y142" i="153" s="1"/>
  <c r="X142" i="153" s="1"/>
  <c r="W142" i="153" s="1"/>
  <c r="V142" i="153" s="1"/>
  <c r="U142" i="153" s="1"/>
  <c r="T142" i="153" s="1"/>
  <c r="S142" i="153" s="1"/>
  <c r="R142" i="153" s="1"/>
  <c r="Q142" i="153" s="1"/>
  <c r="P142" i="153" s="1"/>
  <c r="O142" i="153" s="1"/>
  <c r="N142" i="153" s="1"/>
  <c r="M142" i="153" s="1"/>
  <c r="L142" i="153" s="1"/>
  <c r="K142" i="153" s="1"/>
  <c r="J142" i="153" s="1"/>
  <c r="I142" i="153" s="1"/>
  <c r="H142" i="153" s="1"/>
  <c r="G142" i="153" s="1"/>
  <c r="F142" i="153" s="1"/>
  <c r="E142" i="153" s="1"/>
  <c r="D142" i="153" s="1"/>
  <c r="C142" i="153" s="1"/>
  <c r="B142" i="153" s="1"/>
  <c r="AY141" i="153"/>
  <c r="AS131" i="153" l="1"/>
  <c r="AR131" i="153" s="1"/>
  <c r="AS130" i="153"/>
  <c r="AM119" i="153"/>
  <c r="AL119" i="153" s="1"/>
  <c r="AM118" i="153"/>
  <c r="AD101" i="153"/>
  <c r="AC101" i="153" s="1"/>
  <c r="AB101" i="153" s="1"/>
  <c r="AD100" i="153"/>
  <c r="AA96" i="153"/>
  <c r="AP125" i="153"/>
  <c r="AO125" i="153" s="1"/>
  <c r="AP124" i="153"/>
  <c r="AF107" i="153"/>
  <c r="AE107" i="153" s="1"/>
  <c r="AF106" i="153"/>
  <c r="AX141" i="153"/>
  <c r="AW141" i="153" s="1"/>
  <c r="AV141" i="153" s="1"/>
  <c r="AU141" i="153" s="1"/>
  <c r="AT141" i="153" s="1"/>
  <c r="AS141" i="153" s="1"/>
  <c r="AR141" i="153" s="1"/>
  <c r="AQ141" i="153" s="1"/>
  <c r="AP141" i="153" s="1"/>
  <c r="AO141" i="153" s="1"/>
  <c r="AN141" i="153" s="1"/>
  <c r="AM141" i="153" s="1"/>
  <c r="AL141" i="153" s="1"/>
  <c r="AK141" i="153" s="1"/>
  <c r="AJ141" i="153" s="1"/>
  <c r="AI141" i="153" s="1"/>
  <c r="AH141" i="153" s="1"/>
  <c r="AG141" i="153" s="1"/>
  <c r="AF141" i="153" s="1"/>
  <c r="AE141" i="153" s="1"/>
  <c r="AD141" i="153" s="1"/>
  <c r="AC141" i="153" s="1"/>
  <c r="AB141" i="153" s="1"/>
  <c r="AA141" i="153" s="1"/>
  <c r="Z141" i="153" s="1"/>
  <c r="Y141" i="153" s="1"/>
  <c r="X141" i="153" s="1"/>
  <c r="W141" i="153" s="1"/>
  <c r="V141" i="153" s="1"/>
  <c r="U141" i="153" s="1"/>
  <c r="T141" i="153" s="1"/>
  <c r="S141" i="153" s="1"/>
  <c r="R141" i="153" s="1"/>
  <c r="Q141" i="153" s="1"/>
  <c r="P141" i="153" s="1"/>
  <c r="O141" i="153" s="1"/>
  <c r="N141" i="153" s="1"/>
  <c r="M141" i="153" s="1"/>
  <c r="L141" i="153" s="1"/>
  <c r="K141" i="153" s="1"/>
  <c r="J141" i="153" s="1"/>
  <c r="I141" i="153" s="1"/>
  <c r="H141" i="153" s="1"/>
  <c r="G141" i="153" s="1"/>
  <c r="F141" i="153" s="1"/>
  <c r="E141" i="153" s="1"/>
  <c r="D141" i="153" s="1"/>
  <c r="C141" i="153" s="1"/>
  <c r="B141" i="153" s="1"/>
  <c r="AX140" i="153"/>
  <c r="AK115" i="153"/>
  <c r="AK114" i="153"/>
  <c r="AV137" i="153"/>
  <c r="AV136" i="153"/>
  <c r="AE106" i="153" l="1"/>
  <c r="AD106" i="153" s="1"/>
  <c r="AE105" i="153"/>
  <c r="AC100" i="153"/>
  <c r="AB100" i="153" s="1"/>
  <c r="AA100" i="153" s="1"/>
  <c r="AC99" i="153"/>
  <c r="AJ114" i="153"/>
  <c r="AJ113" i="153"/>
  <c r="AL118" i="153"/>
  <c r="AK118" i="153" s="1"/>
  <c r="AL117" i="153"/>
  <c r="Z95" i="153"/>
  <c r="AR130" i="153"/>
  <c r="AQ130" i="153" s="1"/>
  <c r="AR129" i="153"/>
  <c r="AW140" i="153"/>
  <c r="AV140" i="153" s="1"/>
  <c r="AU140" i="153" s="1"/>
  <c r="AT140" i="153" s="1"/>
  <c r="AS140" i="153" s="1"/>
  <c r="AR140" i="153" s="1"/>
  <c r="AQ140" i="153" s="1"/>
  <c r="AP140" i="153" s="1"/>
  <c r="AO140" i="153" s="1"/>
  <c r="AN140" i="153" s="1"/>
  <c r="AM140" i="153" s="1"/>
  <c r="AL140" i="153" s="1"/>
  <c r="AK140" i="153" s="1"/>
  <c r="AJ140" i="153" s="1"/>
  <c r="AI140" i="153" s="1"/>
  <c r="AH140" i="153" s="1"/>
  <c r="AG140" i="153" s="1"/>
  <c r="AF140" i="153" s="1"/>
  <c r="AE140" i="153" s="1"/>
  <c r="AD140" i="153" s="1"/>
  <c r="AC140" i="153" s="1"/>
  <c r="AB140" i="153" s="1"/>
  <c r="AA140" i="153" s="1"/>
  <c r="Z140" i="153" s="1"/>
  <c r="Y140" i="153" s="1"/>
  <c r="X140" i="153" s="1"/>
  <c r="W140" i="153" s="1"/>
  <c r="V140" i="153" s="1"/>
  <c r="U140" i="153" s="1"/>
  <c r="T140" i="153" s="1"/>
  <c r="S140" i="153" s="1"/>
  <c r="R140" i="153" s="1"/>
  <c r="Q140" i="153" s="1"/>
  <c r="P140" i="153" s="1"/>
  <c r="O140" i="153" s="1"/>
  <c r="N140" i="153" s="1"/>
  <c r="M140" i="153" s="1"/>
  <c r="L140" i="153" s="1"/>
  <c r="K140" i="153" s="1"/>
  <c r="J140" i="153" s="1"/>
  <c r="I140" i="153" s="1"/>
  <c r="H140" i="153" s="1"/>
  <c r="G140" i="153" s="1"/>
  <c r="F140" i="153" s="1"/>
  <c r="E140" i="153" s="1"/>
  <c r="D140" i="153" s="1"/>
  <c r="C140" i="153" s="1"/>
  <c r="B140" i="153" s="1"/>
  <c r="AW139" i="153"/>
  <c r="AO124" i="153"/>
  <c r="AN124" i="153" s="1"/>
  <c r="AO123" i="153"/>
  <c r="AU136" i="153"/>
  <c r="AU135" i="153"/>
  <c r="AQ129" i="153" l="1"/>
  <c r="AP129" i="153" s="1"/>
  <c r="AQ128" i="153"/>
  <c r="AN123" i="153"/>
  <c r="AM123" i="153" s="1"/>
  <c r="AN122" i="153"/>
  <c r="AI113" i="153"/>
  <c r="AI112" i="153"/>
  <c r="Y94" i="153"/>
  <c r="AV139" i="153"/>
  <c r="AU139" i="153" s="1"/>
  <c r="AT139" i="153" s="1"/>
  <c r="AS139" i="153" s="1"/>
  <c r="AR139" i="153" s="1"/>
  <c r="AQ139" i="153" s="1"/>
  <c r="AP139" i="153" s="1"/>
  <c r="AO139" i="153" s="1"/>
  <c r="AN139" i="153" s="1"/>
  <c r="AM139" i="153" s="1"/>
  <c r="AL139" i="153" s="1"/>
  <c r="AK139" i="153" s="1"/>
  <c r="AJ139" i="153" s="1"/>
  <c r="AI139" i="153" s="1"/>
  <c r="AH139" i="153" s="1"/>
  <c r="AG139" i="153" s="1"/>
  <c r="AF139" i="153" s="1"/>
  <c r="AE139" i="153" s="1"/>
  <c r="AD139" i="153" s="1"/>
  <c r="AC139" i="153" s="1"/>
  <c r="AB139" i="153" s="1"/>
  <c r="AA139" i="153" s="1"/>
  <c r="Z139" i="153" s="1"/>
  <c r="Y139" i="153" s="1"/>
  <c r="X139" i="153" s="1"/>
  <c r="W139" i="153" s="1"/>
  <c r="V139" i="153" s="1"/>
  <c r="U139" i="153" s="1"/>
  <c r="T139" i="153" s="1"/>
  <c r="S139" i="153" s="1"/>
  <c r="R139" i="153" s="1"/>
  <c r="Q139" i="153" s="1"/>
  <c r="P139" i="153" s="1"/>
  <c r="O139" i="153" s="1"/>
  <c r="N139" i="153" s="1"/>
  <c r="M139" i="153" s="1"/>
  <c r="L139" i="153" s="1"/>
  <c r="K139" i="153" s="1"/>
  <c r="J139" i="153" s="1"/>
  <c r="I139" i="153" s="1"/>
  <c r="H139" i="153" s="1"/>
  <c r="G139" i="153" s="1"/>
  <c r="F139" i="153" s="1"/>
  <c r="E139" i="153" s="1"/>
  <c r="D139" i="153" s="1"/>
  <c r="C139" i="153" s="1"/>
  <c r="B139" i="153" s="1"/>
  <c r="AV138" i="153"/>
  <c r="AB99" i="153"/>
  <c r="AA99" i="153" s="1"/>
  <c r="Z99" i="153" s="1"/>
  <c r="AB98" i="153"/>
  <c r="AD105" i="153"/>
  <c r="AC105" i="153" s="1"/>
  <c r="AD104" i="153"/>
  <c r="AT135" i="153"/>
  <c r="AT134" i="153"/>
  <c r="AK117" i="153"/>
  <c r="AJ117" i="153" s="1"/>
  <c r="AK116" i="153"/>
  <c r="AA98" i="153" l="1"/>
  <c r="Z98" i="153" s="1"/>
  <c r="Y98" i="153" s="1"/>
  <c r="AA97" i="153"/>
  <c r="AJ116" i="153"/>
  <c r="AI116" i="153" s="1"/>
  <c r="AJ115" i="153"/>
  <c r="AH112" i="153"/>
  <c r="AH111" i="153"/>
  <c r="AU138" i="153"/>
  <c r="AT138" i="153" s="1"/>
  <c r="AS138" i="153" s="1"/>
  <c r="AR138" i="153" s="1"/>
  <c r="AQ138" i="153" s="1"/>
  <c r="AP138" i="153" s="1"/>
  <c r="AO138" i="153" s="1"/>
  <c r="AN138" i="153" s="1"/>
  <c r="AM138" i="153" s="1"/>
  <c r="AL138" i="153" s="1"/>
  <c r="AK138" i="153" s="1"/>
  <c r="AJ138" i="153" s="1"/>
  <c r="AI138" i="153" s="1"/>
  <c r="AH138" i="153" s="1"/>
  <c r="AG138" i="153" s="1"/>
  <c r="AF138" i="153" s="1"/>
  <c r="AE138" i="153" s="1"/>
  <c r="AD138" i="153" s="1"/>
  <c r="AC138" i="153" s="1"/>
  <c r="AB138" i="153" s="1"/>
  <c r="AA138" i="153" s="1"/>
  <c r="Z138" i="153" s="1"/>
  <c r="Y138" i="153" s="1"/>
  <c r="X138" i="153" s="1"/>
  <c r="W138" i="153" s="1"/>
  <c r="V138" i="153" s="1"/>
  <c r="U138" i="153" s="1"/>
  <c r="T138" i="153" s="1"/>
  <c r="S138" i="153" s="1"/>
  <c r="R138" i="153" s="1"/>
  <c r="Q138" i="153" s="1"/>
  <c r="P138" i="153" s="1"/>
  <c r="O138" i="153" s="1"/>
  <c r="N138" i="153" s="1"/>
  <c r="M138" i="153" s="1"/>
  <c r="L138" i="153" s="1"/>
  <c r="K138" i="153" s="1"/>
  <c r="J138" i="153" s="1"/>
  <c r="I138" i="153" s="1"/>
  <c r="H138" i="153" s="1"/>
  <c r="G138" i="153" s="1"/>
  <c r="F138" i="153" s="1"/>
  <c r="E138" i="153" s="1"/>
  <c r="D138" i="153" s="1"/>
  <c r="C138" i="153" s="1"/>
  <c r="B138" i="153" s="1"/>
  <c r="AU137" i="153"/>
  <c r="AS134" i="153"/>
  <c r="AS133" i="153"/>
  <c r="X93" i="153"/>
  <c r="AP128" i="153"/>
  <c r="AO128" i="153" s="1"/>
  <c r="AP127" i="153"/>
  <c r="AC104" i="153"/>
  <c r="AB104" i="153" s="1"/>
  <c r="AC103" i="153"/>
  <c r="AM122" i="153"/>
  <c r="AL122" i="153" s="1"/>
  <c r="AM121" i="153"/>
  <c r="AG111" i="153" l="1"/>
  <c r="AG110" i="153"/>
  <c r="AR133" i="153"/>
  <c r="AR132" i="153"/>
  <c r="AB103" i="153"/>
  <c r="AA103" i="153" s="1"/>
  <c r="AB102" i="153"/>
  <c r="AT137" i="153"/>
  <c r="AS137" i="153" s="1"/>
  <c r="AR137" i="153" s="1"/>
  <c r="AQ137" i="153" s="1"/>
  <c r="AP137" i="153" s="1"/>
  <c r="AO137" i="153" s="1"/>
  <c r="AN137" i="153" s="1"/>
  <c r="AM137" i="153" s="1"/>
  <c r="AL137" i="153" s="1"/>
  <c r="AK137" i="153" s="1"/>
  <c r="AJ137" i="153" s="1"/>
  <c r="AI137" i="153" s="1"/>
  <c r="AH137" i="153" s="1"/>
  <c r="AG137" i="153" s="1"/>
  <c r="AF137" i="153" s="1"/>
  <c r="AE137" i="153" s="1"/>
  <c r="AD137" i="153" s="1"/>
  <c r="AC137" i="153" s="1"/>
  <c r="AB137" i="153" s="1"/>
  <c r="AA137" i="153" s="1"/>
  <c r="Z137" i="153" s="1"/>
  <c r="Y137" i="153" s="1"/>
  <c r="X137" i="153" s="1"/>
  <c r="W137" i="153" s="1"/>
  <c r="V137" i="153" s="1"/>
  <c r="U137" i="153" s="1"/>
  <c r="T137" i="153" s="1"/>
  <c r="S137" i="153" s="1"/>
  <c r="R137" i="153" s="1"/>
  <c r="Q137" i="153" s="1"/>
  <c r="P137" i="153" s="1"/>
  <c r="O137" i="153" s="1"/>
  <c r="N137" i="153" s="1"/>
  <c r="M137" i="153" s="1"/>
  <c r="L137" i="153" s="1"/>
  <c r="K137" i="153" s="1"/>
  <c r="J137" i="153" s="1"/>
  <c r="I137" i="153" s="1"/>
  <c r="H137" i="153" s="1"/>
  <c r="G137" i="153" s="1"/>
  <c r="F137" i="153" s="1"/>
  <c r="E137" i="153" s="1"/>
  <c r="D137" i="153" s="1"/>
  <c r="C137" i="153" s="1"/>
  <c r="B137" i="153" s="1"/>
  <c r="AT136" i="153"/>
  <c r="Z97" i="153"/>
  <c r="Y97" i="153" s="1"/>
  <c r="X97" i="153" s="1"/>
  <c r="Z96" i="153"/>
  <c r="AL121" i="153"/>
  <c r="AK121" i="153" s="1"/>
  <c r="AL120" i="153"/>
  <c r="AI115" i="153"/>
  <c r="AH115" i="153" s="1"/>
  <c r="AI114" i="153"/>
  <c r="AO127" i="153"/>
  <c r="AN127" i="153" s="1"/>
  <c r="AO126" i="153"/>
  <c r="Y96" i="153" l="1"/>
  <c r="X96" i="153" s="1"/>
  <c r="W96" i="153" s="1"/>
  <c r="Y95" i="153"/>
  <c r="AN126" i="153"/>
  <c r="AM126" i="153" s="1"/>
  <c r="AN125" i="153"/>
  <c r="AQ132" i="153"/>
  <c r="AQ131" i="153"/>
  <c r="AH114" i="153"/>
  <c r="AG114" i="153" s="1"/>
  <c r="AH113" i="153"/>
  <c r="AS136" i="153"/>
  <c r="AR136" i="153" s="1"/>
  <c r="AQ136" i="153" s="1"/>
  <c r="AP136" i="153" s="1"/>
  <c r="AO136" i="153" s="1"/>
  <c r="AN136" i="153" s="1"/>
  <c r="AM136" i="153" s="1"/>
  <c r="AL136" i="153" s="1"/>
  <c r="AK136" i="153" s="1"/>
  <c r="AJ136" i="153" s="1"/>
  <c r="AI136" i="153" s="1"/>
  <c r="AH136" i="153" s="1"/>
  <c r="AG136" i="153" s="1"/>
  <c r="AF136" i="153" s="1"/>
  <c r="AE136" i="153" s="1"/>
  <c r="AD136" i="153" s="1"/>
  <c r="AC136" i="153" s="1"/>
  <c r="AB136" i="153" s="1"/>
  <c r="AA136" i="153" s="1"/>
  <c r="Z136" i="153" s="1"/>
  <c r="Y136" i="153" s="1"/>
  <c r="X136" i="153" s="1"/>
  <c r="W136" i="153" s="1"/>
  <c r="V136" i="153" s="1"/>
  <c r="U136" i="153" s="1"/>
  <c r="T136" i="153" s="1"/>
  <c r="S136" i="153" s="1"/>
  <c r="R136" i="153" s="1"/>
  <c r="Q136" i="153" s="1"/>
  <c r="P136" i="153" s="1"/>
  <c r="O136" i="153" s="1"/>
  <c r="N136" i="153" s="1"/>
  <c r="M136" i="153" s="1"/>
  <c r="L136" i="153" s="1"/>
  <c r="K136" i="153" s="1"/>
  <c r="J136" i="153" s="1"/>
  <c r="I136" i="153" s="1"/>
  <c r="H136" i="153" s="1"/>
  <c r="G136" i="153" s="1"/>
  <c r="F136" i="153" s="1"/>
  <c r="E136" i="153" s="1"/>
  <c r="D136" i="153" s="1"/>
  <c r="C136" i="153" s="1"/>
  <c r="B136" i="153" s="1"/>
  <c r="AS135" i="153"/>
  <c r="AF110" i="153"/>
  <c r="AF109" i="153"/>
  <c r="AK120" i="153"/>
  <c r="AJ120" i="153" s="1"/>
  <c r="AK119" i="153"/>
  <c r="AA102" i="153"/>
  <c r="Z102" i="153" s="1"/>
  <c r="AA101" i="153"/>
  <c r="AM125" i="153" l="1"/>
  <c r="AL125" i="153" s="1"/>
  <c r="AM124" i="153"/>
  <c r="AG113" i="153"/>
  <c r="AF113" i="153" s="1"/>
  <c r="AG112" i="153"/>
  <c r="X95" i="153"/>
  <c r="W95" i="153" s="1"/>
  <c r="V95" i="153" s="1"/>
  <c r="X94" i="153"/>
  <c r="AR135" i="153"/>
  <c r="AQ135" i="153" s="1"/>
  <c r="AP135" i="153" s="1"/>
  <c r="AO135" i="153" s="1"/>
  <c r="AN135" i="153" s="1"/>
  <c r="AM135" i="153" s="1"/>
  <c r="AL135" i="153" s="1"/>
  <c r="AK135" i="153" s="1"/>
  <c r="AJ135" i="153" s="1"/>
  <c r="AI135" i="153" s="1"/>
  <c r="AH135" i="153" s="1"/>
  <c r="AG135" i="153" s="1"/>
  <c r="AF135" i="153" s="1"/>
  <c r="AE135" i="153" s="1"/>
  <c r="AD135" i="153" s="1"/>
  <c r="AC135" i="153" s="1"/>
  <c r="AB135" i="153" s="1"/>
  <c r="AA135" i="153" s="1"/>
  <c r="Z135" i="153" s="1"/>
  <c r="Y135" i="153" s="1"/>
  <c r="X135" i="153" s="1"/>
  <c r="W135" i="153" s="1"/>
  <c r="V135" i="153" s="1"/>
  <c r="U135" i="153" s="1"/>
  <c r="T135" i="153" s="1"/>
  <c r="S135" i="153" s="1"/>
  <c r="R135" i="153" s="1"/>
  <c r="Q135" i="153" s="1"/>
  <c r="P135" i="153" s="1"/>
  <c r="O135" i="153" s="1"/>
  <c r="N135" i="153" s="1"/>
  <c r="M135" i="153" s="1"/>
  <c r="L135" i="153" s="1"/>
  <c r="K135" i="153" s="1"/>
  <c r="J135" i="153" s="1"/>
  <c r="I135" i="153" s="1"/>
  <c r="H135" i="153" s="1"/>
  <c r="G135" i="153" s="1"/>
  <c r="F135" i="153" s="1"/>
  <c r="E135" i="153" s="1"/>
  <c r="D135" i="153" s="1"/>
  <c r="C135" i="153" s="1"/>
  <c r="B135" i="153" s="1"/>
  <c r="AR134" i="153"/>
  <c r="Z101" i="153"/>
  <c r="Y101" i="153" s="1"/>
  <c r="Z100" i="153"/>
  <c r="AE109" i="153"/>
  <c r="AE108" i="153"/>
  <c r="AP131" i="153"/>
  <c r="AP130" i="153"/>
  <c r="AJ119" i="153"/>
  <c r="AI119" i="153" s="1"/>
  <c r="AJ118" i="153"/>
  <c r="W94" i="153" l="1"/>
  <c r="V94" i="153" s="1"/>
  <c r="U94" i="153" s="1"/>
  <c r="W93" i="153"/>
  <c r="AI118" i="153"/>
  <c r="AH118" i="153" s="1"/>
  <c r="AI117" i="153"/>
  <c r="Y100" i="153"/>
  <c r="X100" i="153" s="1"/>
  <c r="Y99" i="153"/>
  <c r="AD108" i="153"/>
  <c r="AD107" i="153"/>
  <c r="AF112" i="153"/>
  <c r="AE112" i="153" s="1"/>
  <c r="AF111" i="153"/>
  <c r="AL124" i="153"/>
  <c r="AK124" i="153" s="1"/>
  <c r="AL123" i="153"/>
  <c r="AO130" i="153"/>
  <c r="AO129" i="153"/>
  <c r="AQ134" i="153"/>
  <c r="AP134" i="153" s="1"/>
  <c r="AO134" i="153" s="1"/>
  <c r="AN134" i="153" s="1"/>
  <c r="AM134" i="153" s="1"/>
  <c r="AL134" i="153" s="1"/>
  <c r="AK134" i="153" s="1"/>
  <c r="AJ134" i="153" s="1"/>
  <c r="AI134" i="153" s="1"/>
  <c r="AH134" i="153" s="1"/>
  <c r="AG134" i="153" s="1"/>
  <c r="AF134" i="153" s="1"/>
  <c r="AE134" i="153" s="1"/>
  <c r="AD134" i="153" s="1"/>
  <c r="AC134" i="153" s="1"/>
  <c r="AB134" i="153" s="1"/>
  <c r="AA134" i="153" s="1"/>
  <c r="Z134" i="153" s="1"/>
  <c r="Y134" i="153" s="1"/>
  <c r="X134" i="153" s="1"/>
  <c r="W134" i="153" s="1"/>
  <c r="V134" i="153" s="1"/>
  <c r="U134" i="153" s="1"/>
  <c r="T134" i="153" s="1"/>
  <c r="S134" i="153" s="1"/>
  <c r="R134" i="153" s="1"/>
  <c r="Q134" i="153" s="1"/>
  <c r="P134" i="153" s="1"/>
  <c r="O134" i="153" s="1"/>
  <c r="N134" i="153" s="1"/>
  <c r="M134" i="153" s="1"/>
  <c r="L134" i="153" s="1"/>
  <c r="K134" i="153" s="1"/>
  <c r="J134" i="153" s="1"/>
  <c r="I134" i="153" s="1"/>
  <c r="H134" i="153" s="1"/>
  <c r="G134" i="153" s="1"/>
  <c r="F134" i="153" s="1"/>
  <c r="E134" i="153" s="1"/>
  <c r="D134" i="153" s="1"/>
  <c r="C134" i="153" s="1"/>
  <c r="B134" i="153" s="1"/>
  <c r="AQ133" i="153"/>
  <c r="V93" i="153" l="1"/>
  <c r="U93" i="153" s="1"/>
  <c r="T93" i="153" s="1"/>
  <c r="X99" i="153"/>
  <c r="W99" i="153" s="1"/>
  <c r="X98" i="153"/>
  <c r="AE111" i="153"/>
  <c r="AD111" i="153" s="1"/>
  <c r="AE110" i="153"/>
  <c r="AC107" i="153"/>
  <c r="AC106" i="153"/>
  <c r="AK123" i="153"/>
  <c r="AJ123" i="153" s="1"/>
  <c r="AK122" i="153"/>
  <c r="AP133" i="153"/>
  <c r="AO133" i="153" s="1"/>
  <c r="AN133" i="153" s="1"/>
  <c r="AM133" i="153" s="1"/>
  <c r="AL133" i="153" s="1"/>
  <c r="AK133" i="153" s="1"/>
  <c r="AJ133" i="153" s="1"/>
  <c r="AI133" i="153" s="1"/>
  <c r="AH133" i="153" s="1"/>
  <c r="AG133" i="153" s="1"/>
  <c r="AF133" i="153" s="1"/>
  <c r="AE133" i="153" s="1"/>
  <c r="AD133" i="153" s="1"/>
  <c r="AC133" i="153" s="1"/>
  <c r="AB133" i="153" s="1"/>
  <c r="AA133" i="153" s="1"/>
  <c r="Z133" i="153" s="1"/>
  <c r="Y133" i="153" s="1"/>
  <c r="X133" i="153" s="1"/>
  <c r="W133" i="153" s="1"/>
  <c r="V133" i="153" s="1"/>
  <c r="U133" i="153" s="1"/>
  <c r="T133" i="153" s="1"/>
  <c r="S133" i="153" s="1"/>
  <c r="R133" i="153" s="1"/>
  <c r="Q133" i="153" s="1"/>
  <c r="P133" i="153" s="1"/>
  <c r="O133" i="153" s="1"/>
  <c r="N133" i="153" s="1"/>
  <c r="M133" i="153" s="1"/>
  <c r="L133" i="153" s="1"/>
  <c r="K133" i="153" s="1"/>
  <c r="J133" i="153" s="1"/>
  <c r="I133" i="153" s="1"/>
  <c r="H133" i="153" s="1"/>
  <c r="G133" i="153" s="1"/>
  <c r="F133" i="153" s="1"/>
  <c r="E133" i="153" s="1"/>
  <c r="D133" i="153" s="1"/>
  <c r="C133" i="153" s="1"/>
  <c r="B133" i="153" s="1"/>
  <c r="AP132" i="153"/>
  <c r="AN129" i="153"/>
  <c r="AN128" i="153"/>
  <c r="AH117" i="153"/>
  <c r="AG117" i="153" s="1"/>
  <c r="AH116" i="153"/>
  <c r="AO132" i="153" l="1"/>
  <c r="AN132" i="153" s="1"/>
  <c r="AM132" i="153" s="1"/>
  <c r="AL132" i="153" s="1"/>
  <c r="AK132" i="153" s="1"/>
  <c r="AJ132" i="153" s="1"/>
  <c r="AI132" i="153" s="1"/>
  <c r="AH132" i="153" s="1"/>
  <c r="AG132" i="153" s="1"/>
  <c r="AF132" i="153" s="1"/>
  <c r="AE132" i="153" s="1"/>
  <c r="AD132" i="153" s="1"/>
  <c r="AC132" i="153" s="1"/>
  <c r="AB132" i="153" s="1"/>
  <c r="AA132" i="153" s="1"/>
  <c r="Z132" i="153" s="1"/>
  <c r="Y132" i="153" s="1"/>
  <c r="X132" i="153" s="1"/>
  <c r="W132" i="153" s="1"/>
  <c r="V132" i="153" s="1"/>
  <c r="U132" i="153" s="1"/>
  <c r="T132" i="153" s="1"/>
  <c r="S132" i="153" s="1"/>
  <c r="R132" i="153" s="1"/>
  <c r="Q132" i="153" s="1"/>
  <c r="P132" i="153" s="1"/>
  <c r="O132" i="153" s="1"/>
  <c r="N132" i="153" s="1"/>
  <c r="M132" i="153" s="1"/>
  <c r="L132" i="153" s="1"/>
  <c r="K132" i="153" s="1"/>
  <c r="J132" i="153" s="1"/>
  <c r="I132" i="153" s="1"/>
  <c r="H132" i="153" s="1"/>
  <c r="G132" i="153" s="1"/>
  <c r="F132" i="153" s="1"/>
  <c r="E132" i="153" s="1"/>
  <c r="D132" i="153" s="1"/>
  <c r="C132" i="153" s="1"/>
  <c r="B132" i="153" s="1"/>
  <c r="AO131" i="153"/>
  <c r="AD110" i="153"/>
  <c r="AC110" i="153" s="1"/>
  <c r="AD109" i="153"/>
  <c r="AJ122" i="153"/>
  <c r="AI122" i="153" s="1"/>
  <c r="AJ121" i="153"/>
  <c r="AG116" i="153"/>
  <c r="AF116" i="153" s="1"/>
  <c r="AG115" i="153"/>
  <c r="W98" i="153"/>
  <c r="V98" i="153" s="1"/>
  <c r="W97" i="153"/>
  <c r="AM128" i="153"/>
  <c r="AM127" i="153"/>
  <c r="AB106" i="153"/>
  <c r="AB105" i="153"/>
  <c r="AF115" i="153" l="1"/>
  <c r="AE115" i="153" s="1"/>
  <c r="AF114" i="153"/>
  <c r="AL127" i="153"/>
  <c r="AL126" i="153"/>
  <c r="AI121" i="153"/>
  <c r="AH121" i="153" s="1"/>
  <c r="AI120" i="153"/>
  <c r="AC109" i="153"/>
  <c r="AB109" i="153" s="1"/>
  <c r="AC108" i="153"/>
  <c r="AA105" i="153"/>
  <c r="AA104" i="153"/>
  <c r="V97" i="153"/>
  <c r="U97" i="153" s="1"/>
  <c r="V96" i="153"/>
  <c r="AN131" i="153"/>
  <c r="AM131" i="153" s="1"/>
  <c r="AL131" i="153" s="1"/>
  <c r="AK131" i="153" s="1"/>
  <c r="AJ131" i="153" s="1"/>
  <c r="AI131" i="153" s="1"/>
  <c r="AH131" i="153" s="1"/>
  <c r="AG131" i="153" s="1"/>
  <c r="AF131" i="153" s="1"/>
  <c r="AE131" i="153" s="1"/>
  <c r="AD131" i="153" s="1"/>
  <c r="AC131" i="153" s="1"/>
  <c r="AB131" i="153" s="1"/>
  <c r="AA131" i="153" s="1"/>
  <c r="Z131" i="153" s="1"/>
  <c r="Y131" i="153" s="1"/>
  <c r="X131" i="153" s="1"/>
  <c r="W131" i="153" s="1"/>
  <c r="V131" i="153" s="1"/>
  <c r="U131" i="153" s="1"/>
  <c r="T131" i="153" s="1"/>
  <c r="S131" i="153" s="1"/>
  <c r="R131" i="153" s="1"/>
  <c r="Q131" i="153" s="1"/>
  <c r="P131" i="153" s="1"/>
  <c r="O131" i="153" s="1"/>
  <c r="N131" i="153" s="1"/>
  <c r="M131" i="153" s="1"/>
  <c r="L131" i="153" s="1"/>
  <c r="K131" i="153" s="1"/>
  <c r="J131" i="153" s="1"/>
  <c r="I131" i="153" s="1"/>
  <c r="H131" i="153" s="1"/>
  <c r="G131" i="153" s="1"/>
  <c r="F131" i="153" s="1"/>
  <c r="E131" i="153" s="1"/>
  <c r="D131" i="153" s="1"/>
  <c r="C131" i="153" s="1"/>
  <c r="B131" i="153" s="1"/>
  <c r="AN130" i="153"/>
  <c r="AH120" i="153" l="1"/>
  <c r="AG120" i="153" s="1"/>
  <c r="AH119" i="153"/>
  <c r="AM130" i="153"/>
  <c r="AL130" i="153" s="1"/>
  <c r="AK130" i="153" s="1"/>
  <c r="AJ130" i="153" s="1"/>
  <c r="AI130" i="153" s="1"/>
  <c r="AH130" i="153" s="1"/>
  <c r="AG130" i="153" s="1"/>
  <c r="AF130" i="153" s="1"/>
  <c r="AE130" i="153" s="1"/>
  <c r="AD130" i="153" s="1"/>
  <c r="AC130" i="153" s="1"/>
  <c r="AB130" i="153" s="1"/>
  <c r="AA130" i="153" s="1"/>
  <c r="Z130" i="153" s="1"/>
  <c r="Y130" i="153" s="1"/>
  <c r="X130" i="153" s="1"/>
  <c r="W130" i="153" s="1"/>
  <c r="V130" i="153" s="1"/>
  <c r="U130" i="153" s="1"/>
  <c r="T130" i="153" s="1"/>
  <c r="S130" i="153" s="1"/>
  <c r="R130" i="153" s="1"/>
  <c r="Q130" i="153" s="1"/>
  <c r="P130" i="153" s="1"/>
  <c r="O130" i="153" s="1"/>
  <c r="N130" i="153" s="1"/>
  <c r="M130" i="153" s="1"/>
  <c r="L130" i="153" s="1"/>
  <c r="K130" i="153" s="1"/>
  <c r="J130" i="153" s="1"/>
  <c r="I130" i="153" s="1"/>
  <c r="H130" i="153" s="1"/>
  <c r="G130" i="153" s="1"/>
  <c r="F130" i="153" s="1"/>
  <c r="E130" i="153" s="1"/>
  <c r="D130" i="153" s="1"/>
  <c r="C130" i="153" s="1"/>
  <c r="B130" i="153" s="1"/>
  <c r="AM129" i="153"/>
  <c r="U96" i="153"/>
  <c r="T96" i="153" s="1"/>
  <c r="U95" i="153"/>
  <c r="AE114" i="153"/>
  <c r="AD114" i="153" s="1"/>
  <c r="AE113" i="153"/>
  <c r="Z104" i="153"/>
  <c r="Z103" i="153"/>
  <c r="AB108" i="153"/>
  <c r="AA108" i="153" s="1"/>
  <c r="AB107" i="153"/>
  <c r="AK126" i="153"/>
  <c r="AK125" i="153"/>
  <c r="AA107" i="153" l="1"/>
  <c r="Z107" i="153" s="1"/>
  <c r="AA106" i="153"/>
  <c r="AL129" i="153"/>
  <c r="AK129" i="153" s="1"/>
  <c r="AJ129" i="153" s="1"/>
  <c r="AI129" i="153" s="1"/>
  <c r="AH129" i="153" s="1"/>
  <c r="AG129" i="153" s="1"/>
  <c r="AF129" i="153" s="1"/>
  <c r="AE129" i="153" s="1"/>
  <c r="AD129" i="153" s="1"/>
  <c r="AC129" i="153" s="1"/>
  <c r="AB129" i="153" s="1"/>
  <c r="AA129" i="153" s="1"/>
  <c r="Z129" i="153" s="1"/>
  <c r="Y129" i="153" s="1"/>
  <c r="X129" i="153" s="1"/>
  <c r="W129" i="153" s="1"/>
  <c r="V129" i="153" s="1"/>
  <c r="U129" i="153" s="1"/>
  <c r="T129" i="153" s="1"/>
  <c r="S129" i="153" s="1"/>
  <c r="R129" i="153" s="1"/>
  <c r="Q129" i="153" s="1"/>
  <c r="P129" i="153" s="1"/>
  <c r="O129" i="153" s="1"/>
  <c r="N129" i="153" s="1"/>
  <c r="M129" i="153" s="1"/>
  <c r="L129" i="153" s="1"/>
  <c r="K129" i="153" s="1"/>
  <c r="J129" i="153" s="1"/>
  <c r="I129" i="153" s="1"/>
  <c r="H129" i="153" s="1"/>
  <c r="G129" i="153" s="1"/>
  <c r="F129" i="153" s="1"/>
  <c r="E129" i="153" s="1"/>
  <c r="D129" i="153" s="1"/>
  <c r="C129" i="153" s="1"/>
  <c r="B129" i="153" s="1"/>
  <c r="AL128" i="153"/>
  <c r="AD113" i="153"/>
  <c r="AC113" i="153" s="1"/>
  <c r="AD112" i="153"/>
  <c r="AG119" i="153"/>
  <c r="AF119" i="153" s="1"/>
  <c r="AG118" i="153"/>
  <c r="T95" i="153"/>
  <c r="S95" i="153" s="1"/>
  <c r="T94" i="153"/>
  <c r="Y103" i="153"/>
  <c r="Y102" i="153"/>
  <c r="AJ125" i="153"/>
  <c r="AJ124" i="153"/>
  <c r="AF118" i="153" l="1"/>
  <c r="AE118" i="153" s="1"/>
  <c r="AF117" i="153"/>
  <c r="Z106" i="153"/>
  <c r="Y106" i="153" s="1"/>
  <c r="Z105" i="153"/>
  <c r="AI124" i="153"/>
  <c r="AI123" i="153"/>
  <c r="X102" i="153"/>
  <c r="X101" i="153"/>
  <c r="AK128" i="153"/>
  <c r="AJ128" i="153" s="1"/>
  <c r="AI128" i="153" s="1"/>
  <c r="AH128" i="153" s="1"/>
  <c r="AG128" i="153" s="1"/>
  <c r="AF128" i="153" s="1"/>
  <c r="AE128" i="153" s="1"/>
  <c r="AD128" i="153" s="1"/>
  <c r="AC128" i="153" s="1"/>
  <c r="AB128" i="153" s="1"/>
  <c r="AA128" i="153" s="1"/>
  <c r="Z128" i="153" s="1"/>
  <c r="Y128" i="153" s="1"/>
  <c r="X128" i="153" s="1"/>
  <c r="W128" i="153" s="1"/>
  <c r="V128" i="153" s="1"/>
  <c r="U128" i="153" s="1"/>
  <c r="T128" i="153" s="1"/>
  <c r="S128" i="153" s="1"/>
  <c r="R128" i="153" s="1"/>
  <c r="Q128" i="153" s="1"/>
  <c r="P128" i="153" s="1"/>
  <c r="O128" i="153" s="1"/>
  <c r="N128" i="153" s="1"/>
  <c r="M128" i="153" s="1"/>
  <c r="L128" i="153" s="1"/>
  <c r="K128" i="153" s="1"/>
  <c r="J128" i="153" s="1"/>
  <c r="I128" i="153" s="1"/>
  <c r="H128" i="153" s="1"/>
  <c r="G128" i="153" s="1"/>
  <c r="F128" i="153" s="1"/>
  <c r="E128" i="153" s="1"/>
  <c r="D128" i="153" s="1"/>
  <c r="C128" i="153" s="1"/>
  <c r="B128" i="153" s="1"/>
  <c r="AK127" i="153"/>
  <c r="S94" i="153"/>
  <c r="R94" i="153" s="1"/>
  <c r="S93" i="153"/>
  <c r="R93" i="153" s="1"/>
  <c r="Q93" i="153" s="1"/>
  <c r="AC112" i="153"/>
  <c r="AB112" i="153" s="1"/>
  <c r="AC111" i="153"/>
  <c r="AH123" i="153" l="1"/>
  <c r="AH122" i="153"/>
  <c r="AJ127" i="153"/>
  <c r="AI127" i="153" s="1"/>
  <c r="AH127" i="153" s="1"/>
  <c r="AG127" i="153" s="1"/>
  <c r="AF127" i="153" s="1"/>
  <c r="AE127" i="153" s="1"/>
  <c r="AD127" i="153" s="1"/>
  <c r="AC127" i="153" s="1"/>
  <c r="AB127" i="153" s="1"/>
  <c r="AA127" i="153" s="1"/>
  <c r="Z127" i="153" s="1"/>
  <c r="Y127" i="153" s="1"/>
  <c r="X127" i="153" s="1"/>
  <c r="W127" i="153" s="1"/>
  <c r="V127" i="153" s="1"/>
  <c r="U127" i="153" s="1"/>
  <c r="T127" i="153" s="1"/>
  <c r="S127" i="153" s="1"/>
  <c r="R127" i="153" s="1"/>
  <c r="Q127" i="153" s="1"/>
  <c r="P127" i="153" s="1"/>
  <c r="O127" i="153" s="1"/>
  <c r="N127" i="153" s="1"/>
  <c r="M127" i="153" s="1"/>
  <c r="L127" i="153" s="1"/>
  <c r="K127" i="153" s="1"/>
  <c r="J127" i="153" s="1"/>
  <c r="I127" i="153" s="1"/>
  <c r="H127" i="153" s="1"/>
  <c r="G127" i="153" s="1"/>
  <c r="F127" i="153" s="1"/>
  <c r="E127" i="153" s="1"/>
  <c r="D127" i="153" s="1"/>
  <c r="C127" i="153" s="1"/>
  <c r="B127" i="153" s="1"/>
  <c r="AJ126" i="153"/>
  <c r="AB111" i="153"/>
  <c r="AA111" i="153" s="1"/>
  <c r="AB110" i="153"/>
  <c r="AE117" i="153"/>
  <c r="AD117" i="153" s="1"/>
  <c r="AE116" i="153"/>
  <c r="Y105" i="153"/>
  <c r="X105" i="153" s="1"/>
  <c r="Y104" i="153"/>
  <c r="W101" i="153"/>
  <c r="W100" i="153"/>
  <c r="AG122" i="153" l="1"/>
  <c r="AG121" i="153"/>
  <c r="X104" i="153"/>
  <c r="W104" i="153" s="1"/>
  <c r="X103" i="153"/>
  <c r="AA110" i="153"/>
  <c r="Z110" i="153" s="1"/>
  <c r="AA109" i="153"/>
  <c r="AI126" i="153"/>
  <c r="AH126" i="153" s="1"/>
  <c r="AG126" i="153" s="1"/>
  <c r="AF126" i="153" s="1"/>
  <c r="AE126" i="153" s="1"/>
  <c r="AD126" i="153" s="1"/>
  <c r="AC126" i="153" s="1"/>
  <c r="AB126" i="153" s="1"/>
  <c r="AA126" i="153" s="1"/>
  <c r="Z126" i="153" s="1"/>
  <c r="Y126" i="153" s="1"/>
  <c r="X126" i="153" s="1"/>
  <c r="W126" i="153" s="1"/>
  <c r="V126" i="153" s="1"/>
  <c r="U126" i="153" s="1"/>
  <c r="T126" i="153" s="1"/>
  <c r="S126" i="153" s="1"/>
  <c r="R126" i="153" s="1"/>
  <c r="Q126" i="153" s="1"/>
  <c r="P126" i="153" s="1"/>
  <c r="O126" i="153" s="1"/>
  <c r="N126" i="153" s="1"/>
  <c r="M126" i="153" s="1"/>
  <c r="L126" i="153" s="1"/>
  <c r="K126" i="153" s="1"/>
  <c r="J126" i="153" s="1"/>
  <c r="I126" i="153" s="1"/>
  <c r="H126" i="153" s="1"/>
  <c r="G126" i="153" s="1"/>
  <c r="F126" i="153" s="1"/>
  <c r="E126" i="153" s="1"/>
  <c r="D126" i="153" s="1"/>
  <c r="C126" i="153" s="1"/>
  <c r="B126" i="153" s="1"/>
  <c r="AI125" i="153"/>
  <c r="AD116" i="153"/>
  <c r="AC116" i="153" s="1"/>
  <c r="AD115" i="153"/>
  <c r="V100" i="153"/>
  <c r="V99" i="153"/>
  <c r="AF121" i="153" l="1"/>
  <c r="AF120" i="153"/>
  <c r="U99" i="153"/>
  <c r="U98" i="153"/>
  <c r="Z109" i="153"/>
  <c r="Y109" i="153" s="1"/>
  <c r="Z108" i="153"/>
  <c r="W103" i="153"/>
  <c r="V103" i="153" s="1"/>
  <c r="W102" i="153"/>
  <c r="AC115" i="153"/>
  <c r="AB115" i="153" s="1"/>
  <c r="AC114" i="153"/>
  <c r="AH125" i="153"/>
  <c r="AG125" i="153" s="1"/>
  <c r="AF125" i="153" s="1"/>
  <c r="AE125" i="153" s="1"/>
  <c r="AD125" i="153" s="1"/>
  <c r="AC125" i="153" s="1"/>
  <c r="AB125" i="153" s="1"/>
  <c r="AA125" i="153" s="1"/>
  <c r="Z125" i="153" s="1"/>
  <c r="Y125" i="153" s="1"/>
  <c r="X125" i="153" s="1"/>
  <c r="W125" i="153" s="1"/>
  <c r="V125" i="153" s="1"/>
  <c r="U125" i="153" s="1"/>
  <c r="T125" i="153" s="1"/>
  <c r="S125" i="153" s="1"/>
  <c r="R125" i="153" s="1"/>
  <c r="Q125" i="153" s="1"/>
  <c r="P125" i="153" s="1"/>
  <c r="O125" i="153" s="1"/>
  <c r="N125" i="153" s="1"/>
  <c r="M125" i="153" s="1"/>
  <c r="L125" i="153" s="1"/>
  <c r="K125" i="153" s="1"/>
  <c r="J125" i="153" s="1"/>
  <c r="I125" i="153" s="1"/>
  <c r="H125" i="153" s="1"/>
  <c r="G125" i="153" s="1"/>
  <c r="F125" i="153" s="1"/>
  <c r="E125" i="153" s="1"/>
  <c r="D125" i="153" s="1"/>
  <c r="C125" i="153" s="1"/>
  <c r="B125" i="153" s="1"/>
  <c r="AH124" i="153"/>
  <c r="T98" i="153" l="1"/>
  <c r="T97" i="153"/>
  <c r="AB114" i="153"/>
  <c r="AA114" i="153" s="1"/>
  <c r="AB113" i="153"/>
  <c r="AG124" i="153"/>
  <c r="AF124" i="153" s="1"/>
  <c r="AE124" i="153" s="1"/>
  <c r="AD124" i="153" s="1"/>
  <c r="AC124" i="153" s="1"/>
  <c r="AB124" i="153" s="1"/>
  <c r="AA124" i="153" s="1"/>
  <c r="Z124" i="153" s="1"/>
  <c r="Y124" i="153" s="1"/>
  <c r="X124" i="153" s="1"/>
  <c r="W124" i="153" s="1"/>
  <c r="V124" i="153" s="1"/>
  <c r="U124" i="153" s="1"/>
  <c r="T124" i="153" s="1"/>
  <c r="S124" i="153" s="1"/>
  <c r="R124" i="153" s="1"/>
  <c r="Q124" i="153" s="1"/>
  <c r="P124" i="153" s="1"/>
  <c r="O124" i="153" s="1"/>
  <c r="N124" i="153" s="1"/>
  <c r="M124" i="153" s="1"/>
  <c r="L124" i="153" s="1"/>
  <c r="K124" i="153" s="1"/>
  <c r="J124" i="153" s="1"/>
  <c r="I124" i="153" s="1"/>
  <c r="H124" i="153" s="1"/>
  <c r="G124" i="153" s="1"/>
  <c r="F124" i="153" s="1"/>
  <c r="E124" i="153" s="1"/>
  <c r="D124" i="153" s="1"/>
  <c r="C124" i="153" s="1"/>
  <c r="B124" i="153" s="1"/>
  <c r="AG123" i="153"/>
  <c r="AE120" i="153"/>
  <c r="AE119" i="153"/>
  <c r="V102" i="153"/>
  <c r="U102" i="153" s="1"/>
  <c r="V101" i="153"/>
  <c r="Y108" i="153"/>
  <c r="X108" i="153" s="1"/>
  <c r="Y107" i="153"/>
  <c r="AD119" i="153" l="1"/>
  <c r="AD118" i="153"/>
  <c r="U101" i="153"/>
  <c r="T101" i="153" s="1"/>
  <c r="U100" i="153"/>
  <c r="AA113" i="153"/>
  <c r="Z113" i="153" s="1"/>
  <c r="AA112" i="153"/>
  <c r="S97" i="153"/>
  <c r="S96" i="153"/>
  <c r="X107" i="153"/>
  <c r="W107" i="153" s="1"/>
  <c r="X106" i="153"/>
  <c r="AF123" i="153"/>
  <c r="AE123" i="153" s="1"/>
  <c r="AD123" i="153" s="1"/>
  <c r="AC123" i="153" s="1"/>
  <c r="AB123" i="153" s="1"/>
  <c r="AA123" i="153" s="1"/>
  <c r="Z123" i="153" s="1"/>
  <c r="Y123" i="153" s="1"/>
  <c r="X123" i="153" s="1"/>
  <c r="W123" i="153" s="1"/>
  <c r="V123" i="153" s="1"/>
  <c r="U123" i="153" s="1"/>
  <c r="T123" i="153" s="1"/>
  <c r="S123" i="153" s="1"/>
  <c r="R123" i="153" s="1"/>
  <c r="Q123" i="153" s="1"/>
  <c r="P123" i="153" s="1"/>
  <c r="O123" i="153" s="1"/>
  <c r="N123" i="153" s="1"/>
  <c r="M123" i="153" s="1"/>
  <c r="L123" i="153" s="1"/>
  <c r="K123" i="153" s="1"/>
  <c r="J123" i="153" s="1"/>
  <c r="I123" i="153" s="1"/>
  <c r="H123" i="153" s="1"/>
  <c r="G123" i="153" s="1"/>
  <c r="F123" i="153" s="1"/>
  <c r="E123" i="153" s="1"/>
  <c r="D123" i="153" s="1"/>
  <c r="C123" i="153" s="1"/>
  <c r="B123" i="153" s="1"/>
  <c r="AF122" i="153"/>
  <c r="T100" i="153" l="1"/>
  <c r="S100" i="153" s="1"/>
  <c r="T99" i="153"/>
  <c r="W106" i="153"/>
  <c r="V106" i="153" s="1"/>
  <c r="W105" i="153"/>
  <c r="Z112" i="153"/>
  <c r="Y112" i="153" s="1"/>
  <c r="Z111" i="153"/>
  <c r="R96" i="153"/>
  <c r="R95" i="153"/>
  <c r="AC118" i="153"/>
  <c r="AC117" i="153"/>
  <c r="AE122" i="153"/>
  <c r="AD122" i="153" s="1"/>
  <c r="AC122" i="153" s="1"/>
  <c r="AB122" i="153" s="1"/>
  <c r="AA122" i="153" s="1"/>
  <c r="Z122" i="153" s="1"/>
  <c r="Y122" i="153" s="1"/>
  <c r="X122" i="153" s="1"/>
  <c r="W122" i="153" s="1"/>
  <c r="V122" i="153" s="1"/>
  <c r="U122" i="153" s="1"/>
  <c r="T122" i="153" s="1"/>
  <c r="S122" i="153" s="1"/>
  <c r="R122" i="153" s="1"/>
  <c r="Q122" i="153" s="1"/>
  <c r="P122" i="153" s="1"/>
  <c r="O122" i="153" s="1"/>
  <c r="N122" i="153" s="1"/>
  <c r="M122" i="153" s="1"/>
  <c r="L122" i="153" s="1"/>
  <c r="K122" i="153" s="1"/>
  <c r="J122" i="153" s="1"/>
  <c r="I122" i="153" s="1"/>
  <c r="H122" i="153" s="1"/>
  <c r="G122" i="153" s="1"/>
  <c r="F122" i="153" s="1"/>
  <c r="E122" i="153" s="1"/>
  <c r="D122" i="153" s="1"/>
  <c r="C122" i="153" s="1"/>
  <c r="B122" i="153" s="1"/>
  <c r="AE121" i="153"/>
  <c r="AD121" i="153" l="1"/>
  <c r="AC121" i="153" s="1"/>
  <c r="AB121" i="153" s="1"/>
  <c r="AA121" i="153" s="1"/>
  <c r="Z121" i="153" s="1"/>
  <c r="Y121" i="153" s="1"/>
  <c r="X121" i="153" s="1"/>
  <c r="W121" i="153" s="1"/>
  <c r="V121" i="153" s="1"/>
  <c r="U121" i="153" s="1"/>
  <c r="T121" i="153" s="1"/>
  <c r="S121" i="153" s="1"/>
  <c r="R121" i="153" s="1"/>
  <c r="Q121" i="153" s="1"/>
  <c r="P121" i="153" s="1"/>
  <c r="O121" i="153" s="1"/>
  <c r="N121" i="153" s="1"/>
  <c r="M121" i="153" s="1"/>
  <c r="L121" i="153" s="1"/>
  <c r="K121" i="153" s="1"/>
  <c r="J121" i="153" s="1"/>
  <c r="I121" i="153" s="1"/>
  <c r="H121" i="153" s="1"/>
  <c r="G121" i="153" s="1"/>
  <c r="F121" i="153" s="1"/>
  <c r="E121" i="153" s="1"/>
  <c r="D121" i="153" s="1"/>
  <c r="C121" i="153" s="1"/>
  <c r="B121" i="153" s="1"/>
  <c r="AD120" i="153"/>
  <c r="Y111" i="153"/>
  <c r="X111" i="153" s="1"/>
  <c r="Y110" i="153"/>
  <c r="AB117" i="153"/>
  <c r="AB116" i="153"/>
  <c r="S99" i="153"/>
  <c r="R99" i="153" s="1"/>
  <c r="S98" i="153"/>
  <c r="Q95" i="153"/>
  <c r="Q94" i="153"/>
  <c r="V105" i="153"/>
  <c r="U105" i="153" s="1"/>
  <c r="V104" i="153"/>
  <c r="P94" i="153" l="1"/>
  <c r="P93" i="153"/>
  <c r="X110" i="153"/>
  <c r="W110" i="153" s="1"/>
  <c r="X109" i="153"/>
  <c r="U104" i="153"/>
  <c r="T104" i="153" s="1"/>
  <c r="U103" i="153"/>
  <c r="AA116" i="153"/>
  <c r="AA115" i="153"/>
  <c r="R98" i="153"/>
  <c r="Q98" i="153" s="1"/>
  <c r="R97" i="153"/>
  <c r="AC120" i="153"/>
  <c r="AB120" i="153" s="1"/>
  <c r="AA120" i="153" s="1"/>
  <c r="Z120" i="153" s="1"/>
  <c r="Y120" i="153" s="1"/>
  <c r="X120" i="153" s="1"/>
  <c r="W120" i="153" s="1"/>
  <c r="V120" i="153" s="1"/>
  <c r="U120" i="153" s="1"/>
  <c r="T120" i="153" s="1"/>
  <c r="S120" i="153" s="1"/>
  <c r="R120" i="153" s="1"/>
  <c r="Q120" i="153" s="1"/>
  <c r="P120" i="153" s="1"/>
  <c r="O120" i="153" s="1"/>
  <c r="N120" i="153" s="1"/>
  <c r="M120" i="153" s="1"/>
  <c r="L120" i="153" s="1"/>
  <c r="K120" i="153" s="1"/>
  <c r="J120" i="153" s="1"/>
  <c r="I120" i="153" s="1"/>
  <c r="H120" i="153" s="1"/>
  <c r="G120" i="153" s="1"/>
  <c r="F120" i="153" s="1"/>
  <c r="E120" i="153" s="1"/>
  <c r="D120" i="153" s="1"/>
  <c r="C120" i="153" s="1"/>
  <c r="B120" i="153" s="1"/>
  <c r="AC119" i="153"/>
  <c r="O93" i="153" l="1"/>
  <c r="W109" i="153"/>
  <c r="V109" i="153" s="1"/>
  <c r="W108" i="153"/>
  <c r="Z115" i="153"/>
  <c r="Z114" i="153"/>
  <c r="Q97" i="153"/>
  <c r="P97" i="153" s="1"/>
  <c r="Q96" i="153"/>
  <c r="AB119" i="153"/>
  <c r="AA119" i="153" s="1"/>
  <c r="Z119" i="153" s="1"/>
  <c r="Y119" i="153" s="1"/>
  <c r="X119" i="153" s="1"/>
  <c r="W119" i="153" s="1"/>
  <c r="V119" i="153" s="1"/>
  <c r="U119" i="153" s="1"/>
  <c r="T119" i="153" s="1"/>
  <c r="S119" i="153" s="1"/>
  <c r="R119" i="153" s="1"/>
  <c r="Q119" i="153" s="1"/>
  <c r="P119" i="153" s="1"/>
  <c r="O119" i="153" s="1"/>
  <c r="N119" i="153" s="1"/>
  <c r="M119" i="153" s="1"/>
  <c r="L119" i="153" s="1"/>
  <c r="K119" i="153" s="1"/>
  <c r="J119" i="153" s="1"/>
  <c r="I119" i="153" s="1"/>
  <c r="H119" i="153" s="1"/>
  <c r="G119" i="153" s="1"/>
  <c r="F119" i="153" s="1"/>
  <c r="E119" i="153" s="1"/>
  <c r="D119" i="153" s="1"/>
  <c r="C119" i="153" s="1"/>
  <c r="B119" i="153" s="1"/>
  <c r="AB118" i="153"/>
  <c r="T103" i="153"/>
  <c r="S103" i="153" s="1"/>
  <c r="T102" i="153"/>
  <c r="AA118" i="153" l="1"/>
  <c r="Z118" i="153" s="1"/>
  <c r="Y118" i="153" s="1"/>
  <c r="X118" i="153" s="1"/>
  <c r="W118" i="153" s="1"/>
  <c r="V118" i="153" s="1"/>
  <c r="U118" i="153" s="1"/>
  <c r="T118" i="153" s="1"/>
  <c r="S118" i="153" s="1"/>
  <c r="R118" i="153" s="1"/>
  <c r="Q118" i="153" s="1"/>
  <c r="P118" i="153" s="1"/>
  <c r="O118" i="153" s="1"/>
  <c r="N118" i="153" s="1"/>
  <c r="M118" i="153" s="1"/>
  <c r="L118" i="153" s="1"/>
  <c r="K118" i="153" s="1"/>
  <c r="J118" i="153" s="1"/>
  <c r="I118" i="153" s="1"/>
  <c r="H118" i="153" s="1"/>
  <c r="G118" i="153" s="1"/>
  <c r="F118" i="153" s="1"/>
  <c r="E118" i="153" s="1"/>
  <c r="D118" i="153" s="1"/>
  <c r="C118" i="153" s="1"/>
  <c r="B118" i="153" s="1"/>
  <c r="AA117" i="153"/>
  <c r="S102" i="153"/>
  <c r="R102" i="153" s="1"/>
  <c r="S101" i="153"/>
  <c r="Y114" i="153"/>
  <c r="Y113" i="153"/>
  <c r="V108" i="153"/>
  <c r="U108" i="153" s="1"/>
  <c r="V107" i="153"/>
  <c r="P96" i="153"/>
  <c r="O96" i="153" s="1"/>
  <c r="P95" i="153"/>
  <c r="O95" i="153" l="1"/>
  <c r="N95" i="153" s="1"/>
  <c r="O94" i="153"/>
  <c r="R101" i="153"/>
  <c r="Q101" i="153" s="1"/>
  <c r="R100" i="153"/>
  <c r="Z117" i="153"/>
  <c r="Y117" i="153" s="1"/>
  <c r="X117" i="153" s="1"/>
  <c r="W117" i="153" s="1"/>
  <c r="V117" i="153" s="1"/>
  <c r="U117" i="153" s="1"/>
  <c r="T117" i="153" s="1"/>
  <c r="S117" i="153" s="1"/>
  <c r="R117" i="153" s="1"/>
  <c r="Q117" i="153" s="1"/>
  <c r="P117" i="153" s="1"/>
  <c r="O117" i="153" s="1"/>
  <c r="N117" i="153" s="1"/>
  <c r="M117" i="153" s="1"/>
  <c r="L117" i="153" s="1"/>
  <c r="K117" i="153" s="1"/>
  <c r="J117" i="153" s="1"/>
  <c r="I117" i="153" s="1"/>
  <c r="H117" i="153" s="1"/>
  <c r="G117" i="153" s="1"/>
  <c r="F117" i="153" s="1"/>
  <c r="E117" i="153" s="1"/>
  <c r="D117" i="153" s="1"/>
  <c r="C117" i="153" s="1"/>
  <c r="B117" i="153" s="1"/>
  <c r="Z116" i="153"/>
  <c r="U107" i="153"/>
  <c r="T107" i="153" s="1"/>
  <c r="U106" i="153"/>
  <c r="X113" i="153"/>
  <c r="X112" i="153"/>
  <c r="Q100" i="153" l="1"/>
  <c r="P100" i="153" s="1"/>
  <c r="Q99" i="153"/>
  <c r="W112" i="153"/>
  <c r="W111" i="153"/>
  <c r="Y116" i="153"/>
  <c r="X116" i="153" s="1"/>
  <c r="W116" i="153" s="1"/>
  <c r="V116" i="153" s="1"/>
  <c r="U116" i="153" s="1"/>
  <c r="T116" i="153" s="1"/>
  <c r="S116" i="153" s="1"/>
  <c r="R116" i="153" s="1"/>
  <c r="Q116" i="153" s="1"/>
  <c r="P116" i="153" s="1"/>
  <c r="O116" i="153" s="1"/>
  <c r="N116" i="153" s="1"/>
  <c r="M116" i="153" s="1"/>
  <c r="L116" i="153" s="1"/>
  <c r="K116" i="153" s="1"/>
  <c r="J116" i="153" s="1"/>
  <c r="I116" i="153" s="1"/>
  <c r="H116" i="153" s="1"/>
  <c r="G116" i="153" s="1"/>
  <c r="F116" i="153" s="1"/>
  <c r="E116" i="153" s="1"/>
  <c r="D116" i="153" s="1"/>
  <c r="C116" i="153" s="1"/>
  <c r="B116" i="153" s="1"/>
  <c r="Y115" i="153"/>
  <c r="N94" i="153"/>
  <c r="M94" i="153" s="1"/>
  <c r="N93" i="153"/>
  <c r="M93" i="153" s="1"/>
  <c r="L93" i="153" s="1"/>
  <c r="T106" i="153"/>
  <c r="S106" i="153" s="1"/>
  <c r="T105" i="153"/>
  <c r="S105" i="153" l="1"/>
  <c r="R105" i="153" s="1"/>
  <c r="S104" i="153"/>
  <c r="V111" i="153"/>
  <c r="V110" i="153"/>
  <c r="X115" i="153"/>
  <c r="W115" i="153" s="1"/>
  <c r="V115" i="153" s="1"/>
  <c r="U115" i="153" s="1"/>
  <c r="T115" i="153" s="1"/>
  <c r="S115" i="153" s="1"/>
  <c r="R115" i="153" s="1"/>
  <c r="Q115" i="153" s="1"/>
  <c r="P115" i="153" s="1"/>
  <c r="O115" i="153" s="1"/>
  <c r="N115" i="153" s="1"/>
  <c r="M115" i="153" s="1"/>
  <c r="L115" i="153" s="1"/>
  <c r="K115" i="153" s="1"/>
  <c r="J115" i="153" s="1"/>
  <c r="I115" i="153" s="1"/>
  <c r="H115" i="153" s="1"/>
  <c r="G115" i="153" s="1"/>
  <c r="F115" i="153" s="1"/>
  <c r="E115" i="153" s="1"/>
  <c r="D115" i="153" s="1"/>
  <c r="C115" i="153" s="1"/>
  <c r="B115" i="153" s="1"/>
  <c r="X114" i="153"/>
  <c r="P99" i="153"/>
  <c r="O99" i="153" s="1"/>
  <c r="P98" i="153"/>
  <c r="W114" i="153" l="1"/>
  <c r="V114" i="153" s="1"/>
  <c r="U114" i="153" s="1"/>
  <c r="T114" i="153" s="1"/>
  <c r="S114" i="153" s="1"/>
  <c r="R114" i="153" s="1"/>
  <c r="Q114" i="153" s="1"/>
  <c r="P114" i="153" s="1"/>
  <c r="O114" i="153" s="1"/>
  <c r="N114" i="153" s="1"/>
  <c r="M114" i="153" s="1"/>
  <c r="L114" i="153" s="1"/>
  <c r="K114" i="153" s="1"/>
  <c r="J114" i="153" s="1"/>
  <c r="I114" i="153" s="1"/>
  <c r="H114" i="153" s="1"/>
  <c r="G114" i="153" s="1"/>
  <c r="F114" i="153" s="1"/>
  <c r="E114" i="153" s="1"/>
  <c r="D114" i="153" s="1"/>
  <c r="C114" i="153" s="1"/>
  <c r="B114" i="153" s="1"/>
  <c r="W113" i="153"/>
  <c r="O98" i="153"/>
  <c r="N98" i="153" s="1"/>
  <c r="O97" i="153"/>
  <c r="R104" i="153"/>
  <c r="Q104" i="153" s="1"/>
  <c r="R103" i="153"/>
  <c r="U110" i="153"/>
  <c r="U109" i="153"/>
  <c r="Q103" i="153" l="1"/>
  <c r="P103" i="153" s="1"/>
  <c r="Q102" i="153"/>
  <c r="N97" i="153"/>
  <c r="M97" i="153" s="1"/>
  <c r="N96" i="153"/>
  <c r="V113" i="153"/>
  <c r="U113" i="153" s="1"/>
  <c r="T113" i="153" s="1"/>
  <c r="S113" i="153" s="1"/>
  <c r="R113" i="153" s="1"/>
  <c r="Q113" i="153" s="1"/>
  <c r="P113" i="153" s="1"/>
  <c r="O113" i="153" s="1"/>
  <c r="N113" i="153" s="1"/>
  <c r="M113" i="153" s="1"/>
  <c r="L113" i="153" s="1"/>
  <c r="K113" i="153" s="1"/>
  <c r="J113" i="153" s="1"/>
  <c r="I113" i="153" s="1"/>
  <c r="H113" i="153" s="1"/>
  <c r="G113" i="153" s="1"/>
  <c r="F113" i="153" s="1"/>
  <c r="E113" i="153" s="1"/>
  <c r="D113" i="153" s="1"/>
  <c r="C113" i="153" s="1"/>
  <c r="B113" i="153" s="1"/>
  <c r="V112" i="153"/>
  <c r="T109" i="153"/>
  <c r="T108" i="153"/>
  <c r="M96" i="153" l="1"/>
  <c r="L96" i="153" s="1"/>
  <c r="M95" i="153"/>
  <c r="S108" i="153"/>
  <c r="S107" i="153"/>
  <c r="P102" i="153"/>
  <c r="O102" i="153" s="1"/>
  <c r="P101" i="153"/>
  <c r="U112" i="153"/>
  <c r="T112" i="153" s="1"/>
  <c r="S112" i="153" s="1"/>
  <c r="R112" i="153" s="1"/>
  <c r="Q112" i="153" s="1"/>
  <c r="P112" i="153" s="1"/>
  <c r="O112" i="153" s="1"/>
  <c r="N112" i="153" s="1"/>
  <c r="M112" i="153" s="1"/>
  <c r="L112" i="153" s="1"/>
  <c r="K112" i="153" s="1"/>
  <c r="J112" i="153" s="1"/>
  <c r="I112" i="153" s="1"/>
  <c r="H112" i="153" s="1"/>
  <c r="G112" i="153" s="1"/>
  <c r="F112" i="153" s="1"/>
  <c r="E112" i="153" s="1"/>
  <c r="D112" i="153" s="1"/>
  <c r="C112" i="153" s="1"/>
  <c r="B112" i="153" s="1"/>
  <c r="U111" i="153"/>
  <c r="O101" i="153" l="1"/>
  <c r="N101" i="153" s="1"/>
  <c r="O100" i="153"/>
  <c r="T111" i="153"/>
  <c r="S111" i="153" s="1"/>
  <c r="R111" i="153" s="1"/>
  <c r="Q111" i="153" s="1"/>
  <c r="P111" i="153" s="1"/>
  <c r="O111" i="153" s="1"/>
  <c r="N111" i="153" s="1"/>
  <c r="M111" i="153" s="1"/>
  <c r="L111" i="153" s="1"/>
  <c r="K111" i="153" s="1"/>
  <c r="J111" i="153" s="1"/>
  <c r="I111" i="153" s="1"/>
  <c r="H111" i="153" s="1"/>
  <c r="G111" i="153" s="1"/>
  <c r="F111" i="153" s="1"/>
  <c r="E111" i="153" s="1"/>
  <c r="D111" i="153" s="1"/>
  <c r="C111" i="153" s="1"/>
  <c r="B111" i="153" s="1"/>
  <c r="T110" i="153"/>
  <c r="R107" i="153"/>
  <c r="R106" i="153"/>
  <c r="L95" i="153"/>
  <c r="K95" i="153" s="1"/>
  <c r="L94" i="153"/>
  <c r="Q106" i="153" l="1"/>
  <c r="Q105" i="153"/>
  <c r="S110" i="153"/>
  <c r="R110" i="153" s="1"/>
  <c r="Q110" i="153" s="1"/>
  <c r="P110" i="153" s="1"/>
  <c r="O110" i="153" s="1"/>
  <c r="N110" i="153" s="1"/>
  <c r="M110" i="153" s="1"/>
  <c r="L110" i="153" s="1"/>
  <c r="K110" i="153" s="1"/>
  <c r="J110" i="153" s="1"/>
  <c r="I110" i="153" s="1"/>
  <c r="H110" i="153" s="1"/>
  <c r="G110" i="153" s="1"/>
  <c r="F110" i="153" s="1"/>
  <c r="E110" i="153" s="1"/>
  <c r="D110" i="153" s="1"/>
  <c r="C110" i="153" s="1"/>
  <c r="B110" i="153" s="1"/>
  <c r="S109" i="153"/>
  <c r="K94" i="153"/>
  <c r="J94" i="153" s="1"/>
  <c r="K93" i="153"/>
  <c r="J93" i="153" s="1"/>
  <c r="I93" i="153" s="1"/>
  <c r="N100" i="153"/>
  <c r="M100" i="153" s="1"/>
  <c r="N99" i="153"/>
  <c r="M99" i="153" l="1"/>
  <c r="L99" i="153" s="1"/>
  <c r="M98" i="153"/>
  <c r="R109" i="153"/>
  <c r="Q109" i="153" s="1"/>
  <c r="P109" i="153" s="1"/>
  <c r="O109" i="153" s="1"/>
  <c r="N109" i="153" s="1"/>
  <c r="M109" i="153" s="1"/>
  <c r="L109" i="153" s="1"/>
  <c r="K109" i="153" s="1"/>
  <c r="J109" i="153" s="1"/>
  <c r="I109" i="153" s="1"/>
  <c r="H109" i="153" s="1"/>
  <c r="G109" i="153" s="1"/>
  <c r="F109" i="153" s="1"/>
  <c r="E109" i="153" s="1"/>
  <c r="D109" i="153" s="1"/>
  <c r="C109" i="153" s="1"/>
  <c r="B109" i="153" s="1"/>
  <c r="R108" i="153"/>
  <c r="P105" i="153"/>
  <c r="P104" i="153"/>
  <c r="Q108" i="153" l="1"/>
  <c r="P108" i="153" s="1"/>
  <c r="O108" i="153" s="1"/>
  <c r="N108" i="153" s="1"/>
  <c r="M108" i="153" s="1"/>
  <c r="L108" i="153" s="1"/>
  <c r="K108" i="153" s="1"/>
  <c r="J108" i="153" s="1"/>
  <c r="I108" i="153" s="1"/>
  <c r="H108" i="153" s="1"/>
  <c r="G108" i="153" s="1"/>
  <c r="F108" i="153" s="1"/>
  <c r="E108" i="153" s="1"/>
  <c r="D108" i="153" s="1"/>
  <c r="C108" i="153" s="1"/>
  <c r="B108" i="153" s="1"/>
  <c r="Q107" i="153"/>
  <c r="L98" i="153"/>
  <c r="K98" i="153" s="1"/>
  <c r="L97" i="153"/>
  <c r="O104" i="153"/>
  <c r="O103" i="153"/>
  <c r="K97" i="153" l="1"/>
  <c r="J97" i="153" s="1"/>
  <c r="K96" i="153"/>
  <c r="N103" i="153"/>
  <c r="N102" i="153"/>
  <c r="P107" i="153"/>
  <c r="O107" i="153" s="1"/>
  <c r="N107" i="153" s="1"/>
  <c r="M107" i="153" s="1"/>
  <c r="L107" i="153" s="1"/>
  <c r="K107" i="153" s="1"/>
  <c r="J107" i="153" s="1"/>
  <c r="I107" i="153" s="1"/>
  <c r="H107" i="153" s="1"/>
  <c r="G107" i="153" s="1"/>
  <c r="F107" i="153" s="1"/>
  <c r="E107" i="153" s="1"/>
  <c r="D107" i="153" s="1"/>
  <c r="C107" i="153" s="1"/>
  <c r="B107" i="153" s="1"/>
  <c r="P106" i="153"/>
  <c r="O106" i="153" l="1"/>
  <c r="N106" i="153" s="1"/>
  <c r="M106" i="153" s="1"/>
  <c r="L106" i="153" s="1"/>
  <c r="K106" i="153" s="1"/>
  <c r="J106" i="153" s="1"/>
  <c r="I106" i="153" s="1"/>
  <c r="H106" i="153" s="1"/>
  <c r="G106" i="153" s="1"/>
  <c r="F106" i="153" s="1"/>
  <c r="E106" i="153" s="1"/>
  <c r="D106" i="153" s="1"/>
  <c r="C106" i="153" s="1"/>
  <c r="B106" i="153" s="1"/>
  <c r="O105" i="153"/>
  <c r="M102" i="153"/>
  <c r="M101" i="153"/>
  <c r="J96" i="153"/>
  <c r="I96" i="153" s="1"/>
  <c r="J95" i="153"/>
  <c r="I95" i="153" l="1"/>
  <c r="H95" i="153" s="1"/>
  <c r="I94" i="153"/>
  <c r="L101" i="153"/>
  <c r="L100" i="153"/>
  <c r="N105" i="153"/>
  <c r="M105" i="153" s="1"/>
  <c r="L105" i="153" s="1"/>
  <c r="K105" i="153" s="1"/>
  <c r="J105" i="153" s="1"/>
  <c r="I105" i="153" s="1"/>
  <c r="H105" i="153" s="1"/>
  <c r="G105" i="153" s="1"/>
  <c r="F105" i="153" s="1"/>
  <c r="E105" i="153" s="1"/>
  <c r="D105" i="153" s="1"/>
  <c r="C105" i="153" s="1"/>
  <c r="B105" i="153" s="1"/>
  <c r="N104" i="153"/>
  <c r="M104" i="153" l="1"/>
  <c r="L104" i="153" s="1"/>
  <c r="K104" i="153" s="1"/>
  <c r="J104" i="153" s="1"/>
  <c r="I104" i="153" s="1"/>
  <c r="H104" i="153" s="1"/>
  <c r="G104" i="153" s="1"/>
  <c r="F104" i="153" s="1"/>
  <c r="E104" i="153" s="1"/>
  <c r="D104" i="153" s="1"/>
  <c r="C104" i="153" s="1"/>
  <c r="B104" i="153" s="1"/>
  <c r="M103" i="153"/>
  <c r="H94" i="153"/>
  <c r="G94" i="153" s="1"/>
  <c r="H93" i="153"/>
  <c r="G93" i="153" s="1"/>
  <c r="F93" i="153" s="1"/>
  <c r="K100" i="153"/>
  <c r="K99" i="153"/>
  <c r="J99" i="153" l="1"/>
  <c r="J98" i="153"/>
  <c r="L103" i="153"/>
  <c r="K103" i="153" s="1"/>
  <c r="J103" i="153" s="1"/>
  <c r="I103" i="153" s="1"/>
  <c r="H103" i="153" s="1"/>
  <c r="G103" i="153" s="1"/>
  <c r="F103" i="153" s="1"/>
  <c r="E103" i="153" s="1"/>
  <c r="D103" i="153" s="1"/>
  <c r="C103" i="153" s="1"/>
  <c r="B103" i="153" s="1"/>
  <c r="L102" i="153"/>
  <c r="K102" i="153" l="1"/>
  <c r="J102" i="153" s="1"/>
  <c r="I102" i="153" s="1"/>
  <c r="H102" i="153" s="1"/>
  <c r="G102" i="153" s="1"/>
  <c r="F102" i="153" s="1"/>
  <c r="E102" i="153" s="1"/>
  <c r="D102" i="153" s="1"/>
  <c r="C102" i="153" s="1"/>
  <c r="B102" i="153" s="1"/>
  <c r="K101" i="153"/>
  <c r="I98" i="153"/>
  <c r="I97" i="153"/>
  <c r="H97" i="153" l="1"/>
  <c r="H96" i="153"/>
  <c r="J101" i="153"/>
  <c r="I101" i="153" s="1"/>
  <c r="H101" i="153" s="1"/>
  <c r="G101" i="153" s="1"/>
  <c r="F101" i="153" s="1"/>
  <c r="E101" i="153" s="1"/>
  <c r="D101" i="153" s="1"/>
  <c r="C101" i="153" s="1"/>
  <c r="B101" i="153" s="1"/>
  <c r="J100" i="153"/>
  <c r="I100" i="153" l="1"/>
  <c r="H100" i="153" s="1"/>
  <c r="G100" i="153" s="1"/>
  <c r="F100" i="153" s="1"/>
  <c r="E100" i="153" s="1"/>
  <c r="D100" i="153" s="1"/>
  <c r="C100" i="153" s="1"/>
  <c r="B100" i="153" s="1"/>
  <c r="I99" i="153"/>
  <c r="G96" i="153"/>
  <c r="G95" i="153"/>
  <c r="F95" i="153" l="1"/>
  <c r="F94" i="153"/>
  <c r="H99" i="153"/>
  <c r="G99" i="153" s="1"/>
  <c r="F99" i="153" s="1"/>
  <c r="E99" i="153" s="1"/>
  <c r="D99" i="153" s="1"/>
  <c r="C99" i="153" s="1"/>
  <c r="B99" i="153" s="1"/>
  <c r="H98" i="153"/>
  <c r="G98" i="153" l="1"/>
  <c r="F98" i="153" s="1"/>
  <c r="E98" i="153" s="1"/>
  <c r="D98" i="153" s="1"/>
  <c r="C98" i="153" s="1"/>
  <c r="B98" i="153" s="1"/>
  <c r="G97" i="153"/>
  <c r="E94" i="153"/>
  <c r="E93" i="153"/>
  <c r="D93" i="153" s="1"/>
  <c r="F97" i="153" l="1"/>
  <c r="E97" i="153" s="1"/>
  <c r="D97" i="153" s="1"/>
  <c r="C97" i="153" s="1"/>
  <c r="B97" i="153" s="1"/>
  <c r="F96" i="153"/>
  <c r="E96" i="153" l="1"/>
  <c r="D96" i="153" s="1"/>
  <c r="C96" i="153" s="1"/>
  <c r="B96" i="153" s="1"/>
  <c r="E95" i="153"/>
  <c r="D95" i="153" l="1"/>
  <c r="C95" i="153" s="1"/>
  <c r="B95" i="153" s="1"/>
  <c r="D94" i="153"/>
  <c r="C94" i="153" l="1"/>
  <c r="B94" i="153" s="1"/>
  <c r="C93" i="153"/>
  <c r="B93" i="153" l="1"/>
  <c r="C16" i="153" s="1"/>
  <c r="C3" i="109"/>
  <c r="B3" i="109" s="1"/>
  <c r="C3" i="108"/>
  <c r="B3" i="108" s="1"/>
  <c r="B4" i="108"/>
  <c r="B5" i="108"/>
  <c r="B6" i="108"/>
  <c r="B7" i="108"/>
  <c r="B8" i="108"/>
  <c r="B9" i="108"/>
  <c r="B10" i="108"/>
  <c r="B11" i="108"/>
  <c r="B12" i="108"/>
  <c r="B13" i="108"/>
  <c r="B14" i="108"/>
  <c r="B15" i="108"/>
  <c r="B16" i="108"/>
  <c r="B17" i="108"/>
  <c r="B18" i="108"/>
  <c r="B19" i="108"/>
  <c r="B20" i="108"/>
  <c r="B21" i="108"/>
  <c r="B22" i="108"/>
  <c r="B23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6" i="108"/>
  <c r="B37" i="108"/>
  <c r="B38" i="108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B52" i="108"/>
  <c r="B53" i="108"/>
  <c r="B54" i="108"/>
  <c r="B55" i="108"/>
  <c r="B56" i="108"/>
  <c r="B57" i="108"/>
  <c r="B58" i="108"/>
  <c r="B59" i="108"/>
  <c r="B60" i="108"/>
  <c r="B61" i="108"/>
  <c r="B62" i="108"/>
  <c r="B63" i="108"/>
  <c r="B64" i="108"/>
  <c r="B65" i="108"/>
  <c r="B66" i="108"/>
  <c r="B67" i="108"/>
  <c r="B68" i="108"/>
  <c r="B69" i="108"/>
  <c r="B70" i="108"/>
  <c r="B71" i="108"/>
  <c r="B72" i="108"/>
  <c r="B73" i="108"/>
  <c r="B74" i="108"/>
  <c r="B75" i="108"/>
  <c r="B76" i="108"/>
  <c r="B77" i="108"/>
  <c r="B78" i="108"/>
  <c r="B79" i="108"/>
  <c r="B80" i="108"/>
  <c r="B81" i="108"/>
  <c r="B82" i="108"/>
  <c r="B83" i="108"/>
  <c r="B84" i="108"/>
  <c r="B85" i="108"/>
  <c r="B86" i="108"/>
  <c r="B87" i="108"/>
  <c r="B88" i="108"/>
  <c r="B89" i="108"/>
  <c r="B90" i="108"/>
  <c r="B91" i="108"/>
  <c r="B92" i="108"/>
  <c r="B93" i="108"/>
  <c r="B94" i="108"/>
  <c r="B95" i="108"/>
  <c r="B96" i="108"/>
  <c r="B97" i="108"/>
  <c r="B98" i="108"/>
  <c r="B99" i="108"/>
  <c r="B100" i="108"/>
  <c r="B101" i="108"/>
  <c r="B102" i="108"/>
  <c r="B103" i="108"/>
  <c r="B104" i="108"/>
  <c r="B105" i="108"/>
  <c r="B106" i="108"/>
  <c r="B107" i="108"/>
  <c r="B108" i="108"/>
  <c r="B109" i="108"/>
  <c r="B110" i="108"/>
  <c r="B111" i="108"/>
  <c r="B112" i="108"/>
  <c r="B113" i="108"/>
  <c r="B114" i="108"/>
  <c r="B115" i="108"/>
  <c r="B116" i="108"/>
  <c r="B117" i="108"/>
  <c r="B118" i="108"/>
  <c r="B119" i="108"/>
  <c r="B120" i="108"/>
  <c r="B121" i="108"/>
  <c r="B122" i="108"/>
  <c r="B123" i="108"/>
  <c r="B124" i="108"/>
  <c r="B125" i="108"/>
  <c r="B126" i="108"/>
  <c r="B127" i="108"/>
  <c r="B128" i="108"/>
  <c r="B129" i="108"/>
  <c r="B130" i="108"/>
  <c r="B131" i="108"/>
  <c r="B132" i="108"/>
  <c r="B133" i="108"/>
  <c r="B134" i="108"/>
  <c r="B135" i="108"/>
  <c r="B136" i="108"/>
  <c r="B137" i="108"/>
  <c r="B138" i="108"/>
  <c r="B139" i="108"/>
  <c r="B140" i="108"/>
  <c r="B141" i="108"/>
  <c r="B142" i="108"/>
  <c r="B143" i="108"/>
  <c r="B144" i="108"/>
  <c r="B145" i="108"/>
  <c r="B146" i="108"/>
  <c r="B147" i="108"/>
  <c r="B148" i="108"/>
  <c r="B149" i="108"/>
  <c r="B150" i="108"/>
  <c r="B151" i="108"/>
  <c r="B152" i="108"/>
  <c r="B153" i="108"/>
  <c r="B154" i="108"/>
  <c r="B155" i="108"/>
  <c r="B156" i="108"/>
  <c r="B157" i="108"/>
  <c r="B158" i="108"/>
  <c r="B159" i="108"/>
  <c r="B160" i="108"/>
  <c r="B161" i="108"/>
  <c r="B162" i="108"/>
  <c r="B163" i="108"/>
  <c r="B164" i="108"/>
  <c r="B165" i="108"/>
  <c r="B166" i="108"/>
  <c r="B167" i="108"/>
  <c r="B168" i="108"/>
  <c r="B169" i="108"/>
  <c r="B170" i="108"/>
  <c r="B171" i="108"/>
  <c r="B172" i="108"/>
  <c r="B173" i="108"/>
  <c r="B174" i="108"/>
  <c r="B175" i="108"/>
  <c r="B176" i="108"/>
  <c r="B177" i="108"/>
  <c r="B178" i="108"/>
  <c r="B179" i="108"/>
  <c r="B180" i="108"/>
  <c r="B181" i="108"/>
  <c r="B182" i="108"/>
  <c r="B183" i="108"/>
  <c r="B184" i="108"/>
  <c r="B185" i="108"/>
  <c r="B186" i="108"/>
  <c r="B187" i="108"/>
  <c r="B188" i="108"/>
  <c r="B189" i="108"/>
  <c r="B190" i="108"/>
  <c r="B191" i="108"/>
  <c r="B192" i="108"/>
  <c r="B193" i="108"/>
  <c r="B194" i="108"/>
  <c r="B195" i="108"/>
  <c r="B196" i="108"/>
  <c r="B197" i="108"/>
  <c r="B198" i="108"/>
  <c r="B199" i="108"/>
  <c r="B200" i="108"/>
  <c r="B201" i="108"/>
  <c r="B202" i="108"/>
  <c r="B203" i="108"/>
  <c r="B204" i="108"/>
  <c r="B205" i="108"/>
  <c r="B206" i="108"/>
  <c r="B207" i="108"/>
  <c r="B208" i="108"/>
  <c r="B209" i="108"/>
  <c r="B210" i="108"/>
  <c r="B211" i="108"/>
  <c r="B212" i="108"/>
  <c r="B213" i="108"/>
  <c r="B214" i="108"/>
  <c r="B215" i="108"/>
  <c r="B216" i="108"/>
  <c r="B217" i="108"/>
  <c r="B218" i="108"/>
  <c r="B219" i="108"/>
  <c r="B220" i="108"/>
  <c r="B221" i="108"/>
  <c r="B222" i="108"/>
  <c r="B223" i="108"/>
  <c r="B224" i="108"/>
  <c r="B225" i="108"/>
  <c r="B226" i="108"/>
  <c r="B227" i="108"/>
  <c r="B228" i="108"/>
  <c r="B229" i="108"/>
  <c r="B230" i="108"/>
  <c r="B231" i="108"/>
  <c r="B232" i="108"/>
  <c r="B233" i="108"/>
  <c r="B234" i="108"/>
  <c r="B235" i="108"/>
  <c r="B236" i="108"/>
  <c r="B237" i="108"/>
  <c r="B238" i="108"/>
  <c r="B239" i="108"/>
  <c r="B240" i="108"/>
  <c r="B241" i="108"/>
  <c r="B242" i="108"/>
  <c r="B243" i="108"/>
  <c r="B244" i="108"/>
  <c r="B245" i="108"/>
  <c r="B246" i="108"/>
  <c r="B247" i="108"/>
  <c r="B248" i="108"/>
  <c r="B249" i="108"/>
  <c r="B250" i="108"/>
  <c r="B251" i="108"/>
  <c r="B252" i="108"/>
  <c r="B253" i="108"/>
  <c r="B254" i="108"/>
  <c r="B255" i="108"/>
  <c r="B256" i="108"/>
  <c r="B257" i="108"/>
  <c r="B258" i="108"/>
  <c r="B259" i="108"/>
  <c r="B260" i="108"/>
  <c r="B261" i="108"/>
  <c r="B262" i="108"/>
  <c r="B263" i="108"/>
  <c r="B264" i="108"/>
  <c r="B265" i="108"/>
  <c r="B266" i="108"/>
  <c r="B267" i="108"/>
  <c r="B268" i="108"/>
  <c r="B269" i="108"/>
  <c r="B270" i="108"/>
  <c r="B271" i="108"/>
  <c r="B272" i="108"/>
  <c r="B273" i="108"/>
  <c r="B274" i="108"/>
  <c r="B275" i="108"/>
  <c r="B276" i="108"/>
  <c r="B277" i="108"/>
  <c r="B278" i="108"/>
  <c r="B279" i="108"/>
  <c r="B280" i="108"/>
  <c r="B281" i="108"/>
  <c r="B282" i="108"/>
  <c r="B283" i="108"/>
  <c r="B284" i="108"/>
  <c r="B285" i="108"/>
  <c r="B286" i="108"/>
  <c r="B287" i="108"/>
  <c r="B288" i="108"/>
  <c r="B289" i="108"/>
  <c r="B290" i="108"/>
  <c r="B291" i="108"/>
  <c r="B292" i="108"/>
  <c r="B293" i="108"/>
  <c r="B294" i="108"/>
  <c r="B295" i="108"/>
  <c r="B296" i="108"/>
  <c r="B297" i="108"/>
  <c r="B298" i="108"/>
  <c r="B299" i="108"/>
  <c r="B300" i="108"/>
  <c r="B301" i="108"/>
  <c r="B302" i="108"/>
  <c r="B303" i="108"/>
  <c r="B304" i="108"/>
  <c r="B305" i="108"/>
  <c r="B306" i="108"/>
  <c r="B307" i="108"/>
  <c r="B308" i="108"/>
  <c r="B309" i="108"/>
  <c r="B310" i="108"/>
  <c r="B311" i="108"/>
  <c r="B312" i="108"/>
  <c r="B313" i="108"/>
  <c r="B314" i="108"/>
  <c r="B315" i="108"/>
  <c r="B316" i="108"/>
  <c r="B317" i="108"/>
  <c r="B318" i="108"/>
  <c r="B319" i="108"/>
  <c r="B320" i="108"/>
  <c r="B321" i="108"/>
  <c r="B322" i="108"/>
  <c r="B323" i="108"/>
  <c r="B324" i="108"/>
  <c r="B325" i="108"/>
  <c r="B326" i="108"/>
  <c r="B327" i="108"/>
  <c r="B328" i="108"/>
  <c r="B329" i="108"/>
  <c r="B330" i="108"/>
  <c r="B331" i="108"/>
  <c r="B332" i="108"/>
  <c r="B333" i="108"/>
  <c r="B334" i="108"/>
  <c r="B335" i="108"/>
  <c r="B336" i="108"/>
  <c r="B337" i="108"/>
  <c r="B338" i="108"/>
  <c r="B339" i="108"/>
  <c r="B340" i="108"/>
  <c r="B341" i="108"/>
  <c r="B342" i="108"/>
  <c r="B343" i="108"/>
  <c r="B344" i="108"/>
  <c r="B345" i="108"/>
  <c r="B346" i="108"/>
  <c r="B347" i="108"/>
  <c r="B348" i="108"/>
  <c r="B349" i="108"/>
  <c r="B350" i="108"/>
  <c r="B351" i="108"/>
  <c r="B352" i="108"/>
  <c r="B353" i="108"/>
  <c r="B354" i="108"/>
  <c r="B355" i="108"/>
  <c r="B356" i="108"/>
  <c r="B357" i="108"/>
  <c r="B358" i="108"/>
  <c r="B359" i="108"/>
  <c r="B360" i="108"/>
  <c r="B361" i="108"/>
  <c r="B362" i="108"/>
  <c r="B363" i="108"/>
  <c r="B364" i="108"/>
  <c r="B365" i="108"/>
  <c r="B366" i="108"/>
  <c r="B367" i="108"/>
  <c r="B368" i="108"/>
  <c r="B369" i="108"/>
  <c r="B370" i="108"/>
  <c r="B371" i="108"/>
  <c r="B372" i="108"/>
  <c r="B373" i="108"/>
  <c r="B374" i="108"/>
  <c r="B375" i="108"/>
  <c r="B376" i="108"/>
  <c r="B377" i="108"/>
  <c r="B378" i="108"/>
  <c r="B379" i="108"/>
  <c r="B380" i="108"/>
  <c r="B381" i="108"/>
  <c r="B382" i="108"/>
  <c r="B383" i="108"/>
  <c r="B384" i="108"/>
  <c r="B385" i="108"/>
  <c r="B386" i="108"/>
  <c r="B387" i="108"/>
  <c r="B388" i="108"/>
  <c r="B389" i="108"/>
  <c r="B390" i="108"/>
  <c r="B391" i="108"/>
  <c r="B392" i="108"/>
  <c r="B393" i="108"/>
  <c r="B394" i="108"/>
  <c r="B395" i="108"/>
  <c r="B396" i="108"/>
  <c r="B397" i="108"/>
  <c r="B398" i="108"/>
  <c r="B399" i="108"/>
  <c r="B400" i="108"/>
  <c r="B401" i="108"/>
  <c r="B402" i="108"/>
  <c r="B403" i="108"/>
  <c r="B404" i="108"/>
  <c r="B405" i="108"/>
  <c r="B406" i="108"/>
  <c r="B407" i="108"/>
  <c r="B408" i="108"/>
  <c r="B409" i="108"/>
  <c r="B410" i="108"/>
  <c r="B411" i="108"/>
  <c r="B412" i="108"/>
  <c r="B413" i="108"/>
  <c r="B414" i="108"/>
  <c r="B415" i="108"/>
  <c r="B416" i="108"/>
  <c r="B417" i="108"/>
  <c r="B418" i="108"/>
  <c r="B419" i="108"/>
  <c r="B420" i="108"/>
  <c r="B421" i="108"/>
  <c r="B422" i="108"/>
  <c r="B423" i="108"/>
  <c r="B424" i="108"/>
  <c r="B425" i="108"/>
  <c r="B426" i="108"/>
  <c r="B427" i="108"/>
  <c r="B428" i="108"/>
  <c r="B429" i="108"/>
  <c r="B430" i="108"/>
  <c r="B431" i="108"/>
  <c r="B432" i="108"/>
  <c r="B433" i="108"/>
  <c r="B434" i="108"/>
  <c r="B435" i="108"/>
  <c r="B436" i="108"/>
  <c r="B437" i="108"/>
  <c r="B438" i="108"/>
  <c r="B439" i="108"/>
  <c r="B440" i="108"/>
  <c r="B441" i="108"/>
  <c r="B442" i="108"/>
  <c r="B443" i="108"/>
  <c r="B444" i="108"/>
  <c r="B445" i="108"/>
  <c r="B446" i="108"/>
  <c r="B447" i="108"/>
  <c r="B448" i="108"/>
  <c r="B449" i="108"/>
  <c r="B450" i="108"/>
  <c r="B451" i="108"/>
  <c r="B452" i="108"/>
  <c r="B453" i="108"/>
  <c r="B454" i="108"/>
  <c r="B455" i="108"/>
  <c r="B456" i="108"/>
  <c r="B457" i="108"/>
  <c r="B458" i="108"/>
  <c r="B459" i="108"/>
  <c r="B460" i="108"/>
  <c r="B461" i="108"/>
  <c r="B462" i="108"/>
  <c r="B463" i="108"/>
  <c r="B464" i="108"/>
  <c r="B465" i="108"/>
  <c r="B466" i="108"/>
  <c r="B467" i="108"/>
  <c r="B468" i="108"/>
  <c r="B469" i="108"/>
  <c r="B470" i="108"/>
  <c r="B471" i="108"/>
  <c r="B472" i="108"/>
  <c r="B473" i="108"/>
  <c r="B474" i="108"/>
  <c r="B475" i="108"/>
  <c r="B476" i="108"/>
  <c r="B477" i="108"/>
  <c r="B478" i="108"/>
  <c r="B479" i="108"/>
  <c r="B480" i="108"/>
  <c r="B481" i="108"/>
  <c r="B482" i="108"/>
  <c r="B483" i="108"/>
  <c r="B484" i="108"/>
  <c r="B485" i="108"/>
  <c r="B486" i="108"/>
  <c r="B487" i="108"/>
  <c r="B488" i="108"/>
  <c r="B489" i="108"/>
  <c r="B490" i="108"/>
  <c r="B491" i="108"/>
  <c r="B492" i="108"/>
  <c r="B493" i="108"/>
  <c r="B494" i="108"/>
  <c r="B495" i="108"/>
  <c r="B496" i="108"/>
  <c r="B497" i="108"/>
  <c r="B498" i="108"/>
  <c r="B499" i="108"/>
  <c r="B500" i="108"/>
  <c r="B501" i="108"/>
  <c r="B502" i="108"/>
  <c r="B503" i="108"/>
  <c r="B504" i="108"/>
  <c r="B505" i="108"/>
  <c r="B506" i="108"/>
  <c r="B507" i="108"/>
  <c r="B508" i="108"/>
  <c r="B509" i="108"/>
  <c r="B510" i="108"/>
  <c r="B511" i="108"/>
  <c r="B512" i="108"/>
  <c r="B513" i="108"/>
  <c r="B514" i="108"/>
  <c r="B515" i="108"/>
  <c r="B516" i="108"/>
  <c r="B517" i="108"/>
  <c r="B518" i="108"/>
  <c r="B519" i="108"/>
  <c r="B520" i="108"/>
  <c r="B521" i="108"/>
  <c r="B522" i="108"/>
  <c r="B523" i="108"/>
  <c r="B524" i="108"/>
  <c r="B525" i="108"/>
  <c r="B526" i="108"/>
  <c r="B527" i="108"/>
  <c r="B528" i="108"/>
  <c r="B529" i="108"/>
  <c r="B530" i="108"/>
  <c r="B531" i="108"/>
  <c r="B532" i="108"/>
  <c r="B533" i="108"/>
  <c r="B534" i="108"/>
  <c r="B535" i="108"/>
  <c r="B536" i="108"/>
  <c r="B537" i="108"/>
  <c r="B538" i="108"/>
  <c r="B539" i="108"/>
  <c r="B540" i="108"/>
  <c r="B541" i="108"/>
  <c r="B542" i="108"/>
  <c r="B543" i="108"/>
  <c r="B544" i="108"/>
  <c r="B545" i="108"/>
  <c r="B546" i="108"/>
  <c r="B547" i="108"/>
  <c r="B548" i="108"/>
  <c r="B549" i="108"/>
  <c r="B550" i="108"/>
  <c r="B551" i="108"/>
  <c r="B552" i="108"/>
  <c r="B553" i="108"/>
  <c r="B554" i="108"/>
  <c r="B555" i="108"/>
  <c r="B556" i="108"/>
  <c r="B557" i="108"/>
  <c r="B558" i="108"/>
  <c r="B559" i="108"/>
  <c r="B560" i="108"/>
  <c r="B561" i="108"/>
  <c r="B562" i="108"/>
  <c r="B563" i="108"/>
  <c r="B564" i="108"/>
  <c r="B565" i="108"/>
  <c r="B566" i="108"/>
  <c r="B567" i="108"/>
  <c r="B568" i="108"/>
  <c r="B569" i="108"/>
  <c r="B570" i="108"/>
  <c r="B571" i="108"/>
  <c r="B572" i="108"/>
  <c r="B573" i="108"/>
  <c r="B574" i="108"/>
  <c r="B575" i="108"/>
  <c r="B576" i="108"/>
  <c r="B577" i="108"/>
  <c r="B578" i="108"/>
  <c r="B579" i="108"/>
  <c r="B580" i="108"/>
  <c r="B581" i="108"/>
  <c r="B582" i="108"/>
  <c r="B583" i="108"/>
  <c r="B584" i="108"/>
  <c r="B585" i="108"/>
  <c r="B586" i="108"/>
  <c r="B587" i="108"/>
  <c r="B588" i="108"/>
  <c r="B589" i="108"/>
  <c r="B590" i="108"/>
  <c r="B591" i="108"/>
  <c r="B592" i="108"/>
  <c r="B593" i="108"/>
  <c r="B594" i="108"/>
  <c r="B595" i="108"/>
  <c r="B596" i="108"/>
  <c r="B597" i="108"/>
  <c r="B598" i="108"/>
  <c r="B599" i="108"/>
  <c r="B600" i="108"/>
  <c r="B601" i="108"/>
  <c r="B602" i="108"/>
  <c r="B603" i="108"/>
  <c r="B604" i="108"/>
  <c r="B605" i="108"/>
  <c r="B606" i="108"/>
  <c r="B607" i="108"/>
  <c r="B608" i="108"/>
  <c r="B609" i="108"/>
  <c r="B610" i="108"/>
  <c r="B611" i="108"/>
  <c r="B612" i="108"/>
  <c r="B613" i="108"/>
  <c r="B614" i="108"/>
  <c r="B615" i="108"/>
  <c r="B616" i="108"/>
  <c r="B617" i="108"/>
  <c r="B618" i="108"/>
  <c r="B619" i="108"/>
  <c r="B620" i="108"/>
  <c r="B621" i="108"/>
  <c r="B622" i="108"/>
  <c r="B623" i="108"/>
  <c r="B624" i="108"/>
  <c r="B625" i="108"/>
  <c r="B626" i="108"/>
  <c r="B627" i="108"/>
  <c r="B628" i="108"/>
  <c r="B629" i="108"/>
  <c r="B630" i="108"/>
  <c r="B631" i="108"/>
  <c r="B632" i="108"/>
  <c r="B633" i="108"/>
  <c r="B634" i="108"/>
  <c r="B635" i="108"/>
  <c r="B636" i="108"/>
  <c r="B637" i="108"/>
  <c r="B638" i="108"/>
  <c r="B639" i="108"/>
  <c r="B640" i="108"/>
  <c r="B641" i="108"/>
  <c r="B642" i="108"/>
  <c r="B643" i="108"/>
  <c r="B644" i="108"/>
  <c r="B645" i="108"/>
  <c r="B646" i="108"/>
  <c r="B647" i="108"/>
  <c r="B648" i="108"/>
  <c r="B649" i="108"/>
  <c r="B650" i="108"/>
  <c r="B651" i="108"/>
  <c r="B652" i="108"/>
  <c r="B653" i="108"/>
  <c r="B654" i="108"/>
  <c r="B655" i="108"/>
  <c r="B656" i="108"/>
  <c r="B657" i="108"/>
  <c r="B658" i="108"/>
  <c r="B659" i="108"/>
  <c r="B660" i="108"/>
  <c r="B661" i="108"/>
  <c r="B662" i="108"/>
  <c r="B663" i="108"/>
  <c r="B664" i="108"/>
  <c r="B665" i="108"/>
  <c r="B666" i="108"/>
  <c r="B667" i="108"/>
  <c r="B668" i="108"/>
  <c r="B669" i="108"/>
  <c r="B670" i="108"/>
  <c r="B671" i="108"/>
  <c r="B672" i="108"/>
  <c r="B673" i="108"/>
  <c r="B674" i="108"/>
  <c r="B675" i="108"/>
  <c r="B676" i="108"/>
  <c r="B677" i="108"/>
  <c r="B678" i="108"/>
  <c r="B679" i="108"/>
  <c r="B680" i="108"/>
  <c r="B681" i="108"/>
  <c r="B682" i="108"/>
  <c r="B683" i="108"/>
  <c r="B684" i="108"/>
  <c r="B685" i="108"/>
  <c r="B686" i="108"/>
  <c r="B687" i="108"/>
  <c r="B688" i="108"/>
  <c r="B689" i="108"/>
  <c r="B690" i="108"/>
  <c r="B691" i="108"/>
  <c r="B692" i="108"/>
  <c r="B693" i="108"/>
  <c r="B694" i="108"/>
  <c r="B695" i="108"/>
  <c r="B696" i="108"/>
  <c r="B697" i="108"/>
  <c r="B698" i="108"/>
  <c r="B699" i="108"/>
  <c r="B700" i="108"/>
  <c r="B701" i="108"/>
  <c r="B702" i="108"/>
  <c r="B703" i="108"/>
  <c r="B704" i="108"/>
  <c r="B705" i="108"/>
  <c r="B706" i="108"/>
  <c r="B707" i="108"/>
  <c r="B708" i="108"/>
  <c r="B709" i="108"/>
  <c r="B710" i="108"/>
  <c r="B711" i="108"/>
  <c r="B712" i="108"/>
  <c r="B713" i="108"/>
  <c r="B714" i="108"/>
  <c r="B715" i="108"/>
  <c r="B716" i="108"/>
  <c r="B717" i="108"/>
  <c r="B718" i="108"/>
  <c r="B719" i="108"/>
  <c r="B720" i="108"/>
  <c r="B721" i="108"/>
  <c r="B722" i="108"/>
  <c r="B723" i="108"/>
  <c r="B724" i="108"/>
  <c r="B725" i="108"/>
  <c r="B726" i="108"/>
  <c r="B727" i="108"/>
  <c r="B728" i="108"/>
  <c r="B729" i="108"/>
  <c r="B730" i="108"/>
  <c r="B731" i="108"/>
  <c r="B732" i="108"/>
  <c r="B733" i="108"/>
  <c r="B734" i="108"/>
  <c r="B735" i="108"/>
  <c r="B736" i="108"/>
  <c r="B737" i="108"/>
  <c r="B738" i="108"/>
  <c r="B739" i="108"/>
  <c r="B740" i="108"/>
  <c r="B741" i="108"/>
  <c r="B742" i="108"/>
  <c r="B743" i="108"/>
  <c r="B744" i="108"/>
  <c r="B745" i="108"/>
  <c r="B746" i="108"/>
  <c r="B747" i="108"/>
  <c r="B748" i="108"/>
  <c r="B749" i="108"/>
  <c r="B750" i="108"/>
  <c r="B751" i="108"/>
  <c r="B752" i="108"/>
  <c r="B753" i="108"/>
  <c r="B754" i="108"/>
  <c r="B755" i="108"/>
  <c r="B756" i="108"/>
  <c r="B757" i="108"/>
  <c r="B758" i="108"/>
  <c r="B759" i="108"/>
  <c r="B760" i="108"/>
  <c r="B761" i="108"/>
  <c r="B762" i="108"/>
  <c r="B763" i="108"/>
  <c r="B764" i="108"/>
  <c r="B765" i="108"/>
  <c r="B766" i="108"/>
  <c r="B767" i="108"/>
  <c r="B768" i="108"/>
  <c r="B769" i="108"/>
  <c r="B770" i="108"/>
  <c r="B771" i="108"/>
  <c r="B772" i="108"/>
  <c r="B773" i="108"/>
  <c r="B774" i="108"/>
  <c r="B775" i="108"/>
  <c r="B776" i="108"/>
  <c r="B777" i="108"/>
  <c r="B778" i="108"/>
  <c r="B779" i="108"/>
  <c r="B780" i="108"/>
  <c r="B781" i="108"/>
  <c r="B782" i="108"/>
  <c r="B783" i="108"/>
  <c r="B784" i="108"/>
  <c r="B785" i="108"/>
  <c r="B786" i="108"/>
  <c r="B787" i="108"/>
  <c r="B788" i="108"/>
  <c r="B789" i="108"/>
  <c r="B790" i="108"/>
  <c r="B791" i="108"/>
  <c r="B792" i="108"/>
  <c r="B793" i="108"/>
  <c r="B794" i="108"/>
  <c r="B795" i="108"/>
  <c r="B796" i="108"/>
  <c r="B797" i="108"/>
  <c r="B798" i="108"/>
  <c r="B799" i="108"/>
  <c r="B800" i="108"/>
  <c r="B801" i="108"/>
  <c r="B802" i="108"/>
  <c r="B803" i="108"/>
  <c r="B804" i="108"/>
  <c r="B805" i="108"/>
  <c r="B806" i="108"/>
  <c r="B807" i="108"/>
  <c r="B808" i="108"/>
  <c r="B809" i="108"/>
  <c r="B810" i="108"/>
  <c r="B811" i="108"/>
  <c r="B812" i="108"/>
  <c r="B813" i="108"/>
  <c r="B814" i="108"/>
  <c r="B815" i="108"/>
  <c r="B816" i="108"/>
  <c r="B817" i="108"/>
  <c r="B818" i="108"/>
  <c r="B819" i="108"/>
  <c r="B820" i="108"/>
  <c r="B821" i="108"/>
  <c r="B822" i="108"/>
  <c r="B823" i="108"/>
  <c r="B824" i="108"/>
  <c r="B825" i="108"/>
  <c r="B826" i="108"/>
  <c r="B827" i="108"/>
  <c r="B828" i="108"/>
  <c r="B829" i="108"/>
  <c r="B830" i="108"/>
  <c r="B831" i="108"/>
  <c r="B832" i="108"/>
  <c r="B833" i="108"/>
  <c r="B834" i="108"/>
  <c r="B835" i="108"/>
  <c r="B836" i="108"/>
  <c r="B837" i="108"/>
  <c r="B838" i="108"/>
  <c r="B839" i="108"/>
  <c r="B840" i="108"/>
  <c r="B841" i="108"/>
  <c r="B842" i="108"/>
  <c r="B843" i="108"/>
  <c r="B844" i="108"/>
  <c r="B845" i="108"/>
  <c r="B846" i="108"/>
  <c r="B847" i="108"/>
  <c r="B848" i="108"/>
  <c r="B849" i="108"/>
  <c r="B850" i="108"/>
  <c r="B851" i="108"/>
  <c r="B852" i="108"/>
  <c r="B853" i="108"/>
  <c r="B854" i="108"/>
  <c r="B855" i="108"/>
  <c r="B856" i="108"/>
  <c r="B857" i="108"/>
  <c r="B858" i="108"/>
  <c r="B859" i="108"/>
  <c r="B860" i="108"/>
  <c r="B861" i="108"/>
  <c r="B862" i="108"/>
  <c r="B863" i="108"/>
  <c r="B864" i="108"/>
  <c r="B865" i="108"/>
  <c r="B866" i="108"/>
  <c r="B867" i="108"/>
  <c r="B868" i="108"/>
  <c r="B869" i="108"/>
  <c r="B870" i="108"/>
  <c r="B871" i="108"/>
  <c r="B872" i="108"/>
  <c r="B873" i="108"/>
  <c r="B874" i="108"/>
  <c r="B875" i="108"/>
  <c r="B876" i="108"/>
  <c r="B877" i="108"/>
  <c r="B878" i="108"/>
  <c r="B879" i="108"/>
  <c r="B880" i="108"/>
  <c r="B881" i="108"/>
  <c r="B882" i="108"/>
  <c r="B883" i="108"/>
  <c r="B884" i="108"/>
  <c r="B885" i="108"/>
  <c r="B886" i="108"/>
  <c r="B887" i="108"/>
  <c r="B888" i="108"/>
  <c r="B889" i="108"/>
  <c r="B890" i="108"/>
  <c r="B891" i="108"/>
  <c r="B892" i="108"/>
  <c r="B893" i="108"/>
  <c r="B894" i="108"/>
  <c r="B895" i="108"/>
  <c r="B896" i="108"/>
  <c r="B897" i="108"/>
  <c r="B898" i="108"/>
  <c r="B899" i="108"/>
  <c r="B900" i="108"/>
  <c r="B901" i="108"/>
  <c r="B902" i="108"/>
  <c r="B903" i="108"/>
  <c r="B904" i="108"/>
  <c r="B905" i="108"/>
  <c r="B906" i="108"/>
  <c r="B907" i="108"/>
  <c r="B908" i="108"/>
  <c r="B909" i="108"/>
  <c r="B910" i="108"/>
  <c r="B911" i="108"/>
  <c r="B912" i="108"/>
  <c r="B913" i="108"/>
  <c r="B914" i="108"/>
  <c r="B915" i="108"/>
  <c r="B916" i="108"/>
  <c r="B917" i="108"/>
  <c r="B918" i="108"/>
  <c r="B919" i="108"/>
  <c r="B920" i="108"/>
  <c r="B921" i="108"/>
  <c r="B922" i="108"/>
  <c r="B923" i="108"/>
  <c r="B924" i="108"/>
  <c r="B925" i="108"/>
  <c r="B926" i="108"/>
  <c r="B927" i="108"/>
  <c r="B928" i="108"/>
  <c r="B929" i="108"/>
  <c r="B930" i="108"/>
  <c r="B931" i="108"/>
  <c r="B932" i="108"/>
  <c r="B933" i="108"/>
  <c r="B934" i="108"/>
  <c r="B935" i="108"/>
  <c r="B936" i="108"/>
  <c r="B937" i="108"/>
  <c r="B938" i="108"/>
  <c r="B939" i="108"/>
  <c r="B940" i="108"/>
  <c r="B941" i="108"/>
  <c r="B942" i="108"/>
  <c r="B943" i="108"/>
  <c r="B944" i="108"/>
  <c r="B945" i="108"/>
  <c r="B946" i="108"/>
  <c r="B947" i="108"/>
  <c r="B948" i="108"/>
  <c r="B949" i="108"/>
  <c r="B950" i="108"/>
  <c r="B951" i="108"/>
  <c r="B952" i="108"/>
  <c r="B953" i="108"/>
  <c r="B954" i="108"/>
  <c r="B955" i="108"/>
  <c r="B956" i="108"/>
  <c r="B957" i="108"/>
  <c r="B958" i="108"/>
  <c r="B959" i="108"/>
  <c r="B960" i="108"/>
  <c r="B961" i="108"/>
  <c r="B962" i="108"/>
  <c r="B963" i="108"/>
  <c r="B964" i="108"/>
  <c r="B965" i="108"/>
  <c r="B966" i="108"/>
  <c r="B967" i="108"/>
  <c r="B968" i="108"/>
  <c r="B969" i="108"/>
  <c r="B970" i="108"/>
  <c r="B971" i="108"/>
  <c r="B972" i="108"/>
  <c r="B973" i="108"/>
  <c r="B974" i="108"/>
  <c r="B975" i="108"/>
  <c r="B976" i="108"/>
  <c r="B977" i="108"/>
  <c r="B978" i="108"/>
  <c r="B979" i="108"/>
  <c r="B980" i="108"/>
  <c r="B981" i="108"/>
  <c r="B982" i="108"/>
  <c r="B983" i="108"/>
  <c r="B984" i="108"/>
  <c r="B985" i="108"/>
  <c r="B986" i="108"/>
  <c r="B987" i="108"/>
  <c r="B988" i="108"/>
  <c r="B989" i="108"/>
  <c r="B990" i="108"/>
  <c r="B991" i="108"/>
  <c r="B992" i="108"/>
  <c r="B993" i="108"/>
  <c r="B994" i="108"/>
  <c r="B995" i="108"/>
  <c r="B996" i="108"/>
  <c r="B997" i="108"/>
  <c r="B998" i="108"/>
  <c r="B999" i="108"/>
  <c r="B1000" i="108"/>
  <c r="B1001" i="108"/>
  <c r="B1002" i="108"/>
  <c r="C3" i="107"/>
  <c r="B3" i="107" s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C3" i="106"/>
  <c r="B3" i="106" s="1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B52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B76" i="106"/>
  <c r="B77" i="106"/>
  <c r="B78" i="106"/>
  <c r="B79" i="106"/>
  <c r="B80" i="106"/>
  <c r="B81" i="106"/>
  <c r="B82" i="106"/>
  <c r="B83" i="106"/>
  <c r="B84" i="106"/>
  <c r="B85" i="106"/>
  <c r="B86" i="106"/>
  <c r="B87" i="106"/>
  <c r="B88" i="106"/>
  <c r="B89" i="106"/>
  <c r="B90" i="106"/>
  <c r="B91" i="106"/>
  <c r="B92" i="106"/>
  <c r="B93" i="106"/>
  <c r="B94" i="106"/>
  <c r="B95" i="106"/>
  <c r="B96" i="106"/>
  <c r="B97" i="106"/>
  <c r="B98" i="106"/>
  <c r="B99" i="106"/>
  <c r="B100" i="106"/>
  <c r="B101" i="106"/>
  <c r="B102" i="106"/>
  <c r="B103" i="106"/>
  <c r="B104" i="106"/>
  <c r="B105" i="106"/>
  <c r="B106" i="106"/>
  <c r="B107" i="106"/>
  <c r="B108" i="106"/>
  <c r="B109" i="106"/>
  <c r="B110" i="106"/>
  <c r="B111" i="106"/>
  <c r="B112" i="106"/>
  <c r="B113" i="106"/>
  <c r="B114" i="106"/>
  <c r="B115" i="106"/>
  <c r="B116" i="106"/>
  <c r="B117" i="106"/>
  <c r="B118" i="106"/>
  <c r="B119" i="106"/>
  <c r="B120" i="106"/>
  <c r="B121" i="106"/>
  <c r="B122" i="106"/>
  <c r="B123" i="106"/>
  <c r="B124" i="106"/>
  <c r="B125" i="106"/>
  <c r="B126" i="106"/>
  <c r="B127" i="106"/>
  <c r="B128" i="106"/>
  <c r="B129" i="106"/>
  <c r="B130" i="106"/>
  <c r="B131" i="106"/>
  <c r="B132" i="106"/>
  <c r="B133" i="106"/>
  <c r="B134" i="106"/>
  <c r="B135" i="106"/>
  <c r="B136" i="106"/>
  <c r="B137" i="106"/>
  <c r="B138" i="106"/>
  <c r="B139" i="106"/>
  <c r="B140" i="106"/>
  <c r="B141" i="106"/>
  <c r="B142" i="106"/>
  <c r="B143" i="106"/>
  <c r="B144" i="106"/>
  <c r="B145" i="106"/>
  <c r="B146" i="106"/>
  <c r="B147" i="106"/>
  <c r="B148" i="106"/>
  <c r="B149" i="106"/>
  <c r="B150" i="106"/>
  <c r="B151" i="106"/>
  <c r="B152" i="106"/>
  <c r="B153" i="106"/>
  <c r="B154" i="106"/>
  <c r="B155" i="106"/>
  <c r="B156" i="106"/>
  <c r="B157" i="106"/>
  <c r="B158" i="106"/>
  <c r="B159" i="106"/>
  <c r="B160" i="106"/>
  <c r="B161" i="106"/>
  <c r="B162" i="106"/>
  <c r="B163" i="106"/>
  <c r="B164" i="106"/>
  <c r="B165" i="106"/>
  <c r="B166" i="106"/>
  <c r="B167" i="106"/>
  <c r="B168" i="106"/>
  <c r="B169" i="106"/>
  <c r="B170" i="106"/>
  <c r="B171" i="106"/>
  <c r="B172" i="106"/>
  <c r="B173" i="106"/>
  <c r="B174" i="106"/>
  <c r="B175" i="106"/>
  <c r="B176" i="106"/>
  <c r="B177" i="106"/>
  <c r="B178" i="106"/>
  <c r="B179" i="106"/>
  <c r="B180" i="106"/>
  <c r="B181" i="106"/>
  <c r="B182" i="106"/>
  <c r="B183" i="106"/>
  <c r="B184" i="106"/>
  <c r="B185" i="106"/>
  <c r="B186" i="106"/>
  <c r="B187" i="106"/>
  <c r="B188" i="106"/>
  <c r="B189" i="106"/>
  <c r="B190" i="106"/>
  <c r="B191" i="106"/>
  <c r="B192" i="106"/>
  <c r="B193" i="106"/>
  <c r="B194" i="106"/>
  <c r="B195" i="106"/>
  <c r="B196" i="106"/>
  <c r="B197" i="106"/>
  <c r="B198" i="106"/>
  <c r="B199" i="106"/>
  <c r="B200" i="106"/>
  <c r="B201" i="106"/>
  <c r="B202" i="106"/>
  <c r="B203" i="106"/>
  <c r="B204" i="106"/>
  <c r="B205" i="106"/>
  <c r="B206" i="106"/>
  <c r="B207" i="106"/>
  <c r="B208" i="106"/>
  <c r="B209" i="106"/>
  <c r="B210" i="106"/>
  <c r="B211" i="106"/>
  <c r="B212" i="106"/>
  <c r="B213" i="106"/>
  <c r="B214" i="106"/>
  <c r="B215" i="106"/>
  <c r="B216" i="106"/>
  <c r="B217" i="106"/>
  <c r="B218" i="106"/>
  <c r="B219" i="106"/>
  <c r="B220" i="106"/>
  <c r="B221" i="106"/>
  <c r="B222" i="106"/>
  <c r="B223" i="106"/>
  <c r="B224" i="106"/>
  <c r="B225" i="106"/>
  <c r="B226" i="106"/>
  <c r="B227" i="106"/>
  <c r="B228" i="106"/>
  <c r="B229" i="106"/>
  <c r="B230" i="106"/>
  <c r="B231" i="106"/>
  <c r="B232" i="106"/>
  <c r="B233" i="106"/>
  <c r="B234" i="106"/>
  <c r="B235" i="106"/>
  <c r="B236" i="106"/>
  <c r="B237" i="106"/>
  <c r="B238" i="106"/>
  <c r="B239" i="106"/>
  <c r="B240" i="106"/>
  <c r="B241" i="106"/>
  <c r="B242" i="106"/>
  <c r="B243" i="106"/>
  <c r="B244" i="106"/>
  <c r="B245" i="106"/>
  <c r="B246" i="106"/>
  <c r="B247" i="106"/>
  <c r="B248" i="106"/>
  <c r="B249" i="106"/>
  <c r="B250" i="106"/>
  <c r="B251" i="106"/>
  <c r="B252" i="106"/>
  <c r="B253" i="106"/>
  <c r="B254" i="106"/>
  <c r="B255" i="106"/>
  <c r="B256" i="106"/>
  <c r="B257" i="106"/>
  <c r="B258" i="106"/>
  <c r="B259" i="106"/>
  <c r="B260" i="106"/>
  <c r="B261" i="106"/>
  <c r="B262" i="106"/>
  <c r="B263" i="106"/>
  <c r="B264" i="106"/>
  <c r="B265" i="106"/>
  <c r="B266" i="106"/>
  <c r="B267" i="106"/>
  <c r="B268" i="106"/>
  <c r="B269" i="106"/>
  <c r="B270" i="106"/>
  <c r="B271" i="106"/>
  <c r="B272" i="106"/>
  <c r="B273" i="106"/>
  <c r="B274" i="106"/>
  <c r="B275" i="106"/>
  <c r="B276" i="106"/>
  <c r="B277" i="106"/>
  <c r="B278" i="106"/>
  <c r="B279" i="106"/>
  <c r="B280" i="106"/>
  <c r="B281" i="106"/>
  <c r="B282" i="106"/>
  <c r="B283" i="106"/>
  <c r="B284" i="106"/>
  <c r="B285" i="106"/>
  <c r="B286" i="106"/>
  <c r="B287" i="106"/>
  <c r="B288" i="106"/>
  <c r="B289" i="106"/>
  <c r="B290" i="106"/>
  <c r="B291" i="106"/>
  <c r="B292" i="106"/>
  <c r="B293" i="106"/>
  <c r="B294" i="106"/>
  <c r="B295" i="106"/>
  <c r="B296" i="106"/>
  <c r="B297" i="106"/>
  <c r="B298" i="106"/>
  <c r="B299" i="106"/>
  <c r="B300" i="106"/>
  <c r="B301" i="106"/>
  <c r="B302" i="106"/>
  <c r="B303" i="106"/>
  <c r="B304" i="106"/>
  <c r="B305" i="106"/>
  <c r="B306" i="106"/>
  <c r="B307" i="106"/>
  <c r="B308" i="106"/>
  <c r="B309" i="106"/>
  <c r="B310" i="106"/>
  <c r="B311" i="106"/>
  <c r="B312" i="106"/>
  <c r="B313" i="106"/>
  <c r="B314" i="106"/>
  <c r="B315" i="106"/>
  <c r="B316" i="106"/>
  <c r="B317" i="106"/>
  <c r="B318" i="106"/>
  <c r="B319" i="106"/>
  <c r="B320" i="106"/>
  <c r="B321" i="106"/>
  <c r="B322" i="106"/>
  <c r="B323" i="106"/>
  <c r="B324" i="106"/>
  <c r="B325" i="106"/>
  <c r="B326" i="106"/>
  <c r="B327" i="106"/>
  <c r="B328" i="106"/>
  <c r="B329" i="106"/>
  <c r="B330" i="106"/>
  <c r="B331" i="106"/>
  <c r="B332" i="106"/>
  <c r="B333" i="106"/>
  <c r="B334" i="106"/>
  <c r="B335" i="106"/>
  <c r="B336" i="106"/>
  <c r="B337" i="106"/>
  <c r="B338" i="106"/>
  <c r="B339" i="106"/>
  <c r="B340" i="106"/>
  <c r="B341" i="106"/>
  <c r="B342" i="106"/>
  <c r="B343" i="106"/>
  <c r="B344" i="106"/>
  <c r="B345" i="106"/>
  <c r="B346" i="106"/>
  <c r="B347" i="106"/>
  <c r="B348" i="106"/>
  <c r="B349" i="106"/>
  <c r="B350" i="106"/>
  <c r="B351" i="106"/>
  <c r="B352" i="106"/>
  <c r="B353" i="106"/>
  <c r="B354" i="106"/>
  <c r="B355" i="106"/>
  <c r="B356" i="106"/>
  <c r="B357" i="106"/>
  <c r="B358" i="106"/>
  <c r="B359" i="106"/>
  <c r="B360" i="106"/>
  <c r="B361" i="106"/>
  <c r="B362" i="106"/>
  <c r="B363" i="106"/>
  <c r="B364" i="106"/>
  <c r="B365" i="106"/>
  <c r="B366" i="106"/>
  <c r="B367" i="106"/>
  <c r="B368" i="106"/>
  <c r="B369" i="106"/>
  <c r="B370" i="106"/>
  <c r="B371" i="106"/>
  <c r="B372" i="106"/>
  <c r="B373" i="106"/>
  <c r="B374" i="106"/>
  <c r="B375" i="106"/>
  <c r="B376" i="106"/>
  <c r="B377" i="106"/>
  <c r="B378" i="106"/>
  <c r="B379" i="106"/>
  <c r="B380" i="106"/>
  <c r="B381" i="106"/>
  <c r="B382" i="106"/>
  <c r="B383" i="106"/>
  <c r="B384" i="106"/>
  <c r="B385" i="106"/>
  <c r="B386" i="106"/>
  <c r="B387" i="106"/>
  <c r="B388" i="106"/>
  <c r="B389" i="106"/>
  <c r="B390" i="106"/>
  <c r="B391" i="106"/>
  <c r="B392" i="106"/>
  <c r="B393" i="106"/>
  <c r="B394" i="106"/>
  <c r="B395" i="106"/>
  <c r="B396" i="106"/>
  <c r="B397" i="106"/>
  <c r="B398" i="106"/>
  <c r="B399" i="106"/>
  <c r="B400" i="106"/>
  <c r="B401" i="106"/>
  <c r="B402" i="106"/>
  <c r="B403" i="106"/>
  <c r="B404" i="106"/>
  <c r="B405" i="106"/>
  <c r="B406" i="106"/>
  <c r="B407" i="106"/>
  <c r="B408" i="106"/>
  <c r="B409" i="106"/>
  <c r="B410" i="106"/>
  <c r="B411" i="106"/>
  <c r="B412" i="106"/>
  <c r="B413" i="106"/>
  <c r="B414" i="106"/>
  <c r="B415" i="106"/>
  <c r="B416" i="106"/>
  <c r="B417" i="106"/>
  <c r="B418" i="106"/>
  <c r="B419" i="106"/>
  <c r="B420" i="106"/>
  <c r="B421" i="106"/>
  <c r="B422" i="106"/>
  <c r="B423" i="106"/>
  <c r="B424" i="106"/>
  <c r="B425" i="106"/>
  <c r="B426" i="106"/>
  <c r="B427" i="106"/>
  <c r="B428" i="106"/>
  <c r="B429" i="106"/>
  <c r="B430" i="106"/>
  <c r="B431" i="106"/>
  <c r="B432" i="106"/>
  <c r="B433" i="106"/>
  <c r="B434" i="106"/>
  <c r="B435" i="106"/>
  <c r="B436" i="106"/>
  <c r="B437" i="106"/>
  <c r="B438" i="106"/>
  <c r="B439" i="106"/>
  <c r="B440" i="106"/>
  <c r="B441" i="106"/>
  <c r="B442" i="106"/>
  <c r="B443" i="106"/>
  <c r="B444" i="106"/>
  <c r="B445" i="106"/>
  <c r="B446" i="106"/>
  <c r="B447" i="106"/>
  <c r="B448" i="106"/>
  <c r="B449" i="106"/>
  <c r="B450" i="106"/>
  <c r="B451" i="106"/>
  <c r="B452" i="106"/>
  <c r="B453" i="106"/>
  <c r="B454" i="106"/>
  <c r="B455" i="106"/>
  <c r="B456" i="106"/>
  <c r="B457" i="106"/>
  <c r="B458" i="106"/>
  <c r="B459" i="106"/>
  <c r="B460" i="106"/>
  <c r="B461" i="106"/>
  <c r="B462" i="106"/>
  <c r="B463" i="106"/>
  <c r="B464" i="106"/>
  <c r="B465" i="106"/>
  <c r="B466" i="106"/>
  <c r="B467" i="106"/>
  <c r="B468" i="106"/>
  <c r="B469" i="106"/>
  <c r="B470" i="106"/>
  <c r="B471" i="106"/>
  <c r="B472" i="106"/>
  <c r="B473" i="106"/>
  <c r="B474" i="106"/>
  <c r="B475" i="106"/>
  <c r="B476" i="106"/>
  <c r="B477" i="106"/>
  <c r="B478" i="106"/>
  <c r="B479" i="106"/>
  <c r="B480" i="106"/>
  <c r="B481" i="106"/>
  <c r="B482" i="106"/>
  <c r="B483" i="106"/>
  <c r="B484" i="106"/>
  <c r="B485" i="106"/>
  <c r="B486" i="106"/>
  <c r="B487" i="106"/>
  <c r="B488" i="106"/>
  <c r="B489" i="106"/>
  <c r="B490" i="106"/>
  <c r="B491" i="106"/>
  <c r="B492" i="106"/>
  <c r="B493" i="106"/>
  <c r="B494" i="106"/>
  <c r="B495" i="106"/>
  <c r="B496" i="106"/>
  <c r="B497" i="106"/>
  <c r="B498" i="106"/>
  <c r="B499" i="106"/>
  <c r="B500" i="106"/>
  <c r="B501" i="106"/>
  <c r="B502" i="106"/>
  <c r="B503" i="106"/>
  <c r="B504" i="106"/>
  <c r="B505" i="106"/>
  <c r="B506" i="106"/>
  <c r="B507" i="106"/>
  <c r="B508" i="106"/>
  <c r="B509" i="106"/>
  <c r="B510" i="106"/>
  <c r="B511" i="106"/>
  <c r="B512" i="106"/>
  <c r="B513" i="106"/>
  <c r="B514" i="106"/>
  <c r="B515" i="106"/>
  <c r="B516" i="106"/>
  <c r="B517" i="106"/>
  <c r="B518" i="106"/>
  <c r="B519" i="106"/>
  <c r="B520" i="106"/>
  <c r="B521" i="106"/>
  <c r="B522" i="106"/>
  <c r="B523" i="106"/>
  <c r="B524" i="106"/>
  <c r="B525" i="106"/>
  <c r="B526" i="106"/>
  <c r="B527" i="106"/>
  <c r="B528" i="106"/>
  <c r="B529" i="106"/>
  <c r="B530" i="106"/>
  <c r="B531" i="106"/>
  <c r="B532" i="106"/>
  <c r="B533" i="106"/>
  <c r="B534" i="106"/>
  <c r="B535" i="106"/>
  <c r="B536" i="106"/>
  <c r="B537" i="106"/>
  <c r="B538" i="106"/>
  <c r="B539" i="106"/>
  <c r="B540" i="106"/>
  <c r="B541" i="106"/>
  <c r="B542" i="106"/>
  <c r="B543" i="106"/>
  <c r="B544" i="106"/>
  <c r="B545" i="106"/>
  <c r="B546" i="106"/>
  <c r="B547" i="106"/>
  <c r="B548" i="106"/>
  <c r="B549" i="106"/>
  <c r="B550" i="106"/>
  <c r="B551" i="106"/>
  <c r="B552" i="106"/>
  <c r="B553" i="106"/>
  <c r="B554" i="106"/>
  <c r="B555" i="106"/>
  <c r="B556" i="106"/>
  <c r="B557" i="106"/>
  <c r="B558" i="106"/>
  <c r="B559" i="106"/>
  <c r="B560" i="106"/>
  <c r="B561" i="106"/>
  <c r="B562" i="106"/>
  <c r="B563" i="106"/>
  <c r="B564" i="106"/>
  <c r="B565" i="106"/>
  <c r="B566" i="106"/>
  <c r="B567" i="106"/>
  <c r="B568" i="106"/>
  <c r="B569" i="106"/>
  <c r="B570" i="106"/>
  <c r="B571" i="106"/>
  <c r="B572" i="106"/>
  <c r="B573" i="106"/>
  <c r="B574" i="106"/>
  <c r="B575" i="106"/>
  <c r="B576" i="106"/>
  <c r="B577" i="106"/>
  <c r="B578" i="106"/>
  <c r="B579" i="106"/>
  <c r="B580" i="106"/>
  <c r="B581" i="106"/>
  <c r="B582" i="106"/>
  <c r="B583" i="106"/>
  <c r="B584" i="106"/>
  <c r="B585" i="106"/>
  <c r="B586" i="106"/>
  <c r="B587" i="106"/>
  <c r="B588" i="106"/>
  <c r="B589" i="106"/>
  <c r="B590" i="106"/>
  <c r="B591" i="106"/>
  <c r="B592" i="106"/>
  <c r="B593" i="106"/>
  <c r="B594" i="106"/>
  <c r="B595" i="106"/>
  <c r="B596" i="106"/>
  <c r="B597" i="106"/>
  <c r="B598" i="106"/>
  <c r="B599" i="106"/>
  <c r="B600" i="106"/>
  <c r="B601" i="106"/>
  <c r="B602" i="106"/>
  <c r="B603" i="106"/>
  <c r="B604" i="106"/>
  <c r="B605" i="106"/>
  <c r="B606" i="106"/>
  <c r="B607" i="106"/>
  <c r="B608" i="106"/>
  <c r="B609" i="106"/>
  <c r="B610" i="106"/>
  <c r="B611" i="106"/>
  <c r="B612" i="106"/>
  <c r="B613" i="106"/>
  <c r="B614" i="106"/>
  <c r="B615" i="106"/>
  <c r="B616" i="106"/>
  <c r="B617" i="106"/>
  <c r="B618" i="106"/>
  <c r="B619" i="106"/>
  <c r="B620" i="106"/>
  <c r="B621" i="106"/>
  <c r="B622" i="106"/>
  <c r="B623" i="106"/>
  <c r="B624" i="106"/>
  <c r="B625" i="106"/>
  <c r="B626" i="106"/>
  <c r="B627" i="106"/>
  <c r="B628" i="106"/>
  <c r="B629" i="106"/>
  <c r="B630" i="106"/>
  <c r="B631" i="106"/>
  <c r="B632" i="106"/>
  <c r="B633" i="106"/>
  <c r="B634" i="106"/>
  <c r="B635" i="106"/>
  <c r="B636" i="106"/>
  <c r="B637" i="106"/>
  <c r="B638" i="106"/>
  <c r="B639" i="106"/>
  <c r="B640" i="106"/>
  <c r="B641" i="106"/>
  <c r="B642" i="106"/>
  <c r="B643" i="106"/>
  <c r="B644" i="106"/>
  <c r="B645" i="106"/>
  <c r="B646" i="106"/>
  <c r="B647" i="106"/>
  <c r="B648" i="106"/>
  <c r="B649" i="106"/>
  <c r="B650" i="106"/>
  <c r="B651" i="106"/>
  <c r="B652" i="106"/>
  <c r="B653" i="106"/>
  <c r="B654" i="106"/>
  <c r="B655" i="106"/>
  <c r="B656" i="106"/>
  <c r="B657" i="106"/>
  <c r="B658" i="106"/>
  <c r="B659" i="106"/>
  <c r="B660" i="106"/>
  <c r="B661" i="106"/>
  <c r="B662" i="106"/>
  <c r="B663" i="106"/>
  <c r="B664" i="106"/>
  <c r="B665" i="106"/>
  <c r="B666" i="106"/>
  <c r="B667" i="106"/>
  <c r="B668" i="106"/>
  <c r="B669" i="106"/>
  <c r="B670" i="106"/>
  <c r="B671" i="106"/>
  <c r="B672" i="106"/>
  <c r="B673" i="106"/>
  <c r="B674" i="106"/>
  <c r="B675" i="106"/>
  <c r="B676" i="106"/>
  <c r="B677" i="106"/>
  <c r="B678" i="106"/>
  <c r="B679" i="106"/>
  <c r="B680" i="106"/>
  <c r="B681" i="106"/>
  <c r="B682" i="106"/>
  <c r="B683" i="106"/>
  <c r="B684" i="106"/>
  <c r="B685" i="106"/>
  <c r="B686" i="106"/>
  <c r="B687" i="106"/>
  <c r="B688" i="106"/>
  <c r="B689" i="106"/>
  <c r="B690" i="106"/>
  <c r="B691" i="106"/>
  <c r="B692" i="106"/>
  <c r="B693" i="106"/>
  <c r="B694" i="106"/>
  <c r="B695" i="106"/>
  <c r="B696" i="106"/>
  <c r="B697" i="106"/>
  <c r="B698" i="106"/>
  <c r="B699" i="106"/>
  <c r="B700" i="106"/>
  <c r="B701" i="106"/>
  <c r="B702" i="106"/>
  <c r="B703" i="106"/>
  <c r="B704" i="106"/>
  <c r="B705" i="106"/>
  <c r="B706" i="106"/>
  <c r="B707" i="106"/>
  <c r="B708" i="106"/>
  <c r="B709" i="106"/>
  <c r="B710" i="106"/>
  <c r="B711" i="106"/>
  <c r="B712" i="106"/>
  <c r="B713" i="106"/>
  <c r="B714" i="106"/>
  <c r="B715" i="106"/>
  <c r="B716" i="106"/>
  <c r="B717" i="106"/>
  <c r="B718" i="106"/>
  <c r="B719" i="106"/>
  <c r="B720" i="106"/>
  <c r="B721" i="106"/>
  <c r="B722" i="106"/>
  <c r="B723" i="106"/>
  <c r="B724" i="106"/>
  <c r="B725" i="106"/>
  <c r="B726" i="106"/>
  <c r="B727" i="106"/>
  <c r="B728" i="106"/>
  <c r="B729" i="106"/>
  <c r="B730" i="106"/>
  <c r="B731" i="106"/>
  <c r="B732" i="106"/>
  <c r="B733" i="106"/>
  <c r="B734" i="106"/>
  <c r="B735" i="106"/>
  <c r="B736" i="106"/>
  <c r="B737" i="106"/>
  <c r="B738" i="106"/>
  <c r="B739" i="106"/>
  <c r="B740" i="106"/>
  <c r="B741" i="106"/>
  <c r="B742" i="106"/>
  <c r="B743" i="106"/>
  <c r="B744" i="106"/>
  <c r="B745" i="106"/>
  <c r="B746" i="106"/>
  <c r="B747" i="106"/>
  <c r="B748" i="106"/>
  <c r="B749" i="106"/>
  <c r="B750" i="106"/>
  <c r="B751" i="106"/>
  <c r="B752" i="106"/>
  <c r="B753" i="106"/>
  <c r="B754" i="106"/>
  <c r="B755" i="106"/>
  <c r="B756" i="106"/>
  <c r="B757" i="106"/>
  <c r="B758" i="106"/>
  <c r="B759" i="106"/>
  <c r="B760" i="106"/>
  <c r="B761" i="106"/>
  <c r="B762" i="106"/>
  <c r="B763" i="106"/>
  <c r="B764" i="106"/>
  <c r="B765" i="106"/>
  <c r="B766" i="106"/>
  <c r="B767" i="106"/>
  <c r="B768" i="106"/>
  <c r="B769" i="106"/>
  <c r="B770" i="106"/>
  <c r="B771" i="106"/>
  <c r="B772" i="106"/>
  <c r="B773" i="106"/>
  <c r="B774" i="106"/>
  <c r="B775" i="106"/>
  <c r="B776" i="106"/>
  <c r="B777" i="106"/>
  <c r="B778" i="106"/>
  <c r="B779" i="106"/>
  <c r="B780" i="106"/>
  <c r="B781" i="106"/>
  <c r="B782" i="106"/>
  <c r="B783" i="106"/>
  <c r="B784" i="106"/>
  <c r="B785" i="106"/>
  <c r="B786" i="106"/>
  <c r="B787" i="106"/>
  <c r="B788" i="106"/>
  <c r="B789" i="106"/>
  <c r="B790" i="106"/>
  <c r="B791" i="106"/>
  <c r="B792" i="106"/>
  <c r="B793" i="106"/>
  <c r="B794" i="106"/>
  <c r="B795" i="106"/>
  <c r="B796" i="106"/>
  <c r="B797" i="106"/>
  <c r="B798" i="106"/>
  <c r="B799" i="106"/>
  <c r="B800" i="106"/>
  <c r="B801" i="106"/>
  <c r="B802" i="106"/>
  <c r="B803" i="106"/>
  <c r="B804" i="106"/>
  <c r="B805" i="106"/>
  <c r="B806" i="106"/>
  <c r="B807" i="106"/>
  <c r="B808" i="106"/>
  <c r="B809" i="106"/>
  <c r="B810" i="106"/>
  <c r="B811" i="106"/>
  <c r="B812" i="106"/>
  <c r="B813" i="106"/>
  <c r="B814" i="106"/>
  <c r="B815" i="106"/>
  <c r="B816" i="106"/>
  <c r="B817" i="106"/>
  <c r="B818" i="106"/>
  <c r="B819" i="106"/>
  <c r="B820" i="106"/>
  <c r="B821" i="106"/>
  <c r="B822" i="106"/>
  <c r="B823" i="106"/>
  <c r="B824" i="106"/>
  <c r="B825" i="106"/>
  <c r="B826" i="106"/>
  <c r="B827" i="106"/>
  <c r="B828" i="106"/>
  <c r="B829" i="106"/>
  <c r="B830" i="106"/>
  <c r="B831" i="106"/>
  <c r="B832" i="106"/>
  <c r="B833" i="106"/>
  <c r="B834" i="106"/>
  <c r="B835" i="106"/>
  <c r="B836" i="106"/>
  <c r="B837" i="106"/>
  <c r="B838" i="106"/>
  <c r="B839" i="106"/>
  <c r="B840" i="106"/>
  <c r="B841" i="106"/>
  <c r="B842" i="106"/>
  <c r="B843" i="106"/>
  <c r="B844" i="106"/>
  <c r="B845" i="106"/>
  <c r="B846" i="106"/>
  <c r="B847" i="106"/>
  <c r="B848" i="106"/>
  <c r="B849" i="106"/>
  <c r="B850" i="106"/>
  <c r="B851" i="106"/>
  <c r="B852" i="106"/>
  <c r="B853" i="106"/>
  <c r="B854" i="106"/>
  <c r="B855" i="106"/>
  <c r="B856" i="106"/>
  <c r="B857" i="106"/>
  <c r="B858" i="106"/>
  <c r="B859" i="106"/>
  <c r="B860" i="106"/>
  <c r="B861" i="106"/>
  <c r="B862" i="106"/>
  <c r="B863" i="106"/>
  <c r="B864" i="106"/>
  <c r="B865" i="106"/>
  <c r="B866" i="106"/>
  <c r="B867" i="106"/>
  <c r="B868" i="106"/>
  <c r="B869" i="106"/>
  <c r="B870" i="106"/>
  <c r="B871" i="106"/>
  <c r="B872" i="106"/>
  <c r="B873" i="106"/>
  <c r="B874" i="106"/>
  <c r="B875" i="106"/>
  <c r="B876" i="106"/>
  <c r="B877" i="106"/>
  <c r="B878" i="106"/>
  <c r="B879" i="106"/>
  <c r="B880" i="106"/>
  <c r="B881" i="106"/>
  <c r="B882" i="106"/>
  <c r="B883" i="106"/>
  <c r="B884" i="106"/>
  <c r="B885" i="106"/>
  <c r="B886" i="106"/>
  <c r="B887" i="106"/>
  <c r="B888" i="106"/>
  <c r="B889" i="106"/>
  <c r="B890" i="106"/>
  <c r="B891" i="106"/>
  <c r="B892" i="106"/>
  <c r="B893" i="106"/>
  <c r="B894" i="106"/>
  <c r="B895" i="106"/>
  <c r="B896" i="106"/>
  <c r="B897" i="106"/>
  <c r="B898" i="106"/>
  <c r="B899" i="106"/>
  <c r="B900" i="106"/>
  <c r="B901" i="106"/>
  <c r="B902" i="106"/>
  <c r="B903" i="106"/>
  <c r="B904" i="106"/>
  <c r="B905" i="106"/>
  <c r="B906" i="106"/>
  <c r="B907" i="106"/>
  <c r="B908" i="106"/>
  <c r="B909" i="106"/>
  <c r="B910" i="106"/>
  <c r="B911" i="106"/>
  <c r="B912" i="106"/>
  <c r="B913" i="106"/>
  <c r="B914" i="106"/>
  <c r="B915" i="106"/>
  <c r="B916" i="106"/>
  <c r="B917" i="106"/>
  <c r="B918" i="106"/>
  <c r="B919" i="106"/>
  <c r="B920" i="106"/>
  <c r="B921" i="106"/>
  <c r="B922" i="106"/>
  <c r="B923" i="106"/>
  <c r="B924" i="106"/>
  <c r="B925" i="106"/>
  <c r="B926" i="106"/>
  <c r="B927" i="106"/>
  <c r="B928" i="106"/>
  <c r="B929" i="106"/>
  <c r="B930" i="106"/>
  <c r="B931" i="106"/>
  <c r="B932" i="106"/>
  <c r="B933" i="106"/>
  <c r="B934" i="106"/>
  <c r="B935" i="106"/>
  <c r="B936" i="106"/>
  <c r="B937" i="106"/>
  <c r="B938" i="106"/>
  <c r="B939" i="106"/>
  <c r="B940" i="106"/>
  <c r="B941" i="106"/>
  <c r="B942" i="106"/>
  <c r="B943" i="106"/>
  <c r="B944" i="106"/>
  <c r="B945" i="106"/>
  <c r="B946" i="106"/>
  <c r="B947" i="106"/>
  <c r="B948" i="106"/>
  <c r="B949" i="106"/>
  <c r="B950" i="106"/>
  <c r="B951" i="106"/>
  <c r="B952" i="106"/>
  <c r="B953" i="106"/>
  <c r="B954" i="106"/>
  <c r="B955" i="106"/>
  <c r="B956" i="106"/>
  <c r="B957" i="106"/>
  <c r="B958" i="106"/>
  <c r="B959" i="106"/>
  <c r="B960" i="106"/>
  <c r="B961" i="106"/>
  <c r="B962" i="106"/>
  <c r="B963" i="106"/>
  <c r="B964" i="106"/>
  <c r="B965" i="106"/>
  <c r="B966" i="106"/>
  <c r="B967" i="106"/>
  <c r="B968" i="106"/>
  <c r="B969" i="106"/>
  <c r="B970" i="106"/>
  <c r="B971" i="106"/>
  <c r="B972" i="106"/>
  <c r="B973" i="106"/>
  <c r="B974" i="106"/>
  <c r="B975" i="106"/>
  <c r="B976" i="106"/>
  <c r="B977" i="106"/>
  <c r="B978" i="106"/>
  <c r="B979" i="106"/>
  <c r="B980" i="106"/>
  <c r="B981" i="106"/>
  <c r="B982" i="106"/>
  <c r="B983" i="106"/>
  <c r="B984" i="106"/>
  <c r="B985" i="106"/>
  <c r="B986" i="106"/>
  <c r="B987" i="106"/>
  <c r="B988" i="106"/>
  <c r="B989" i="106"/>
  <c r="B990" i="106"/>
  <c r="B991" i="106"/>
  <c r="B992" i="106"/>
  <c r="B993" i="106"/>
  <c r="B994" i="106"/>
  <c r="B995" i="106"/>
  <c r="B996" i="106"/>
  <c r="B997" i="106"/>
  <c r="B998" i="106"/>
  <c r="B999" i="106"/>
  <c r="B1000" i="106"/>
  <c r="B1001" i="106"/>
  <c r="B1002" i="106"/>
  <c r="E7" i="106" l="1"/>
  <c r="K3" i="106" s="1"/>
  <c r="F7" i="106"/>
  <c r="J3" i="106" s="1"/>
  <c r="E7" i="107"/>
  <c r="K3" i="107" s="1"/>
  <c r="F7" i="107"/>
  <c r="J3" i="107" s="1"/>
  <c r="E7" i="108"/>
  <c r="E10" i="108" s="1"/>
  <c r="F7" i="108"/>
  <c r="F10" i="108" s="1"/>
  <c r="E8" i="103" l="1" a="1"/>
  <c r="E8" i="103" s="1"/>
  <c r="B3" i="100"/>
  <c r="B4" i="100" s="1"/>
  <c r="B5" i="100" s="1"/>
  <c r="B6" i="100" s="1"/>
  <c r="B7" i="100" s="1"/>
  <c r="B8" i="100" s="1"/>
  <c r="B9" i="100" s="1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62" i="100" s="1"/>
  <c r="B63" i="100" s="1"/>
  <c r="B64" i="100" s="1"/>
  <c r="B65" i="100" s="1"/>
  <c r="B66" i="100" s="1"/>
  <c r="B67" i="100" s="1"/>
  <c r="B68" i="100" s="1"/>
  <c r="B69" i="100" s="1"/>
  <c r="B70" i="100" s="1"/>
  <c r="B71" i="100" s="1"/>
  <c r="B72" i="100" s="1"/>
  <c r="B73" i="100" s="1"/>
  <c r="B74" i="100" s="1"/>
  <c r="B75" i="100" s="1"/>
  <c r="B76" i="100" s="1"/>
  <c r="B77" i="100" s="1"/>
  <c r="B78" i="100" s="1"/>
  <c r="B79" i="100" s="1"/>
  <c r="B80" i="100" s="1"/>
  <c r="B81" i="100" s="1"/>
  <c r="B82" i="100" s="1"/>
  <c r="B83" i="100" s="1"/>
  <c r="B84" i="100" s="1"/>
  <c r="B85" i="100" s="1"/>
  <c r="B86" i="100" s="1"/>
  <c r="B87" i="100" s="1"/>
  <c r="B88" i="100" s="1"/>
  <c r="B89" i="100" s="1"/>
  <c r="B90" i="100" s="1"/>
  <c r="B91" i="100" s="1"/>
  <c r="B92" i="100" s="1"/>
  <c r="B93" i="100" s="1"/>
  <c r="B94" i="100" s="1"/>
  <c r="B95" i="100" s="1"/>
  <c r="B96" i="100" s="1"/>
  <c r="B97" i="100" s="1"/>
  <c r="B98" i="100" s="1"/>
  <c r="B99" i="100" s="1"/>
  <c r="B100" i="100" s="1"/>
  <c r="B101" i="100" s="1"/>
  <c r="B102" i="100" s="1"/>
  <c r="B103" i="100" s="1"/>
  <c r="B104" i="100" s="1"/>
  <c r="B105" i="100" s="1"/>
  <c r="B106" i="100" s="1"/>
  <c r="B107" i="100" s="1"/>
  <c r="B108" i="100" s="1"/>
  <c r="B109" i="100" s="1"/>
  <c r="B110" i="100" s="1"/>
  <c r="B111" i="100" s="1"/>
  <c r="B112" i="100" s="1"/>
  <c r="B113" i="100" s="1"/>
  <c r="B114" i="100" s="1"/>
  <c r="B115" i="100" s="1"/>
  <c r="B116" i="100" s="1"/>
  <c r="B117" i="100" s="1"/>
  <c r="B118" i="100" s="1"/>
  <c r="B119" i="100" s="1"/>
  <c r="B120" i="100" s="1"/>
  <c r="B121" i="100" s="1"/>
  <c r="B122" i="100" s="1"/>
  <c r="B123" i="100" s="1"/>
  <c r="B124" i="100" s="1"/>
  <c r="B125" i="100" s="1"/>
  <c r="B126" i="100" s="1"/>
  <c r="B127" i="100" s="1"/>
  <c r="B128" i="100" s="1"/>
  <c r="B129" i="100" s="1"/>
  <c r="B130" i="100" s="1"/>
  <c r="B131" i="100" s="1"/>
  <c r="B132" i="100" s="1"/>
  <c r="B133" i="100" s="1"/>
  <c r="B134" i="100" s="1"/>
  <c r="B135" i="100" s="1"/>
  <c r="B136" i="100" s="1"/>
  <c r="B137" i="100" s="1"/>
  <c r="B138" i="100" s="1"/>
  <c r="B139" i="100" s="1"/>
  <c r="B140" i="100" s="1"/>
  <c r="B141" i="100" s="1"/>
  <c r="B142" i="100" s="1"/>
  <c r="B143" i="100" s="1"/>
  <c r="B144" i="100" s="1"/>
  <c r="B145" i="100" s="1"/>
  <c r="B146" i="100" s="1"/>
  <c r="B147" i="100" s="1"/>
  <c r="B148" i="100" s="1"/>
  <c r="B149" i="100" s="1"/>
  <c r="B150" i="100" s="1"/>
  <c r="B151" i="100" s="1"/>
  <c r="B152" i="100" s="1"/>
  <c r="B153" i="100" s="1"/>
  <c r="B154" i="100" s="1"/>
  <c r="B155" i="100" s="1"/>
  <c r="B156" i="100" s="1"/>
  <c r="B157" i="100" s="1"/>
  <c r="B158" i="100" s="1"/>
  <c r="B159" i="100" s="1"/>
  <c r="B160" i="100" s="1"/>
  <c r="B161" i="100" s="1"/>
  <c r="B162" i="100" s="1"/>
  <c r="B163" i="100" s="1"/>
  <c r="B164" i="100" s="1"/>
  <c r="B165" i="100" s="1"/>
  <c r="B166" i="100" s="1"/>
  <c r="B167" i="100" s="1"/>
  <c r="B168" i="100" s="1"/>
  <c r="B169" i="100" s="1"/>
  <c r="B170" i="100" s="1"/>
  <c r="B171" i="100" s="1"/>
  <c r="B172" i="100" s="1"/>
  <c r="B173" i="100" s="1"/>
  <c r="B174" i="100" s="1"/>
  <c r="B175" i="100" s="1"/>
  <c r="B176" i="100" s="1"/>
  <c r="B177" i="100" s="1"/>
  <c r="B178" i="100" s="1"/>
  <c r="B179" i="100" s="1"/>
  <c r="B180" i="100" s="1"/>
  <c r="B181" i="100" s="1"/>
  <c r="B182" i="100" s="1"/>
  <c r="B183" i="100" s="1"/>
  <c r="B184" i="100" s="1"/>
  <c r="B185" i="100" s="1"/>
  <c r="B186" i="100" s="1"/>
  <c r="B187" i="100" s="1"/>
  <c r="B188" i="100" s="1"/>
  <c r="B189" i="100" s="1"/>
  <c r="B190" i="100" s="1"/>
  <c r="B191" i="100" s="1"/>
  <c r="B192" i="100" s="1"/>
  <c r="B193" i="100" s="1"/>
  <c r="B194" i="100" s="1"/>
  <c r="B195" i="100" s="1"/>
  <c r="B196" i="100" s="1"/>
  <c r="B197" i="100" s="1"/>
  <c r="B198" i="100" s="1"/>
  <c r="B199" i="100" s="1"/>
  <c r="B200" i="100" s="1"/>
  <c r="B201" i="100" s="1"/>
  <c r="B202" i="100" s="1"/>
  <c r="B203" i="100" s="1"/>
  <c r="B204" i="100" s="1"/>
  <c r="B205" i="100" s="1"/>
  <c r="B206" i="100" s="1"/>
  <c r="B207" i="100" s="1"/>
  <c r="B208" i="100" s="1"/>
  <c r="B209" i="100" s="1"/>
  <c r="B210" i="100" s="1"/>
  <c r="B211" i="100" s="1"/>
  <c r="B212" i="100" s="1"/>
  <c r="B213" i="100" s="1"/>
  <c r="B214" i="100" s="1"/>
  <c r="B215" i="100" s="1"/>
  <c r="B216" i="100" s="1"/>
  <c r="B217" i="100" s="1"/>
  <c r="B218" i="100" s="1"/>
  <c r="B219" i="100" s="1"/>
  <c r="B220" i="100" s="1"/>
  <c r="B221" i="100" s="1"/>
  <c r="B222" i="100" s="1"/>
  <c r="B223" i="100" s="1"/>
  <c r="B224" i="100" s="1"/>
  <c r="B225" i="100" s="1"/>
  <c r="B226" i="100" s="1"/>
  <c r="B227" i="100" s="1"/>
  <c r="B228" i="100" s="1"/>
  <c r="B229" i="100" s="1"/>
  <c r="B230" i="100" s="1"/>
  <c r="B231" i="100" s="1"/>
  <c r="B232" i="100" s="1"/>
  <c r="B233" i="100" s="1"/>
  <c r="B234" i="100" s="1"/>
  <c r="B235" i="100" s="1"/>
  <c r="B236" i="100" s="1"/>
  <c r="B237" i="100" s="1"/>
  <c r="B238" i="100" s="1"/>
  <c r="B239" i="100" s="1"/>
  <c r="B240" i="100" s="1"/>
  <c r="B241" i="100" s="1"/>
  <c r="B242" i="100" s="1"/>
  <c r="B243" i="100" s="1"/>
  <c r="B244" i="100" s="1"/>
  <c r="B245" i="100" s="1"/>
  <c r="B246" i="100" s="1"/>
  <c r="B247" i="100" s="1"/>
  <c r="B248" i="100" s="1"/>
  <c r="B249" i="100" s="1"/>
  <c r="B250" i="100" s="1"/>
  <c r="B251" i="100" s="1"/>
  <c r="B252" i="100" s="1"/>
  <c r="B253" i="100" s="1"/>
  <c r="B254" i="100" s="1"/>
  <c r="B255" i="100" s="1"/>
  <c r="D3" i="100"/>
  <c r="D4" i="100"/>
  <c r="D5" i="100"/>
  <c r="D6" i="100"/>
  <c r="D7" i="100"/>
  <c r="D8" i="100"/>
  <c r="D9" i="100"/>
  <c r="D10" i="100"/>
  <c r="D11" i="100"/>
  <c r="D12" i="100"/>
  <c r="D13" i="100"/>
  <c r="D14" i="100"/>
  <c r="D15" i="100"/>
  <c r="D16" i="100"/>
  <c r="D17" i="100"/>
  <c r="D18" i="100"/>
  <c r="D19" i="100"/>
  <c r="D20" i="100"/>
  <c r="D21" i="100"/>
  <c r="D22" i="100"/>
  <c r="D23" i="100"/>
  <c r="D24" i="100"/>
  <c r="D25" i="100"/>
  <c r="D26" i="100"/>
  <c r="D27" i="100"/>
  <c r="D28" i="100"/>
  <c r="D29" i="100"/>
  <c r="D30" i="100"/>
  <c r="D31" i="100"/>
  <c r="D32" i="100"/>
  <c r="D33" i="100"/>
  <c r="J33" i="100"/>
  <c r="D34" i="100"/>
  <c r="J34" i="100"/>
  <c r="D35" i="100"/>
  <c r="J35" i="100"/>
  <c r="D36" i="100"/>
  <c r="J36" i="100"/>
  <c r="D37" i="100"/>
  <c r="J37" i="100"/>
  <c r="D38" i="100"/>
  <c r="J38" i="100"/>
  <c r="D39" i="100"/>
  <c r="J39" i="100"/>
  <c r="D40" i="100"/>
  <c r="J40" i="100"/>
  <c r="D41" i="100"/>
  <c r="J41" i="100"/>
  <c r="D42" i="100"/>
  <c r="J42" i="100"/>
  <c r="D43" i="100"/>
  <c r="J43" i="100"/>
  <c r="D44" i="100"/>
  <c r="J44" i="100"/>
  <c r="D45" i="100"/>
  <c r="J45" i="100"/>
  <c r="D46" i="100"/>
  <c r="J46" i="100"/>
  <c r="D47" i="100"/>
  <c r="J47" i="100"/>
  <c r="D48" i="100"/>
  <c r="J48" i="100"/>
  <c r="D49" i="100"/>
  <c r="J49" i="100"/>
  <c r="D50" i="100"/>
  <c r="J50" i="100"/>
  <c r="D51" i="100"/>
  <c r="J51" i="100"/>
  <c r="D52" i="100"/>
  <c r="D53" i="100"/>
  <c r="D54" i="100"/>
  <c r="D55" i="100"/>
  <c r="D56" i="100"/>
  <c r="D57" i="100"/>
  <c r="D58" i="100"/>
  <c r="D59" i="100"/>
  <c r="D60" i="100"/>
  <c r="D61" i="100"/>
  <c r="D62" i="100"/>
  <c r="D63" i="100"/>
  <c r="D64" i="100"/>
  <c r="D65" i="100"/>
  <c r="D66" i="100"/>
  <c r="D67" i="100"/>
  <c r="D68" i="100"/>
  <c r="D69" i="100"/>
  <c r="D70" i="100"/>
  <c r="D71" i="100"/>
  <c r="D72" i="100"/>
  <c r="D73" i="100"/>
  <c r="D74" i="100"/>
  <c r="D75" i="100"/>
  <c r="D76" i="100"/>
  <c r="D77" i="100"/>
  <c r="D78" i="100"/>
  <c r="D79" i="100"/>
  <c r="D80" i="100"/>
  <c r="D81" i="100"/>
  <c r="D82" i="100"/>
  <c r="D83" i="100"/>
  <c r="D84" i="100"/>
  <c r="D85" i="100"/>
  <c r="D86" i="100"/>
  <c r="D87" i="100"/>
  <c r="D88" i="100"/>
  <c r="D89" i="100"/>
  <c r="D90" i="100"/>
  <c r="D91" i="100"/>
  <c r="D92" i="100"/>
  <c r="D93" i="100"/>
  <c r="D94" i="100"/>
  <c r="D95" i="100"/>
  <c r="D96" i="100"/>
  <c r="D97" i="100"/>
  <c r="D98" i="100"/>
  <c r="D99" i="100"/>
  <c r="D100" i="100"/>
  <c r="D101" i="100"/>
  <c r="D102" i="100"/>
  <c r="D103" i="100"/>
  <c r="D104" i="100"/>
  <c r="D105" i="100"/>
  <c r="D106" i="100"/>
  <c r="D107" i="100"/>
  <c r="D108" i="100"/>
  <c r="D109" i="100"/>
  <c r="D110" i="100"/>
  <c r="D111" i="100"/>
  <c r="D112" i="100"/>
  <c r="D113" i="100"/>
  <c r="D114" i="100"/>
  <c r="D115" i="100"/>
  <c r="D116" i="100"/>
  <c r="D117" i="100"/>
  <c r="D118" i="100"/>
  <c r="D119" i="100"/>
  <c r="D120" i="100"/>
  <c r="D121" i="100"/>
  <c r="D122" i="100"/>
  <c r="D123" i="100"/>
  <c r="D124" i="100"/>
  <c r="D125" i="100"/>
  <c r="D126" i="100"/>
  <c r="D127" i="100"/>
  <c r="D128" i="100"/>
  <c r="D129" i="100"/>
  <c r="D130" i="100"/>
  <c r="D131" i="100"/>
  <c r="D132" i="100"/>
  <c r="D133" i="100"/>
  <c r="D134" i="100"/>
  <c r="D135" i="100"/>
  <c r="D136" i="100"/>
  <c r="D137" i="100"/>
  <c r="D138" i="100"/>
  <c r="D139" i="100"/>
  <c r="D140" i="100"/>
  <c r="D141" i="100"/>
  <c r="D142" i="100"/>
  <c r="D143" i="100"/>
  <c r="D144" i="100"/>
  <c r="D145" i="100"/>
  <c r="D146" i="100"/>
  <c r="D147" i="100"/>
  <c r="D148" i="100"/>
  <c r="D149" i="100"/>
  <c r="D150" i="100"/>
  <c r="D151" i="100"/>
  <c r="D152" i="100"/>
  <c r="D153" i="100"/>
  <c r="D154" i="100"/>
  <c r="D155" i="100"/>
  <c r="D156" i="100"/>
  <c r="D157" i="100"/>
  <c r="D158" i="100"/>
  <c r="D159" i="100"/>
  <c r="D160" i="100"/>
  <c r="D161" i="100"/>
  <c r="D162" i="100"/>
  <c r="D163" i="100"/>
  <c r="D164" i="100"/>
  <c r="D165" i="100"/>
  <c r="D166" i="100"/>
  <c r="D167" i="100"/>
  <c r="D168" i="100"/>
  <c r="D169" i="100"/>
  <c r="D170" i="100"/>
  <c r="D171" i="100"/>
  <c r="D172" i="100"/>
  <c r="D173" i="100"/>
  <c r="D174" i="100"/>
  <c r="D175" i="100"/>
  <c r="D176" i="100"/>
  <c r="D177" i="100"/>
  <c r="D178" i="100"/>
  <c r="D179" i="100"/>
  <c r="D180" i="100"/>
  <c r="D181" i="100"/>
  <c r="D182" i="100"/>
  <c r="D183" i="100"/>
  <c r="D184" i="100"/>
  <c r="D185" i="100"/>
  <c r="D186" i="100"/>
  <c r="D187" i="100"/>
  <c r="D188" i="100"/>
  <c r="D189" i="100"/>
  <c r="D190" i="100"/>
  <c r="D191" i="100"/>
  <c r="D192" i="100"/>
  <c r="D193" i="100"/>
  <c r="D194" i="100"/>
  <c r="D195" i="100"/>
  <c r="E195" i="100"/>
  <c r="F194" i="100" s="1"/>
  <c r="G194" i="100" s="1"/>
  <c r="D196" i="100"/>
  <c r="D197" i="100"/>
  <c r="D198" i="100"/>
  <c r="D199" i="100"/>
  <c r="D200" i="100"/>
  <c r="D201" i="100"/>
  <c r="D202" i="100"/>
  <c r="D203" i="100"/>
  <c r="D204" i="100"/>
  <c r="D205" i="100"/>
  <c r="D206" i="100"/>
  <c r="D207" i="100"/>
  <c r="D208" i="100"/>
  <c r="D209" i="100"/>
  <c r="D210" i="100"/>
  <c r="D211" i="100"/>
  <c r="D212" i="100"/>
  <c r="D213" i="100"/>
  <c r="D214" i="100"/>
  <c r="D215" i="100"/>
  <c r="D216" i="100"/>
  <c r="D217" i="100"/>
  <c r="D218" i="100"/>
  <c r="D219" i="100"/>
  <c r="D220" i="100"/>
  <c r="D221" i="100"/>
  <c r="D222" i="100"/>
  <c r="D223" i="100"/>
  <c r="D224" i="100"/>
  <c r="D225" i="100"/>
  <c r="D226" i="100"/>
  <c r="D227" i="100"/>
  <c r="D228" i="100"/>
  <c r="D229" i="100"/>
  <c r="D230" i="100"/>
  <c r="D231" i="100"/>
  <c r="D232" i="100"/>
  <c r="D233" i="100"/>
  <c r="D234" i="100"/>
  <c r="D235" i="100"/>
  <c r="D236" i="100"/>
  <c r="D237" i="100"/>
  <c r="D238" i="100"/>
  <c r="D239" i="100"/>
  <c r="D240" i="100"/>
  <c r="D241" i="100"/>
  <c r="D242" i="100"/>
  <c r="D243" i="100"/>
  <c r="D244" i="100"/>
  <c r="D245" i="100"/>
  <c r="D246" i="100"/>
  <c r="D247" i="100"/>
  <c r="D248" i="100"/>
  <c r="D249" i="100"/>
  <c r="D250" i="100"/>
  <c r="D251" i="100"/>
  <c r="D252" i="100"/>
  <c r="D253" i="100"/>
  <c r="D254" i="100"/>
  <c r="I10" i="99"/>
  <c r="J10" i="99"/>
  <c r="I11" i="99"/>
  <c r="J11" i="99"/>
  <c r="I12" i="99"/>
  <c r="J12" i="99"/>
  <c r="I13" i="99"/>
  <c r="J13" i="99"/>
  <c r="I14" i="99"/>
  <c r="J14" i="99"/>
  <c r="C15" i="99"/>
  <c r="H10" i="99" s="1"/>
  <c r="I15" i="99"/>
  <c r="J15" i="99"/>
  <c r="I16" i="99"/>
  <c r="J16" i="99"/>
  <c r="I17" i="99"/>
  <c r="J17" i="99"/>
  <c r="I18" i="99"/>
  <c r="J18" i="99"/>
  <c r="I19" i="99"/>
  <c r="J19" i="99"/>
  <c r="C25" i="99"/>
  <c r="D25" i="99" s="1"/>
  <c r="C26" i="99"/>
  <c r="D26" i="99"/>
  <c r="E26" i="99" s="1"/>
  <c r="M26" i="99"/>
  <c r="N26" i="99"/>
  <c r="C27" i="99"/>
  <c r="D27" i="99" s="1"/>
  <c r="C28" i="99"/>
  <c r="D28" i="99"/>
  <c r="E28" i="99"/>
  <c r="F28" i="99"/>
  <c r="G28" i="99"/>
  <c r="H28" i="99" s="1"/>
  <c r="M28" i="99"/>
  <c r="N28" i="99"/>
  <c r="O28" i="99"/>
  <c r="P28" i="99"/>
  <c r="Q28" i="99"/>
  <c r="C29" i="99"/>
  <c r="D29" i="99" s="1"/>
  <c r="F32" i="99"/>
  <c r="F33" i="99"/>
  <c r="F34" i="99"/>
  <c r="F35" i="99"/>
  <c r="F36" i="99"/>
  <c r="C46" i="88"/>
  <c r="C45" i="88"/>
  <c r="C44" i="88"/>
  <c r="C43" i="88"/>
  <c r="C42" i="88"/>
  <c r="C41" i="88"/>
  <c r="C40" i="88"/>
  <c r="C39" i="88"/>
  <c r="C38" i="88"/>
  <c r="C37" i="88"/>
  <c r="D14" i="88"/>
  <c r="D9" i="88"/>
  <c r="D8" i="88"/>
  <c r="D7" i="88"/>
  <c r="D29" i="88" s="1" a="1"/>
  <c r="D29" i="88" s="1"/>
  <c r="C1031" i="86"/>
  <c r="C1030" i="86"/>
  <c r="C1029" i="86"/>
  <c r="C1028" i="86"/>
  <c r="C1027" i="86"/>
  <c r="C1026" i="86"/>
  <c r="C1025" i="86"/>
  <c r="C1024" i="86"/>
  <c r="C1023" i="86"/>
  <c r="C1022" i="86"/>
  <c r="C1021" i="86"/>
  <c r="C1020" i="86"/>
  <c r="C1019" i="86"/>
  <c r="C1018" i="86"/>
  <c r="C1017" i="86"/>
  <c r="C1016" i="86"/>
  <c r="C1015" i="86"/>
  <c r="C1014" i="86"/>
  <c r="C1013" i="86"/>
  <c r="C1012" i="86"/>
  <c r="C1011" i="86"/>
  <c r="C1010" i="86"/>
  <c r="C1009" i="86"/>
  <c r="C1008" i="86"/>
  <c r="C1007" i="86"/>
  <c r="C1006" i="86"/>
  <c r="C1005" i="86"/>
  <c r="C1004" i="86"/>
  <c r="C1003" i="86"/>
  <c r="C1002" i="86"/>
  <c r="C1001" i="86"/>
  <c r="C1000" i="86"/>
  <c r="C999" i="86"/>
  <c r="C998" i="86"/>
  <c r="C997" i="86"/>
  <c r="C996" i="86"/>
  <c r="C995" i="86"/>
  <c r="C994" i="86"/>
  <c r="C993" i="86"/>
  <c r="C992" i="86"/>
  <c r="C991" i="86"/>
  <c r="C990" i="86"/>
  <c r="C989" i="86"/>
  <c r="C988" i="86"/>
  <c r="C987" i="86"/>
  <c r="C986" i="86"/>
  <c r="C985" i="86"/>
  <c r="C984" i="86"/>
  <c r="C983" i="86"/>
  <c r="C982" i="86"/>
  <c r="C981" i="86"/>
  <c r="C980" i="86"/>
  <c r="C979" i="86"/>
  <c r="C978" i="86"/>
  <c r="C977" i="86"/>
  <c r="C976" i="86"/>
  <c r="C975" i="86"/>
  <c r="C974" i="86"/>
  <c r="C973" i="86"/>
  <c r="C972" i="86"/>
  <c r="C971" i="86"/>
  <c r="C970" i="86"/>
  <c r="C969" i="86"/>
  <c r="C968" i="86"/>
  <c r="C967" i="86"/>
  <c r="C966" i="86"/>
  <c r="C965" i="86"/>
  <c r="C964" i="86"/>
  <c r="C963" i="86"/>
  <c r="C962" i="86"/>
  <c r="C961" i="86"/>
  <c r="C960" i="86"/>
  <c r="C959" i="86"/>
  <c r="C958" i="86"/>
  <c r="C957" i="86"/>
  <c r="C956" i="86"/>
  <c r="C955" i="86"/>
  <c r="C954" i="86"/>
  <c r="C953" i="86"/>
  <c r="C952" i="86"/>
  <c r="C951" i="86"/>
  <c r="C950" i="86"/>
  <c r="C949" i="86"/>
  <c r="C948" i="86"/>
  <c r="C947" i="86"/>
  <c r="C946" i="86"/>
  <c r="C945" i="86"/>
  <c r="C944" i="86"/>
  <c r="C943" i="86"/>
  <c r="C942" i="86"/>
  <c r="C941" i="86"/>
  <c r="C940" i="86"/>
  <c r="C939" i="86"/>
  <c r="C938" i="86"/>
  <c r="C937" i="86"/>
  <c r="C936" i="86"/>
  <c r="C935" i="86"/>
  <c r="C934" i="86"/>
  <c r="C933" i="86"/>
  <c r="C932" i="86"/>
  <c r="C931" i="86"/>
  <c r="C930" i="86"/>
  <c r="C929" i="86"/>
  <c r="C928" i="86"/>
  <c r="C927" i="86"/>
  <c r="C926" i="86"/>
  <c r="C925" i="86"/>
  <c r="C924" i="86"/>
  <c r="C923" i="86"/>
  <c r="C922" i="86"/>
  <c r="C921" i="86"/>
  <c r="C920" i="86"/>
  <c r="C919" i="86"/>
  <c r="C918" i="86"/>
  <c r="C917" i="86"/>
  <c r="C916" i="86"/>
  <c r="C915" i="86"/>
  <c r="C914" i="86"/>
  <c r="C913" i="86"/>
  <c r="C912" i="86"/>
  <c r="C911" i="86"/>
  <c r="C910" i="86"/>
  <c r="C909" i="86"/>
  <c r="C908" i="86"/>
  <c r="C907" i="86"/>
  <c r="C906" i="86"/>
  <c r="C905" i="86"/>
  <c r="C904" i="86"/>
  <c r="C903" i="86"/>
  <c r="C902" i="86"/>
  <c r="C901" i="86"/>
  <c r="C900" i="86"/>
  <c r="C899" i="86"/>
  <c r="C898" i="86"/>
  <c r="C897" i="86"/>
  <c r="C896" i="86"/>
  <c r="C895" i="86"/>
  <c r="C894" i="86"/>
  <c r="C893" i="86"/>
  <c r="C892" i="86"/>
  <c r="C891" i="86"/>
  <c r="C890" i="86"/>
  <c r="C889" i="86"/>
  <c r="C888" i="86"/>
  <c r="C887" i="86"/>
  <c r="C886" i="86"/>
  <c r="C885" i="86"/>
  <c r="C884" i="86"/>
  <c r="C883" i="86"/>
  <c r="C882" i="86"/>
  <c r="C881" i="86"/>
  <c r="C880" i="86"/>
  <c r="C879" i="86"/>
  <c r="C878" i="86"/>
  <c r="C877" i="86"/>
  <c r="C876" i="86"/>
  <c r="C875" i="86"/>
  <c r="C874" i="86"/>
  <c r="C873" i="86"/>
  <c r="C872" i="86"/>
  <c r="C871" i="86"/>
  <c r="C870" i="86"/>
  <c r="C869" i="86"/>
  <c r="C868" i="86"/>
  <c r="C867" i="86"/>
  <c r="C866" i="86"/>
  <c r="C865" i="86"/>
  <c r="C864" i="86"/>
  <c r="C863" i="86"/>
  <c r="C862" i="86"/>
  <c r="C861" i="86"/>
  <c r="C860" i="86"/>
  <c r="C859" i="86"/>
  <c r="C858" i="86"/>
  <c r="C857" i="86"/>
  <c r="C856" i="86"/>
  <c r="C855" i="86"/>
  <c r="C854" i="86"/>
  <c r="C853" i="86"/>
  <c r="C852" i="86"/>
  <c r="C851" i="86"/>
  <c r="C850" i="86"/>
  <c r="C849" i="86"/>
  <c r="C848" i="86"/>
  <c r="C847" i="86"/>
  <c r="C846" i="86"/>
  <c r="C845" i="86"/>
  <c r="C844" i="86"/>
  <c r="C843" i="86"/>
  <c r="C842" i="86"/>
  <c r="C841" i="86"/>
  <c r="C840" i="86"/>
  <c r="C839" i="86"/>
  <c r="C838" i="86"/>
  <c r="C837" i="86"/>
  <c r="C836" i="86"/>
  <c r="C835" i="86"/>
  <c r="C834" i="86"/>
  <c r="C833" i="86"/>
  <c r="C832" i="86"/>
  <c r="C831" i="86"/>
  <c r="C830" i="86"/>
  <c r="C829" i="86"/>
  <c r="C828" i="86"/>
  <c r="C827" i="86"/>
  <c r="C826" i="86"/>
  <c r="C825" i="86"/>
  <c r="C824" i="86"/>
  <c r="C823" i="86"/>
  <c r="C822" i="86"/>
  <c r="C821" i="86"/>
  <c r="C820" i="86"/>
  <c r="C819" i="86"/>
  <c r="C818" i="86"/>
  <c r="C817" i="86"/>
  <c r="C816" i="86"/>
  <c r="C815" i="86"/>
  <c r="C814" i="86"/>
  <c r="C813" i="86"/>
  <c r="C812" i="86"/>
  <c r="C811" i="86"/>
  <c r="C810" i="86"/>
  <c r="C809" i="86"/>
  <c r="C808" i="86"/>
  <c r="C807" i="86"/>
  <c r="C806" i="86"/>
  <c r="C805" i="86"/>
  <c r="C804" i="86"/>
  <c r="C803" i="86"/>
  <c r="C802" i="86"/>
  <c r="C801" i="86"/>
  <c r="C800" i="86"/>
  <c r="C799" i="86"/>
  <c r="C798" i="86"/>
  <c r="C797" i="86"/>
  <c r="C796" i="86"/>
  <c r="C795" i="86"/>
  <c r="C794" i="86"/>
  <c r="C793" i="86"/>
  <c r="C792" i="86"/>
  <c r="C791" i="86"/>
  <c r="C790" i="86"/>
  <c r="C789" i="86"/>
  <c r="C788" i="86"/>
  <c r="C787" i="86"/>
  <c r="C786" i="86"/>
  <c r="C785" i="86"/>
  <c r="C784" i="86"/>
  <c r="C783" i="86"/>
  <c r="C782" i="86"/>
  <c r="C781" i="86"/>
  <c r="C780" i="86"/>
  <c r="C779" i="86"/>
  <c r="C778" i="86"/>
  <c r="C777" i="86"/>
  <c r="C776" i="86"/>
  <c r="C775" i="86"/>
  <c r="C774" i="86"/>
  <c r="C773" i="86"/>
  <c r="C772" i="86"/>
  <c r="C771" i="86"/>
  <c r="C770" i="86"/>
  <c r="C769" i="86"/>
  <c r="C768" i="86"/>
  <c r="C767" i="86"/>
  <c r="C766" i="86"/>
  <c r="C765" i="86"/>
  <c r="C764" i="86"/>
  <c r="C763" i="86"/>
  <c r="C762" i="86"/>
  <c r="C761" i="86"/>
  <c r="C760" i="86"/>
  <c r="C759" i="86"/>
  <c r="C758" i="86"/>
  <c r="C757" i="86"/>
  <c r="C756" i="86"/>
  <c r="C755" i="86"/>
  <c r="C754" i="86"/>
  <c r="C753" i="86"/>
  <c r="C752" i="86"/>
  <c r="C751" i="86"/>
  <c r="C750" i="86"/>
  <c r="C749" i="86"/>
  <c r="C748" i="86"/>
  <c r="C747" i="86"/>
  <c r="C746" i="86"/>
  <c r="C745" i="86"/>
  <c r="C744" i="86"/>
  <c r="C743" i="86"/>
  <c r="C742" i="86"/>
  <c r="C741" i="86"/>
  <c r="C740" i="86"/>
  <c r="C739" i="86"/>
  <c r="C738" i="86"/>
  <c r="C737" i="86"/>
  <c r="C736" i="86"/>
  <c r="C735" i="86"/>
  <c r="C734" i="86"/>
  <c r="C733" i="86"/>
  <c r="C732" i="86"/>
  <c r="C731" i="86"/>
  <c r="C730" i="86"/>
  <c r="C729" i="86"/>
  <c r="C728" i="86"/>
  <c r="C727" i="86"/>
  <c r="C726" i="86"/>
  <c r="C725" i="86"/>
  <c r="C724" i="86"/>
  <c r="C723" i="86"/>
  <c r="C722" i="86"/>
  <c r="C721" i="86"/>
  <c r="C720" i="86"/>
  <c r="C719" i="86"/>
  <c r="C718" i="86"/>
  <c r="C717" i="86"/>
  <c r="C716" i="86"/>
  <c r="C715" i="86"/>
  <c r="C714" i="86"/>
  <c r="C713" i="86"/>
  <c r="C712" i="86"/>
  <c r="C711" i="86"/>
  <c r="C710" i="86"/>
  <c r="C709" i="86"/>
  <c r="C708" i="86"/>
  <c r="C707" i="86"/>
  <c r="C706" i="86"/>
  <c r="C705" i="86"/>
  <c r="C704" i="86"/>
  <c r="C703" i="86"/>
  <c r="C702" i="86"/>
  <c r="C701" i="86"/>
  <c r="C700" i="86"/>
  <c r="C699" i="86"/>
  <c r="C698" i="86"/>
  <c r="C697" i="86"/>
  <c r="C696" i="86"/>
  <c r="C695" i="86"/>
  <c r="C694" i="86"/>
  <c r="C693" i="86"/>
  <c r="C692" i="86"/>
  <c r="C691" i="86"/>
  <c r="C690" i="86"/>
  <c r="C689" i="86"/>
  <c r="C688" i="86"/>
  <c r="C687" i="86"/>
  <c r="C686" i="86"/>
  <c r="C685" i="86"/>
  <c r="C684" i="86"/>
  <c r="C683" i="86"/>
  <c r="C682" i="86"/>
  <c r="C681" i="86"/>
  <c r="C680" i="86"/>
  <c r="C679" i="86"/>
  <c r="C678" i="86"/>
  <c r="C677" i="86"/>
  <c r="C676" i="86"/>
  <c r="C675" i="86"/>
  <c r="C674" i="86"/>
  <c r="C673" i="86"/>
  <c r="C672" i="86"/>
  <c r="C671" i="86"/>
  <c r="C670" i="86"/>
  <c r="C669" i="86"/>
  <c r="C668" i="86"/>
  <c r="C667" i="86"/>
  <c r="C666" i="86"/>
  <c r="C665" i="86"/>
  <c r="C664" i="86"/>
  <c r="C663" i="86"/>
  <c r="C662" i="86"/>
  <c r="C661" i="86"/>
  <c r="C660" i="86"/>
  <c r="C659" i="86"/>
  <c r="C658" i="86"/>
  <c r="C657" i="86"/>
  <c r="C656" i="86"/>
  <c r="C655" i="86"/>
  <c r="C654" i="86"/>
  <c r="C653" i="86"/>
  <c r="C652" i="86"/>
  <c r="C651" i="86"/>
  <c r="C650" i="86"/>
  <c r="C649" i="86"/>
  <c r="C648" i="86"/>
  <c r="C647" i="86"/>
  <c r="C646" i="86"/>
  <c r="C645" i="86"/>
  <c r="C644" i="86"/>
  <c r="C643" i="86"/>
  <c r="C642" i="86"/>
  <c r="C641" i="86"/>
  <c r="C640" i="86"/>
  <c r="C639" i="86"/>
  <c r="C638" i="86"/>
  <c r="C637" i="86"/>
  <c r="C636" i="86"/>
  <c r="C635" i="86"/>
  <c r="C634" i="86"/>
  <c r="C633" i="86"/>
  <c r="C632" i="86"/>
  <c r="C631" i="86"/>
  <c r="C630" i="86"/>
  <c r="C629" i="86"/>
  <c r="C628" i="86"/>
  <c r="C627" i="86"/>
  <c r="C626" i="86"/>
  <c r="C625" i="86"/>
  <c r="C624" i="86"/>
  <c r="C623" i="86"/>
  <c r="C622" i="86"/>
  <c r="C621" i="86"/>
  <c r="C620" i="86"/>
  <c r="C619" i="86"/>
  <c r="C618" i="86"/>
  <c r="C617" i="86"/>
  <c r="C616" i="86"/>
  <c r="C615" i="86"/>
  <c r="C614" i="86"/>
  <c r="C613" i="86"/>
  <c r="C612" i="86"/>
  <c r="C611" i="86"/>
  <c r="C610" i="86"/>
  <c r="C609" i="86"/>
  <c r="C608" i="86"/>
  <c r="C607" i="86"/>
  <c r="C606" i="86"/>
  <c r="C605" i="86"/>
  <c r="C604" i="86"/>
  <c r="C603" i="86"/>
  <c r="C602" i="86"/>
  <c r="C601" i="86"/>
  <c r="C600" i="86"/>
  <c r="C599" i="86"/>
  <c r="C598" i="86"/>
  <c r="C597" i="86"/>
  <c r="C596" i="86"/>
  <c r="C595" i="86"/>
  <c r="C594" i="86"/>
  <c r="C593" i="86"/>
  <c r="C592" i="86"/>
  <c r="C591" i="86"/>
  <c r="C590" i="86"/>
  <c r="C589" i="86"/>
  <c r="C588" i="86"/>
  <c r="C587" i="86"/>
  <c r="C586" i="86"/>
  <c r="C585" i="86"/>
  <c r="C584" i="86"/>
  <c r="C583" i="86"/>
  <c r="C582" i="86"/>
  <c r="C581" i="86"/>
  <c r="C580" i="86"/>
  <c r="C579" i="86"/>
  <c r="C578" i="86"/>
  <c r="C577" i="86"/>
  <c r="C576" i="86"/>
  <c r="C575" i="86"/>
  <c r="C574" i="86"/>
  <c r="C573" i="86"/>
  <c r="C572" i="86"/>
  <c r="C571" i="86"/>
  <c r="C570" i="86"/>
  <c r="C569" i="86"/>
  <c r="C568" i="86"/>
  <c r="C567" i="86"/>
  <c r="C566" i="86"/>
  <c r="C565" i="86"/>
  <c r="C564" i="86"/>
  <c r="C563" i="86"/>
  <c r="C562" i="86"/>
  <c r="C561" i="86"/>
  <c r="C560" i="86"/>
  <c r="C559" i="86"/>
  <c r="C558" i="86"/>
  <c r="C557" i="86"/>
  <c r="C556" i="86"/>
  <c r="C555" i="86"/>
  <c r="C554" i="86"/>
  <c r="C553" i="86"/>
  <c r="C552" i="86"/>
  <c r="C551" i="86"/>
  <c r="C550" i="86"/>
  <c r="C549" i="86"/>
  <c r="C548" i="86"/>
  <c r="C547" i="86"/>
  <c r="C546" i="86"/>
  <c r="C545" i="86"/>
  <c r="C544" i="86"/>
  <c r="C543" i="86"/>
  <c r="C542" i="86"/>
  <c r="C541" i="86"/>
  <c r="C540" i="86"/>
  <c r="C539" i="86"/>
  <c r="C538" i="86"/>
  <c r="C537" i="86"/>
  <c r="C536" i="86"/>
  <c r="C535" i="86"/>
  <c r="C534" i="86"/>
  <c r="C533" i="86"/>
  <c r="C532" i="86"/>
  <c r="C531" i="86"/>
  <c r="C530" i="86"/>
  <c r="C529" i="86"/>
  <c r="C528" i="86"/>
  <c r="C527" i="86"/>
  <c r="C526" i="86"/>
  <c r="C525" i="86"/>
  <c r="C524" i="86"/>
  <c r="C523" i="86"/>
  <c r="C522" i="86"/>
  <c r="C521" i="86"/>
  <c r="C520" i="86"/>
  <c r="C519" i="86"/>
  <c r="C518" i="86"/>
  <c r="C517" i="86"/>
  <c r="C516" i="86"/>
  <c r="C515" i="86"/>
  <c r="C514" i="86"/>
  <c r="C513" i="86"/>
  <c r="C512" i="86"/>
  <c r="C511" i="86"/>
  <c r="C510" i="86"/>
  <c r="C509" i="86"/>
  <c r="C508" i="86"/>
  <c r="C507" i="86"/>
  <c r="C506" i="86"/>
  <c r="C505" i="86"/>
  <c r="C504" i="86"/>
  <c r="C503" i="86"/>
  <c r="C502" i="86"/>
  <c r="C501" i="86"/>
  <c r="C500" i="86"/>
  <c r="C499" i="86"/>
  <c r="C498" i="86"/>
  <c r="C497" i="86"/>
  <c r="C496" i="86"/>
  <c r="C495" i="86"/>
  <c r="C494" i="86"/>
  <c r="C493" i="86"/>
  <c r="C492" i="86"/>
  <c r="C491" i="86"/>
  <c r="C490" i="86"/>
  <c r="C489" i="86"/>
  <c r="C488" i="86"/>
  <c r="C487" i="86"/>
  <c r="C486" i="86"/>
  <c r="C485" i="86"/>
  <c r="C484" i="86"/>
  <c r="C483" i="86"/>
  <c r="C482" i="86"/>
  <c r="C481" i="86"/>
  <c r="C480" i="86"/>
  <c r="C479" i="86"/>
  <c r="C478" i="86"/>
  <c r="C477" i="86"/>
  <c r="C476" i="86"/>
  <c r="C475" i="86"/>
  <c r="C474" i="86"/>
  <c r="C473" i="86"/>
  <c r="C472" i="86"/>
  <c r="C471" i="86"/>
  <c r="C470" i="86"/>
  <c r="C469" i="86"/>
  <c r="C468" i="86"/>
  <c r="C467" i="86"/>
  <c r="C466" i="86"/>
  <c r="C465" i="86"/>
  <c r="C464" i="86"/>
  <c r="C463" i="86"/>
  <c r="C462" i="86"/>
  <c r="C461" i="86"/>
  <c r="C460" i="86"/>
  <c r="C459" i="86"/>
  <c r="C458" i="86"/>
  <c r="C457" i="86"/>
  <c r="C456" i="86"/>
  <c r="C455" i="86"/>
  <c r="C454" i="86"/>
  <c r="C453" i="86"/>
  <c r="C452" i="86"/>
  <c r="C451" i="86"/>
  <c r="C450" i="86"/>
  <c r="C449" i="86"/>
  <c r="C448" i="86"/>
  <c r="C447" i="86"/>
  <c r="C446" i="86"/>
  <c r="C445" i="86"/>
  <c r="C444" i="86"/>
  <c r="C443" i="86"/>
  <c r="C442" i="86"/>
  <c r="C441" i="86"/>
  <c r="C440" i="86"/>
  <c r="C439" i="86"/>
  <c r="C438" i="86"/>
  <c r="C437" i="86"/>
  <c r="C436" i="86"/>
  <c r="C435" i="86"/>
  <c r="C434" i="86"/>
  <c r="C433" i="86"/>
  <c r="C432" i="86"/>
  <c r="C431" i="86"/>
  <c r="C430" i="86"/>
  <c r="C429" i="86"/>
  <c r="C428" i="86"/>
  <c r="C427" i="86"/>
  <c r="C426" i="86"/>
  <c r="C425" i="86"/>
  <c r="C424" i="86"/>
  <c r="C423" i="86"/>
  <c r="C422" i="86"/>
  <c r="C421" i="86"/>
  <c r="C420" i="86"/>
  <c r="C419" i="86"/>
  <c r="C418" i="86"/>
  <c r="C417" i="86"/>
  <c r="C416" i="86"/>
  <c r="C415" i="86"/>
  <c r="C414" i="86"/>
  <c r="C413" i="86"/>
  <c r="C412" i="86"/>
  <c r="C411" i="86"/>
  <c r="C410" i="86"/>
  <c r="C409" i="86"/>
  <c r="C408" i="86"/>
  <c r="C407" i="86"/>
  <c r="C406" i="86"/>
  <c r="C405" i="86"/>
  <c r="C404" i="86"/>
  <c r="C403" i="86"/>
  <c r="C402" i="86"/>
  <c r="C401" i="86"/>
  <c r="C400" i="86"/>
  <c r="C399" i="86"/>
  <c r="E399" i="86" s="1"/>
  <c r="C398" i="86"/>
  <c r="C397" i="86"/>
  <c r="C396" i="86"/>
  <c r="C395" i="86"/>
  <c r="C394" i="86"/>
  <c r="C393" i="86"/>
  <c r="C392" i="86"/>
  <c r="C391" i="86"/>
  <c r="C390" i="86"/>
  <c r="C389" i="86"/>
  <c r="C388" i="86"/>
  <c r="C387" i="86"/>
  <c r="C386" i="86"/>
  <c r="C385" i="86"/>
  <c r="C384" i="86"/>
  <c r="C383" i="86"/>
  <c r="C382" i="86"/>
  <c r="C381" i="86"/>
  <c r="C380" i="86"/>
  <c r="C379" i="86"/>
  <c r="C378" i="86"/>
  <c r="C377" i="86"/>
  <c r="C376" i="86"/>
  <c r="C375" i="86"/>
  <c r="C374" i="86"/>
  <c r="C373" i="86"/>
  <c r="C372" i="86"/>
  <c r="C371" i="86"/>
  <c r="C370" i="86"/>
  <c r="C369" i="86"/>
  <c r="C368" i="86"/>
  <c r="C367" i="86"/>
  <c r="C366" i="86"/>
  <c r="C365" i="86"/>
  <c r="C364" i="86"/>
  <c r="C363" i="86"/>
  <c r="C362" i="86"/>
  <c r="C361" i="86"/>
  <c r="C360" i="86"/>
  <c r="C359" i="86"/>
  <c r="C358" i="86"/>
  <c r="C357" i="86"/>
  <c r="C356" i="86"/>
  <c r="C355" i="86"/>
  <c r="C354" i="86"/>
  <c r="C353" i="86"/>
  <c r="C352" i="86"/>
  <c r="C351" i="86"/>
  <c r="C350" i="86"/>
  <c r="C349" i="86"/>
  <c r="C348" i="86"/>
  <c r="C347" i="86"/>
  <c r="E347" i="86" s="1"/>
  <c r="C346" i="86"/>
  <c r="C345" i="86"/>
  <c r="C344" i="86"/>
  <c r="C343" i="86"/>
  <c r="C342" i="86"/>
  <c r="C341" i="86"/>
  <c r="C340" i="86"/>
  <c r="C339" i="86"/>
  <c r="C338" i="86"/>
  <c r="C337" i="86"/>
  <c r="C336" i="86"/>
  <c r="C335" i="86"/>
  <c r="C334" i="86"/>
  <c r="C333" i="86"/>
  <c r="C332" i="86"/>
  <c r="C331" i="86"/>
  <c r="C330" i="86"/>
  <c r="C329" i="86"/>
  <c r="C328" i="86"/>
  <c r="C327" i="86"/>
  <c r="C326" i="86"/>
  <c r="C325" i="86"/>
  <c r="C324" i="86"/>
  <c r="C323" i="86"/>
  <c r="C322" i="86"/>
  <c r="C321" i="86"/>
  <c r="C320" i="86"/>
  <c r="C319" i="86"/>
  <c r="E319" i="86" s="1"/>
  <c r="C318" i="86"/>
  <c r="C317" i="86"/>
  <c r="C316" i="86"/>
  <c r="C315" i="86"/>
  <c r="C314" i="86"/>
  <c r="C313" i="86"/>
  <c r="C312" i="86"/>
  <c r="C311" i="86"/>
  <c r="C310" i="86"/>
  <c r="E310" i="86" s="1"/>
  <c r="C309" i="86"/>
  <c r="C308" i="86"/>
  <c r="C307" i="86"/>
  <c r="C306" i="86"/>
  <c r="C305" i="86"/>
  <c r="C304" i="86"/>
  <c r="C303" i="86"/>
  <c r="C302" i="86"/>
  <c r="C301" i="86"/>
  <c r="C300" i="86"/>
  <c r="C299" i="86"/>
  <c r="C298" i="86"/>
  <c r="C297" i="86"/>
  <c r="C296" i="86"/>
  <c r="C295" i="86"/>
  <c r="C294" i="86"/>
  <c r="C293" i="86"/>
  <c r="C292" i="86"/>
  <c r="C291" i="86"/>
  <c r="C290" i="86"/>
  <c r="C289" i="86"/>
  <c r="C288" i="86"/>
  <c r="C287" i="86"/>
  <c r="C286" i="86"/>
  <c r="C285" i="86"/>
  <c r="C284" i="86"/>
  <c r="C283" i="86"/>
  <c r="C282" i="86"/>
  <c r="C281" i="86"/>
  <c r="C280" i="86"/>
  <c r="C279" i="86"/>
  <c r="C278" i="86"/>
  <c r="C277" i="86"/>
  <c r="C276" i="86"/>
  <c r="C275" i="86"/>
  <c r="E275" i="86" s="1"/>
  <c r="C274" i="86"/>
  <c r="C273" i="86"/>
  <c r="C272" i="86"/>
  <c r="C271" i="86"/>
  <c r="E271" i="86" s="1"/>
  <c r="C270" i="86"/>
  <c r="C269" i="86"/>
  <c r="C268" i="86"/>
  <c r="C267" i="86"/>
  <c r="C266" i="86"/>
  <c r="C265" i="86"/>
  <c r="C264" i="86"/>
  <c r="C263" i="86"/>
  <c r="C262" i="86"/>
  <c r="C261" i="86"/>
  <c r="C260" i="86"/>
  <c r="C259" i="86"/>
  <c r="E259" i="86" s="1"/>
  <c r="C258" i="86"/>
  <c r="C257" i="86"/>
  <c r="C256" i="86"/>
  <c r="C255" i="86"/>
  <c r="C254" i="86"/>
  <c r="E254" i="86" s="1"/>
  <c r="C253" i="86"/>
  <c r="C252" i="86"/>
  <c r="C251" i="86"/>
  <c r="C250" i="86"/>
  <c r="C249" i="86"/>
  <c r="C248" i="86"/>
  <c r="C247" i="86"/>
  <c r="C246" i="86"/>
  <c r="E246" i="86" s="1"/>
  <c r="C245" i="86"/>
  <c r="C244" i="86"/>
  <c r="C243" i="86"/>
  <c r="C242" i="86"/>
  <c r="C241" i="86"/>
  <c r="C240" i="86"/>
  <c r="C239" i="86"/>
  <c r="C238" i="86"/>
  <c r="C237" i="86"/>
  <c r="C236" i="86"/>
  <c r="C235" i="86"/>
  <c r="C234" i="86"/>
  <c r="C233" i="86"/>
  <c r="C232" i="86"/>
  <c r="C231" i="86"/>
  <c r="C230" i="86"/>
  <c r="C229" i="86"/>
  <c r="C228" i="86"/>
  <c r="C227" i="86"/>
  <c r="C226" i="86"/>
  <c r="C225" i="86"/>
  <c r="C224" i="86"/>
  <c r="C223" i="86"/>
  <c r="C222" i="86"/>
  <c r="C221" i="86"/>
  <c r="C220" i="86"/>
  <c r="C219" i="86"/>
  <c r="C218" i="86"/>
  <c r="C217" i="86"/>
  <c r="C216" i="86"/>
  <c r="C215" i="86"/>
  <c r="E215" i="86" s="1"/>
  <c r="C214" i="86"/>
  <c r="C213" i="86"/>
  <c r="C212" i="86"/>
  <c r="C211" i="86"/>
  <c r="C210" i="86"/>
  <c r="C209" i="86"/>
  <c r="C208" i="86"/>
  <c r="C207" i="86"/>
  <c r="C206" i="86"/>
  <c r="C205" i="86"/>
  <c r="C204" i="86"/>
  <c r="C203" i="86"/>
  <c r="E203" i="86" s="1"/>
  <c r="C202" i="86"/>
  <c r="C201" i="86"/>
  <c r="C200" i="86"/>
  <c r="C199" i="86"/>
  <c r="C198" i="86"/>
  <c r="C197" i="86"/>
  <c r="C196" i="86"/>
  <c r="C195" i="86"/>
  <c r="C194" i="86"/>
  <c r="C193" i="86"/>
  <c r="C192" i="86"/>
  <c r="C191" i="86"/>
  <c r="C190" i="86"/>
  <c r="E190" i="86" s="1"/>
  <c r="C189" i="86"/>
  <c r="C188" i="86"/>
  <c r="C187" i="86"/>
  <c r="C186" i="86"/>
  <c r="C185" i="86"/>
  <c r="C184" i="86"/>
  <c r="C183" i="86"/>
  <c r="C182" i="86"/>
  <c r="C181" i="86"/>
  <c r="C180" i="86"/>
  <c r="C179" i="86"/>
  <c r="C178" i="86"/>
  <c r="C177" i="86"/>
  <c r="C176" i="86"/>
  <c r="C175" i="86"/>
  <c r="C174" i="86"/>
  <c r="C173" i="86"/>
  <c r="C172" i="86"/>
  <c r="C171" i="86"/>
  <c r="C170" i="86"/>
  <c r="C169" i="86"/>
  <c r="C168" i="86"/>
  <c r="C167" i="86"/>
  <c r="C166" i="86"/>
  <c r="C165" i="86"/>
  <c r="C164" i="86"/>
  <c r="C163" i="86"/>
  <c r="C162" i="86"/>
  <c r="C161" i="86"/>
  <c r="C160" i="86"/>
  <c r="C159" i="86"/>
  <c r="C158" i="86"/>
  <c r="C157" i="86"/>
  <c r="C156" i="86"/>
  <c r="C155" i="86"/>
  <c r="C154" i="86"/>
  <c r="C153" i="86"/>
  <c r="C152" i="86"/>
  <c r="C151" i="86"/>
  <c r="E151" i="86" s="1"/>
  <c r="C150" i="86"/>
  <c r="C149" i="86"/>
  <c r="C148" i="86"/>
  <c r="C147" i="86"/>
  <c r="E147" i="86" s="1"/>
  <c r="C146" i="86"/>
  <c r="C145" i="86"/>
  <c r="C144" i="86"/>
  <c r="C143" i="86"/>
  <c r="E143" i="86" s="1"/>
  <c r="C142" i="86"/>
  <c r="C141" i="86"/>
  <c r="C140" i="86"/>
  <c r="C139" i="86"/>
  <c r="E139" i="86" s="1"/>
  <c r="C138" i="86"/>
  <c r="C137" i="86"/>
  <c r="C136" i="86"/>
  <c r="C135" i="86"/>
  <c r="C134" i="86"/>
  <c r="C133" i="86"/>
  <c r="C132" i="86"/>
  <c r="C131" i="86"/>
  <c r="C130" i="86"/>
  <c r="C129" i="86"/>
  <c r="C128" i="86"/>
  <c r="C127" i="86"/>
  <c r="C126" i="86"/>
  <c r="E126" i="86" s="1"/>
  <c r="C125" i="86"/>
  <c r="C124" i="86"/>
  <c r="C123" i="86"/>
  <c r="E123" i="86" s="1"/>
  <c r="C122" i="86"/>
  <c r="C121" i="86"/>
  <c r="C120" i="86"/>
  <c r="C119" i="86"/>
  <c r="C118" i="86"/>
  <c r="C117" i="86"/>
  <c r="C116" i="86"/>
  <c r="C115" i="86"/>
  <c r="C114" i="86"/>
  <c r="C113" i="86"/>
  <c r="C112" i="86"/>
  <c r="C111" i="86"/>
  <c r="C110" i="86"/>
  <c r="C109" i="86"/>
  <c r="C108" i="86"/>
  <c r="C107" i="86"/>
  <c r="C106" i="86"/>
  <c r="C105" i="86"/>
  <c r="C104" i="86"/>
  <c r="C103" i="86"/>
  <c r="C102" i="86"/>
  <c r="C101" i="86"/>
  <c r="C100" i="86"/>
  <c r="C99" i="86"/>
  <c r="C98" i="86"/>
  <c r="C97" i="86"/>
  <c r="C96" i="86"/>
  <c r="C95" i="86"/>
  <c r="C94" i="86"/>
  <c r="C93" i="86"/>
  <c r="C92" i="86"/>
  <c r="C91" i="86"/>
  <c r="C90" i="86"/>
  <c r="C89" i="86"/>
  <c r="C88" i="86"/>
  <c r="C87" i="86"/>
  <c r="E87" i="86" s="1"/>
  <c r="C86" i="86"/>
  <c r="C85" i="86"/>
  <c r="C84" i="86"/>
  <c r="C83" i="86"/>
  <c r="E83" i="86" s="1"/>
  <c r="C82" i="86"/>
  <c r="C81" i="86"/>
  <c r="C80" i="86"/>
  <c r="C79" i="86"/>
  <c r="E79" i="86" s="1"/>
  <c r="C78" i="86"/>
  <c r="C77" i="86"/>
  <c r="C76" i="86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E62" i="86" s="1"/>
  <c r="C61" i="86"/>
  <c r="C60" i="86"/>
  <c r="C59" i="86"/>
  <c r="C58" i="86"/>
  <c r="C57" i="86"/>
  <c r="C56" i="86"/>
  <c r="C55" i="86"/>
  <c r="C54" i="86"/>
  <c r="C53" i="86"/>
  <c r="C52" i="86"/>
  <c r="C51" i="86"/>
  <c r="C50" i="86"/>
  <c r="D49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D29" i="86"/>
  <c r="D886" i="86" s="1"/>
  <c r="D28" i="86"/>
  <c r="F20" i="85"/>
  <c r="G17" i="85"/>
  <c r="C17" i="85"/>
  <c r="D17" i="85" s="1"/>
  <c r="G16" i="85"/>
  <c r="C16" i="85"/>
  <c r="D16" i="85" s="1"/>
  <c r="G15" i="85"/>
  <c r="G20" i="85" s="1"/>
  <c r="C15" i="85"/>
  <c r="D15" i="85" s="1"/>
  <c r="E8" i="80" a="1"/>
  <c r="E8" i="80" s="1"/>
  <c r="H18" i="99" l="1"/>
  <c r="H12" i="99"/>
  <c r="H14" i="99"/>
  <c r="H11" i="99"/>
  <c r="H19" i="99"/>
  <c r="H16" i="99"/>
  <c r="F26" i="99"/>
  <c r="O26" i="99"/>
  <c r="P26" i="99"/>
  <c r="E25" i="99"/>
  <c r="S28" i="99"/>
  <c r="I28" i="99"/>
  <c r="O29" i="99"/>
  <c r="E29" i="99"/>
  <c r="E27" i="99"/>
  <c r="N29" i="99"/>
  <c r="R28" i="99"/>
  <c r="N27" i="99"/>
  <c r="N25" i="99"/>
  <c r="M29" i="99"/>
  <c r="M27" i="99"/>
  <c r="M25" i="99"/>
  <c r="H17" i="99"/>
  <c r="H13" i="99"/>
  <c r="H15" i="99"/>
  <c r="E85" i="86"/>
  <c r="E174" i="86"/>
  <c r="E267" i="86"/>
  <c r="E47" i="86"/>
  <c r="E70" i="86"/>
  <c r="E88" i="86"/>
  <c r="D106" i="86"/>
  <c r="E152" i="86"/>
  <c r="D182" i="86"/>
  <c r="D217" i="86"/>
  <c r="E333" i="86"/>
  <c r="E391" i="86"/>
  <c r="E582" i="86"/>
  <c r="E734" i="86"/>
  <c r="D158" i="86"/>
  <c r="D170" i="86"/>
  <c r="E206" i="86"/>
  <c r="E242" i="86"/>
  <c r="E263" i="86"/>
  <c r="E311" i="86"/>
  <c r="E327" i="86"/>
  <c r="E361" i="86"/>
  <c r="E383" i="86"/>
  <c r="E558" i="86"/>
  <c r="E77" i="86"/>
  <c r="E89" i="86"/>
  <c r="E102" i="86"/>
  <c r="D113" i="86"/>
  <c r="E141" i="86"/>
  <c r="E166" i="86"/>
  <c r="D177" i="86"/>
  <c r="E182" i="86"/>
  <c r="E200" i="86"/>
  <c r="E212" i="86"/>
  <c r="E225" i="86"/>
  <c r="E231" i="86"/>
  <c r="D242" i="86"/>
  <c r="D247" i="86"/>
  <c r="E264" i="86"/>
  <c r="D271" i="86"/>
  <c r="E277" i="86"/>
  <c r="E283" i="86"/>
  <c r="D289" i="86"/>
  <c r="D306" i="86"/>
  <c r="D311" i="86"/>
  <c r="D327" i="86"/>
  <c r="E407" i="86"/>
  <c r="E423" i="86"/>
  <c r="E439" i="86"/>
  <c r="E463" i="86"/>
  <c r="E487" i="86"/>
  <c r="E519" i="86"/>
  <c r="E38" i="86"/>
  <c r="E54" i="86"/>
  <c r="D119" i="86"/>
  <c r="E161" i="86"/>
  <c r="E50" i="86"/>
  <c r="E72" i="86"/>
  <c r="E155" i="86"/>
  <c r="E286" i="86"/>
  <c r="E35" i="86"/>
  <c r="D41" i="86"/>
  <c r="E58" i="86"/>
  <c r="D63" i="86"/>
  <c r="E76" i="86"/>
  <c r="D94" i="86"/>
  <c r="E101" i="86"/>
  <c r="D118" i="86"/>
  <c r="E127" i="86"/>
  <c r="E140" i="86"/>
  <c r="E165" i="86"/>
  <c r="E187" i="86"/>
  <c r="D199" i="86"/>
  <c r="E211" i="86"/>
  <c r="D230" i="86"/>
  <c r="E247" i="86"/>
  <c r="D258" i="86"/>
  <c r="E276" i="86"/>
  <c r="E289" i="86"/>
  <c r="E306" i="86"/>
  <c r="E42" i="86"/>
  <c r="D58" i="86"/>
  <c r="E95" i="86"/>
  <c r="E107" i="86"/>
  <c r="E118" i="86"/>
  <c r="E135" i="86"/>
  <c r="E153" i="86"/>
  <c r="E37" i="86"/>
  <c r="D42" i="86"/>
  <c r="D54" i="86"/>
  <c r="E59" i="86"/>
  <c r="D71" i="86"/>
  <c r="E78" i="86"/>
  <c r="D89" i="86"/>
  <c r="E96" i="86"/>
  <c r="D102" i="86"/>
  <c r="E114" i="86"/>
  <c r="E119" i="86"/>
  <c r="D135" i="86"/>
  <c r="E142" i="86"/>
  <c r="D153" i="86"/>
  <c r="D166" i="86"/>
  <c r="E178" i="86"/>
  <c r="E183" i="86"/>
  <c r="D194" i="86"/>
  <c r="D207" i="86"/>
  <c r="E213" i="86"/>
  <c r="E219" i="86"/>
  <c r="D225" i="86"/>
  <c r="E238" i="86"/>
  <c r="E243" i="86"/>
  <c r="E278" i="86"/>
  <c r="E284" i="86"/>
  <c r="E290" i="86"/>
  <c r="E297" i="86"/>
  <c r="D302" i="86"/>
  <c r="E307" i="86"/>
  <c r="D322" i="86"/>
  <c r="E335" i="86"/>
  <c r="E355" i="86"/>
  <c r="E363" i="86"/>
  <c r="D377" i="86"/>
  <c r="E103" i="86"/>
  <c r="D178" i="86"/>
  <c r="D183" i="86"/>
  <c r="E195" i="86"/>
  <c r="E207" i="86"/>
  <c r="E214" i="86"/>
  <c r="E220" i="86"/>
  <c r="E226" i="86"/>
  <c r="E233" i="86"/>
  <c r="D238" i="86"/>
  <c r="E255" i="86"/>
  <c r="E260" i="86"/>
  <c r="E272" i="86"/>
  <c r="E285" i="86"/>
  <c r="D297" i="86"/>
  <c r="E302" i="86"/>
  <c r="E318" i="86"/>
  <c r="E349" i="86"/>
  <c r="E371" i="86"/>
  <c r="E729" i="86"/>
  <c r="E84" i="86"/>
  <c r="E136" i="86"/>
  <c r="E110" i="86"/>
  <c r="D130" i="86"/>
  <c r="D161" i="86"/>
  <c r="E239" i="86"/>
  <c r="E273" i="86"/>
  <c r="E314" i="86"/>
  <c r="E337" i="86"/>
  <c r="E343" i="86"/>
  <c r="D349" i="86"/>
  <c r="E379" i="86"/>
  <c r="E530" i="86"/>
  <c r="E538" i="86"/>
  <c r="E578" i="86"/>
  <c r="E602" i="86"/>
  <c r="E91" i="86"/>
  <c r="D143" i="86"/>
  <c r="E208" i="86"/>
  <c r="E227" i="86"/>
  <c r="D233" i="86"/>
  <c r="D255" i="86"/>
  <c r="E279" i="86"/>
  <c r="E268" i="86"/>
  <c r="E324" i="86"/>
  <c r="E97" i="86"/>
  <c r="D38" i="86"/>
  <c r="D66" i="86"/>
  <c r="D97" i="86"/>
  <c r="E149" i="86"/>
  <c r="E179" i="86"/>
  <c r="E221" i="86"/>
  <c r="E298" i="86"/>
  <c r="E323" i="86"/>
  <c r="E39" i="86"/>
  <c r="D50" i="86"/>
  <c r="D55" i="86"/>
  <c r="E67" i="86"/>
  <c r="E86" i="86"/>
  <c r="E98" i="86"/>
  <c r="D110" i="86"/>
  <c r="E150" i="86"/>
  <c r="E162" i="86"/>
  <c r="D174" i="86"/>
  <c r="E191" i="86"/>
  <c r="E222" i="86"/>
  <c r="E234" i="86"/>
  <c r="E262" i="86"/>
  <c r="E293" i="86"/>
  <c r="D319" i="86"/>
  <c r="D337" i="86"/>
  <c r="E403" i="86"/>
  <c r="E435" i="86"/>
  <c r="E483" i="86"/>
  <c r="D33" i="86"/>
  <c r="E46" i="86"/>
  <c r="E51" i="86"/>
  <c r="E68" i="86"/>
  <c r="E80" i="86"/>
  <c r="E93" i="86"/>
  <c r="E99" i="86"/>
  <c r="D105" i="86"/>
  <c r="E111" i="86"/>
  <c r="E122" i="86"/>
  <c r="E132" i="86"/>
  <c r="E144" i="86"/>
  <c r="E157" i="86"/>
  <c r="D169" i="86"/>
  <c r="E175" i="86"/>
  <c r="E186" i="86"/>
  <c r="D191" i="86"/>
  <c r="E198" i="86"/>
  <c r="E204" i="86"/>
  <c r="E216" i="86"/>
  <c r="D222" i="86"/>
  <c r="E229" i="86"/>
  <c r="D234" i="86"/>
  <c r="D246" i="86"/>
  <c r="E251" i="86"/>
  <c r="E269" i="86"/>
  <c r="E281" i="86"/>
  <c r="E294" i="86"/>
  <c r="D310" i="86"/>
  <c r="E332" i="86"/>
  <c r="E351" i="86"/>
  <c r="E359" i="86"/>
  <c r="E367" i="86"/>
  <c r="E71" i="86"/>
  <c r="D114" i="86"/>
  <c r="E148" i="86"/>
  <c r="E55" i="86"/>
  <c r="D79" i="86"/>
  <c r="E115" i="86"/>
  <c r="E196" i="86"/>
  <c r="E250" i="86"/>
  <c r="E303" i="86"/>
  <c r="E395" i="86"/>
  <c r="E33" i="86"/>
  <c r="E92" i="86"/>
  <c r="E105" i="86"/>
  <c r="E131" i="86"/>
  <c r="E156" i="86"/>
  <c r="E169" i="86"/>
  <c r="E209" i="86"/>
  <c r="D250" i="86"/>
  <c r="E280" i="86"/>
  <c r="D286" i="86"/>
  <c r="D298" i="86"/>
  <c r="D314" i="86"/>
  <c r="E411" i="86"/>
  <c r="E451" i="86"/>
  <c r="E467" i="86"/>
  <c r="E499" i="86"/>
  <c r="E34" i="86"/>
  <c r="E41" i="86"/>
  <c r="D46" i="86"/>
  <c r="E63" i="86"/>
  <c r="E75" i="86"/>
  <c r="E81" i="86"/>
  <c r="E94" i="86"/>
  <c r="E106" i="86"/>
  <c r="D122" i="86"/>
  <c r="D127" i="86"/>
  <c r="E145" i="86"/>
  <c r="E158" i="86"/>
  <c r="E170" i="86"/>
  <c r="D186" i="86"/>
  <c r="E199" i="86"/>
  <c r="E205" i="86"/>
  <c r="E217" i="86"/>
  <c r="E223" i="86"/>
  <c r="E230" i="86"/>
  <c r="D241" i="86"/>
  <c r="D263" i="86"/>
  <c r="E270" i="86"/>
  <c r="D281" i="86"/>
  <c r="E288" i="86"/>
  <c r="D294" i="86"/>
  <c r="D305" i="86"/>
  <c r="E315" i="86"/>
  <c r="E326" i="86"/>
  <c r="D332" i="86"/>
  <c r="E339" i="86"/>
  <c r="E405" i="86"/>
  <c r="H32" i="86" a="1"/>
  <c r="H32" i="86" s="1"/>
  <c r="C20" i="85"/>
  <c r="E36" i="86"/>
  <c r="E40" i="86"/>
  <c r="E45" i="86"/>
  <c r="E49" i="86"/>
  <c r="D57" i="86"/>
  <c r="D62" i="86"/>
  <c r="E66" i="86"/>
  <c r="D74" i="86"/>
  <c r="D87" i="86"/>
  <c r="E100" i="86"/>
  <c r="E104" i="86"/>
  <c r="E109" i="86"/>
  <c r="E113" i="86"/>
  <c r="D121" i="86"/>
  <c r="D126" i="86"/>
  <c r="E130" i="86"/>
  <c r="E134" i="86"/>
  <c r="D138" i="86"/>
  <c r="D151" i="86"/>
  <c r="E159" i="86"/>
  <c r="E164" i="86"/>
  <c r="E168" i="86"/>
  <c r="E173" i="86"/>
  <c r="E177" i="86"/>
  <c r="D185" i="86"/>
  <c r="D190" i="86"/>
  <c r="E194" i="86"/>
  <c r="D202" i="86"/>
  <c r="D215" i="86"/>
  <c r="E228" i="86"/>
  <c r="E232" i="86"/>
  <c r="E237" i="86"/>
  <c r="E241" i="86"/>
  <c r="D249" i="86"/>
  <c r="D254" i="86"/>
  <c r="E258" i="86"/>
  <c r="D266" i="86"/>
  <c r="D279" i="86"/>
  <c r="E287" i="86"/>
  <c r="E292" i="86"/>
  <c r="E296" i="86"/>
  <c r="E301" i="86"/>
  <c r="E305" i="86"/>
  <c r="D313" i="86"/>
  <c r="D318" i="86"/>
  <c r="E322" i="86"/>
  <c r="D330" i="86"/>
  <c r="E341" i="86"/>
  <c r="E369" i="86"/>
  <c r="D385" i="86"/>
  <c r="E397" i="86"/>
  <c r="D413" i="86"/>
  <c r="E425" i="86"/>
  <c r="D441" i="86"/>
  <c r="E469" i="86"/>
  <c r="E493" i="86"/>
  <c r="E513" i="86"/>
  <c r="E539" i="86"/>
  <c r="E553" i="86"/>
  <c r="D584" i="86"/>
  <c r="D598" i="86"/>
  <c r="E699" i="86"/>
  <c r="E1015" i="86"/>
  <c r="E1030" i="86"/>
  <c r="E353" i="86"/>
  <c r="D369" i="86"/>
  <c r="E375" i="86"/>
  <c r="E381" i="86"/>
  <c r="D397" i="86"/>
  <c r="E409" i="86"/>
  <c r="E419" i="86"/>
  <c r="D425" i="86"/>
  <c r="E447" i="86"/>
  <c r="E453" i="86"/>
  <c r="E475" i="86"/>
  <c r="E481" i="86"/>
  <c r="E507" i="86"/>
  <c r="D573" i="86"/>
  <c r="E585" i="86"/>
  <c r="D592" i="86"/>
  <c r="D613" i="86"/>
  <c r="E627" i="86"/>
  <c r="E633" i="86"/>
  <c r="E677" i="86"/>
  <c r="E685" i="86"/>
  <c r="E865" i="86"/>
  <c r="D353" i="86"/>
  <c r="E365" i="86"/>
  <c r="D381" i="86"/>
  <c r="E393" i="86"/>
  <c r="D409" i="86"/>
  <c r="E431" i="86"/>
  <c r="E437" i="86"/>
  <c r="E459" i="86"/>
  <c r="E465" i="86"/>
  <c r="D481" i="86"/>
  <c r="E501" i="86"/>
  <c r="E521" i="86"/>
  <c r="D528" i="86"/>
  <c r="D534" i="86"/>
  <c r="E555" i="86"/>
  <c r="E593" i="86"/>
  <c r="D365" i="86"/>
  <c r="E377" i="86"/>
  <c r="E387" i="86"/>
  <c r="D393" i="86"/>
  <c r="E415" i="86"/>
  <c r="E421" i="86"/>
  <c r="E443" i="86"/>
  <c r="E449" i="86"/>
  <c r="D465" i="86"/>
  <c r="E471" i="86"/>
  <c r="E477" i="86"/>
  <c r="E495" i="86"/>
  <c r="E509" i="86"/>
  <c r="E515" i="86"/>
  <c r="E529" i="86"/>
  <c r="D549" i="86"/>
  <c r="D568" i="86"/>
  <c r="E574" i="86"/>
  <c r="D622" i="86"/>
  <c r="D672" i="86"/>
  <c r="D914" i="86"/>
  <c r="E427" i="86"/>
  <c r="E433" i="86"/>
  <c r="D449" i="86"/>
  <c r="E455" i="86"/>
  <c r="E461" i="86"/>
  <c r="D477" i="86"/>
  <c r="E489" i="86"/>
  <c r="E609" i="86"/>
  <c r="E622" i="86"/>
  <c r="E629" i="86"/>
  <c r="E635" i="86"/>
  <c r="D710" i="86"/>
  <c r="E772" i="86"/>
  <c r="D34" i="86"/>
  <c r="D47" i="86"/>
  <c r="E60" i="86"/>
  <c r="E64" i="86"/>
  <c r="E69" i="86"/>
  <c r="E73" i="86"/>
  <c r="D81" i="86"/>
  <c r="D86" i="86"/>
  <c r="E90" i="86"/>
  <c r="D98" i="86"/>
  <c r="D111" i="86"/>
  <c r="E124" i="86"/>
  <c r="E128" i="86"/>
  <c r="E133" i="86"/>
  <c r="E137" i="86"/>
  <c r="D145" i="86"/>
  <c r="D150" i="86"/>
  <c r="E154" i="86"/>
  <c r="D162" i="86"/>
  <c r="D175" i="86"/>
  <c r="E188" i="86"/>
  <c r="E197" i="86"/>
  <c r="E201" i="86"/>
  <c r="D209" i="86"/>
  <c r="D214" i="86"/>
  <c r="E218" i="86"/>
  <c r="D226" i="86"/>
  <c r="D239" i="86"/>
  <c r="E252" i="86"/>
  <c r="E261" i="86"/>
  <c r="E265" i="86"/>
  <c r="D273" i="86"/>
  <c r="D278" i="86"/>
  <c r="E282" i="86"/>
  <c r="D290" i="86"/>
  <c r="D303" i="86"/>
  <c r="E316" i="86"/>
  <c r="E325" i="86"/>
  <c r="E329" i="86"/>
  <c r="D333" i="86"/>
  <c r="E345" i="86"/>
  <c r="D361" i="86"/>
  <c r="E389" i="86"/>
  <c r="E417" i="86"/>
  <c r="D433" i="86"/>
  <c r="E445" i="86"/>
  <c r="D461" i="86"/>
  <c r="E473" i="86"/>
  <c r="E497" i="86"/>
  <c r="E517" i="86"/>
  <c r="D550" i="86"/>
  <c r="E617" i="86"/>
  <c r="D651" i="86"/>
  <c r="E845" i="86"/>
  <c r="D20" i="85"/>
  <c r="D39" i="86"/>
  <c r="E43" i="86"/>
  <c r="E52" i="86"/>
  <c r="E56" i="86"/>
  <c r="E61" i="86"/>
  <c r="E65" i="86"/>
  <c r="D73" i="86"/>
  <c r="D78" i="86"/>
  <c r="E82" i="86"/>
  <c r="D90" i="86"/>
  <c r="D103" i="86"/>
  <c r="E116" i="86"/>
  <c r="E120" i="86"/>
  <c r="E125" i="86"/>
  <c r="E129" i="86"/>
  <c r="D137" i="86"/>
  <c r="D142" i="86"/>
  <c r="E146" i="86"/>
  <c r="D154" i="86"/>
  <c r="D167" i="86"/>
  <c r="E171" i="86"/>
  <c r="E180" i="86"/>
  <c r="E184" i="86"/>
  <c r="E189" i="86"/>
  <c r="E193" i="86"/>
  <c r="D201" i="86"/>
  <c r="D206" i="86"/>
  <c r="E210" i="86"/>
  <c r="D218" i="86"/>
  <c r="D231" i="86"/>
  <c r="E235" i="86"/>
  <c r="E244" i="86"/>
  <c r="E248" i="86"/>
  <c r="E253" i="86"/>
  <c r="E257" i="86"/>
  <c r="D265" i="86"/>
  <c r="D270" i="86"/>
  <c r="E274" i="86"/>
  <c r="D282" i="86"/>
  <c r="D295" i="86"/>
  <c r="E299" i="86"/>
  <c r="E308" i="86"/>
  <c r="E317" i="86"/>
  <c r="E321" i="86"/>
  <c r="D329" i="86"/>
  <c r="D345" i="86"/>
  <c r="E373" i="86"/>
  <c r="E401" i="86"/>
  <c r="D417" i="86"/>
  <c r="E429" i="86"/>
  <c r="D445" i="86"/>
  <c r="E457" i="86"/>
  <c r="D473" i="86"/>
  <c r="E505" i="86"/>
  <c r="E511" i="86"/>
  <c r="E545" i="86"/>
  <c r="D558" i="86"/>
  <c r="E603" i="86"/>
  <c r="E675" i="86"/>
  <c r="D697" i="86"/>
  <c r="D850" i="86"/>
  <c r="E44" i="86"/>
  <c r="E48" i="86"/>
  <c r="E53" i="86"/>
  <c r="E57" i="86"/>
  <c r="D65" i="86"/>
  <c r="D70" i="86"/>
  <c r="E74" i="86"/>
  <c r="D82" i="86"/>
  <c r="D95" i="86"/>
  <c r="E108" i="86"/>
  <c r="E112" i="86"/>
  <c r="E117" i="86"/>
  <c r="E121" i="86"/>
  <c r="D129" i="86"/>
  <c r="D134" i="86"/>
  <c r="E138" i="86"/>
  <c r="D146" i="86"/>
  <c r="D159" i="86"/>
  <c r="E163" i="86"/>
  <c r="E167" i="86"/>
  <c r="E172" i="86"/>
  <c r="E176" i="86"/>
  <c r="E181" i="86"/>
  <c r="E185" i="86"/>
  <c r="D193" i="86"/>
  <c r="D198" i="86"/>
  <c r="E202" i="86"/>
  <c r="D210" i="86"/>
  <c r="D223" i="86"/>
  <c r="E236" i="86"/>
  <c r="E240" i="86"/>
  <c r="E245" i="86"/>
  <c r="E249" i="86"/>
  <c r="D257" i="86"/>
  <c r="D262" i="86"/>
  <c r="E266" i="86"/>
  <c r="D274" i="86"/>
  <c r="D287" i="86"/>
  <c r="E291" i="86"/>
  <c r="E295" i="86"/>
  <c r="E300" i="86"/>
  <c r="E304" i="86"/>
  <c r="E309" i="86"/>
  <c r="E313" i="86"/>
  <c r="D321" i="86"/>
  <c r="D326" i="86"/>
  <c r="E330" i="86"/>
  <c r="E357" i="86"/>
  <c r="E385" i="86"/>
  <c r="D401" i="86"/>
  <c r="E413" i="86"/>
  <c r="D429" i="86"/>
  <c r="E441" i="86"/>
  <c r="D457" i="86"/>
  <c r="E479" i="86"/>
  <c r="E485" i="86"/>
  <c r="D565" i="86"/>
  <c r="E619" i="86"/>
  <c r="E783" i="86"/>
  <c r="E32" i="86"/>
  <c r="E791" i="86"/>
  <c r="E889" i="86"/>
  <c r="D786" i="86"/>
  <c r="D732" i="86"/>
  <c r="D675" i="86"/>
  <c r="D658" i="86"/>
  <c r="D624" i="86"/>
  <c r="D605" i="86"/>
  <c r="D590" i="86"/>
  <c r="E570" i="86"/>
  <c r="E550" i="86"/>
  <c r="D513" i="86"/>
  <c r="D505" i="86"/>
  <c r="E737" i="86"/>
  <c r="D685" i="86"/>
  <c r="D664" i="86"/>
  <c r="E646" i="86"/>
  <c r="E614" i="86"/>
  <c r="D560" i="86"/>
  <c r="D541" i="86"/>
  <c r="D526" i="86"/>
  <c r="D521" i="86"/>
  <c r="D517" i="86"/>
  <c r="D509" i="86"/>
  <c r="D501" i="86"/>
  <c r="D493" i="86"/>
  <c r="D489" i="86"/>
  <c r="D758" i="86"/>
  <c r="D929" i="86"/>
  <c r="E841" i="86"/>
  <c r="D812" i="86"/>
  <c r="D798" i="86"/>
  <c r="E914" i="86"/>
  <c r="D908" i="86"/>
  <c r="D865" i="86"/>
  <c r="E777" i="86"/>
  <c r="D748" i="86"/>
  <c r="D683" i="86"/>
  <c r="E667" i="86"/>
  <c r="D662" i="86"/>
  <c r="D645" i="86"/>
  <c r="D341" i="86"/>
  <c r="D357" i="86"/>
  <c r="D373" i="86"/>
  <c r="D389" i="86"/>
  <c r="D405" i="86"/>
  <c r="D421" i="86"/>
  <c r="D437" i="86"/>
  <c r="D453" i="86"/>
  <c r="D469" i="86"/>
  <c r="D485" i="86"/>
  <c r="E491" i="86"/>
  <c r="D497" i="86"/>
  <c r="E503" i="86"/>
  <c r="E563" i="86"/>
  <c r="E594" i="86"/>
  <c r="D614" i="86"/>
  <c r="E761" i="86"/>
  <c r="E656" i="86"/>
  <c r="E723" i="86"/>
  <c r="E756" i="86"/>
  <c r="E852" i="86"/>
  <c r="E880" i="86"/>
  <c r="E887" i="86"/>
  <c r="E996" i="86"/>
  <c r="E1008" i="86"/>
  <c r="E1016" i="86"/>
  <c r="E1031" i="86"/>
  <c r="D32" i="86"/>
  <c r="D36" i="86"/>
  <c r="D44" i="86"/>
  <c r="D52" i="86"/>
  <c r="D60" i="86"/>
  <c r="D68" i="86"/>
  <c r="D76" i="86"/>
  <c r="D84" i="86"/>
  <c r="D92" i="86"/>
  <c r="D100" i="86"/>
  <c r="D108" i="86"/>
  <c r="D116" i="86"/>
  <c r="D124" i="86"/>
  <c r="D132" i="86"/>
  <c r="D140" i="86"/>
  <c r="D148" i="86"/>
  <c r="D156" i="86"/>
  <c r="D164" i="86"/>
  <c r="D172" i="86"/>
  <c r="D180" i="86"/>
  <c r="D188" i="86"/>
  <c r="D196" i="86"/>
  <c r="D204" i="86"/>
  <c r="D212" i="86"/>
  <c r="D220" i="86"/>
  <c r="D228" i="86"/>
  <c r="D236" i="86"/>
  <c r="D244" i="86"/>
  <c r="D252" i="86"/>
  <c r="D260" i="86"/>
  <c r="D268" i="86"/>
  <c r="D276" i="86"/>
  <c r="D284" i="86"/>
  <c r="D292" i="86"/>
  <c r="D300" i="86"/>
  <c r="D308" i="86"/>
  <c r="D316" i="86"/>
  <c r="D324" i="86"/>
  <c r="E336" i="86"/>
  <c r="E340" i="86"/>
  <c r="E344" i="86"/>
  <c r="E348" i="86"/>
  <c r="E352" i="86"/>
  <c r="E356" i="86"/>
  <c r="E360" i="86"/>
  <c r="E364" i="86"/>
  <c r="E368" i="86"/>
  <c r="E372" i="86"/>
  <c r="E376" i="86"/>
  <c r="E380" i="86"/>
  <c r="E384" i="86"/>
  <c r="E388" i="86"/>
  <c r="E392" i="86"/>
  <c r="E396" i="86"/>
  <c r="E400" i="86"/>
  <c r="E404" i="86"/>
  <c r="E408" i="86"/>
  <c r="E412" i="86"/>
  <c r="E416" i="86"/>
  <c r="E420" i="86"/>
  <c r="E424" i="86"/>
  <c r="E428" i="86"/>
  <c r="E432" i="86"/>
  <c r="E436" i="86"/>
  <c r="E440" i="86"/>
  <c r="E444" i="86"/>
  <c r="E448" i="86"/>
  <c r="E452" i="86"/>
  <c r="E456" i="86"/>
  <c r="E460" i="86"/>
  <c r="E464" i="86"/>
  <c r="E468" i="86"/>
  <c r="E472" i="86"/>
  <c r="E476" i="86"/>
  <c r="E480" i="86"/>
  <c r="E484" i="86"/>
  <c r="E488" i="86"/>
  <c r="E492" i="86"/>
  <c r="E496" i="86"/>
  <c r="E500" i="86"/>
  <c r="E504" i="86"/>
  <c r="E508" i="86"/>
  <c r="E512" i="86"/>
  <c r="E516" i="86"/>
  <c r="E520" i="86"/>
  <c r="D525" i="86"/>
  <c r="E534" i="86"/>
  <c r="D544" i="86"/>
  <c r="E554" i="86"/>
  <c r="E569" i="86"/>
  <c r="D574" i="86"/>
  <c r="E579" i="86"/>
  <c r="D589" i="86"/>
  <c r="E598" i="86"/>
  <c r="D608" i="86"/>
  <c r="E618" i="86"/>
  <c r="D640" i="86"/>
  <c r="E645" i="86"/>
  <c r="E678" i="86"/>
  <c r="D690" i="86"/>
  <c r="D702" i="86"/>
  <c r="D716" i="86"/>
  <c r="D742" i="86"/>
  <c r="E825" i="86"/>
  <c r="E847" i="86"/>
  <c r="E909" i="86"/>
  <c r="E929" i="86"/>
  <c r="E951" i="86"/>
  <c r="E966" i="86"/>
  <c r="D996" i="86"/>
  <c r="D1002" i="86"/>
  <c r="E820" i="86"/>
  <c r="E916" i="86"/>
  <c r="E944" i="86"/>
  <c r="E952" i="86"/>
  <c r="E967" i="86"/>
  <c r="E911" i="86"/>
  <c r="D37" i="86"/>
  <c r="D45" i="86"/>
  <c r="D53" i="86"/>
  <c r="D61" i="86"/>
  <c r="D69" i="86"/>
  <c r="D77" i="86"/>
  <c r="D85" i="86"/>
  <c r="D93" i="86"/>
  <c r="D101" i="86"/>
  <c r="D109" i="86"/>
  <c r="D117" i="86"/>
  <c r="D125" i="86"/>
  <c r="D133" i="86"/>
  <c r="D141" i="86"/>
  <c r="D149" i="86"/>
  <c r="D157" i="86"/>
  <c r="D165" i="86"/>
  <c r="D173" i="86"/>
  <c r="D181" i="86"/>
  <c r="D189" i="86"/>
  <c r="D197" i="86"/>
  <c r="D205" i="86"/>
  <c r="D213" i="86"/>
  <c r="D221" i="86"/>
  <c r="D229" i="86"/>
  <c r="D237" i="86"/>
  <c r="D245" i="86"/>
  <c r="D253" i="86"/>
  <c r="D261" i="86"/>
  <c r="D269" i="86"/>
  <c r="D277" i="86"/>
  <c r="D285" i="86"/>
  <c r="D293" i="86"/>
  <c r="D301" i="86"/>
  <c r="D309" i="86"/>
  <c r="D317" i="86"/>
  <c r="D325" i="86"/>
  <c r="E526" i="86"/>
  <c r="D536" i="86"/>
  <c r="E546" i="86"/>
  <c r="E561" i="86"/>
  <c r="D566" i="86"/>
  <c r="E571" i="86"/>
  <c r="D581" i="86"/>
  <c r="E590" i="86"/>
  <c r="D600" i="86"/>
  <c r="E610" i="86"/>
  <c r="E625" i="86"/>
  <c r="E631" i="86"/>
  <c r="E643" i="86"/>
  <c r="E653" i="86"/>
  <c r="E670" i="86"/>
  <c r="E680" i="86"/>
  <c r="E752" i="86"/>
  <c r="E759" i="86"/>
  <c r="D780" i="86"/>
  <c r="E786" i="86"/>
  <c r="E836" i="86"/>
  <c r="E855" i="86"/>
  <c r="D862" i="86"/>
  <c r="D876" i="86"/>
  <c r="E884" i="86"/>
  <c r="E905" i="86"/>
  <c r="E992" i="86"/>
  <c r="E998" i="86"/>
  <c r="D1004" i="86"/>
  <c r="E1020" i="86"/>
  <c r="E1028" i="86"/>
  <c r="E595" i="86"/>
  <c r="D40" i="86"/>
  <c r="D48" i="86"/>
  <c r="D56" i="86"/>
  <c r="D64" i="86"/>
  <c r="D72" i="86"/>
  <c r="D80" i="86"/>
  <c r="D88" i="86"/>
  <c r="D96" i="86"/>
  <c r="D104" i="86"/>
  <c r="D112" i="86"/>
  <c r="D120" i="86"/>
  <c r="D128" i="86"/>
  <c r="D136" i="86"/>
  <c r="D144" i="86"/>
  <c r="D152" i="86"/>
  <c r="D160" i="86"/>
  <c r="D168" i="86"/>
  <c r="D176" i="86"/>
  <c r="D184" i="86"/>
  <c r="D192" i="86"/>
  <c r="D200" i="86"/>
  <c r="D208" i="86"/>
  <c r="D216" i="86"/>
  <c r="D224" i="86"/>
  <c r="D232" i="86"/>
  <c r="D240" i="86"/>
  <c r="D248" i="86"/>
  <c r="D256" i="86"/>
  <c r="D264" i="86"/>
  <c r="D272" i="86"/>
  <c r="D280" i="86"/>
  <c r="D288" i="86"/>
  <c r="D296" i="86"/>
  <c r="D304" i="86"/>
  <c r="D312" i="86"/>
  <c r="D320" i="86"/>
  <c r="D328" i="86"/>
  <c r="D334" i="86"/>
  <c r="D338" i="86"/>
  <c r="D342" i="86"/>
  <c r="D346" i="86"/>
  <c r="D350" i="86"/>
  <c r="D354" i="86"/>
  <c r="D358" i="86"/>
  <c r="D362" i="86"/>
  <c r="D366" i="86"/>
  <c r="D370" i="86"/>
  <c r="D374" i="86"/>
  <c r="D378" i="86"/>
  <c r="D382" i="86"/>
  <c r="D386" i="86"/>
  <c r="D390" i="86"/>
  <c r="D394" i="86"/>
  <c r="D398" i="86"/>
  <c r="D402" i="86"/>
  <c r="D406" i="86"/>
  <c r="D410" i="86"/>
  <c r="D414" i="86"/>
  <c r="D418" i="86"/>
  <c r="D422" i="86"/>
  <c r="D426" i="86"/>
  <c r="D430" i="86"/>
  <c r="D434" i="86"/>
  <c r="D438" i="86"/>
  <c r="D442" i="86"/>
  <c r="D446" i="86"/>
  <c r="D450" i="86"/>
  <c r="D454" i="86"/>
  <c r="D458" i="86"/>
  <c r="D462" i="86"/>
  <c r="D466" i="86"/>
  <c r="D470" i="86"/>
  <c r="D474" i="86"/>
  <c r="D478" i="86"/>
  <c r="D482" i="86"/>
  <c r="D486" i="86"/>
  <c r="D490" i="86"/>
  <c r="D494" i="86"/>
  <c r="D498" i="86"/>
  <c r="D502" i="86"/>
  <c r="D506" i="86"/>
  <c r="D510" i="86"/>
  <c r="D514" i="86"/>
  <c r="D518" i="86"/>
  <c r="E522" i="86"/>
  <c r="E537" i="86"/>
  <c r="D542" i="86"/>
  <c r="E547" i="86"/>
  <c r="D557" i="86"/>
  <c r="E566" i="86"/>
  <c r="D576" i="86"/>
  <c r="E586" i="86"/>
  <c r="E601" i="86"/>
  <c r="D606" i="86"/>
  <c r="E611" i="86"/>
  <c r="D621" i="86"/>
  <c r="D643" i="86"/>
  <c r="D653" i="86"/>
  <c r="D665" i="86"/>
  <c r="E713" i="86"/>
  <c r="E720" i="86"/>
  <c r="E739" i="86"/>
  <c r="E781" i="86"/>
  <c r="E801" i="86"/>
  <c r="D822" i="86"/>
  <c r="E993" i="86"/>
  <c r="E531" i="86"/>
  <c r="D1031" i="86"/>
  <c r="D1023" i="86"/>
  <c r="D1015" i="86"/>
  <c r="D1007" i="86"/>
  <c r="D999" i="86"/>
  <c r="D991" i="86"/>
  <c r="D983" i="86"/>
  <c r="D975" i="86"/>
  <c r="D967" i="86"/>
  <c r="D959" i="86"/>
  <c r="D951" i="86"/>
  <c r="D943" i="86"/>
  <c r="D935" i="86"/>
  <c r="D927" i="86"/>
  <c r="D919" i="86"/>
  <c r="D911" i="86"/>
  <c r="D903" i="86"/>
  <c r="D895" i="86"/>
  <c r="D887" i="86"/>
  <c r="D879" i="86"/>
  <c r="D871" i="86"/>
  <c r="D863" i="86"/>
  <c r="D855" i="86"/>
  <c r="D847" i="86"/>
  <c r="D839" i="86"/>
  <c r="D831" i="86"/>
  <c r="D823" i="86"/>
  <c r="D815" i="86"/>
  <c r="D807" i="86"/>
  <c r="D799" i="86"/>
  <c r="D791" i="86"/>
  <c r="D783" i="86"/>
  <c r="D775" i="86"/>
  <c r="D767" i="86"/>
  <c r="D759" i="86"/>
  <c r="D751" i="86"/>
  <c r="D743" i="86"/>
  <c r="D735" i="86"/>
  <c r="D727" i="86"/>
  <c r="D719" i="86"/>
  <c r="D711" i="86"/>
  <c r="D703" i="86"/>
  <c r="D695" i="86"/>
  <c r="D1027" i="86"/>
  <c r="D1019" i="86"/>
  <c r="D1011" i="86"/>
  <c r="D1003" i="86"/>
  <c r="D995" i="86"/>
  <c r="D987" i="86"/>
  <c r="D979" i="86"/>
  <c r="D971" i="86"/>
  <c r="D963" i="86"/>
  <c r="D955" i="86"/>
  <c r="D947" i="86"/>
  <c r="D939" i="86"/>
  <c r="D931" i="86"/>
  <c r="D923" i="86"/>
  <c r="D915" i="86"/>
  <c r="D907" i="86"/>
  <c r="D899" i="86"/>
  <c r="D891" i="86"/>
  <c r="D883" i="86"/>
  <c r="D875" i="86"/>
  <c r="D867" i="86"/>
  <c r="D859" i="86"/>
  <c r="D851" i="86"/>
  <c r="D843" i="86"/>
  <c r="D835" i="86"/>
  <c r="D827" i="86"/>
  <c r="D819" i="86"/>
  <c r="D811" i="86"/>
  <c r="D803" i="86"/>
  <c r="D795" i="86"/>
  <c r="D787" i="86"/>
  <c r="D779" i="86"/>
  <c r="D771" i="86"/>
  <c r="D763" i="86"/>
  <c r="D755" i="86"/>
  <c r="D747" i="86"/>
  <c r="D739" i="86"/>
  <c r="D731" i="86"/>
  <c r="D723" i="86"/>
  <c r="D715" i="86"/>
  <c r="D707" i="86"/>
  <c r="D699" i="86"/>
  <c r="D1024" i="86"/>
  <c r="D1016" i="86"/>
  <c r="D1008" i="86"/>
  <c r="D1000" i="86"/>
  <c r="D992" i="86"/>
  <c r="D984" i="86"/>
  <c r="D976" i="86"/>
  <c r="D968" i="86"/>
  <c r="D960" i="86"/>
  <c r="D952" i="86"/>
  <c r="D944" i="86"/>
  <c r="D936" i="86"/>
  <c r="D928" i="86"/>
  <c r="D920" i="86"/>
  <c r="D912" i="86"/>
  <c r="D904" i="86"/>
  <c r="D896" i="86"/>
  <c r="D888" i="86"/>
  <c r="D880" i="86"/>
  <c r="D872" i="86"/>
  <c r="D864" i="86"/>
  <c r="D856" i="86"/>
  <c r="D848" i="86"/>
  <c r="D840" i="86"/>
  <c r="D832" i="86"/>
  <c r="D824" i="86"/>
  <c r="D816" i="86"/>
  <c r="D808" i="86"/>
  <c r="D800" i="86"/>
  <c r="D792" i="86"/>
  <c r="D784" i="86"/>
  <c r="D776" i="86"/>
  <c r="D768" i="86"/>
  <c r="D760" i="86"/>
  <c r="D752" i="86"/>
  <c r="D1029" i="86"/>
  <c r="E1026" i="86"/>
  <c r="D1021" i="86"/>
  <c r="E1018" i="86"/>
  <c r="D1013" i="86"/>
  <c r="E1010" i="86"/>
  <c r="D1005" i="86"/>
  <c r="E1002" i="86"/>
  <c r="D997" i="86"/>
  <c r="E994" i="86"/>
  <c r="D989" i="86"/>
  <c r="E986" i="86"/>
  <c r="D981" i="86"/>
  <c r="E978" i="86"/>
  <c r="D973" i="86"/>
  <c r="E970" i="86"/>
  <c r="D965" i="86"/>
  <c r="E962" i="86"/>
  <c r="D957" i="86"/>
  <c r="E954" i="86"/>
  <c r="D949" i="86"/>
  <c r="E946" i="86"/>
  <c r="D1030" i="86"/>
  <c r="D1022" i="86"/>
  <c r="D1014" i="86"/>
  <c r="D1006" i="86"/>
  <c r="D998" i="86"/>
  <c r="D990" i="86"/>
  <c r="D982" i="86"/>
  <c r="D974" i="86"/>
  <c r="D966" i="86"/>
  <c r="D958" i="86"/>
  <c r="D950" i="86"/>
  <c r="D942" i="86"/>
  <c r="E938" i="86"/>
  <c r="E931" i="86"/>
  <c r="D924" i="86"/>
  <c r="D921" i="86"/>
  <c r="D917" i="86"/>
  <c r="D910" i="86"/>
  <c r="E906" i="86"/>
  <c r="E899" i="86"/>
  <c r="D892" i="86"/>
  <c r="D889" i="86"/>
  <c r="D885" i="86"/>
  <c r="D878" i="86"/>
  <c r="E874" i="86"/>
  <c r="E867" i="86"/>
  <c r="D860" i="86"/>
  <c r="D857" i="86"/>
  <c r="D853" i="86"/>
  <c r="D846" i="86"/>
  <c r="E842" i="86"/>
  <c r="E835" i="86"/>
  <c r="D828" i="86"/>
  <c r="D825" i="86"/>
  <c r="D821" i="86"/>
  <c r="D814" i="86"/>
  <c r="E810" i="86"/>
  <c r="E803" i="86"/>
  <c r="D796" i="86"/>
  <c r="D793" i="86"/>
  <c r="D789" i="86"/>
  <c r="D782" i="86"/>
  <c r="E778" i="86"/>
  <c r="E771" i="86"/>
  <c r="D764" i="86"/>
  <c r="D761" i="86"/>
  <c r="D757" i="86"/>
  <c r="D750" i="86"/>
  <c r="E746" i="86"/>
  <c r="D740" i="86"/>
  <c r="D737" i="86"/>
  <c r="E730" i="86"/>
  <c r="D724" i="86"/>
  <c r="D721" i="86"/>
  <c r="E714" i="86"/>
  <c r="D708" i="86"/>
  <c r="D705" i="86"/>
  <c r="E698" i="86"/>
  <c r="D687" i="86"/>
  <c r="D679" i="86"/>
  <c r="D671" i="86"/>
  <c r="D663" i="86"/>
  <c r="D655" i="86"/>
  <c r="D647" i="86"/>
  <c r="D639" i="86"/>
  <c r="D631" i="86"/>
  <c r="D938" i="86"/>
  <c r="E934" i="86"/>
  <c r="D906" i="86"/>
  <c r="E902" i="86"/>
  <c r="D874" i="86"/>
  <c r="E870" i="86"/>
  <c r="D842" i="86"/>
  <c r="E838" i="86"/>
  <c r="D810" i="86"/>
  <c r="E806" i="86"/>
  <c r="D778" i="86"/>
  <c r="E774" i="86"/>
  <c r="D746" i="86"/>
  <c r="D730" i="86"/>
  <c r="D714" i="86"/>
  <c r="D698" i="86"/>
  <c r="D692" i="86"/>
  <c r="D684" i="86"/>
  <c r="D676" i="86"/>
  <c r="D668" i="86"/>
  <c r="D660" i="86"/>
  <c r="D652" i="86"/>
  <c r="D644" i="86"/>
  <c r="D636" i="86"/>
  <c r="D1025" i="86"/>
  <c r="D1017" i="86"/>
  <c r="D1009" i="86"/>
  <c r="D1001" i="86"/>
  <c r="D993" i="86"/>
  <c r="D985" i="86"/>
  <c r="D977" i="86"/>
  <c r="D969" i="86"/>
  <c r="D961" i="86"/>
  <c r="D953" i="86"/>
  <c r="D945" i="86"/>
  <c r="D941" i="86"/>
  <c r="D934" i="86"/>
  <c r="E930" i="86"/>
  <c r="E923" i="86"/>
  <c r="D916" i="86"/>
  <c r="D913" i="86"/>
  <c r="D909" i="86"/>
  <c r="D902" i="86"/>
  <c r="E898" i="86"/>
  <c r="E891" i="86"/>
  <c r="D884" i="86"/>
  <c r="D881" i="86"/>
  <c r="D877" i="86"/>
  <c r="D870" i="86"/>
  <c r="E866" i="86"/>
  <c r="E859" i="86"/>
  <c r="D852" i="86"/>
  <c r="D849" i="86"/>
  <c r="D845" i="86"/>
  <c r="D838" i="86"/>
  <c r="E834" i="86"/>
  <c r="E827" i="86"/>
  <c r="D820" i="86"/>
  <c r="D817" i="86"/>
  <c r="D813" i="86"/>
  <c r="D806" i="86"/>
  <c r="E802" i="86"/>
  <c r="E795" i="86"/>
  <c r="D788" i="86"/>
  <c r="D785" i="86"/>
  <c r="D781" i="86"/>
  <c r="D774" i="86"/>
  <c r="E770" i="86"/>
  <c r="E763" i="86"/>
  <c r="D756" i="86"/>
  <c r="D753" i="86"/>
  <c r="D749" i="86"/>
  <c r="E742" i="86"/>
  <c r="D736" i="86"/>
  <c r="D733" i="86"/>
  <c r="E726" i="86"/>
  <c r="D720" i="86"/>
  <c r="D717" i="86"/>
  <c r="E710" i="86"/>
  <c r="D704" i="86"/>
  <c r="D701" i="86"/>
  <c r="E694" i="86"/>
  <c r="E1027" i="86"/>
  <c r="E1019" i="86"/>
  <c r="E1011" i="86"/>
  <c r="E1003" i="86"/>
  <c r="E995" i="86"/>
  <c r="E987" i="86"/>
  <c r="E979" i="86"/>
  <c r="E971" i="86"/>
  <c r="E963" i="86"/>
  <c r="E955" i="86"/>
  <c r="E947" i="86"/>
  <c r="D922" i="86"/>
  <c r="E918" i="86"/>
  <c r="D890" i="86"/>
  <c r="E886" i="86"/>
  <c r="D858" i="86"/>
  <c r="E854" i="86"/>
  <c r="D826" i="86"/>
  <c r="E822" i="86"/>
  <c r="D794" i="86"/>
  <c r="E790" i="86"/>
  <c r="D762" i="86"/>
  <c r="E758" i="86"/>
  <c r="D738" i="86"/>
  <c r="D722" i="86"/>
  <c r="D1018" i="86"/>
  <c r="D1012" i="86"/>
  <c r="E1006" i="86"/>
  <c r="D954" i="86"/>
  <c r="D948" i="86"/>
  <c r="E942" i="86"/>
  <c r="E937" i="86"/>
  <c r="D918" i="86"/>
  <c r="E903" i="86"/>
  <c r="D898" i="86"/>
  <c r="E883" i="86"/>
  <c r="E878" i="86"/>
  <c r="E873" i="86"/>
  <c r="D854" i="86"/>
  <c r="E839" i="86"/>
  <c r="D834" i="86"/>
  <c r="E819" i="86"/>
  <c r="E814" i="86"/>
  <c r="E809" i="86"/>
  <c r="D790" i="86"/>
  <c r="E775" i="86"/>
  <c r="D770" i="86"/>
  <c r="E755" i="86"/>
  <c r="E750" i="86"/>
  <c r="E745" i="86"/>
  <c r="D741" i="86"/>
  <c r="E722" i="86"/>
  <c r="D718" i="86"/>
  <c r="E705" i="86"/>
  <c r="D689" i="86"/>
  <c r="D686" i="86"/>
  <c r="D673" i="86"/>
  <c r="D670" i="86"/>
  <c r="D657" i="86"/>
  <c r="D654" i="86"/>
  <c r="D641" i="86"/>
  <c r="D638" i="86"/>
  <c r="D632" i="86"/>
  <c r="D629" i="86"/>
  <c r="D626" i="86"/>
  <c r="D618" i="86"/>
  <c r="D610" i="86"/>
  <c r="D602" i="86"/>
  <c r="D594" i="86"/>
  <c r="D586" i="86"/>
  <c r="D578" i="86"/>
  <c r="D570" i="86"/>
  <c r="D562" i="86"/>
  <c r="D554" i="86"/>
  <c r="D546" i="86"/>
  <c r="D538" i="86"/>
  <c r="D530" i="86"/>
  <c r="D522" i="86"/>
  <c r="D994" i="86"/>
  <c r="D988" i="86"/>
  <c r="E982" i="86"/>
  <c r="D937" i="86"/>
  <c r="D932" i="86"/>
  <c r="E922" i="86"/>
  <c r="E907" i="86"/>
  <c r="D893" i="86"/>
  <c r="D873" i="86"/>
  <c r="D868" i="86"/>
  <c r="E858" i="86"/>
  <c r="E843" i="86"/>
  <c r="D829" i="86"/>
  <c r="D809" i="86"/>
  <c r="D804" i="86"/>
  <c r="E794" i="86"/>
  <c r="E779" i="86"/>
  <c r="D765" i="86"/>
  <c r="D745" i="86"/>
  <c r="E735" i="86"/>
  <c r="D713" i="86"/>
  <c r="D709" i="86"/>
  <c r="D700" i="86"/>
  <c r="D696" i="86"/>
  <c r="E682" i="86"/>
  <c r="E679" i="86"/>
  <c r="E666" i="86"/>
  <c r="E663" i="86"/>
  <c r="E650" i="86"/>
  <c r="E647" i="86"/>
  <c r="E634" i="86"/>
  <c r="D623" i="86"/>
  <c r="D615" i="86"/>
  <c r="D607" i="86"/>
  <c r="D599" i="86"/>
  <c r="D591" i="86"/>
  <c r="D583" i="86"/>
  <c r="D575" i="86"/>
  <c r="D567" i="86"/>
  <c r="D559" i="86"/>
  <c r="D551" i="86"/>
  <c r="D543" i="86"/>
  <c r="D535" i="86"/>
  <c r="D527" i="86"/>
  <c r="D1028" i="86"/>
  <c r="E1022" i="86"/>
  <c r="D970" i="86"/>
  <c r="D964" i="86"/>
  <c r="E958" i="86"/>
  <c r="E926" i="86"/>
  <c r="D897" i="86"/>
  <c r="E882" i="86"/>
  <c r="E862" i="86"/>
  <c r="D833" i="86"/>
  <c r="E818" i="86"/>
  <c r="E798" i="86"/>
  <c r="D769" i="86"/>
  <c r="E754" i="86"/>
  <c r="D726" i="86"/>
  <c r="E721" i="86"/>
  <c r="D682" i="86"/>
  <c r="D666" i="86"/>
  <c r="D650" i="86"/>
  <c r="D634" i="86"/>
  <c r="D628" i="86"/>
  <c r="D620" i="86"/>
  <c r="D612" i="86"/>
  <c r="D604" i="86"/>
  <c r="D596" i="86"/>
  <c r="D588" i="86"/>
  <c r="D580" i="86"/>
  <c r="D572" i="86"/>
  <c r="D564" i="86"/>
  <c r="D556" i="86"/>
  <c r="D548" i="86"/>
  <c r="D540" i="86"/>
  <c r="D532" i="86"/>
  <c r="D524" i="86"/>
  <c r="D1026" i="86"/>
  <c r="D1020" i="86"/>
  <c r="E1014" i="86"/>
  <c r="D962" i="86"/>
  <c r="D956" i="86"/>
  <c r="E950" i="86"/>
  <c r="E939" i="86"/>
  <c r="D925" i="86"/>
  <c r="D905" i="86"/>
  <c r="D900" i="86"/>
  <c r="E890" i="86"/>
  <c r="E875" i="86"/>
  <c r="D861" i="86"/>
  <c r="D841" i="86"/>
  <c r="D836" i="86"/>
  <c r="E826" i="86"/>
  <c r="E811" i="86"/>
  <c r="D797" i="86"/>
  <c r="D777" i="86"/>
  <c r="D772" i="86"/>
  <c r="E762" i="86"/>
  <c r="E747" i="86"/>
  <c r="D729" i="86"/>
  <c r="E719" i="86"/>
  <c r="E706" i="86"/>
  <c r="E702" i="86"/>
  <c r="E690" i="86"/>
  <c r="E687" i="86"/>
  <c r="E674" i="86"/>
  <c r="E671" i="86"/>
  <c r="E658" i="86"/>
  <c r="E655" i="86"/>
  <c r="E642" i="86"/>
  <c r="E639" i="86"/>
  <c r="D633" i="86"/>
  <c r="D630" i="86"/>
  <c r="D627" i="86"/>
  <c r="D619" i="86"/>
  <c r="D611" i="86"/>
  <c r="D603" i="86"/>
  <c r="D595" i="86"/>
  <c r="D587" i="86"/>
  <c r="D579" i="86"/>
  <c r="D571" i="86"/>
  <c r="D563" i="86"/>
  <c r="D555" i="86"/>
  <c r="D547" i="86"/>
  <c r="D539" i="86"/>
  <c r="D531" i="86"/>
  <c r="D523" i="86"/>
  <c r="D946" i="86"/>
  <c r="D933" i="86"/>
  <c r="E921" i="86"/>
  <c r="E915" i="86"/>
  <c r="E910" i="86"/>
  <c r="D866" i="86"/>
  <c r="D837" i="86"/>
  <c r="E830" i="86"/>
  <c r="D818" i="86"/>
  <c r="D805" i="86"/>
  <c r="E793" i="86"/>
  <c r="E787" i="86"/>
  <c r="E782" i="86"/>
  <c r="D744" i="86"/>
  <c r="E738" i="86"/>
  <c r="D728" i="86"/>
  <c r="E703" i="86"/>
  <c r="E693" i="86"/>
  <c r="D680" i="86"/>
  <c r="D667" i="86"/>
  <c r="D659" i="86"/>
  <c r="E654" i="86"/>
  <c r="D646" i="86"/>
  <c r="D642" i="86"/>
  <c r="D637" i="86"/>
  <c r="D515" i="86"/>
  <c r="D507" i="86"/>
  <c r="D499" i="86"/>
  <c r="D491" i="86"/>
  <c r="D483" i="86"/>
  <c r="D475" i="86"/>
  <c r="D467" i="86"/>
  <c r="D459" i="86"/>
  <c r="D451" i="86"/>
  <c r="D443" i="86"/>
  <c r="D435" i="86"/>
  <c r="D427" i="86"/>
  <c r="D419" i="86"/>
  <c r="D411" i="86"/>
  <c r="D403" i="86"/>
  <c r="D395" i="86"/>
  <c r="D387" i="86"/>
  <c r="D379" i="86"/>
  <c r="D371" i="86"/>
  <c r="D363" i="86"/>
  <c r="D355" i="86"/>
  <c r="D347" i="86"/>
  <c r="D339" i="86"/>
  <c r="D331" i="86"/>
  <c r="D980" i="86"/>
  <c r="E974" i="86"/>
  <c r="E871" i="86"/>
  <c r="D830" i="86"/>
  <c r="E697" i="86"/>
  <c r="D693" i="86"/>
  <c r="D688" i="86"/>
  <c r="E683" i="86"/>
  <c r="E662" i="86"/>
  <c r="D649" i="86"/>
  <c r="E632" i="86"/>
  <c r="D520" i="86"/>
  <c r="D512" i="86"/>
  <c r="D504" i="86"/>
  <c r="D496" i="86"/>
  <c r="D488" i="86"/>
  <c r="D480" i="86"/>
  <c r="D472" i="86"/>
  <c r="D464" i="86"/>
  <c r="D456" i="86"/>
  <c r="D448" i="86"/>
  <c r="D440" i="86"/>
  <c r="D432" i="86"/>
  <c r="D424" i="86"/>
  <c r="D416" i="86"/>
  <c r="D408" i="86"/>
  <c r="D400" i="86"/>
  <c r="D392" i="86"/>
  <c r="D384" i="86"/>
  <c r="D376" i="86"/>
  <c r="D368" i="86"/>
  <c r="D360" i="86"/>
  <c r="D352" i="86"/>
  <c r="D344" i="86"/>
  <c r="D336" i="86"/>
  <c r="D1010" i="86"/>
  <c r="D978" i="86"/>
  <c r="D972" i="86"/>
  <c r="D930" i="86"/>
  <c r="D901" i="86"/>
  <c r="E894" i="86"/>
  <c r="D882" i="86"/>
  <c r="D869" i="86"/>
  <c r="E857" i="86"/>
  <c r="E851" i="86"/>
  <c r="E846" i="86"/>
  <c r="D802" i="86"/>
  <c r="D773" i="86"/>
  <c r="E766" i="86"/>
  <c r="D754" i="86"/>
  <c r="D725" i="86"/>
  <c r="E718" i="86"/>
  <c r="D712" i="86"/>
  <c r="D706" i="86"/>
  <c r="D691" i="86"/>
  <c r="E686" i="86"/>
  <c r="D678" i="86"/>
  <c r="D674" i="86"/>
  <c r="D669" i="86"/>
  <c r="E661" i="86"/>
  <c r="D648" i="86"/>
  <c r="D635" i="86"/>
  <c r="E630" i="86"/>
  <c r="D519" i="86"/>
  <c r="D511" i="86"/>
  <c r="D503" i="86"/>
  <c r="D495" i="86"/>
  <c r="D487" i="86"/>
  <c r="D479" i="86"/>
  <c r="D471" i="86"/>
  <c r="D463" i="86"/>
  <c r="D455" i="86"/>
  <c r="D447" i="86"/>
  <c r="D439" i="86"/>
  <c r="D431" i="86"/>
  <c r="D423" i="86"/>
  <c r="D415" i="86"/>
  <c r="D407" i="86"/>
  <c r="D399" i="86"/>
  <c r="D391" i="86"/>
  <c r="D383" i="86"/>
  <c r="D375" i="86"/>
  <c r="D367" i="86"/>
  <c r="D359" i="86"/>
  <c r="D351" i="86"/>
  <c r="D343" i="86"/>
  <c r="D335" i="86"/>
  <c r="E990" i="86"/>
  <c r="E935" i="86"/>
  <c r="D894" i="86"/>
  <c r="E807" i="86"/>
  <c r="D766" i="86"/>
  <c r="D681" i="86"/>
  <c r="E664" i="86"/>
  <c r="D661" i="86"/>
  <c r="D656" i="86"/>
  <c r="E651" i="86"/>
  <c r="D625" i="86"/>
  <c r="E621" i="86"/>
  <c r="D617" i="86"/>
  <c r="E613" i="86"/>
  <c r="D609" i="86"/>
  <c r="E605" i="86"/>
  <c r="D601" i="86"/>
  <c r="E597" i="86"/>
  <c r="D593" i="86"/>
  <c r="E589" i="86"/>
  <c r="D585" i="86"/>
  <c r="E581" i="86"/>
  <c r="D577" i="86"/>
  <c r="E573" i="86"/>
  <c r="D569" i="86"/>
  <c r="E565" i="86"/>
  <c r="D561" i="86"/>
  <c r="E557" i="86"/>
  <c r="D553" i="86"/>
  <c r="E549" i="86"/>
  <c r="D545" i="86"/>
  <c r="E541" i="86"/>
  <c r="D537" i="86"/>
  <c r="E533" i="86"/>
  <c r="D529" i="86"/>
  <c r="E525" i="86"/>
  <c r="D516" i="86"/>
  <c r="D508" i="86"/>
  <c r="D500" i="86"/>
  <c r="D492" i="86"/>
  <c r="D484" i="86"/>
  <c r="D476" i="86"/>
  <c r="D468" i="86"/>
  <c r="D460" i="86"/>
  <c r="D452" i="86"/>
  <c r="D444" i="86"/>
  <c r="D436" i="86"/>
  <c r="D428" i="86"/>
  <c r="D420" i="86"/>
  <c r="D412" i="86"/>
  <c r="D404" i="86"/>
  <c r="D396" i="86"/>
  <c r="D388" i="86"/>
  <c r="D380" i="86"/>
  <c r="D372" i="86"/>
  <c r="D364" i="86"/>
  <c r="D356" i="86"/>
  <c r="D348" i="86"/>
  <c r="D340" i="86"/>
  <c r="D35" i="86"/>
  <c r="D43" i="86"/>
  <c r="D51" i="86"/>
  <c r="D59" i="86"/>
  <c r="D67" i="86"/>
  <c r="D75" i="86"/>
  <c r="D83" i="86"/>
  <c r="D91" i="86"/>
  <c r="D99" i="86"/>
  <c r="D107" i="86"/>
  <c r="D115" i="86"/>
  <c r="D123" i="86"/>
  <c r="D131" i="86"/>
  <c r="D139" i="86"/>
  <c r="D147" i="86"/>
  <c r="D155" i="86"/>
  <c r="E160" i="86"/>
  <c r="D163" i="86"/>
  <c r="D171" i="86"/>
  <c r="D179" i="86"/>
  <c r="D187" i="86"/>
  <c r="E192" i="86"/>
  <c r="D195" i="86"/>
  <c r="D203" i="86"/>
  <c r="D211" i="86"/>
  <c r="D219" i="86"/>
  <c r="E224" i="86"/>
  <c r="D227" i="86"/>
  <c r="D235" i="86"/>
  <c r="D243" i="86"/>
  <c r="D251" i="86"/>
  <c r="E256" i="86"/>
  <c r="D259" i="86"/>
  <c r="D267" i="86"/>
  <c r="D275" i="86"/>
  <c r="D283" i="86"/>
  <c r="D291" i="86"/>
  <c r="D299" i="86"/>
  <c r="D307" i="86"/>
  <c r="E312" i="86"/>
  <c r="D315" i="86"/>
  <c r="E320" i="86"/>
  <c r="D323" i="86"/>
  <c r="E328" i="86"/>
  <c r="E331" i="86"/>
  <c r="E334" i="86"/>
  <c r="E338" i="86"/>
  <c r="E342" i="86"/>
  <c r="E346" i="86"/>
  <c r="E350" i="86"/>
  <c r="E354" i="86"/>
  <c r="E358" i="86"/>
  <c r="E362" i="86"/>
  <c r="E366" i="86"/>
  <c r="E370" i="86"/>
  <c r="E374" i="86"/>
  <c r="E378" i="86"/>
  <c r="E382" i="86"/>
  <c r="E386" i="86"/>
  <c r="E390" i="86"/>
  <c r="E394" i="86"/>
  <c r="E398" i="86"/>
  <c r="E402" i="86"/>
  <c r="E406" i="86"/>
  <c r="E410" i="86"/>
  <c r="E414" i="86"/>
  <c r="E418" i="86"/>
  <c r="E422" i="86"/>
  <c r="E426" i="86"/>
  <c r="E430" i="86"/>
  <c r="E434" i="86"/>
  <c r="E438" i="86"/>
  <c r="E442" i="86"/>
  <c r="E446" i="86"/>
  <c r="E450" i="86"/>
  <c r="E454" i="86"/>
  <c r="E458" i="86"/>
  <c r="E462" i="86"/>
  <c r="E466" i="86"/>
  <c r="E470" i="86"/>
  <c r="E474" i="86"/>
  <c r="E478" i="86"/>
  <c r="E482" i="86"/>
  <c r="E486" i="86"/>
  <c r="E490" i="86"/>
  <c r="E494" i="86"/>
  <c r="E498" i="86"/>
  <c r="E502" i="86"/>
  <c r="E506" i="86"/>
  <c r="E510" i="86"/>
  <c r="E514" i="86"/>
  <c r="E518" i="86"/>
  <c r="E523" i="86"/>
  <c r="D533" i="86"/>
  <c r="E542" i="86"/>
  <c r="D552" i="86"/>
  <c r="E562" i="86"/>
  <c r="E577" i="86"/>
  <c r="D582" i="86"/>
  <c r="E587" i="86"/>
  <c r="D597" i="86"/>
  <c r="E606" i="86"/>
  <c r="D616" i="86"/>
  <c r="E626" i="86"/>
  <c r="E638" i="86"/>
  <c r="E648" i="86"/>
  <c r="D677" i="86"/>
  <c r="E688" i="86"/>
  <c r="D694" i="86"/>
  <c r="E707" i="86"/>
  <c r="D734" i="86"/>
  <c r="E788" i="86"/>
  <c r="D801" i="86"/>
  <c r="E816" i="86"/>
  <c r="E823" i="86"/>
  <c r="D844" i="86"/>
  <c r="E850" i="86"/>
  <c r="E900" i="86"/>
  <c r="E919" i="86"/>
  <c r="D926" i="86"/>
  <c r="D940" i="86"/>
  <c r="E956" i="86"/>
  <c r="E964" i="86"/>
  <c r="D986" i="86"/>
  <c r="E669" i="86"/>
  <c r="E691" i="86"/>
  <c r="E695" i="86"/>
  <c r="E712" i="86"/>
  <c r="E833" i="86"/>
  <c r="E840" i="86"/>
  <c r="E984" i="86"/>
  <c r="E1025" i="86"/>
  <c r="E640" i="86"/>
  <c r="E731" i="86"/>
  <c r="E797" i="86"/>
  <c r="E808" i="86"/>
  <c r="E815" i="86"/>
  <c r="E925" i="86"/>
  <c r="E936" i="86"/>
  <c r="E943" i="86"/>
  <c r="E985" i="86"/>
  <c r="E1004" i="86"/>
  <c r="E527" i="86"/>
  <c r="E535" i="86"/>
  <c r="E543" i="86"/>
  <c r="E551" i="86"/>
  <c r="E559" i="86"/>
  <c r="E567" i="86"/>
  <c r="E575" i="86"/>
  <c r="E583" i="86"/>
  <c r="E591" i="86"/>
  <c r="E599" i="86"/>
  <c r="E607" i="86"/>
  <c r="E615" i="86"/>
  <c r="E623" i="86"/>
  <c r="E637" i="86"/>
  <c r="E659" i="86"/>
  <c r="E709" i="86"/>
  <c r="E715" i="86"/>
  <c r="E733" i="86"/>
  <c r="E744" i="86"/>
  <c r="E769" i="86"/>
  <c r="E776" i="86"/>
  <c r="E897" i="86"/>
  <c r="E904" i="86"/>
  <c r="E961" i="86"/>
  <c r="E524" i="86"/>
  <c r="E528" i="86"/>
  <c r="E532" i="86"/>
  <c r="E536" i="86"/>
  <c r="E540" i="86"/>
  <c r="E544" i="86"/>
  <c r="E548" i="86"/>
  <c r="E552" i="86"/>
  <c r="E556" i="86"/>
  <c r="E560" i="86"/>
  <c r="E564" i="86"/>
  <c r="E568" i="86"/>
  <c r="E572" i="86"/>
  <c r="E576" i="86"/>
  <c r="E580" i="86"/>
  <c r="E584" i="86"/>
  <c r="E588" i="86"/>
  <c r="E592" i="86"/>
  <c r="E596" i="86"/>
  <c r="E600" i="86"/>
  <c r="E604" i="86"/>
  <c r="E608" i="86"/>
  <c r="E612" i="86"/>
  <c r="E616" i="86"/>
  <c r="E620" i="86"/>
  <c r="E624" i="86"/>
  <c r="E628" i="86"/>
  <c r="E672" i="86"/>
  <c r="E751" i="86"/>
  <c r="E861" i="86"/>
  <c r="E872" i="86"/>
  <c r="E879" i="86"/>
  <c r="E969" i="86"/>
  <c r="E975" i="86"/>
  <c r="E1007" i="86"/>
  <c r="E636" i="86"/>
  <c r="E649" i="86"/>
  <c r="E652" i="86"/>
  <c r="E665" i="86"/>
  <c r="E668" i="86"/>
  <c r="E681" i="86"/>
  <c r="E684" i="86"/>
  <c r="E711" i="86"/>
  <c r="E725" i="86"/>
  <c r="E743" i="86"/>
  <c r="E753" i="86"/>
  <c r="E767" i="86"/>
  <c r="E817" i="86"/>
  <c r="E831" i="86"/>
  <c r="E881" i="86"/>
  <c r="E895" i="86"/>
  <c r="E945" i="86"/>
  <c r="E968" i="86"/>
  <c r="E980" i="86"/>
  <c r="E991" i="86"/>
  <c r="E1009" i="86"/>
  <c r="E696" i="86"/>
  <c r="E700" i="86"/>
  <c r="E704" i="86"/>
  <c r="E717" i="86"/>
  <c r="E749" i="86"/>
  <c r="E765" i="86"/>
  <c r="E784" i="86"/>
  <c r="E804" i="86"/>
  <c r="E813" i="86"/>
  <c r="E829" i="86"/>
  <c r="E848" i="86"/>
  <c r="E868" i="86"/>
  <c r="E877" i="86"/>
  <c r="E893" i="86"/>
  <c r="E912" i="86"/>
  <c r="E932" i="86"/>
  <c r="E941" i="86"/>
  <c r="E953" i="86"/>
  <c r="E976" i="86"/>
  <c r="E988" i="86"/>
  <c r="E999" i="86"/>
  <c r="E1017" i="86"/>
  <c r="E641" i="86"/>
  <c r="E644" i="86"/>
  <c r="E657" i="86"/>
  <c r="E660" i="86"/>
  <c r="E673" i="86"/>
  <c r="E676" i="86"/>
  <c r="E689" i="86"/>
  <c r="E692" i="86"/>
  <c r="E727" i="86"/>
  <c r="E741" i="86"/>
  <c r="E785" i="86"/>
  <c r="E799" i="86"/>
  <c r="E849" i="86"/>
  <c r="E863" i="86"/>
  <c r="E913" i="86"/>
  <c r="E927" i="86"/>
  <c r="E948" i="86"/>
  <c r="E959" i="86"/>
  <c r="E977" i="86"/>
  <c r="E1000" i="86"/>
  <c r="E1012" i="86"/>
  <c r="E1023" i="86"/>
  <c r="E701" i="86"/>
  <c r="E728" i="86"/>
  <c r="E736" i="86"/>
  <c r="E960" i="86"/>
  <c r="E972" i="86"/>
  <c r="E983" i="86"/>
  <c r="E1001" i="86"/>
  <c r="E1024" i="86"/>
  <c r="E716" i="86"/>
  <c r="E732" i="86"/>
  <c r="E748" i="86"/>
  <c r="E773" i="86"/>
  <c r="E780" i="86"/>
  <c r="E805" i="86"/>
  <c r="E812" i="86"/>
  <c r="E837" i="86"/>
  <c r="E844" i="86"/>
  <c r="E869" i="86"/>
  <c r="E876" i="86"/>
  <c r="E901" i="86"/>
  <c r="E908" i="86"/>
  <c r="E933" i="86"/>
  <c r="E940" i="86"/>
  <c r="E760" i="86"/>
  <c r="E792" i="86"/>
  <c r="E824" i="86"/>
  <c r="E856" i="86"/>
  <c r="E888" i="86"/>
  <c r="E920" i="86"/>
  <c r="E949" i="86"/>
  <c r="E957" i="86"/>
  <c r="E965" i="86"/>
  <c r="E973" i="86"/>
  <c r="E981" i="86"/>
  <c r="E989" i="86"/>
  <c r="E997" i="86"/>
  <c r="E1005" i="86"/>
  <c r="E1013" i="86"/>
  <c r="E1021" i="86"/>
  <c r="E1029" i="86"/>
  <c r="E708" i="86"/>
  <c r="E724" i="86"/>
  <c r="E740" i="86"/>
  <c r="E757" i="86"/>
  <c r="E764" i="86"/>
  <c r="E789" i="86"/>
  <c r="E796" i="86"/>
  <c r="E821" i="86"/>
  <c r="E828" i="86"/>
  <c r="E853" i="86"/>
  <c r="E860" i="86"/>
  <c r="E885" i="86"/>
  <c r="E892" i="86"/>
  <c r="E917" i="86"/>
  <c r="E924" i="86"/>
  <c r="E768" i="86"/>
  <c r="E800" i="86"/>
  <c r="E832" i="86"/>
  <c r="E864" i="86"/>
  <c r="E896" i="86"/>
  <c r="E928" i="86"/>
  <c r="I2" i="63"/>
  <c r="H11" i="63" s="1"/>
  <c r="I2" i="62"/>
  <c r="H11" i="62" s="1"/>
  <c r="D2" i="62" a="1"/>
  <c r="D2" i="62" s="1"/>
  <c r="E2" i="62" s="1"/>
  <c r="C2" i="63" a="1"/>
  <c r="C17" i="99" l="1" a="1"/>
  <c r="C17" i="99" s="1"/>
  <c r="F25" i="99"/>
  <c r="F27" i="99"/>
  <c r="O25" i="99"/>
  <c r="O27" i="99"/>
  <c r="P29" i="99"/>
  <c r="F29" i="99"/>
  <c r="G26" i="99"/>
  <c r="Q26" i="99" s="1"/>
  <c r="C16" i="99" a="1"/>
  <c r="C16" i="99" s="1"/>
  <c r="C18" i="99" s="1"/>
  <c r="T28" i="99"/>
  <c r="J28" i="99"/>
  <c r="I32" i="86" a="1"/>
  <c r="I32" i="86" s="1"/>
  <c r="G4" i="86" a="1"/>
  <c r="G4" i="86" s="1"/>
  <c r="G3" i="86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H26" i="99" l="1"/>
  <c r="R26" i="99"/>
  <c r="G29" i="99"/>
  <c r="Q29" i="99"/>
  <c r="G27" i="99"/>
  <c r="Q27" i="99"/>
  <c r="P27" i="99"/>
  <c r="G25" i="99"/>
  <c r="Q25" i="99"/>
  <c r="K28" i="99"/>
  <c r="U28" i="99"/>
  <c r="P25" i="99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H29" i="99" l="1"/>
  <c r="R29" i="99"/>
  <c r="L28" i="99"/>
  <c r="V28" i="99"/>
  <c r="C35" i="99" s="1"/>
  <c r="E35" i="99" s="1"/>
  <c r="G35" i="99" s="1"/>
  <c r="I26" i="99"/>
  <c r="S26" i="99" s="1"/>
  <c r="H25" i="99"/>
  <c r="R25" i="99"/>
  <c r="H27" i="99"/>
  <c r="R27" i="99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I25" i="99" l="1"/>
  <c r="S25" i="99"/>
  <c r="J26" i="99"/>
  <c r="I27" i="99"/>
  <c r="S27" i="99"/>
  <c r="I29" i="99"/>
  <c r="S29" i="99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J27" i="99" l="1"/>
  <c r="T27" i="99"/>
  <c r="K26" i="99"/>
  <c r="U26" i="99"/>
  <c r="T26" i="99"/>
  <c r="J29" i="99"/>
  <c r="T29" i="99"/>
  <c r="J25" i="99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K25" i="99" l="1"/>
  <c r="U25" i="99"/>
  <c r="L26" i="99"/>
  <c r="V26" i="99"/>
  <c r="C33" i="99" s="1"/>
  <c r="E33" i="99" s="1"/>
  <c r="G33" i="99" s="1"/>
  <c r="K29" i="99"/>
  <c r="U29" i="99"/>
  <c r="T25" i="99"/>
  <c r="K27" i="99"/>
  <c r="U27" i="99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L27" i="99" l="1"/>
  <c r="V27" i="99"/>
  <c r="C34" i="99" s="1"/>
  <c r="E34" i="99" s="1"/>
  <c r="G34" i="99" s="1"/>
  <c r="L29" i="99"/>
  <c r="V29" i="99"/>
  <c r="C36" i="99" s="1"/>
  <c r="E36" i="99" s="1"/>
  <c r="G36" i="99" s="1"/>
  <c r="L25" i="99"/>
  <c r="V25" i="99"/>
  <c r="C32" i="99" s="1"/>
  <c r="E32" i="99" s="1"/>
  <c r="G32" i="99" s="1"/>
  <c r="H2" i="63" a="1"/>
  <c r="H2" i="63" s="1"/>
  <c r="D12" i="16"/>
  <c r="F4" i="16" s="1"/>
  <c r="G37" i="99" l="1"/>
  <c r="I32" i="99" s="1"/>
  <c r="K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<sst xmlns="http://schemas.openxmlformats.org/spreadsheetml/2006/main" count="6060" uniqueCount="947">
  <si>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</si>
  <si>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</si>
  <si>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</si>
  <si>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</si>
  <si>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</si>
  <si>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</si>
  <si>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</si>
  <si>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Visualize your answer here.</t>
  </si>
  <si>
    <t>With a dataset of your choice and using Excel, R, Python, or Matlab …</t>
  </si>
  <si>
    <t>Code or Excel work</t>
  </si>
  <si>
    <t>K Nearest Neighbors</t>
  </si>
  <si>
    <t>Prediction</t>
  </si>
  <si>
    <t>Actual</t>
  </si>
  <si>
    <t>Sick</t>
  </si>
  <si>
    <t>Healthy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</si>
  <si>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</si>
  <si>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</si>
  <si>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</si>
  <si>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</si>
  <si>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</si>
  <si>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</si>
  <si>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</si>
  <si>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</si>
  <si>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</si>
  <si>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</si>
  <si>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</si>
  <si>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</si>
  <si>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</si>
  <si>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</si>
  <si>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</si>
  <si>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</si>
  <si>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</si>
  <si>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</si>
  <si>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</si>
  <si>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</si>
  <si>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</si>
  <si>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</si>
  <si>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</si>
  <si>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</si>
  <si>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</si>
  <si>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</si>
  <si>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</si>
  <si>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</si>
  <si>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</si>
  <si>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</si>
  <si>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</si>
  <si>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</si>
  <si>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</si>
  <si>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</si>
  <si>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</si>
  <si>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</si>
  <si>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</si>
  <si>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</si>
  <si>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</si>
  <si>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</si>
  <si>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</si>
  <si>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</si>
  <si>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</si>
  <si>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</si>
  <si>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</si>
  <si>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</si>
  <si>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</si>
  <si>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</si>
  <si>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</si>
  <si>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</si>
  <si>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</si>
  <si>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</si>
  <si>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</si>
  <si>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</si>
  <si>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</si>
  <si>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</si>
  <si>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</si>
  <si>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</si>
  <si>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</si>
  <si>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</si>
  <si>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</si>
  <si>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</si>
  <si>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</si>
  <si>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</si>
  <si>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</si>
  <si>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</si>
  <si>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</si>
  <si>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</si>
  <si>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</si>
  <si>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</si>
  <si>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</si>
  <si>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</si>
  <si>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</si>
  <si>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</si>
  <si>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</si>
  <si>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</si>
  <si>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</si>
  <si>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</si>
  <si>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</si>
  <si>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</si>
  <si>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</si>
  <si>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</si>
  <si>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</si>
  <si>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</si>
  <si>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</si>
  <si>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</si>
  <si>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</si>
  <si>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</si>
  <si>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</si>
  <si>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</si>
  <si>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</si>
  <si>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</si>
  <si>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</si>
  <si>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</si>
  <si>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</si>
  <si>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</si>
  <si>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</si>
  <si>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</si>
  <si>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</si>
  <si>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</si>
  <si>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</si>
  <si>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</si>
  <si>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</si>
  <si>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</si>
  <si>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</si>
  <si>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</si>
  <si>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</si>
  <si>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</si>
  <si>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</si>
  <si>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</si>
  <si>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</si>
  <si>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</si>
  <si>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</si>
  <si>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</si>
  <si>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</si>
  <si>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</si>
  <si>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</si>
  <si>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</si>
  <si>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</si>
  <si>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</si>
  <si>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</si>
  <si>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</si>
  <si>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</si>
  <si>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</si>
  <si>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</si>
  <si>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</si>
  <si>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</si>
  <si>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</si>
  <si>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</si>
  <si>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</si>
  <si>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</si>
  <si>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</si>
  <si>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</si>
  <si>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</si>
  <si>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</si>
  <si>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</si>
  <si>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</si>
  <si>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</si>
  <si>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AIC_1</t>
  </si>
  <si>
    <t>Fit a KNN model for classification and find the best k.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</si>
  <si>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</si>
  <si>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</si>
  <si>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</si>
  <si>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</si>
  <si>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</si>
  <si>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</si>
  <si>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</si>
  <si>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</si>
  <si>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</si>
  <si>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</si>
  <si>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CooksDistance</t>
  </si>
  <si>
    <t>Question</t>
  </si>
  <si>
    <t>Notes:</t>
  </si>
  <si>
    <t>KNN_RCode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</si>
  <si>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</si>
  <si>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</si>
  <si>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</si>
  <si>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</si>
  <si>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</si>
  <si>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</si>
  <si>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</si>
  <si>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</si>
  <si>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</si>
  <si>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</si>
  <si>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</si>
  <si>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</si>
  <si>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</si>
  <si>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</si>
  <si>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</si>
  <si>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</si>
  <si>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</si>
  <si>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</si>
  <si>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</si>
  <si>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</si>
  <si>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</si>
  <si>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</si>
  <si>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</si>
  <si>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</si>
  <si>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</si>
  <si>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</si>
  <si>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</si>
  <si>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</si>
  <si>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MLE_Ex1</t>
  </si>
  <si>
    <t>What's the probability of this data occuring?</t>
  </si>
  <si>
    <t>X</t>
  </si>
  <si>
    <t>P(X)</t>
  </si>
  <si>
    <t>'Likelihood' is the probabiliy of a data set occuring under a probability function.</t>
  </si>
  <si>
    <r>
      <t>So it's the probability of 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and x2 and x3 and ...</t>
    </r>
  </si>
  <si>
    <r>
      <t>Which is P(x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3</t>
    </r>
    <r>
      <rPr>
        <sz val="20"/>
        <color theme="1"/>
        <rFont val="Calibri"/>
        <family val="2"/>
        <scheme val="minor"/>
      </rPr>
      <t>)* … P(x</t>
    </r>
    <r>
      <rPr>
        <vertAlign val="subscript"/>
        <sz val="20"/>
        <color theme="1"/>
        <rFont val="Calibri (Body)"/>
      </rPr>
      <t>n</t>
    </r>
    <r>
      <rPr>
        <sz val="20"/>
        <color theme="1"/>
        <rFont val="Calibri"/>
        <family val="2"/>
        <scheme val="minor"/>
      </rPr>
      <t>)</t>
    </r>
  </si>
  <si>
    <r>
      <t>What is the likelihood of this data set under N(mu=3,sigma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25)?</t>
    </r>
  </si>
  <si>
    <r>
      <t>How about under N(mu=20,sigma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16)?</t>
    </r>
  </si>
  <si>
    <t>MLE_Ex2</t>
  </si>
  <si>
    <t>MLE with DataTables</t>
  </si>
  <si>
    <t>Mu</t>
  </si>
  <si>
    <t>Sigma</t>
  </si>
  <si>
    <t>Likelihood</t>
  </si>
  <si>
    <t>MLE_Tools1</t>
  </si>
  <si>
    <t>MLE_Tools2</t>
  </si>
  <si>
    <t>Tools for MLEs</t>
  </si>
  <si>
    <t>Monotonic Function</t>
  </si>
  <si>
    <t>Function f is monotic when …</t>
  </si>
  <si>
    <t>For all a and b,</t>
  </si>
  <si>
    <t>if b &gt; a then f(b) &gt; f(a)</t>
  </si>
  <si>
    <t>The log of the product is the sum of the log.</t>
  </si>
  <si>
    <t>Demo1</t>
  </si>
  <si>
    <t>Demo2</t>
  </si>
  <si>
    <t>log(x)</t>
  </si>
  <si>
    <t>log(prod(x))</t>
  </si>
  <si>
    <t>sum(log(x))</t>
  </si>
  <si>
    <t>MLE_Demo</t>
  </si>
  <si>
    <t>mu</t>
  </si>
  <si>
    <t>LogLikelihood</t>
  </si>
  <si>
    <t>Distribution</t>
  </si>
  <si>
    <t>Probability</t>
  </si>
  <si>
    <t>MLE_Formalism</t>
  </si>
  <si>
    <t>Formalism</t>
  </si>
  <si>
    <r>
      <t xml:space="preserve">L = </t>
    </r>
    <r>
      <rPr>
        <sz val="20"/>
        <color theme="1"/>
        <rFont val="Symbol"/>
        <charset val="2"/>
      </rPr>
      <t>P</t>
    </r>
    <r>
      <rPr>
        <sz val="20"/>
        <color theme="1"/>
        <rFont val="Calibri"/>
        <family val="2"/>
        <scheme val="minor"/>
      </rPr>
      <t xml:space="preserve"> 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</si>
  <si>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 xml:space="preserve">LL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ln(p(x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))</t>
    </r>
  </si>
  <si>
    <r>
      <t>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(L) = 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(LL)</t>
    </r>
  </si>
  <si>
    <t>The probability of a data set occuring is the probability of each point times the probability of every other point.</t>
  </si>
  <si>
    <r>
      <t>So if the following data about peoples height is distributed N(68,2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then we can determine the probability of each point.</t>
    </r>
  </si>
  <si>
    <t>Height</t>
  </si>
  <si>
    <t>The likelihood is the probability of all these points.  And, that is their product.</t>
  </si>
  <si>
    <t>If we did not know mu and sigma, we could look for the mu and sigma which make this product as large as possible.</t>
  </si>
  <si>
    <t>But, a mechanical problem emerges …</t>
  </si>
  <si>
    <t>The product of probabilities gets small really fast …</t>
  </si>
  <si>
    <t>So fast, that a computer can't represent the small values and do the calculation.</t>
  </si>
  <si>
    <t>For this reason, instead we maximize the log of the values.</t>
  </si>
  <si>
    <t>We can do this because as the log(x) increase, x also increases.</t>
  </si>
  <si>
    <t>So we maximize the log of the likelihood.</t>
  </si>
  <si>
    <t>Since the log of the product is the sum of the log, we end up summing the logs of the probabilities.</t>
  </si>
  <si>
    <t>Recall the the log of a number between 0 and 1 will be negative.</t>
  </si>
  <si>
    <t>Note that we can do this because if log(x+dx) &gt; log(x) then x+dx &gt; x</t>
  </si>
  <si>
    <t>That is, log() is a strictly increasing monotonic function.</t>
  </si>
  <si>
    <t>Demo1: Histogram Display</t>
  </si>
  <si>
    <t>Demo2: Surface Fit</t>
  </si>
  <si>
    <t>MLE_Tools</t>
  </si>
  <si>
    <t>MLE_Note</t>
  </si>
  <si>
    <t>Black Scholes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</si>
  <si>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</si>
  <si>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</si>
  <si>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</si>
  <si>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</si>
  <si>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</si>
  <si>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</si>
  <si>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</si>
  <si>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Video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</si>
  <si>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</si>
  <si>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</si>
  <si>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</si>
  <si>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</si>
  <si>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</si>
  <si>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</si>
  <si>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</si>
  <si>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</si>
  <si>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</si>
  <si>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</si>
  <si>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</si>
  <si>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</si>
  <si>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</si>
  <si>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</si>
  <si>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</si>
  <si>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</si>
  <si>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Delta &amp; Gamma</t>
  </si>
  <si>
    <t>Options &amp; Volatility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</si>
  <si>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</si>
  <si>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</si>
  <si>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</si>
  <si>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</si>
  <si>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</si>
  <si>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</si>
  <si>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</si>
  <si>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</si>
  <si>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</si>
  <si>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</si>
  <si>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</si>
  <si>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</si>
  <si>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Taylor Series in the context of Bonds 1</t>
  </si>
  <si>
    <t>https://drive.google.com/open?id=11u39_Oq7aiLFQZ5dEuYdJLrgRDN1Y9G-</t>
  </si>
  <si>
    <t>Taylor Series in the context of Bonds 2</t>
  </si>
  <si>
    <t>https://drive.google.com/open?id=1SiufB7SOx-P1w6RBwn9ui3OFBEydin54</t>
  </si>
  <si>
    <t>Taylor Series in the context of Bonds 3</t>
  </si>
  <si>
    <t>https://drive.google.com/open?id=1vEnfSl0e6-YsnZVUw4mIb-x4CpuztsYx</t>
  </si>
  <si>
    <t>From Greeks to Taylor Series:</t>
  </si>
  <si>
    <t>BS_Intuition</t>
  </si>
  <si>
    <t>O_Greeks</t>
  </si>
  <si>
    <t>O_GreeksBehavior</t>
  </si>
  <si>
    <t>TaylorCalc</t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</si>
  <si>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</si>
  <si>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</si>
  <si>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r>
      <t>v</t>
    </r>
    <r>
      <rPr>
        <vertAlign val="subscript"/>
        <sz val="20"/>
        <color theme="1"/>
        <rFont val="Calibri (Body)"/>
      </rPr>
      <t>n</t>
    </r>
  </si>
  <si>
    <t>…</t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</si>
  <si>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</si>
  <si>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</si>
  <si>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</si>
  <si>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1</t>
    </r>
  </si>
  <si>
    <t>PV Exposure</t>
  </si>
  <si>
    <r>
      <t>q</t>
    </r>
    <r>
      <rPr>
        <vertAlign val="subscript"/>
        <sz val="20"/>
        <color theme="1"/>
        <rFont val="Calibri (Body)"/>
      </rPr>
      <t>n</t>
    </r>
  </si>
  <si>
    <r>
      <t>q</t>
    </r>
    <r>
      <rPr>
        <vertAlign val="subscript"/>
        <sz val="20"/>
        <color theme="1"/>
        <rFont val="Calibri (Body)"/>
      </rPr>
      <t>4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</si>
  <si>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</si>
  <si>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</si>
  <si>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1</t>
    </r>
  </si>
  <si>
    <t>PD</t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</si>
  <si>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</si>
  <si>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</si>
  <si>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</si>
  <si>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</si>
  <si>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</si>
  <si>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0</t>
    </r>
  </si>
  <si>
    <t>Time</t>
  </si>
  <si>
    <t>An estimate of its expected loss from a default by the counterparty</t>
  </si>
  <si>
    <t>The amount by which a dealer must reduce the value of transactions because of counterparty default risk</t>
  </si>
  <si>
    <t>Hull p.461-463</t>
  </si>
  <si>
    <t>Credit Value Adjustment (CVA)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</si>
  <si>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</si>
  <si>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</si>
  <si>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</si>
  <si>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</si>
  <si>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Vi = Value of Asset at time i.</t>
  </si>
  <si>
    <t>C = Collateral posted at previous period.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</si>
  <si>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</si>
  <si>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Accounting value of a transactions with counterparty = No default value - CVA + DVA</t>
  </si>
  <si>
    <t>Same formulas apply except that v is counterparty's exposure to dealer and q is dealer's PD</t>
  </si>
  <si>
    <t>DVA must benefit to the dealer (based on zero sum games definition, gain to one side always equals the loss to other side)</t>
  </si>
  <si>
    <t>It is the counterparty's CVA</t>
  </si>
  <si>
    <t>DVA is the expected cost to the counterparty because the dealer might default</t>
  </si>
  <si>
    <t>CVA is the expected cost to the dealer from a possible default by the counterparty</t>
  </si>
  <si>
    <t>DVA is a mirror image of CVA</t>
  </si>
  <si>
    <t>Debit (or debt) Value Adjustment (DVA) is an estimate of the cost to the counterparty of a default by the dealer</t>
  </si>
  <si>
    <t>Debt Value Adjustment (DVA)</t>
  </si>
  <si>
    <t>E[L] / (EAD * (1-R)) = PD</t>
  </si>
  <si>
    <t>E[L] = PD * EAD * (1-R)</t>
  </si>
  <si>
    <t>E[L] = PD * EAD * LGD</t>
  </si>
  <si>
    <t>Risk Management &amp; Financial Institutions Section 19.3</t>
  </si>
  <si>
    <t>PV[Loss]</t>
  </si>
  <si>
    <t>pv_rf_</t>
  </si>
  <si>
    <t>Loss</t>
  </si>
  <si>
    <t>Recovery</t>
  </si>
  <si>
    <t>value_rf_</t>
  </si>
  <si>
    <t>Time_</t>
  </si>
  <si>
    <t>PV</t>
  </si>
  <si>
    <t>TimeR</t>
  </si>
  <si>
    <t xml:space="preserve">Time </t>
  </si>
  <si>
    <t>Eloss</t>
  </si>
  <si>
    <t>Value_rf</t>
  </si>
  <si>
    <t>Value</t>
  </si>
  <si>
    <t>CouponPmt</t>
  </si>
  <si>
    <t>YTM_rf</t>
  </si>
  <si>
    <t>YTM</t>
  </si>
  <si>
    <t>Frequency</t>
  </si>
  <si>
    <t>CouponRate</t>
  </si>
  <si>
    <t>pv_rf</t>
  </si>
  <si>
    <t>pv</t>
  </si>
  <si>
    <t>pmt</t>
  </si>
  <si>
    <t>Period</t>
  </si>
  <si>
    <t>Face</t>
  </si>
  <si>
    <t>Page 413</t>
  </si>
  <si>
    <t>4th Edition</t>
  </si>
  <si>
    <t>Risk Management and Financial Institutions</t>
  </si>
  <si>
    <t>Calculate PD given a Credit Spread</t>
  </si>
  <si>
    <t>Spread2PD</t>
  </si>
  <si>
    <t>&lt;- notice how the percentile calculation is on the previous 60 days and does not include the current day.</t>
  </si>
  <si>
    <t>&lt;- copy this row up</t>
  </si>
  <si>
    <t>Probability of Exceedance</t>
  </si>
  <si>
    <t>Number of trials (Use the COUNT function)</t>
  </si>
  <si>
    <t>Populate the cell below in order to observe where your result is in the distribution below.</t>
  </si>
  <si>
    <t>Now, use the binomial distribution to observe what the probability of observing that count.</t>
  </si>
  <si>
    <t>Use the SUM function to count the number of exceedances.</t>
  </si>
  <si>
    <t>Use the COUNT function to count the number of days.</t>
  </si>
  <si>
    <t>Count up the number of exceedances.</t>
  </si>
  <si>
    <t>Drag this calculation up to the top.</t>
  </si>
  <si>
    <t>If you have successully done this the first time in a single row, then you can just copy the calculation.</t>
  </si>
  <si>
    <t>So instead of the very last 60 days, the window is from n-61 to n-1</t>
  </si>
  <si>
    <t>Now, repeat that but on a window that is one day forward.</t>
  </si>
  <si>
    <t>Note that, since the subject matter is %changes, the 99th worst change is 1st percentile.</t>
  </si>
  <si>
    <t>Use Percentile.Inc()</t>
  </si>
  <si>
    <t>Accomplish this task in a single row.</t>
  </si>
  <si>
    <t>For the previous 60 days, identify whether or not the worst change is worse than -.04</t>
  </si>
  <si>
    <t>Start at the bottom of this history of returns.</t>
  </si>
  <si>
    <t>Steps:</t>
  </si>
  <si>
    <t>The returns should only be worse than the preceeding estimate 1% of the time.</t>
  </si>
  <si>
    <t>The idea:</t>
  </si>
  <si>
    <t>Backtest this assumption.</t>
  </si>
  <si>
    <t>You believe the that 99th percentile worst change is a reliable measure of risk.</t>
  </si>
  <si>
    <t>Backtest3</t>
  </si>
  <si>
    <t>%Change</t>
  </si>
  <si>
    <t>Price</t>
  </si>
  <si>
    <t>Date</t>
  </si>
  <si>
    <t>Backtest2</t>
  </si>
  <si>
    <t>Backtest1</t>
  </si>
  <si>
    <t>CVA_1</t>
  </si>
  <si>
    <t>CVA_2</t>
  </si>
  <si>
    <t>DVA_1</t>
  </si>
  <si>
    <t>Backtest</t>
  </si>
  <si>
    <t>ELoss</t>
  </si>
  <si>
    <t>Thread:</t>
  </si>
  <si>
    <t>Regression</t>
  </si>
  <si>
    <t>Classification</t>
  </si>
  <si>
    <t>Classification Diagnostics</t>
  </si>
  <si>
    <t>Time Series</t>
  </si>
  <si>
    <t>Options</t>
  </si>
  <si>
    <t>Rates</t>
  </si>
  <si>
    <t>Special Topics</t>
  </si>
  <si>
    <t>Knn</t>
  </si>
  <si>
    <t>Sensitivity</t>
  </si>
  <si>
    <t>Stationarity</t>
  </si>
  <si>
    <t>Payoffs, ATM Rule</t>
  </si>
  <si>
    <t>XXX</t>
  </si>
  <si>
    <t>Backtesting: CCR</t>
  </si>
  <si>
    <t>OOS Testing</t>
  </si>
  <si>
    <t>Kmeans</t>
  </si>
  <si>
    <t>Seasonality</t>
  </si>
  <si>
    <t>Black Scholes, D-Hedging</t>
  </si>
  <si>
    <t>Forwards</t>
  </si>
  <si>
    <t>Hclust</t>
  </si>
  <si>
    <t>PPV</t>
  </si>
  <si>
    <t>Autocorrelation</t>
  </si>
  <si>
    <t>Greeks, risk neutral p</t>
  </si>
  <si>
    <t>Portfolio Mngt</t>
  </si>
  <si>
    <t>Backtesting: Overlap</t>
  </si>
  <si>
    <t>PAM</t>
  </si>
  <si>
    <t>NPV</t>
  </si>
  <si>
    <t>AR</t>
  </si>
  <si>
    <t>Binomial Option Pricing</t>
  </si>
  <si>
    <t>Kelly Criterion</t>
  </si>
  <si>
    <t>Decision Tree</t>
  </si>
  <si>
    <t>Apriori Algo</t>
  </si>
  <si>
    <t>Harmonic mean</t>
  </si>
  <si>
    <t>ARMA</t>
  </si>
  <si>
    <t>American Options</t>
  </si>
  <si>
    <t>Copulas</t>
  </si>
  <si>
    <t>Forests</t>
  </si>
  <si>
    <t>Naïve Bayes</t>
  </si>
  <si>
    <t>F1</t>
  </si>
  <si>
    <t>ARIMAX</t>
  </si>
  <si>
    <t>Exotic Options</t>
  </si>
  <si>
    <t>GBM</t>
  </si>
  <si>
    <t>Linear Discriminant Analysis</t>
  </si>
  <si>
    <t>ROCC</t>
  </si>
  <si>
    <t>SARIMAX</t>
  </si>
  <si>
    <t>Implied vol</t>
  </si>
  <si>
    <t>PCA</t>
  </si>
  <si>
    <t>Hard Margin Classifyer</t>
  </si>
  <si>
    <t>EWMA</t>
  </si>
  <si>
    <t>Vol Surfaces</t>
  </si>
  <si>
    <t>ANN</t>
  </si>
  <si>
    <t>Soft Margin Classifier</t>
  </si>
  <si>
    <t>Holt Winters</t>
  </si>
  <si>
    <t>EWMA &amp; Regularization</t>
  </si>
  <si>
    <t>CNN</t>
  </si>
  <si>
    <t>Support Vector Machines</t>
  </si>
  <si>
    <t>GARCH</t>
  </si>
  <si>
    <t>RNN</t>
  </si>
  <si>
    <t>tSNE</t>
  </si>
  <si>
    <t>XGARCH</t>
  </si>
  <si>
    <t>Goal:</t>
  </si>
  <si>
    <t>Benchmark Models</t>
  </si>
  <si>
    <t>GARCH / LSTM</t>
  </si>
  <si>
    <t>Backtesting</t>
  </si>
  <si>
    <t>Python Menu</t>
  </si>
  <si>
    <t>https://colab.research.google.com/drive/1fGoSPxvDYXfRa4jI6cQBSUKSUaQ1uPd5?usp=sharing</t>
  </si>
  <si>
    <t>https://en.wikipedia.org/wiki/Precision_and_recall</t>
  </si>
  <si>
    <t>Can you detect what you are looking for?</t>
  </si>
  <si>
    <t>You are looking for cases of sickness.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</si>
  <si>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</si>
  <si>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</si>
  <si>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</si>
  <si>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</si>
  <si>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</si>
  <si>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</si>
  <si>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</si>
  <si>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</si>
  <si>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</si>
  <si>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</si>
  <si>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</si>
  <si>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</si>
  <si>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PPF_0</t>
  </si>
  <si>
    <t>PPF_1</t>
  </si>
  <si>
    <t>ROC_Curve</t>
  </si>
  <si>
    <t>ROC_Generator</t>
  </si>
  <si>
    <t>MLE</t>
  </si>
  <si>
    <t>HW1</t>
  </si>
  <si>
    <t>HW2</t>
  </si>
  <si>
    <t>HW3</t>
  </si>
  <si>
    <t>Demonstrate a fit either in code or with Excel here.</t>
  </si>
  <si>
    <t>How can you perform linear regression with MLE?</t>
  </si>
  <si>
    <t>Place the link here:</t>
  </si>
  <si>
    <t>Make your copy of the workbook public</t>
  </si>
  <si>
    <t>Answer the question below in the workbook or in this Excel tab.</t>
  </si>
  <si>
    <t>Answer HW 1</t>
  </si>
  <si>
    <t>Make a copy of the colab notebook</t>
  </si>
  <si>
    <t>Look up 'the curse of dimensionality' and describe below how it undermines KNN.</t>
  </si>
  <si>
    <t>Estimate Vega by taking the derivative of the normal approximation with respect to sigma.</t>
  </si>
  <si>
    <t>Derive the normal approximation for an ATM option.</t>
  </si>
  <si>
    <t>Write out a derivation of an average delta.</t>
  </si>
  <si>
    <t>Describe Gamma here.</t>
  </si>
  <si>
    <t>Why do do we need to test the entire distribution for backtesting CCR models</t>
  </si>
  <si>
    <t>PFE</t>
  </si>
  <si>
    <t>EPE</t>
  </si>
  <si>
    <t>Look up and define these terms from counterparty credit risk CCR.</t>
  </si>
  <si>
    <t>Look up stationarity and describe what it is below.</t>
  </si>
  <si>
    <t>PreWork4NextClass1</t>
  </si>
  <si>
    <t>Q_Regression1</t>
  </si>
  <si>
    <t>Q_Classification1</t>
  </si>
  <si>
    <t>Q_Diagnostics1</t>
  </si>
  <si>
    <t>Q_Options1</t>
  </si>
  <si>
    <t>Q_SpecialTopics1</t>
  </si>
  <si>
    <t>Q_TimeSeries1</t>
  </si>
  <si>
    <t>Q_Regression2</t>
  </si>
  <si>
    <t>Q_Classification2</t>
  </si>
  <si>
    <t>Q_Diagnostics2</t>
  </si>
  <si>
    <t>Q_Options2</t>
  </si>
  <si>
    <t>Q_SpecialTopics2</t>
  </si>
  <si>
    <t>Q_TimeSeries2</t>
  </si>
  <si>
    <t>PreWork4NextClass2</t>
  </si>
  <si>
    <t xml:space="preserve">  </t>
  </si>
  <si>
    <t>Long Gamma Delta Hedging</t>
  </si>
  <si>
    <t>Answer HW 2</t>
  </si>
  <si>
    <t>In Excel or a language of your choice …</t>
  </si>
  <si>
    <t>Create a call option and delta hedge it.</t>
  </si>
  <si>
    <t>Observe the profit history of the hedging behavior.</t>
  </si>
  <si>
    <t>How does the total profit at the end of a history relate to …</t>
  </si>
  <si>
    <t>The price of the call option?</t>
  </si>
  <si>
    <t>The level of volatility?</t>
  </si>
  <si>
    <t>What happens if the volatilty turns out higher than the level when the option was first priced?</t>
  </si>
  <si>
    <t>Q_Regression3</t>
  </si>
  <si>
    <t>Q_Classification3</t>
  </si>
  <si>
    <t>Q_Diagnostics3</t>
  </si>
  <si>
    <t>Q_Options3</t>
  </si>
  <si>
    <t>Q_SpecialTopics3</t>
  </si>
  <si>
    <t>Q_TimeSeries3</t>
  </si>
  <si>
    <t>PreWork4NextClass3</t>
  </si>
  <si>
    <t>Spreads</t>
  </si>
  <si>
    <t>NSS</t>
  </si>
  <si>
    <t>Backtesting  a distribution</t>
  </si>
  <si>
    <t>How to Build a QQPlot</t>
  </si>
  <si>
    <t>Testing  a distribution</t>
  </si>
  <si>
    <t>DistributionTesting</t>
  </si>
  <si>
    <t>QQPlots</t>
  </si>
  <si>
    <t>Backtesting: QQPlot</t>
  </si>
  <si>
    <t>Backtesting: Distribution Testing</t>
  </si>
  <si>
    <t>Use only two predictors.</t>
  </si>
  <si>
    <t>A learning curve is a display of the error levels for each value of k.</t>
  </si>
  <si>
    <t>Create a table of counts of actuals against estimates, this is called a confusion matrix.</t>
  </si>
  <si>
    <t>Use the colab notebook to answer this question.</t>
  </si>
  <si>
    <t>What is the C-vM score when the target distribution is standard normal but the data is N(-2,2)?</t>
  </si>
  <si>
    <t xml:space="preserve">Either in code, in Excel, or by hand (you can paste a photo into Excel), </t>
  </si>
  <si>
    <t>Manually calculate a QQ plot for 3 data points from a standard normal distribution.</t>
  </si>
  <si>
    <t>Breifly describe what the distribution measures.</t>
  </si>
  <si>
    <t>Repeat question 2 but use points from an interesting distribution of you choice.</t>
  </si>
  <si>
    <t>Manually simulate an AR process.</t>
  </si>
  <si>
    <t>Use Excel or code to generate the time series.</t>
  </si>
  <si>
    <t>Describe the story of the process.</t>
  </si>
  <si>
    <t>Identify the how the past influences the next innovation (i.e. the next new point).</t>
  </si>
  <si>
    <t>Use a language of your choice to fit a model to the data that you have generated.</t>
  </si>
  <si>
    <t>Link to your work.</t>
  </si>
  <si>
    <t>Describe how the fitted model matches the process you have invented.</t>
  </si>
  <si>
    <t>GammaDeltaHedge</t>
  </si>
  <si>
    <t>High D Classification</t>
  </si>
  <si>
    <t>https://drive.google.com/open?id=0B46op8AajwqfMndmQ0ZsVzZaVFk</t>
  </si>
  <si>
    <t>http://www.investopedia.com/terms/o/option.asp</t>
  </si>
  <si>
    <t>An option is the right (but not the obligation) to buy or sell at a certain price.</t>
  </si>
  <si>
    <t>It's like an optional forward contract.</t>
  </si>
  <si>
    <t>Option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</si>
  <si>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</si>
  <si>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</si>
  <si>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</si>
  <si>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Stock</t>
  </si>
  <si>
    <t>Strike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</si>
  <si>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</si>
  <si>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</si>
  <si>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</si>
  <si>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</si>
  <si>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</si>
  <si>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</si>
  <si>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</si>
  <si>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</si>
  <si>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</si>
  <si>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</si>
  <si>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</si>
  <si>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</si>
  <si>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</si>
  <si>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</si>
  <si>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</si>
  <si>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</si>
  <si>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</si>
  <si>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</si>
  <si>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Delta, Gamma</t>
  </si>
  <si>
    <t>Theta</t>
  </si>
  <si>
    <t>Vega</t>
  </si>
  <si>
    <t>Rho</t>
  </si>
  <si>
    <t>Dividends</t>
  </si>
  <si>
    <t>Which would you rather have?!?!</t>
  </si>
  <si>
    <t>A 50% chance of 2 Million dollars or 1 Million dollars?</t>
  </si>
  <si>
    <t xml:space="preserve">What if it was </t>
  </si>
  <si>
    <t>A 50% chance of 2 Million dollars or 0.5 Million dollars?</t>
  </si>
  <si>
    <t xml:space="preserve">Or, what if it was </t>
  </si>
  <si>
    <t>A 50% chance of 2 Million dollars or 0.1 Million dollars?</t>
  </si>
  <si>
    <t>A 50% chance of 2 Million dollars or  5000?</t>
  </si>
  <si>
    <t>https://drive.google.com/open?id=0B46op8AajwqfM0U3eGhkUWh3SWc</t>
  </si>
  <si>
    <t>So, you're a Bookie!!!</t>
  </si>
  <si>
    <t>http://www.investopedia.com/terms/b/bookie.asp</t>
  </si>
  <si>
    <t>p{win}</t>
  </si>
  <si>
    <t>HorseA</t>
  </si>
  <si>
    <t>HorseB</t>
  </si>
  <si>
    <t>Odds</t>
  </si>
  <si>
    <t>What do you set the payout at?</t>
  </si>
  <si>
    <t>Given betting information below, what do you set the payout at?</t>
  </si>
  <si>
    <t>BetOnA</t>
  </si>
  <si>
    <t>BetOnB</t>
  </si>
  <si>
    <t>multiplyer</t>
  </si>
  <si>
    <t>$</t>
  </si>
  <si>
    <t>E[Profit]</t>
  </si>
  <si>
    <t>Vol</t>
  </si>
  <si>
    <t>PayoutA</t>
  </si>
  <si>
    <t>PayoutB</t>
  </si>
  <si>
    <t>https://drive.google.com/open?id=0B46op8AajwqfbVJ5MWQwMGNRRFU</t>
  </si>
  <si>
    <t>The Binomial Option Pricing Model</t>
  </si>
  <si>
    <t>http://www.investopedia.com/terms/b/binomialoptionpricing.asp</t>
  </si>
  <si>
    <r>
      <t>S</t>
    </r>
    <r>
      <rPr>
        <vertAlign val="subscript"/>
        <sz val="20"/>
        <color theme="1"/>
        <rFont val="Calibri (Body)"/>
      </rPr>
      <t>0</t>
    </r>
  </si>
  <si>
    <t>Initial stock price at time 0</t>
  </si>
  <si>
    <r>
      <t>S</t>
    </r>
    <r>
      <rPr>
        <vertAlign val="subscript"/>
        <sz val="20"/>
        <color theme="1"/>
        <rFont val="Calibri (Body)"/>
      </rPr>
      <t>u</t>
    </r>
  </si>
  <si>
    <t>Stock price at time T if the stock moves up</t>
  </si>
  <si>
    <r>
      <t>S</t>
    </r>
    <r>
      <rPr>
        <vertAlign val="subscript"/>
        <sz val="20"/>
        <color theme="1"/>
        <rFont val="Calibri (Body)"/>
      </rPr>
      <t>d</t>
    </r>
  </si>
  <si>
    <t>Stock price at time T if the stock moves down</t>
  </si>
  <si>
    <t>C = f(S,B)</t>
  </si>
  <si>
    <t>Let's replicate a call option as a function of stock S and Bond B.</t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</si>
  <si>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 + Be</t>
    </r>
    <r>
      <rPr>
        <vertAlign val="superscript"/>
        <sz val="20"/>
        <color theme="1"/>
        <rFont val="Calibri (Body)"/>
      </rPr>
      <t>rt</t>
    </r>
  </si>
  <si>
    <r>
      <t xml:space="preserve">We need to find the number of shares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amount of risk free bonds B.</t>
    </r>
  </si>
  <si>
    <t>Let</t>
  </si>
  <si>
    <r>
      <t>S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Su</t>
    </r>
  </si>
  <si>
    <r>
      <t>S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Sd</t>
    </r>
  </si>
  <si>
    <t>So</t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</si>
  <si>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Su + Be</t>
    </r>
    <r>
      <rPr>
        <vertAlign val="superscript"/>
        <sz val="20"/>
        <color theme="1"/>
        <rFont val="Calibri (Body)"/>
      </rPr>
      <t>rt</t>
    </r>
  </si>
  <si>
    <r>
      <t>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Sd + Be</t>
    </r>
    <r>
      <rPr>
        <vertAlign val="superscript"/>
        <sz val="20"/>
        <color theme="1"/>
        <rFont val="Calibri (Body)"/>
      </rPr>
      <t>rt</t>
    </r>
  </si>
  <si>
    <r>
      <t xml:space="preserve">We can solve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B.</t>
    </r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</si>
  <si>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= 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</si>
  <si>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</si>
  <si>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t>(u-d)S</t>
  </si>
  <si>
    <t>B =</t>
  </si>
  <si>
    <r>
      <t>uC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- dC</t>
    </r>
    <r>
      <rPr>
        <vertAlign val="subscript"/>
        <sz val="20"/>
        <color theme="1"/>
        <rFont val="Calibri (Body)"/>
      </rPr>
      <t>u</t>
    </r>
  </si>
  <si>
    <r>
      <t>(u-d)e</t>
    </r>
    <r>
      <rPr>
        <vertAlign val="superscript"/>
        <sz val="20"/>
        <color theme="1"/>
        <rFont val="Calibri (Body)"/>
      </rPr>
      <t>rt</t>
    </r>
  </si>
  <si>
    <t>And, we can model our call option</t>
  </si>
  <si>
    <t>*S</t>
  </si>
  <si>
    <t>+</t>
  </si>
  <si>
    <t>Notice how the call option value is not a function of probability.</t>
  </si>
  <si>
    <r>
      <t>Let's organize the terms so that 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appears as an expected value that is a funciton of probability.</t>
    </r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</si>
  <si>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</t>
    </r>
    <r>
      <rPr>
        <sz val="20"/>
        <color theme="1"/>
        <rFont val="Symbol"/>
        <charset val="2"/>
      </rPr>
      <t/>
    </r>
  </si>
  <si>
    <r>
      <t>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{C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>*p + 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*(1-p)}</t>
    </r>
  </si>
  <si>
    <t>To get the equation in to the form, define p as follows:</t>
  </si>
  <si>
    <t xml:space="preserve">p = </t>
  </si>
  <si>
    <r>
      <t>e</t>
    </r>
    <r>
      <rPr>
        <vertAlign val="superscript"/>
        <sz val="20"/>
        <color theme="1"/>
        <rFont val="Calibri (Body)"/>
      </rPr>
      <t>r(t)</t>
    </r>
    <r>
      <rPr>
        <sz val="20"/>
        <color theme="1"/>
        <rFont val="Calibri (Body)"/>
      </rPr>
      <t xml:space="preserve"> - d</t>
    </r>
  </si>
  <si>
    <t>u-d</t>
  </si>
  <si>
    <t>This value of p is  called the risk neutral probability.</t>
  </si>
  <si>
    <t>This is the probability under which all assets have the same expected rate of return,</t>
  </si>
  <si>
    <t>the risk free rate.</t>
  </si>
  <si>
    <t xml:space="preserve">   </t>
  </si>
  <si>
    <t>The lattice</t>
  </si>
  <si>
    <t>After creating a lattice for the movement of the stock, you can model an option.</t>
  </si>
  <si>
    <t>The missing piece is 'where do u and d come from?'.</t>
  </si>
  <si>
    <t>They must be modeled as a function of volatility and then calibrated.</t>
  </si>
  <si>
    <t>Most simply:</t>
  </si>
  <si>
    <r>
      <t>u = e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</si>
  <si>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r>
      <t>d = e</t>
    </r>
    <r>
      <rPr>
        <vertAlign val="superscript"/>
        <sz val="22"/>
        <color theme="1"/>
        <rFont val="Calibri (Body)"/>
      </rPr>
      <t>-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</si>
  <si>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t>After we create a lattice of Stock values by moving forward in time, we can price the options moving backward.</t>
  </si>
  <si>
    <t>Binomial Option Pricing Model</t>
  </si>
  <si>
    <r>
      <t>S</t>
    </r>
    <r>
      <rPr>
        <vertAlign val="subscript"/>
        <sz val="20"/>
        <color theme="1"/>
        <rFont val="Calibri"/>
        <family val="2"/>
        <scheme val="minor"/>
      </rPr>
      <t>0</t>
    </r>
  </si>
  <si>
    <t>u</t>
  </si>
  <si>
    <t>T</t>
  </si>
  <si>
    <t>https://drive.google.com/open?id=0B46op8AajwqfR1hRcng0Z3R6aTA</t>
  </si>
  <si>
    <t>Start with BOPM, take n to infinity, and you get …</t>
  </si>
  <si>
    <t>Black Scholes Excel Calculations</t>
  </si>
  <si>
    <t>http://www.macroption.com/black-scholes-excel/</t>
  </si>
  <si>
    <t>s</t>
  </si>
  <si>
    <r>
      <t>S</t>
    </r>
    <r>
      <rPr>
        <vertAlign val="subscript"/>
        <sz val="12"/>
        <color theme="1"/>
        <rFont val="Calibri"/>
        <family val="2"/>
        <scheme val="minor"/>
      </rPr>
      <t>0</t>
    </r>
  </si>
  <si>
    <t>C</t>
  </si>
  <si>
    <t>O_Intro</t>
  </si>
  <si>
    <t>O_Uses</t>
  </si>
  <si>
    <t>O_Greeks_</t>
  </si>
  <si>
    <t>O_RiskNeutrality1</t>
  </si>
  <si>
    <t>O_RiskNeutrality2</t>
  </si>
  <si>
    <t>O_BOPM1</t>
  </si>
  <si>
    <t>O_BOPM2</t>
  </si>
  <si>
    <t>O_BOPM3</t>
  </si>
  <si>
    <t>O_BOPM4</t>
  </si>
  <si>
    <t>O_BlackScholes</t>
  </si>
  <si>
    <t>Assumption Testing, AIC</t>
  </si>
  <si>
    <t>Logistic Regression</t>
  </si>
  <si>
    <t>Forwards_Example</t>
  </si>
  <si>
    <t>Forwards_Intro</t>
  </si>
  <si>
    <t>shocker</t>
  </si>
  <si>
    <t>shocks</t>
  </si>
  <si>
    <t>pvcf</t>
  </si>
  <si>
    <t>cf</t>
  </si>
  <si>
    <t>t</t>
  </si>
  <si>
    <t>dv01_f</t>
  </si>
  <si>
    <t>db/df</t>
  </si>
  <si>
    <t>B*</t>
  </si>
  <si>
    <t>m</t>
  </si>
  <si>
    <t>fv</t>
  </si>
  <si>
    <t>couponrate</t>
  </si>
  <si>
    <t>f*</t>
  </si>
  <si>
    <t>face</t>
  </si>
  <si>
    <t>Bond</t>
  </si>
  <si>
    <t>Swaps_wNotionalExchange</t>
  </si>
  <si>
    <t>Swaps_Intro</t>
  </si>
  <si>
    <t>Swap5</t>
  </si>
  <si>
    <t>Swap4</t>
  </si>
  <si>
    <t>Swap3</t>
  </si>
  <si>
    <t>Swap2</t>
  </si>
  <si>
    <t>Swap1</t>
  </si>
  <si>
    <t>Notional</t>
  </si>
  <si>
    <t>Tenors</t>
  </si>
  <si>
    <t>Cashflows</t>
  </si>
  <si>
    <t>Swaps</t>
  </si>
  <si>
    <t>Okay.  And, I now see how you guys make your money.</t>
  </si>
  <si>
    <t>I say,</t>
  </si>
  <si>
    <t>We will also include some fees.</t>
  </si>
  <si>
    <t>You can further reduce the margin by entering into a CSA</t>
  </si>
  <si>
    <t>It will cover the exposure at year 4 and the basis risk leading up to year 4.</t>
  </si>
  <si>
    <t>But we can propose a margin amount to hold with us.</t>
  </si>
  <si>
    <t>In addition to that basis risk, that does not cover the exposure from year 4 to year 5.</t>
  </si>
  <si>
    <t>So there's some 'basis risk'.</t>
  </si>
  <si>
    <t>That's not exactly the same because 4 year swaps are aligned to a different maturity.</t>
  </si>
  <si>
    <t>The bank says,</t>
  </si>
  <si>
    <t>That's pretty much me giving you back the fixed payments for the first 4 years.</t>
  </si>
  <si>
    <t>Can we do the deal if enter into a 4 year swap to pay fixed.</t>
  </si>
  <si>
    <t>Look, I really just want to synthesize a 1-forward rate 4 years out.</t>
  </si>
  <si>
    <t>Giving you 1M is like buying a bond and that's what I want to avoid.</t>
  </si>
  <si>
    <t>So, I reply</t>
  </si>
  <si>
    <t>There is an interplay between market risk and counterparty risk.</t>
  </si>
  <si>
    <t>A funded swap position is like a bond. You could call it a synthetic bond.</t>
  </si>
  <si>
    <t>Notice the following.</t>
  </si>
  <si>
    <t>The bank would call this a funded position.</t>
  </si>
  <si>
    <t>So give us 1M and we'll do the deal.</t>
  </si>
  <si>
    <t>But we don't trust you.</t>
  </si>
  <si>
    <t>But we don't have that 1M, we would be trusting you to pay the floating leg.</t>
  </si>
  <si>
    <t>Giving you fixed rate while you pay use floating, is just like us giving you the interest on 1M; while, at the same time, we have 1M.</t>
  </si>
  <si>
    <t>The bank says to me …</t>
  </si>
  <si>
    <t>The bank does not know about my intention to sell the 4 year fixed</t>
  </si>
  <si>
    <t>I go to Bank 555 and tell them I want to buy the 5 year fixed.</t>
  </si>
  <si>
    <t>Bank 444 offers the lowest 4 year swap.</t>
  </si>
  <si>
    <t>Bank 555 offers the highest 5 year swap.</t>
  </si>
  <si>
    <t>Eventually, I identify the banks with the best rates.</t>
  </si>
  <si>
    <t>I shop at many different banks for the best rates.</t>
  </si>
  <si>
    <t>Instead,  I will buy a 5 year swap and sell a 4 year swap.</t>
  </si>
  <si>
    <t>But, I don’t want to do all that.</t>
  </si>
  <si>
    <t>Selling a 4 year bond</t>
  </si>
  <si>
    <t>And pay for it by</t>
  </si>
  <si>
    <t>Buy a 5 year bond</t>
  </si>
  <si>
    <t>To accomplish that I can …</t>
  </si>
  <si>
    <t>So I want lock in a 1year forward rate at 4 years out.</t>
  </si>
  <si>
    <t>I want to have an exact amount of money available to buy the house.</t>
  </si>
  <si>
    <t>I am going to buy a house in 5 years from now.</t>
  </si>
  <si>
    <t>I am going to inherit 1M in 4 years from now.</t>
  </si>
  <si>
    <t>Case Study:</t>
  </si>
  <si>
    <t>Pay back the 5 year bond</t>
  </si>
  <si>
    <t>Get principle back at year 4 and invest for 1 year</t>
  </si>
  <si>
    <t>Sell a 4 year bond</t>
  </si>
  <si>
    <t>Resembles:</t>
  </si>
  <si>
    <t>Enter 4 year swap to receive floating</t>
  </si>
  <si>
    <t>Enter 5 year swap to receive fixed</t>
  </si>
  <si>
    <t>Transaction:</t>
  </si>
  <si>
    <t>Receive fixed for 5 years</t>
  </si>
  <si>
    <t>Pay fixed for 4 years</t>
  </si>
  <si>
    <t>Strategy:</t>
  </si>
  <si>
    <t>Create fwd_4</t>
  </si>
  <si>
    <t>Swap2Forward_Example</t>
  </si>
  <si>
    <t>Data must be standardized for this to work best.</t>
  </si>
  <si>
    <t>No assignment</t>
  </si>
  <si>
    <t>Factor Models</t>
  </si>
  <si>
    <t>CAPM</t>
  </si>
  <si>
    <t>FAMA French</t>
  </si>
  <si>
    <t xml:space="preserve">Cross Sectional </t>
  </si>
  <si>
    <t>Brinson</t>
  </si>
  <si>
    <t>Q_Regression5</t>
  </si>
  <si>
    <t>Q_TimeSeries5</t>
  </si>
  <si>
    <t>Q_Classification5</t>
  </si>
  <si>
    <t>Q_Diagnostics5</t>
  </si>
  <si>
    <t>Q_Options5</t>
  </si>
  <si>
    <t>Q_SpecialTopics5</t>
  </si>
  <si>
    <t>PreWork4NextClass5</t>
  </si>
  <si>
    <t>Q_Regression6</t>
  </si>
  <si>
    <t>Q_TimeSeries6</t>
  </si>
  <si>
    <t>Q_Classification6</t>
  </si>
  <si>
    <t>Q_Diagnostics6</t>
  </si>
  <si>
    <t>Q_Options6</t>
  </si>
  <si>
    <t>Q_SpecialTopics6</t>
  </si>
  <si>
    <t>PreWork4NextClass6</t>
  </si>
  <si>
    <t>Q_Regression7</t>
  </si>
  <si>
    <t>Q_Regression8</t>
  </si>
  <si>
    <t>Q_Regression9</t>
  </si>
  <si>
    <t>Q_Regression10</t>
  </si>
  <si>
    <t>Q_Regression11</t>
  </si>
  <si>
    <t>Q_Regression12</t>
  </si>
  <si>
    <t>Q_Regression13</t>
  </si>
  <si>
    <t>Q_TimeSeries7</t>
  </si>
  <si>
    <t>Q_TimeSeries8</t>
  </si>
  <si>
    <t>Q_TimeSeries9</t>
  </si>
  <si>
    <t>Q_TimeSeries10</t>
  </si>
  <si>
    <t>Q_TimeSeries11</t>
  </si>
  <si>
    <t>Q_TimeSeries12</t>
  </si>
  <si>
    <t>Q_TimeSeries13</t>
  </si>
  <si>
    <t>Q_Classification7</t>
  </si>
  <si>
    <t>Q_Classification8</t>
  </si>
  <si>
    <t>Q_Classification9</t>
  </si>
  <si>
    <t>Q_Classification10</t>
  </si>
  <si>
    <t>Q_Classification11</t>
  </si>
  <si>
    <t>Q_Classification12</t>
  </si>
  <si>
    <t>Q_Classification13</t>
  </si>
  <si>
    <t>Q_Diagnostics7</t>
  </si>
  <si>
    <t>Q_Diagnostics8</t>
  </si>
  <si>
    <t>Q_Diagnostics9</t>
  </si>
  <si>
    <t>Q_Diagnostics10</t>
  </si>
  <si>
    <t>Q_Diagnostics11</t>
  </si>
  <si>
    <t>Q_Diagnostics12</t>
  </si>
  <si>
    <t>Q_Diagnostics13</t>
  </si>
  <si>
    <t>Q_Options7</t>
  </si>
  <si>
    <t>Q_Options8</t>
  </si>
  <si>
    <t>Q_Options9</t>
  </si>
  <si>
    <t>Q_Options10</t>
  </si>
  <si>
    <t>Q_Options11</t>
  </si>
  <si>
    <t>Q_Options12</t>
  </si>
  <si>
    <t>Q_Options13</t>
  </si>
  <si>
    <t>Q_SpecialTopics7</t>
  </si>
  <si>
    <t>Q_SpecialTopics8</t>
  </si>
  <si>
    <t>Q_SpecialTopics9</t>
  </si>
  <si>
    <t>Q_SpecialTopics10</t>
  </si>
  <si>
    <t>Q_SpecialTopics11</t>
  </si>
  <si>
    <t>Q_SpecialTopics12</t>
  </si>
  <si>
    <t>Q_SpecialTopics13</t>
  </si>
  <si>
    <t>PreWork4NextClass7</t>
  </si>
  <si>
    <t>PreWork4NextClass8</t>
  </si>
  <si>
    <t>PreWork4NextClass9</t>
  </si>
  <si>
    <t>PreWork4NextClass10</t>
  </si>
  <si>
    <t>PreWork4NextClass11</t>
  </si>
  <si>
    <t>PreWork4NextClass12</t>
  </si>
  <si>
    <t>PreWork4NextClass13</t>
  </si>
  <si>
    <t>Q_Regression4</t>
  </si>
  <si>
    <t>Q_Classification4</t>
  </si>
  <si>
    <t>Q_Diagnostics4</t>
  </si>
  <si>
    <t>Q_Options4</t>
  </si>
  <si>
    <t>Q_SpecialTopics4</t>
  </si>
  <si>
    <t>Q_TimeSeries4</t>
  </si>
  <si>
    <t>PreWork4NextClass4</t>
  </si>
  <si>
    <t>HW4</t>
  </si>
  <si>
    <t>HW5</t>
  </si>
  <si>
    <t>HW6</t>
  </si>
  <si>
    <t>HW7</t>
  </si>
  <si>
    <t>HW8</t>
  </si>
  <si>
    <t>HW9</t>
  </si>
  <si>
    <t>HW10</t>
  </si>
  <si>
    <t>HW11</t>
  </si>
  <si>
    <t>HW12</t>
  </si>
  <si>
    <t>HW13</t>
  </si>
  <si>
    <t>R1_MLE</t>
  </si>
  <si>
    <t>R2_AIC</t>
  </si>
  <si>
    <t>R2_Test</t>
  </si>
  <si>
    <t>R3_OOS</t>
  </si>
  <si>
    <t>R4_Regularization</t>
  </si>
  <si>
    <t>R5_LogReg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</si>
  <si>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</si>
  <si>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</si>
  <si>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</si>
  <si>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</si>
  <si>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</si>
  <si>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</si>
  <si>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</si>
  <si>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</si>
  <si>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</si>
  <si>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</si>
  <si>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</si>
  <si>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</si>
  <si>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</si>
  <si>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</si>
  <si>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</si>
  <si>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</si>
  <si>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</si>
  <si>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</si>
  <si>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b1</t>
  </si>
  <si>
    <t>b2</t>
  </si>
  <si>
    <t>b3</t>
  </si>
  <si>
    <t>b4</t>
  </si>
  <si>
    <t>x1</t>
  </si>
  <si>
    <t>x2</t>
  </si>
  <si>
    <t>x3</t>
  </si>
  <si>
    <t>x4</t>
  </si>
  <si>
    <t>y_label</t>
  </si>
  <si>
    <t>y</t>
  </si>
  <si>
    <t>Xb</t>
  </si>
  <si>
    <t>p = Sigmoid(Xb)</t>
  </si>
  <si>
    <t>p(Y = y)</t>
  </si>
  <si>
    <t>Concept</t>
  </si>
  <si>
    <t>Iris_Data</t>
  </si>
  <si>
    <t>Iris_Fit</t>
  </si>
  <si>
    <t>Iris_Forecast_OOS</t>
  </si>
  <si>
    <t>R_Code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</si>
  <si>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</si>
  <si>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</si>
  <si>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</si>
  <si>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</si>
  <si>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</si>
  <si>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</si>
  <si>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</si>
  <si>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</si>
  <si>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</si>
  <si>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</si>
  <si>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</si>
  <si>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</si>
  <si>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</si>
  <si>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</si>
  <si>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</si>
  <si>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</si>
  <si>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</si>
  <si>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</si>
  <si>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</si>
  <si>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</si>
  <si>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C1_KNN</t>
  </si>
  <si>
    <t>C2_Kmeans</t>
  </si>
  <si>
    <t>Excel_Demo</t>
  </si>
  <si>
    <t>D3_ROCC</t>
  </si>
  <si>
    <t>D1_Sensitivity</t>
  </si>
  <si>
    <t>D2_Specificity</t>
  </si>
  <si>
    <t>S1_CCR</t>
  </si>
  <si>
    <t>S2_QQPlot</t>
  </si>
  <si>
    <t>S3_Backtest</t>
  </si>
  <si>
    <t>O4_BOPM</t>
  </si>
  <si>
    <t>O1_BlackScholes</t>
  </si>
  <si>
    <t>O3_Greeks</t>
  </si>
  <si>
    <t>O2_DeltaHedging</t>
  </si>
  <si>
    <t>Dashboard</t>
  </si>
  <si>
    <t>Beta Estimation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</si>
</sst>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"/>
    <numFmt numFmtId="165" formatCode="0.0"/>
    <numFmt numFmtId="166" formatCode="0.0000"/>
    <numFmt numFmtId="167" formatCode="0.0%"/>
  </numFmts>
  <fonts count="4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9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bscript"/>
      <sz val="20"/>
      <color theme="1"/>
      <name val="Symbol"/>
      <charset val="2"/>
    </font>
    <font>
      <sz val="11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22"/>
      <color theme="0" tint="-0.14999847407452621"/>
      <name val="Calibri"/>
      <family val="2"/>
      <scheme val="minor"/>
    </font>
    <font>
      <sz val="22"/>
      <name val="Calibri"/>
      <family val="2"/>
      <scheme val="minor"/>
    </font>
    <font>
      <sz val="20"/>
      <color theme="1"/>
      <name val="Calibri (Body)"/>
    </font>
    <font>
      <vertAlign val="superscript"/>
      <sz val="22"/>
      <color theme="1"/>
      <name val="Symbol"/>
      <charset val="2"/>
    </font>
    <font>
      <vertAlign val="superscript"/>
      <sz val="22"/>
      <color theme="1"/>
      <name val="Calibri"/>
      <family val="2"/>
      <scheme val="minor"/>
    </font>
    <font>
      <vertAlign val="superscript"/>
      <sz val="22"/>
      <color theme="1"/>
      <name val="Calibri (Body)"/>
    </font>
    <font>
      <vertAlign val="subscript"/>
      <sz val="20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rgb="FF92D050"/>
      </patternFill>
    </fill>
    <fill>
      <patternFill patternType="solid">
        <fgColor rgb="FFFEF2CB"/>
        <bgColor rgb="FFFEF2CB"/>
      </patternFill>
    </fill>
    <fill>
      <patternFill patternType="solid">
        <fgColor rgb="FFFFC000"/>
        <bgColor rgb="FFFFC000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9" fontId="15" fillId="0" borderId="0" applyFont="0" applyFill="0" applyBorder="0" applyAlignment="0" applyProtection="0"/>
    <xf numFmtId="0" fontId="15" fillId="0" borderId="0"/>
    <xf numFmtId="0" fontId="19" fillId="0" borderId="0" applyNumberFormat="0" applyFill="0" applyBorder="0" applyAlignment="0" applyProtection="0"/>
    <xf numFmtId="0" fontId="8" fillId="0" borderId="0"/>
    <xf numFmtId="44" fontId="1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  <xf numFmtId="0" fontId="8" fillId="0" borderId="0"/>
  </cellStyleXfs>
  <cellXfs count="158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1" fillId="2" borderId="0" xfId="0" applyFont="1" applyFill="1" applyAlignment="1">
      <alignment horizontal="center"/>
    </xf>
    <xf numFmtId="0" fontId="1" fillId="5" borderId="0" xfId="0" applyFont="1" applyFill="1"/>
    <xf numFmtId="0" fontId="1" fillId="2" borderId="0" xfId="0" quotePrefix="1" applyFont="1" applyFill="1"/>
    <xf numFmtId="0" fontId="1" fillId="5" borderId="0" xfId="0" applyFont="1" applyFill="1" applyAlignment="1">
      <alignment horizontal="center"/>
    </xf>
    <xf numFmtId="0" fontId="1" fillId="5" borderId="1" xfId="0" applyFont="1" applyFill="1" applyBorder="1"/>
    <xf numFmtId="0" fontId="11" fillId="6" borderId="0" xfId="0" applyFont="1" applyFill="1"/>
    <xf numFmtId="0" fontId="1" fillId="2" borderId="2" xfId="0" applyFont="1" applyFill="1" applyBorder="1"/>
    <xf numFmtId="0" fontId="12" fillId="2" borderId="0" xfId="0" applyFont="1" applyFill="1" applyAlignment="1">
      <alignment horizontal="right"/>
    </xf>
    <xf numFmtId="0" fontId="1" fillId="2" borderId="0" xfId="0" applyFont="1" applyFill="1" applyAlignment="1">
      <alignment horizontal="right" shrinkToFit="1"/>
    </xf>
    <xf numFmtId="0" fontId="3" fillId="7" borderId="0" xfId="1" applyFill="1"/>
    <xf numFmtId="0" fontId="1" fillId="7" borderId="0" xfId="0" applyFont="1" applyFill="1"/>
    <xf numFmtId="0" fontId="13" fillId="7" borderId="0" xfId="0" applyFont="1" applyFill="1"/>
    <xf numFmtId="0" fontId="1" fillId="8" borderId="0" xfId="2" applyFont="1" applyFill="1"/>
    <xf numFmtId="0" fontId="1" fillId="8" borderId="0" xfId="3" applyNumberFormat="1" applyFont="1" applyFill="1"/>
    <xf numFmtId="0" fontId="7" fillId="9" borderId="0" xfId="4" applyFont="1" applyFill="1"/>
    <xf numFmtId="0" fontId="1" fillId="8" borderId="0" xfId="2" applyFont="1" applyFill="1" applyAlignment="1">
      <alignment horizontal="right"/>
    </xf>
    <xf numFmtId="0" fontId="16" fillId="8" borderId="0" xfId="1" applyFont="1" applyFill="1"/>
    <xf numFmtId="0" fontId="17" fillId="2" borderId="0" xfId="0" applyFont="1" applyFill="1"/>
    <xf numFmtId="0" fontId="16" fillId="2" borderId="0" xfId="1" applyFont="1" applyFill="1"/>
    <xf numFmtId="0" fontId="17" fillId="2" borderId="0" xfId="0" quotePrefix="1" applyFont="1" applyFill="1"/>
    <xf numFmtId="0" fontId="20" fillId="2" borderId="0" xfId="5" applyFont="1" applyFill="1"/>
    <xf numFmtId="0" fontId="21" fillId="2" borderId="0" xfId="5" applyFont="1" applyFill="1"/>
    <xf numFmtId="0" fontId="1" fillId="2" borderId="0" xfId="4" applyFont="1" applyFill="1"/>
    <xf numFmtId="0" fontId="12" fillId="2" borderId="0" xfId="4" applyFont="1" applyFill="1"/>
    <xf numFmtId="0" fontId="1" fillId="2" borderId="2" xfId="4" applyFont="1" applyFill="1" applyBorder="1"/>
    <xf numFmtId="0" fontId="19" fillId="2" borderId="0" xfId="5" applyFill="1"/>
    <xf numFmtId="0" fontId="22" fillId="10" borderId="0" xfId="0" applyFont="1" applyFill="1"/>
    <xf numFmtId="0" fontId="23" fillId="8" borderId="0" xfId="0" applyFont="1" applyFill="1"/>
    <xf numFmtId="0" fontId="24" fillId="8" borderId="0" xfId="0" applyFont="1" applyFill="1"/>
    <xf numFmtId="0" fontId="25" fillId="8" borderId="0" xfId="1" applyFont="1" applyFill="1"/>
    <xf numFmtId="0" fontId="26" fillId="8" borderId="0" xfId="1" applyFont="1" applyFill="1"/>
    <xf numFmtId="0" fontId="1" fillId="2" borderId="0" xfId="6" applyFont="1" applyFill="1"/>
    <xf numFmtId="0" fontId="27" fillId="2" borderId="0" xfId="6" applyFont="1" applyFill="1"/>
    <xf numFmtId="0" fontId="1" fillId="3" borderId="0" xfId="6" applyFont="1" applyFill="1" applyAlignment="1">
      <alignment horizontal="center"/>
    </xf>
    <xf numFmtId="0" fontId="1" fillId="4" borderId="0" xfId="6" applyFont="1" applyFill="1"/>
    <xf numFmtId="0" fontId="1" fillId="2" borderId="0" xfId="6" applyFont="1" applyFill="1" applyAlignment="1">
      <alignment horizontal="right"/>
    </xf>
    <xf numFmtId="0" fontId="28" fillId="2" borderId="0" xfId="6" applyFont="1" applyFill="1"/>
    <xf numFmtId="0" fontId="1" fillId="4" borderId="0" xfId="6" applyFont="1" applyFill="1" applyAlignment="1">
      <alignment horizontal="center"/>
    </xf>
    <xf numFmtId="0" fontId="29" fillId="8" borderId="0" xfId="4" applyFont="1" applyFill="1"/>
    <xf numFmtId="0" fontId="30" fillId="8" borderId="0" xfId="4" applyFont="1" applyFill="1"/>
    <xf numFmtId="0" fontId="1" fillId="8" borderId="0" xfId="4" applyFont="1" applyFill="1" applyAlignment="1">
      <alignment vertical="top"/>
    </xf>
    <xf numFmtId="0" fontId="15" fillId="7" borderId="0" xfId="4" applyFill="1"/>
    <xf numFmtId="2" fontId="15" fillId="7" borderId="0" xfId="4" applyNumberFormat="1" applyFill="1"/>
    <xf numFmtId="166" fontId="15" fillId="7" borderId="0" xfId="4" applyNumberFormat="1" applyFill="1"/>
    <xf numFmtId="10" fontId="0" fillId="7" borderId="0" xfId="3" applyNumberFormat="1" applyFont="1" applyFill="1"/>
    <xf numFmtId="0" fontId="15" fillId="7" borderId="0" xfId="4" applyFill="1" applyAlignment="1">
      <alignment horizontal="right"/>
    </xf>
    <xf numFmtId="0" fontId="15" fillId="7" borderId="3" xfId="4" applyFill="1" applyBorder="1"/>
    <xf numFmtId="0" fontId="15" fillId="7" borderId="2" xfId="4" applyFill="1" applyBorder="1"/>
    <xf numFmtId="0" fontId="15" fillId="7" borderId="4" xfId="4" applyFill="1" applyBorder="1"/>
    <xf numFmtId="0" fontId="15" fillId="7" borderId="5" xfId="4" applyFill="1" applyBorder="1"/>
    <xf numFmtId="0" fontId="15" fillId="7" borderId="6" xfId="4" applyFill="1" applyBorder="1"/>
    <xf numFmtId="0" fontId="15" fillId="7" borderId="7" xfId="4" applyFill="1" applyBorder="1"/>
    <xf numFmtId="0" fontId="15" fillId="7" borderId="8" xfId="4" applyFill="1" applyBorder="1"/>
    <xf numFmtId="0" fontId="15" fillId="7" borderId="9" xfId="4" applyFill="1" applyBorder="1"/>
    <xf numFmtId="44" fontId="15" fillId="7" borderId="0" xfId="4" applyNumberFormat="1" applyFill="1"/>
    <xf numFmtId="44" fontId="0" fillId="7" borderId="0" xfId="7" applyFont="1" applyFill="1"/>
    <xf numFmtId="9" fontId="15" fillId="7" borderId="0" xfId="4" applyNumberFormat="1" applyFill="1"/>
    <xf numFmtId="0" fontId="17" fillId="7" borderId="0" xfId="4" applyFont="1" applyFill="1"/>
    <xf numFmtId="0" fontId="16" fillId="7" borderId="0" xfId="5" applyFont="1" applyFill="1"/>
    <xf numFmtId="0" fontId="1" fillId="11" borderId="0" xfId="0" applyFont="1" applyFill="1"/>
    <xf numFmtId="14" fontId="1" fillId="11" borderId="0" xfId="0" applyNumberFormat="1" applyFont="1" applyFill="1"/>
    <xf numFmtId="0" fontId="1" fillId="12" borderId="0" xfId="0" applyFont="1" applyFill="1"/>
    <xf numFmtId="0" fontId="1" fillId="13" borderId="0" xfId="0" applyFont="1" applyFill="1"/>
    <xf numFmtId="9" fontId="1" fillId="11" borderId="0" xfId="0" applyNumberFormat="1" applyFont="1" applyFill="1"/>
    <xf numFmtId="0" fontId="1" fillId="14" borderId="0" xfId="0" applyFont="1" applyFill="1"/>
    <xf numFmtId="0" fontId="31" fillId="11" borderId="0" xfId="0" applyFont="1" applyFill="1"/>
    <xf numFmtId="0" fontId="32" fillId="2" borderId="0" xfId="0" applyFont="1" applyFill="1"/>
    <xf numFmtId="9" fontId="32" fillId="2" borderId="0" xfId="0" applyNumberFormat="1" applyFont="1" applyFill="1"/>
    <xf numFmtId="9" fontId="32" fillId="2" borderId="0" xfId="8" applyFont="1" applyFill="1"/>
    <xf numFmtId="0" fontId="32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8" applyFont="1" applyFill="1"/>
    <xf numFmtId="9" fontId="0" fillId="3" borderId="0" xfId="8" applyFont="1" applyFill="1"/>
    <xf numFmtId="9" fontId="0" fillId="4" borderId="0" xfId="0" applyNumberFormat="1" applyFill="1"/>
    <xf numFmtId="0" fontId="1" fillId="2" borderId="0" xfId="0" applyFont="1" applyFill="1" applyAlignment="1">
      <alignment horizontal="left" indent="1"/>
    </xf>
    <xf numFmtId="0" fontId="28" fillId="2" borderId="0" xfId="0" applyFont="1" applyFill="1" applyAlignment="1">
      <alignment horizontal="center"/>
    </xf>
    <xf numFmtId="0" fontId="1" fillId="2" borderId="0" xfId="9" applyFont="1" applyFill="1"/>
    <xf numFmtId="0" fontId="33" fillId="2" borderId="0" xfId="2" applyFont="1" applyFill="1"/>
    <xf numFmtId="0" fontId="20" fillId="2" borderId="0" xfId="10" applyFont="1" applyFill="1"/>
    <xf numFmtId="0" fontId="33" fillId="2" borderId="0" xfId="2" applyFont="1" applyFill="1" applyAlignment="1">
      <alignment horizontal="right"/>
    </xf>
    <xf numFmtId="0" fontId="34" fillId="2" borderId="0" xfId="4" applyFont="1" applyFill="1"/>
    <xf numFmtId="0" fontId="35" fillId="2" borderId="0" xfId="5" applyFont="1" applyFill="1"/>
    <xf numFmtId="0" fontId="34" fillId="0" borderId="0" xfId="4" applyFont="1"/>
    <xf numFmtId="0" fontId="34" fillId="2" borderId="0" xfId="4" applyFont="1" applyFill="1" applyAlignment="1">
      <alignment horizontal="right"/>
    </xf>
    <xf numFmtId="0" fontId="36" fillId="2" borderId="0" xfId="4" applyFont="1" applyFill="1"/>
    <xf numFmtId="0" fontId="34" fillId="2" borderId="0" xfId="4" applyFont="1" applyFill="1" applyAlignment="1">
      <alignment horizontal="center"/>
    </xf>
    <xf numFmtId="0" fontId="37" fillId="2" borderId="0" xfId="4" applyFont="1" applyFill="1" applyAlignment="1">
      <alignment horizontal="center"/>
    </xf>
    <xf numFmtId="0" fontId="37" fillId="2" borderId="0" xfId="4" applyFont="1" applyFill="1"/>
    <xf numFmtId="0" fontId="21" fillId="2" borderId="0" xfId="5" applyFont="1" applyFill="1" applyAlignment="1">
      <alignment horizontal="left"/>
    </xf>
    <xf numFmtId="0" fontId="1" fillId="2" borderId="0" xfId="2" applyFont="1" applyFill="1" applyAlignment="1">
      <alignment horizontal="left"/>
    </xf>
    <xf numFmtId="0" fontId="33" fillId="2" borderId="0" xfId="4" applyFont="1" applyFill="1"/>
    <xf numFmtId="0" fontId="1" fillId="2" borderId="10" xfId="2" applyFont="1" applyFill="1" applyBorder="1" applyAlignment="1">
      <alignment horizontal="left"/>
    </xf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10" xfId="2" applyFont="1" applyFill="1" applyBorder="1" applyAlignment="1">
      <alignment horizontal="center"/>
    </xf>
    <xf numFmtId="0" fontId="1" fillId="2" borderId="0" xfId="2" applyFont="1" applyFill="1" applyAlignment="1">
      <alignment horizontal="right"/>
    </xf>
    <xf numFmtId="0" fontId="20" fillId="2" borderId="0" xfId="2" applyFont="1" applyFill="1"/>
    <xf numFmtId="0" fontId="21" fillId="2" borderId="0" xfId="2" applyFont="1" applyFill="1"/>
    <xf numFmtId="0" fontId="34" fillId="2" borderId="0" xfId="2" applyFont="1" applyFill="1"/>
    <xf numFmtId="0" fontId="20" fillId="8" borderId="0" xfId="4" applyFont="1" applyFill="1"/>
    <xf numFmtId="0" fontId="21" fillId="8" borderId="0" xfId="4" applyFont="1" applyFill="1"/>
    <xf numFmtId="0" fontId="1" fillId="8" borderId="0" xfId="4" applyFont="1" applyFill="1"/>
    <xf numFmtId="10" fontId="7" fillId="9" borderId="0" xfId="4" applyNumberFormat="1" applyFont="1" applyFill="1"/>
    <xf numFmtId="2" fontId="1" fillId="8" borderId="0" xfId="4" applyNumberFormat="1" applyFont="1" applyFill="1"/>
    <xf numFmtId="0" fontId="16" fillId="2" borderId="0" xfId="5" applyFont="1" applyFill="1" applyAlignment="1">
      <alignment vertical="center"/>
    </xf>
    <xf numFmtId="0" fontId="8" fillId="8" borderId="0" xfId="4" applyFont="1" applyFill="1"/>
    <xf numFmtId="0" fontId="5" fillId="8" borderId="0" xfId="4" applyFont="1" applyFill="1"/>
    <xf numFmtId="9" fontId="8" fillId="8" borderId="0" xfId="4" applyNumberFormat="1" applyFont="1" applyFill="1"/>
    <xf numFmtId="10" fontId="8" fillId="8" borderId="0" xfId="4" applyNumberFormat="1" applyFont="1" applyFill="1"/>
    <xf numFmtId="2" fontId="8" fillId="8" borderId="0" xfId="4" applyNumberFormat="1" applyFont="1" applyFill="1"/>
    <xf numFmtId="0" fontId="8" fillId="2" borderId="0" xfId="4" applyFont="1" applyFill="1"/>
    <xf numFmtId="10" fontId="1" fillId="4" borderId="0" xfId="8" applyNumberFormat="1" applyFont="1" applyFill="1"/>
    <xf numFmtId="9" fontId="1" fillId="4" borderId="0" xfId="8" applyFont="1" applyFill="1"/>
    <xf numFmtId="1" fontId="1" fillId="4" borderId="0" xfId="0" applyNumberFormat="1" applyFont="1" applyFill="1"/>
    <xf numFmtId="0" fontId="1" fillId="4" borderId="0" xfId="0" applyFont="1" applyFill="1" applyAlignment="1">
      <alignment horizontal="right"/>
    </xf>
    <xf numFmtId="167" fontId="1" fillId="4" borderId="0" xfId="0" applyNumberFormat="1" applyFont="1" applyFill="1"/>
    <xf numFmtId="9" fontId="1" fillId="4" borderId="0" xfId="0" applyNumberFormat="1" applyFont="1" applyFill="1"/>
    <xf numFmtId="167" fontId="1" fillId="4" borderId="0" xfId="8" applyNumberFormat="1" applyFont="1" applyFill="1"/>
    <xf numFmtId="166" fontId="1" fillId="4" borderId="0" xfId="0" applyNumberFormat="1" applyFont="1" applyFill="1"/>
    <xf numFmtId="10" fontId="1" fillId="4" borderId="0" xfId="0" applyNumberFormat="1" applyFont="1" applyFill="1"/>
    <xf numFmtId="10" fontId="44" fillId="15" borderId="0" xfId="8" applyNumberFormat="1" applyFont="1" applyFill="1"/>
    <xf numFmtId="10" fontId="1" fillId="15" borderId="0" xfId="0" applyNumberFormat="1" applyFont="1" applyFill="1"/>
    <xf numFmtId="0" fontId="16" fillId="2" borderId="0" xfId="5" applyFont="1" applyFill="1"/>
    <xf numFmtId="0" fontId="8" fillId="0" borderId="0" xfId="11"/>
    <xf numFmtId="0" fontId="1" fillId="2" borderId="0" xfId="11" applyFont="1" applyFill="1" applyAlignment="1">
      <alignment horizontal="right"/>
    </xf>
    <xf numFmtId="0" fontId="1" fillId="2" borderId="0" xfId="11" applyFont="1" applyFill="1"/>
    <xf numFmtId="0" fontId="1" fillId="5" borderId="0" xfId="11" applyFont="1" applyFill="1"/>
    <xf numFmtId="0" fontId="12" fillId="2" borderId="0" xfId="0" applyFont="1" applyFill="1" applyAlignment="1">
      <alignment horizontal="left"/>
    </xf>
    <xf numFmtId="0" fontId="45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</cellXfs>
  <cellStyles count="12">
    <cellStyle name="Currency 2" xfId="7" xr:uid="{857ABF84-F5C4-6F4B-84FE-1BA6E48805E0}"/>
    <cellStyle name="Hyperlink" xfId="1" builtinId="8"/>
    <cellStyle name="Hyperlink 2" xfId="5" xr:uid="{CEB08EA2-1DEB-6246-BECE-35652EC9B496}"/>
    <cellStyle name="Hyperlink 2 2" xfId="10" xr:uid="{4F7DE97B-8F7D-E84C-8AA1-5CAADA3B83DC}"/>
    <cellStyle name="Normal" xfId="0" builtinId="0"/>
    <cellStyle name="Normal 10" xfId="6" xr:uid="{5147343E-C349-5F4E-AACB-6DA398CD4A82}"/>
    <cellStyle name="Normal 2" xfId="4" xr:uid="{6FA40368-B895-A543-BF74-32333F48FB11}"/>
    <cellStyle name="Normal 2 2" xfId="2" xr:uid="{F4630632-6AA9-2A40-A176-987E8269D883}"/>
    <cellStyle name="Normal 3" xfId="9" xr:uid="{D180336B-33D7-4E40-A3BD-305ADF5E035D}"/>
    <cellStyle name="Normal 6" xfId="11" xr:uid="{02A31091-759D-694E-AE0D-03461E7C0B2A}"/>
    <cellStyle name="Percent" xfId="8" builtinId="5"/>
    <cellStyle name="Percent 2" xfId="3" xr:uid="{9E420B30-7096-2346-84C1-A80AA7047073}"/>
  </cellStyles>
  <dxfs count="0"/>
  <tableStyles count="0" defaultTableStyle="TableStyleMedium2" defaultPivotStyle="PivotStyleLight16"/>
  <colors>
    <mruColors>
      <color rgb="FFFFFC00"/>
      <color rgb="FFFFFD78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externalLink" Target="externalLinks/externalLink1.xml"/><Relationship Id="rId226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externalLink" Target="externalLinks/externalLink12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externalLink" Target="externalLinks/externalLink2.xml"/><Relationship Id="rId227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externalLink" Target="externalLinks/externalLink13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externalLink" Target="externalLinks/externalLink3.xml"/><Relationship Id="rId228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externalLink" Target="externalLinks/externalLink14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externalLink" Target="externalLinks/externalLink4.xml"/><Relationship Id="rId229" Type="http://schemas.openxmlformats.org/officeDocument/2006/relationships/sheetMetadata" Target="metadata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externalLink" Target="externalLinks/externalLink15.xml"/><Relationship Id="rId230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externalLink" Target="externalLinks/externalLink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externalLink" Target="externalLinks/externalLink16.xml"/><Relationship Id="rId225" Type="http://schemas.openxmlformats.org/officeDocument/2006/relationships/externalLink" Target="externalLinks/externalLink2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externalLink" Target="externalLinks/externalLink6.xml"/><Relationship Id="rId215" Type="http://schemas.openxmlformats.org/officeDocument/2006/relationships/externalLink" Target="externalLinks/externalLink11.xml"/><Relationship Id="rId26" Type="http://schemas.openxmlformats.org/officeDocument/2006/relationships/worksheet" Target="worksheets/sheet26.xml"/><Relationship Id="rId231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17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externalLink" Target="externalLinks/externalLink7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externalLink" Target="externalLinks/externalLink18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8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externalLink" Target="externalLinks/externalLink19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externalLink" Target="externalLinks/externalLink2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10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6854588873112181E-2"/>
          <c:y val="5.0450450450450449E-2"/>
          <c:w val="0.86964131276623213"/>
          <c:h val="0.87679279279279276"/>
        </c:manualLayout>
      </c:layout>
      <c:surface3DChart>
        <c:wireframe val="0"/>
        <c:ser>
          <c:idx val="0"/>
          <c:order val="0"/>
          <c:tx>
            <c:strRef>
              <c:f>MLE_Ex2!$J$7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MLE_Ex2!$K$7:$X$7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BD13-C74C-88F7-8DE6D23B49B5}"/>
            </c:ext>
          </c:extLst>
        </c:ser>
        <c:ser>
          <c:idx val="1"/>
          <c:order val="1"/>
          <c:tx>
            <c:strRef>
              <c:f>MLE_Ex2!$J$8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MLE_Ex2!$K$8:$X$8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BD13-C74C-88F7-8DE6D23B49B5}"/>
            </c:ext>
          </c:extLst>
        </c:ser>
        <c:ser>
          <c:idx val="2"/>
          <c:order val="2"/>
          <c:tx>
            <c:strRef>
              <c:f>MLE_Ex2!$J$9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MLE_Ex2!$K$9:$X$9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BD13-C74C-88F7-8DE6D23B49B5}"/>
            </c:ext>
          </c:extLst>
        </c:ser>
        <c:ser>
          <c:idx val="3"/>
          <c:order val="3"/>
          <c:tx>
            <c:strRef>
              <c:f>MLE_Ex2!$J$10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MLE_Ex2!$K$10:$X$10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BD13-C74C-88F7-8DE6D23B49B5}"/>
            </c:ext>
          </c:extLst>
        </c:ser>
        <c:ser>
          <c:idx val="4"/>
          <c:order val="4"/>
          <c:tx>
            <c:strRef>
              <c:f>MLE_Ex2!$J$11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MLE_Ex2!$K$11:$X$11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BD13-C74C-88F7-8DE6D23B49B5}"/>
            </c:ext>
          </c:extLst>
        </c:ser>
        <c:ser>
          <c:idx val="5"/>
          <c:order val="5"/>
          <c:tx>
            <c:strRef>
              <c:f>MLE_Ex2!$J$12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MLE_Ex2!$K$12:$X$12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BD13-C74C-88F7-8DE6D23B49B5}"/>
            </c:ext>
          </c:extLst>
        </c:ser>
        <c:ser>
          <c:idx val="6"/>
          <c:order val="6"/>
          <c:tx>
            <c:strRef>
              <c:f>MLE_Ex2!$J$13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MLE_Ex2!$K$13:$X$13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BD13-C74C-88F7-8DE6D23B49B5}"/>
            </c:ext>
          </c:extLst>
        </c:ser>
        <c:ser>
          <c:idx val="7"/>
          <c:order val="7"/>
          <c:tx>
            <c:strRef>
              <c:f>MLE_Ex2!$J$14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MLE_Ex2!$K$14:$X$14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BD13-C74C-88F7-8DE6D23B49B5}"/>
            </c:ext>
          </c:extLst>
        </c:ser>
        <c:ser>
          <c:idx val="8"/>
          <c:order val="8"/>
          <c:tx>
            <c:strRef>
              <c:f>MLE_Ex2!$J$15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MLE_Ex2!$K$15:$X$15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BD13-C74C-88F7-8DE6D23B49B5}"/>
            </c:ext>
          </c:extLst>
        </c:ser>
        <c:ser>
          <c:idx val="9"/>
          <c:order val="9"/>
          <c:tx>
            <c:strRef>
              <c:f>MLE_Ex2!$J$16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MLE_Ex2!$K$16:$X$16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BD13-C74C-88F7-8DE6D23B49B5}"/>
            </c:ext>
          </c:extLst>
        </c:ser>
        <c:ser>
          <c:idx val="10"/>
          <c:order val="10"/>
          <c:tx>
            <c:strRef>
              <c:f>MLE_Ex2!$J$17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MLE_Ex2!$K$17:$X$17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BD13-C74C-88F7-8DE6D23B49B5}"/>
            </c:ext>
          </c:extLst>
        </c:ser>
        <c:ser>
          <c:idx val="11"/>
          <c:order val="11"/>
          <c:tx>
            <c:strRef>
              <c:f>MLE_Ex2!$J$18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MLE_Ex2!$K$18:$X$18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BD13-C74C-88F7-8DE6D23B49B5}"/>
            </c:ext>
          </c:extLst>
        </c:ser>
        <c:ser>
          <c:idx val="12"/>
          <c:order val="12"/>
          <c:tx>
            <c:strRef>
              <c:f>MLE_Ex2!$J$19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MLE_Ex2!$K$19:$X$19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BD13-C74C-88F7-8DE6D23B49B5}"/>
            </c:ext>
          </c:extLst>
        </c:ser>
        <c:ser>
          <c:idx val="13"/>
          <c:order val="13"/>
          <c:tx>
            <c:strRef>
              <c:f>MLE_Ex2!$J$20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MLE_Ex2!$K$20:$X$20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D-BD13-C74C-88F7-8DE6D23B49B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59024"/>
        <c:axId val="56941616"/>
        <c:axId val="146431744"/>
      </c:surface3DChart>
      <c:catAx>
        <c:axId val="9255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  <c:auto val="1"/>
        <c:lblAlgn val="ctr"/>
        <c:lblOffset val="100"/>
        <c:noMultiLvlLbl val="0"/>
      </c:catAx>
      <c:valAx>
        <c:axId val="569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9024"/>
        <c:crosses val="autoZero"/>
        <c:crossBetween val="midCat"/>
      </c:valAx>
      <c:serAx>
        <c:axId val="1464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97175742550594E-2"/>
          <c:y val="3.4063260340632603E-2"/>
          <c:w val="0.96800893514373021"/>
          <c:h val="0.86116730846600376"/>
        </c:manualLayout>
      </c:layout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MLE_Demo!$H$32:$H$72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5</c:v>
                </c:pt>
                <c:pt idx="16">
                  <c:v>17</c:v>
                </c:pt>
                <c:pt idx="17">
                  <c:v>38</c:v>
                </c:pt>
                <c:pt idx="18">
                  <c:v>91</c:v>
                </c:pt>
                <c:pt idx="19">
                  <c:v>147</c:v>
                </c:pt>
                <c:pt idx="20">
                  <c:v>191</c:v>
                </c:pt>
                <c:pt idx="21">
                  <c:v>185</c:v>
                </c:pt>
                <c:pt idx="22">
                  <c:v>165</c:v>
                </c:pt>
                <c:pt idx="23">
                  <c:v>99</c:v>
                </c:pt>
                <c:pt idx="24">
                  <c:v>45</c:v>
                </c:pt>
                <c:pt idx="25">
                  <c:v>9</c:v>
                </c:pt>
                <c:pt idx="26">
                  <c:v>4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329536"/>
        <c:axId val="1583331184"/>
      </c:barChart>
      <c:lineChart>
        <c:grouping val="standard"/>
        <c:varyColors val="0"/>
        <c:ser>
          <c:idx val="1"/>
          <c:order val="1"/>
          <c:tx>
            <c:v>Distribution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MLE_Demo!$I$32:$I$72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13</c:v>
                </c:pt>
                <c:pt idx="25">
                  <c:v>25</c:v>
                </c:pt>
                <c:pt idx="26">
                  <c:v>44</c:v>
                </c:pt>
                <c:pt idx="27">
                  <c:v>67</c:v>
                </c:pt>
                <c:pt idx="28">
                  <c:v>94</c:v>
                </c:pt>
                <c:pt idx="29">
                  <c:v>117</c:v>
                </c:pt>
                <c:pt idx="30">
                  <c:v>131</c:v>
                </c:pt>
                <c:pt idx="31">
                  <c:v>131</c:v>
                </c:pt>
                <c:pt idx="32">
                  <c:v>117</c:v>
                </c:pt>
                <c:pt idx="33">
                  <c:v>94</c:v>
                </c:pt>
                <c:pt idx="34">
                  <c:v>67</c:v>
                </c:pt>
                <c:pt idx="35">
                  <c:v>44</c:v>
                </c:pt>
                <c:pt idx="36">
                  <c:v>25</c:v>
                </c:pt>
                <c:pt idx="37">
                  <c:v>13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329536"/>
        <c:axId val="1583331184"/>
      </c:lineChart>
      <c:catAx>
        <c:axId val="15833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331184"/>
        <c:crosses val="autoZero"/>
        <c:auto val="1"/>
        <c:lblAlgn val="ctr"/>
        <c:lblOffset val="100"/>
        <c:noMultiLvlLbl val="0"/>
      </c:catAx>
      <c:valAx>
        <c:axId val="158333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3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MLE_Note!$C$36</c:f>
              <c:strCache>
                <c:ptCount val="1"/>
                <c:pt idx="0">
                  <c:v>log(x)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MLE_Note!$B$37:$B$46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MLE_Note!$C$37:$C$46</c:f>
              <c:numCache>
                <c:formatCode>General</c:formatCode>
                <c:ptCount val="1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4-B248-8BDF-01A08CC2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585792"/>
        <c:axId val="774700976"/>
      </c:scatterChart>
      <c:valAx>
        <c:axId val="7745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00976"/>
        <c:crosses val="autoZero"/>
        <c:crossBetween val="midCat"/>
      </c:valAx>
      <c:valAx>
        <c:axId val="774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0.87645585936529447</c:v>
                </c:pt>
                <c:pt idx="1">
                  <c:v>5.714689358706504E-2</c:v>
                </c:pt>
                <c:pt idx="2">
                  <c:v>0.63847966431497671</c:v>
                </c:pt>
                <c:pt idx="3">
                  <c:v>0.72267181829145211</c:v>
                </c:pt>
                <c:pt idx="4">
                  <c:v>0.81491987033274704</c:v>
                </c:pt>
                <c:pt idx="5">
                  <c:v>0.46886436676852361</c:v>
                </c:pt>
                <c:pt idx="6">
                  <c:v>0.25188672560884184</c:v>
                </c:pt>
                <c:pt idx="7">
                  <c:v>0.4791802154338467</c:v>
                </c:pt>
                <c:pt idx="8">
                  <c:v>0.14325490919084005</c:v>
                </c:pt>
                <c:pt idx="9">
                  <c:v>0.28638442298805511</c:v>
                </c:pt>
                <c:pt idx="10">
                  <c:v>0.6845023182997676</c:v>
                </c:pt>
                <c:pt idx="11">
                  <c:v>0.97873329447831203</c:v>
                </c:pt>
                <c:pt idx="12">
                  <c:v>0.84404426544274502</c:v>
                </c:pt>
                <c:pt idx="13">
                  <c:v>0.24247641015291987</c:v>
                </c:pt>
                <c:pt idx="14">
                  <c:v>0.81467690118047076</c:v>
                </c:pt>
                <c:pt idx="15">
                  <c:v>0.29373003739372638</c:v>
                </c:pt>
                <c:pt idx="16">
                  <c:v>6.7452391664037492E-2</c:v>
                </c:pt>
                <c:pt idx="17">
                  <c:v>0.18572405041997064</c:v>
                </c:pt>
                <c:pt idx="18">
                  <c:v>0.86299340232645971</c:v>
                </c:pt>
                <c:pt idx="19">
                  <c:v>0.44202629874137878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0.96387114775924665</c:v>
                </c:pt>
                <c:pt idx="1">
                  <c:v>0.39214454695669559</c:v>
                </c:pt>
                <c:pt idx="2">
                  <c:v>0.89997394388499585</c:v>
                </c:pt>
                <c:pt idx="3">
                  <c:v>0.93444889251643504</c:v>
                </c:pt>
                <c:pt idx="4">
                  <c:v>0.99488220556297136</c:v>
                </c:pt>
                <c:pt idx="5">
                  <c:v>0.53088296598653018</c:v>
                </c:pt>
                <c:pt idx="6">
                  <c:v>0.94579422086976594</c:v>
                </c:pt>
                <c:pt idx="7">
                  <c:v>0.64979515346859507</c:v>
                </c:pt>
                <c:pt idx="8">
                  <c:v>0.35213038300940047</c:v>
                </c:pt>
                <c:pt idx="9">
                  <c:v>0.36753116054867807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0.87645585936529447</c:v>
                </c:pt>
                <c:pt idx="1">
                  <c:v>5.714689358706504E-2</c:v>
                </c:pt>
                <c:pt idx="2">
                  <c:v>0.63847966431497671</c:v>
                </c:pt>
                <c:pt idx="3">
                  <c:v>0.72267181829145211</c:v>
                </c:pt>
                <c:pt idx="4">
                  <c:v>0.81491987033274704</c:v>
                </c:pt>
                <c:pt idx="5">
                  <c:v>0.46886436676852361</c:v>
                </c:pt>
                <c:pt idx="6">
                  <c:v>0.25188672560884184</c:v>
                </c:pt>
                <c:pt idx="7">
                  <c:v>0.4791802154338467</c:v>
                </c:pt>
                <c:pt idx="8">
                  <c:v>0.14325490919084005</c:v>
                </c:pt>
                <c:pt idx="9">
                  <c:v>0.28638442298805511</c:v>
                </c:pt>
                <c:pt idx="10">
                  <c:v>0.6845023182997676</c:v>
                </c:pt>
                <c:pt idx="11">
                  <c:v>0.97873329447831203</c:v>
                </c:pt>
                <c:pt idx="12">
                  <c:v>0.84404426544274502</c:v>
                </c:pt>
                <c:pt idx="13">
                  <c:v>0.24247641015291987</c:v>
                </c:pt>
                <c:pt idx="14">
                  <c:v>0.81467690118047076</c:v>
                </c:pt>
                <c:pt idx="15">
                  <c:v>0.29373003739372638</c:v>
                </c:pt>
                <c:pt idx="16">
                  <c:v>6.7452391664037492E-2</c:v>
                </c:pt>
                <c:pt idx="17">
                  <c:v>0.18572405041997064</c:v>
                </c:pt>
                <c:pt idx="18">
                  <c:v>0.86299340232645971</c:v>
                </c:pt>
                <c:pt idx="19">
                  <c:v>0.44202629874137878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0.49150033094975909</c:v>
                </c:pt>
                <c:pt idx="11">
                  <c:v>0.35623043668961213</c:v>
                </c:pt>
                <c:pt idx="12">
                  <c:v>0.6611917753573</c:v>
                </c:pt>
                <c:pt idx="13">
                  <c:v>0.12605829353592216</c:v>
                </c:pt>
                <c:pt idx="14">
                  <c:v>0.43392249639842939</c:v>
                </c:pt>
                <c:pt idx="15">
                  <c:v>4.7620710409011554E-3</c:v>
                </c:pt>
                <c:pt idx="16">
                  <c:v>2.8137179946236185E-2</c:v>
                </c:pt>
                <c:pt idx="17">
                  <c:v>0.13609197138959248</c:v>
                </c:pt>
                <c:pt idx="18">
                  <c:v>0.42820547607975257</c:v>
                </c:pt>
                <c:pt idx="19">
                  <c:v>0.15615013939163164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0.58378793034382903</c:v>
                </c:pt>
                <c:pt idx="1">
                  <c:v>0.64485839370243958</c:v>
                </c:pt>
                <c:pt idx="2">
                  <c:v>0.13188484334789752</c:v>
                </c:pt>
                <c:pt idx="3">
                  <c:v>0.70753075222835848</c:v>
                </c:pt>
                <c:pt idx="4">
                  <c:v>0.40890101899182474</c:v>
                </c:pt>
                <c:pt idx="5">
                  <c:v>0.18633619715158589</c:v>
                </c:pt>
                <c:pt idx="6">
                  <c:v>9.6806335300670399E-2</c:v>
                </c:pt>
                <c:pt idx="7">
                  <c:v>0.21130652166579411</c:v>
                </c:pt>
                <c:pt idx="8">
                  <c:v>0.35345338814727001</c:v>
                </c:pt>
                <c:pt idx="9">
                  <c:v>0.59577779887318738</c:v>
                </c:pt>
                <c:pt idx="10">
                  <c:v>0.42582230206436789</c:v>
                </c:pt>
                <c:pt idx="11">
                  <c:v>0.89664114375721427</c:v>
                </c:pt>
                <c:pt idx="12">
                  <c:v>0.75776648542483138</c:v>
                </c:pt>
                <c:pt idx="13">
                  <c:v>0.94436351365668414</c:v>
                </c:pt>
                <c:pt idx="14">
                  <c:v>0.11952837399518201</c:v>
                </c:pt>
                <c:pt idx="15">
                  <c:v>0.87102322336059623</c:v>
                </c:pt>
                <c:pt idx="16">
                  <c:v>0.30650090575783906</c:v>
                </c:pt>
                <c:pt idx="17">
                  <c:v>0.43862566752899235</c:v>
                </c:pt>
                <c:pt idx="18">
                  <c:v>0.11385853796738676</c:v>
                </c:pt>
                <c:pt idx="19">
                  <c:v>0.57181250541540374</c:v>
                </c:pt>
                <c:pt idx="20">
                  <c:v>0.47312656854485624</c:v>
                </c:pt>
                <c:pt idx="21">
                  <c:v>0.1488656433743647</c:v>
                </c:pt>
                <c:pt idx="22">
                  <c:v>0.10302811210236518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0.82616035428850609</c:v>
                </c:pt>
                <c:pt idx="1">
                  <c:v>0.79434990442078057</c:v>
                </c:pt>
                <c:pt idx="2">
                  <c:v>0.28615863530837454</c:v>
                </c:pt>
                <c:pt idx="3">
                  <c:v>0.76664003781593648</c:v>
                </c:pt>
                <c:pt idx="4">
                  <c:v>0.54284425561680782</c:v>
                </c:pt>
                <c:pt idx="5">
                  <c:v>0.58909973206843813</c:v>
                </c:pt>
                <c:pt idx="6">
                  <c:v>0.32921425270360227</c:v>
                </c:pt>
                <c:pt idx="7">
                  <c:v>0.87820130518621653</c:v>
                </c:pt>
                <c:pt idx="8">
                  <c:v>0.84391738779276326</c:v>
                </c:pt>
                <c:pt idx="9">
                  <c:v>0.96115928693113739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0.58378793034382903</c:v>
                </c:pt>
                <c:pt idx="1">
                  <c:v>0.64485839370243958</c:v>
                </c:pt>
                <c:pt idx="2">
                  <c:v>0.13188484334789752</c:v>
                </c:pt>
                <c:pt idx="3">
                  <c:v>0.70753075222835848</c:v>
                </c:pt>
                <c:pt idx="4">
                  <c:v>0.40890101899182474</c:v>
                </c:pt>
                <c:pt idx="5">
                  <c:v>0.18633619715158589</c:v>
                </c:pt>
                <c:pt idx="6">
                  <c:v>9.6806335300670399E-2</c:v>
                </c:pt>
                <c:pt idx="7">
                  <c:v>0.21130652166579411</c:v>
                </c:pt>
                <c:pt idx="8">
                  <c:v>0.35345338814727001</c:v>
                </c:pt>
                <c:pt idx="9">
                  <c:v>0.59577779887318738</c:v>
                </c:pt>
                <c:pt idx="10">
                  <c:v>0.42582230206436789</c:v>
                </c:pt>
                <c:pt idx="11">
                  <c:v>0.89664114375721427</c:v>
                </c:pt>
                <c:pt idx="12">
                  <c:v>0.75776648542483138</c:v>
                </c:pt>
                <c:pt idx="13">
                  <c:v>0.94436351365668414</c:v>
                </c:pt>
                <c:pt idx="14">
                  <c:v>0.11952837399518201</c:v>
                </c:pt>
                <c:pt idx="15">
                  <c:v>0.87102322336059623</c:v>
                </c:pt>
                <c:pt idx="16">
                  <c:v>0.30650090575783906</c:v>
                </c:pt>
                <c:pt idx="17">
                  <c:v>0.43862566752899235</c:v>
                </c:pt>
                <c:pt idx="18">
                  <c:v>0.11385853796738676</c:v>
                </c:pt>
                <c:pt idx="19">
                  <c:v>0.57181250541540374</c:v>
                </c:pt>
                <c:pt idx="20">
                  <c:v>0.47312656854485624</c:v>
                </c:pt>
                <c:pt idx="21">
                  <c:v>0.1488656433743647</c:v>
                </c:pt>
                <c:pt idx="22">
                  <c:v>0.10302811210236518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0.33827381784081417</c:v>
                </c:pt>
                <c:pt idx="11">
                  <c:v>0.34277937673796177</c:v>
                </c:pt>
                <c:pt idx="12">
                  <c:v>0.46794613225484893</c:v>
                </c:pt>
                <c:pt idx="13">
                  <c:v>0.53432453711591543</c:v>
                </c:pt>
                <c:pt idx="14">
                  <c:v>3.8259645411422502E-2</c:v>
                </c:pt>
                <c:pt idx="15">
                  <c:v>8.6025467310259118E-2</c:v>
                </c:pt>
                <c:pt idx="16">
                  <c:v>7.0478117185043307E-2</c:v>
                </c:pt>
                <c:pt idx="17">
                  <c:v>0.19811460124338884</c:v>
                </c:pt>
                <c:pt idx="18">
                  <c:v>2.1740586869642902E-2</c:v>
                </c:pt>
                <c:pt idx="19">
                  <c:v>0.14128834615381491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0.58378793034382903</c:v>
                </c:pt>
                <c:pt idx="1">
                  <c:v>0.64485839370243958</c:v>
                </c:pt>
                <c:pt idx="2">
                  <c:v>0.13188484334789752</c:v>
                </c:pt>
                <c:pt idx="3">
                  <c:v>0.70753075222835848</c:v>
                </c:pt>
                <c:pt idx="4">
                  <c:v>0.40890101899182474</c:v>
                </c:pt>
                <c:pt idx="5">
                  <c:v>0.18633619715158589</c:v>
                </c:pt>
                <c:pt idx="6">
                  <c:v>9.6806335300670399E-2</c:v>
                </c:pt>
                <c:pt idx="7">
                  <c:v>0.21130652166579411</c:v>
                </c:pt>
                <c:pt idx="8">
                  <c:v>0.35345338814727001</c:v>
                </c:pt>
                <c:pt idx="9">
                  <c:v>0.59577779887318738</c:v>
                </c:pt>
                <c:pt idx="10">
                  <c:v>0.42582230206436789</c:v>
                </c:pt>
                <c:pt idx="11">
                  <c:v>0.89664114375721427</c:v>
                </c:pt>
                <c:pt idx="12">
                  <c:v>0.75776648542483138</c:v>
                </c:pt>
                <c:pt idx="13">
                  <c:v>0.94436351365668414</c:v>
                </c:pt>
                <c:pt idx="14">
                  <c:v>0.11952837399518201</c:v>
                </c:pt>
                <c:pt idx="15">
                  <c:v>0.87102322336059623</c:v>
                </c:pt>
                <c:pt idx="16">
                  <c:v>0.30650090575783906</c:v>
                </c:pt>
                <c:pt idx="17">
                  <c:v>0.43862566752899235</c:v>
                </c:pt>
                <c:pt idx="18">
                  <c:v>0.11385853796738676</c:v>
                </c:pt>
                <c:pt idx="19">
                  <c:v>0.57181250541540374</c:v>
                </c:pt>
                <c:pt idx="20">
                  <c:v>0.47312656854485624</c:v>
                </c:pt>
                <c:pt idx="21">
                  <c:v>0.1488656433743647</c:v>
                </c:pt>
                <c:pt idx="22">
                  <c:v>0.10302811210236518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0.91531648256252851</c:v>
                </c:pt>
                <c:pt idx="21" formatCode="0.00">
                  <c:v>0.86671252309095281</c:v>
                </c:pt>
                <c:pt idx="22" formatCode="0.00">
                  <c:v>0.96890058642514443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0.82211434660129967</c:v>
                </c:pt>
                <c:pt idx="1">
                  <c:v>0.87510470974746257</c:v>
                </c:pt>
                <c:pt idx="2">
                  <c:v>0.52149483383429751</c:v>
                </c:pt>
                <c:pt idx="3">
                  <c:v>0.5998057663741847</c:v>
                </c:pt>
                <c:pt idx="4">
                  <c:v>7.9613449944608172E-2</c:v>
                </c:pt>
                <c:pt idx="5">
                  <c:v>0.25489740637859948</c:v>
                </c:pt>
                <c:pt idx="6">
                  <c:v>0.61433242177214542</c:v>
                </c:pt>
                <c:pt idx="7">
                  <c:v>0.66581099577295477</c:v>
                </c:pt>
                <c:pt idx="8">
                  <c:v>0.50938702183065099</c:v>
                </c:pt>
                <c:pt idx="9">
                  <c:v>0.90419428036819194</c:v>
                </c:pt>
                <c:pt idx="10">
                  <c:v>0.70342626159418187</c:v>
                </c:pt>
                <c:pt idx="11">
                  <c:v>0.71324092828604202</c:v>
                </c:pt>
                <c:pt idx="12">
                  <c:v>6.9581936913824971E-2</c:v>
                </c:pt>
                <c:pt idx="13">
                  <c:v>0.55985215900331853</c:v>
                </c:pt>
                <c:pt idx="14">
                  <c:v>0.11002024902927998</c:v>
                </c:pt>
                <c:pt idx="15">
                  <c:v>3.0743641426639656E-2</c:v>
                </c:pt>
                <c:pt idx="16">
                  <c:v>0.95291287479869213</c:v>
                </c:pt>
                <c:pt idx="17">
                  <c:v>0.5797640804917944</c:v>
                </c:pt>
                <c:pt idx="18">
                  <c:v>0.2835463391595896</c:v>
                </c:pt>
                <c:pt idx="19">
                  <c:v>0.78739842450350406</c:v>
                </c:pt>
                <c:pt idx="20">
                  <c:v>7.1302662513681003E-2</c:v>
                </c:pt>
                <c:pt idx="21">
                  <c:v>0.24646000782323729</c:v>
                </c:pt>
                <c:pt idx="22">
                  <c:v>0.49709752926267237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0.99017439545109265</c:v>
                </c:pt>
                <c:pt idx="1">
                  <c:v>0.92454016231508018</c:v>
                </c:pt>
                <c:pt idx="2">
                  <c:v>0.98115507375191224</c:v>
                </c:pt>
                <c:pt idx="3">
                  <c:v>0.96334131641322585</c:v>
                </c:pt>
                <c:pt idx="4">
                  <c:v>0.39249858525252579</c:v>
                </c:pt>
                <c:pt idx="5">
                  <c:v>0.79559009018291893</c:v>
                </c:pt>
                <c:pt idx="6">
                  <c:v>0.78380903516693246</c:v>
                </c:pt>
                <c:pt idx="7">
                  <c:v>0.95847407013174035</c:v>
                </c:pt>
                <c:pt idx="8">
                  <c:v>0.92717439168480886</c:v>
                </c:pt>
                <c:pt idx="9">
                  <c:v>0.94228151019314588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0.82211434660129967</c:v>
                </c:pt>
                <c:pt idx="1">
                  <c:v>0.87510470974746257</c:v>
                </c:pt>
                <c:pt idx="2">
                  <c:v>0.52149483383429751</c:v>
                </c:pt>
                <c:pt idx="3">
                  <c:v>0.5998057663741847</c:v>
                </c:pt>
                <c:pt idx="4">
                  <c:v>7.9613449944608172E-2</c:v>
                </c:pt>
                <c:pt idx="5">
                  <c:v>0.25489740637859948</c:v>
                </c:pt>
                <c:pt idx="6">
                  <c:v>0.61433242177214542</c:v>
                </c:pt>
                <c:pt idx="7">
                  <c:v>0.66581099577295477</c:v>
                </c:pt>
                <c:pt idx="8">
                  <c:v>0.50938702183065099</c:v>
                </c:pt>
                <c:pt idx="9">
                  <c:v>0.90419428036819194</c:v>
                </c:pt>
                <c:pt idx="10">
                  <c:v>0.70342626159418187</c:v>
                </c:pt>
                <c:pt idx="11">
                  <c:v>0.71324092828604202</c:v>
                </c:pt>
                <c:pt idx="12">
                  <c:v>6.9581936913824971E-2</c:v>
                </c:pt>
                <c:pt idx="13">
                  <c:v>0.55985215900331853</c:v>
                </c:pt>
                <c:pt idx="14">
                  <c:v>0.11002024902927998</c:v>
                </c:pt>
                <c:pt idx="15">
                  <c:v>3.0743641426639656E-2</c:v>
                </c:pt>
                <c:pt idx="16">
                  <c:v>0.95291287479869213</c:v>
                </c:pt>
                <c:pt idx="17">
                  <c:v>0.5797640804917944</c:v>
                </c:pt>
                <c:pt idx="18">
                  <c:v>0.2835463391595896</c:v>
                </c:pt>
                <c:pt idx="19">
                  <c:v>0.78739842450350406</c:v>
                </c:pt>
                <c:pt idx="20">
                  <c:v>7.1302662513681003E-2</c:v>
                </c:pt>
                <c:pt idx="21">
                  <c:v>0.24646000782323729</c:v>
                </c:pt>
                <c:pt idx="22">
                  <c:v>0.49709752926267237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9.8184728007927158E-2</c:v>
                </c:pt>
                <c:pt idx="11">
                  <c:v>0.3544798309540379</c:v>
                </c:pt>
                <c:pt idx="12">
                  <c:v>1.5959553659575541E-2</c:v>
                </c:pt>
                <c:pt idx="13">
                  <c:v>0.40159756764180854</c:v>
                </c:pt>
                <c:pt idx="14">
                  <c:v>0.10397760618651079</c:v>
                </c:pt>
                <c:pt idx="15">
                  <c:v>1.3007753274109746E-2</c:v>
                </c:pt>
                <c:pt idx="16">
                  <c:v>0.58421972565848856</c:v>
                </c:pt>
                <c:pt idx="17">
                  <c:v>0.45613298206698066</c:v>
                </c:pt>
                <c:pt idx="18">
                  <c:v>0.25306104547329228</c:v>
                </c:pt>
                <c:pt idx="19">
                  <c:v>0.77282095760739256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0.82211434660129967</c:v>
                </c:pt>
                <c:pt idx="1">
                  <c:v>0.87510470974746257</c:v>
                </c:pt>
                <c:pt idx="2">
                  <c:v>0.52149483383429751</c:v>
                </c:pt>
                <c:pt idx="3">
                  <c:v>0.5998057663741847</c:v>
                </c:pt>
                <c:pt idx="4">
                  <c:v>7.9613449944608172E-2</c:v>
                </c:pt>
                <c:pt idx="5">
                  <c:v>0.25489740637859948</c:v>
                </c:pt>
                <c:pt idx="6">
                  <c:v>0.61433242177214542</c:v>
                </c:pt>
                <c:pt idx="7">
                  <c:v>0.66581099577295477</c:v>
                </c:pt>
                <c:pt idx="8">
                  <c:v>0.50938702183065099</c:v>
                </c:pt>
                <c:pt idx="9">
                  <c:v>0.90419428036819194</c:v>
                </c:pt>
                <c:pt idx="10">
                  <c:v>0.70342626159418187</c:v>
                </c:pt>
                <c:pt idx="11">
                  <c:v>0.71324092828604202</c:v>
                </c:pt>
                <c:pt idx="12">
                  <c:v>6.9581936913824971E-2</c:v>
                </c:pt>
                <c:pt idx="13">
                  <c:v>0.55985215900331853</c:v>
                </c:pt>
                <c:pt idx="14">
                  <c:v>0.11002024902927998</c:v>
                </c:pt>
                <c:pt idx="15">
                  <c:v>3.0743641426639656E-2</c:v>
                </c:pt>
                <c:pt idx="16">
                  <c:v>0.95291287479869213</c:v>
                </c:pt>
                <c:pt idx="17">
                  <c:v>0.5797640804917944</c:v>
                </c:pt>
                <c:pt idx="18">
                  <c:v>0.2835463391595896</c:v>
                </c:pt>
                <c:pt idx="19">
                  <c:v>0.78739842450350406</c:v>
                </c:pt>
                <c:pt idx="20">
                  <c:v>7.1302662513681003E-2</c:v>
                </c:pt>
                <c:pt idx="21">
                  <c:v>0.24646000782323729</c:v>
                </c:pt>
                <c:pt idx="22">
                  <c:v>0.49709752926267237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0.25290100040696639</c:v>
                </c:pt>
                <c:pt idx="21" formatCode="0.00">
                  <c:v>0.3205884928028423</c:v>
                </c:pt>
                <c:pt idx="22" formatCode="0.00">
                  <c:v>0.26299657366290652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8.4852173280638765E-2</c:v>
                </c:pt>
                <c:pt idx="1">
                  <c:v>0.60515067688868274</c:v>
                </c:pt>
                <c:pt idx="2">
                  <c:v>0.57660286358538049</c:v>
                </c:pt>
                <c:pt idx="3">
                  <c:v>0.71351858490727149</c:v>
                </c:pt>
                <c:pt idx="4">
                  <c:v>0.76211350172625347</c:v>
                </c:pt>
                <c:pt idx="5">
                  <c:v>0.38658612451422203</c:v>
                </c:pt>
                <c:pt idx="6">
                  <c:v>0.75050431107849191</c:v>
                </c:pt>
                <c:pt idx="7">
                  <c:v>1.2021842829259222E-2</c:v>
                </c:pt>
                <c:pt idx="8">
                  <c:v>0.13447204697822324</c:v>
                </c:pt>
                <c:pt idx="9">
                  <c:v>0.71433258639532415</c:v>
                </c:pt>
                <c:pt idx="10">
                  <c:v>0.91534322721075834</c:v>
                </c:pt>
                <c:pt idx="11">
                  <c:v>6.7160305074742022E-2</c:v>
                </c:pt>
                <c:pt idx="12">
                  <c:v>0.1525685077417932</c:v>
                </c:pt>
                <c:pt idx="13">
                  <c:v>0.93221764836190479</c:v>
                </c:pt>
                <c:pt idx="14">
                  <c:v>0.64068154933570631</c:v>
                </c:pt>
                <c:pt idx="15">
                  <c:v>0.61820434388716228</c:v>
                </c:pt>
                <c:pt idx="16">
                  <c:v>0.72136461747948344</c:v>
                </c:pt>
                <c:pt idx="17">
                  <c:v>0.9870274794605528</c:v>
                </c:pt>
                <c:pt idx="18">
                  <c:v>0.76311682247139956</c:v>
                </c:pt>
                <c:pt idx="19">
                  <c:v>0.83203544014815933</c:v>
                </c:pt>
                <c:pt idx="21">
                  <c:v>0.17438624360519761</c:v>
                </c:pt>
                <c:pt idx="22">
                  <c:v>0.7410299126149027</c:v>
                </c:pt>
                <c:pt idx="23">
                  <c:v>0.77259867373575208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0.3424187327699556</c:v>
                </c:pt>
                <c:pt idx="1">
                  <c:v>0.67838896430444662</c:v>
                </c:pt>
                <c:pt idx="2">
                  <c:v>0.68928946532100877</c:v>
                </c:pt>
                <c:pt idx="3">
                  <c:v>0.98222619286682677</c:v>
                </c:pt>
                <c:pt idx="4">
                  <c:v>0.76970401437908387</c:v>
                </c:pt>
                <c:pt idx="5">
                  <c:v>0.40399886843275962</c:v>
                </c:pt>
                <c:pt idx="6">
                  <c:v>0.93946934198007004</c:v>
                </c:pt>
                <c:pt idx="7">
                  <c:v>0.35113013144952931</c:v>
                </c:pt>
                <c:pt idx="8">
                  <c:v>0.24638443234605545</c:v>
                </c:pt>
                <c:pt idx="9">
                  <c:v>0.77620221804993228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8.4852173280638765E-2</c:v>
                </c:pt>
                <c:pt idx="1">
                  <c:v>0.60515067688868274</c:v>
                </c:pt>
                <c:pt idx="2">
                  <c:v>0.57660286358538049</c:v>
                </c:pt>
                <c:pt idx="3">
                  <c:v>0.71351858490727149</c:v>
                </c:pt>
                <c:pt idx="4">
                  <c:v>0.76211350172625347</c:v>
                </c:pt>
                <c:pt idx="5">
                  <c:v>0.38658612451422203</c:v>
                </c:pt>
                <c:pt idx="6">
                  <c:v>0.75050431107849191</c:v>
                </c:pt>
                <c:pt idx="7">
                  <c:v>1.2021842829259222E-2</c:v>
                </c:pt>
                <c:pt idx="8">
                  <c:v>0.13447204697822324</c:v>
                </c:pt>
                <c:pt idx="9">
                  <c:v>0.71433258639532415</c:v>
                </c:pt>
                <c:pt idx="10">
                  <c:v>0.91534322721075834</c:v>
                </c:pt>
                <c:pt idx="11">
                  <c:v>6.7160305074742022E-2</c:v>
                </c:pt>
                <c:pt idx="12">
                  <c:v>0.1525685077417932</c:v>
                </c:pt>
                <c:pt idx="13">
                  <c:v>0.93221764836190479</c:v>
                </c:pt>
                <c:pt idx="14">
                  <c:v>0.64068154933570631</c:v>
                </c:pt>
                <c:pt idx="15">
                  <c:v>0.61820434388716228</c:v>
                </c:pt>
                <c:pt idx="16">
                  <c:v>0.72136461747948344</c:v>
                </c:pt>
                <c:pt idx="17">
                  <c:v>0.9870274794605528</c:v>
                </c:pt>
                <c:pt idx="18">
                  <c:v>0.76311682247139956</c:v>
                </c:pt>
                <c:pt idx="19">
                  <c:v>0.83203544014815933</c:v>
                </c:pt>
                <c:pt idx="21">
                  <c:v>0.17438624360519761</c:v>
                </c:pt>
                <c:pt idx="22">
                  <c:v>0.7410299126149027</c:v>
                </c:pt>
                <c:pt idx="23">
                  <c:v>0.77259867373575208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0.53774369314772552</c:v>
                </c:pt>
                <c:pt idx="11">
                  <c:v>4.7084575256785825E-2</c:v>
                </c:pt>
                <c:pt idx="12">
                  <c:v>4.9726104277359552E-2</c:v>
                </c:pt>
                <c:pt idx="13">
                  <c:v>0.5292264643612663</c:v>
                </c:pt>
                <c:pt idx="14">
                  <c:v>0.23621563525545047</c:v>
                </c:pt>
                <c:pt idx="15">
                  <c:v>9.6703669048171043E-2</c:v>
                </c:pt>
                <c:pt idx="16">
                  <c:v>5.7360030039562998E-2</c:v>
                </c:pt>
                <c:pt idx="17">
                  <c:v>0.67026838878225303</c:v>
                </c:pt>
                <c:pt idx="18">
                  <c:v>0.3653121443049599</c:v>
                </c:pt>
                <c:pt idx="19">
                  <c:v>0.56228441127385964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8.4852173280638765E-2</c:v>
                </c:pt>
                <c:pt idx="1">
                  <c:v>0.60515067688868274</c:v>
                </c:pt>
                <c:pt idx="2">
                  <c:v>0.57660286358538049</c:v>
                </c:pt>
                <c:pt idx="3">
                  <c:v>0.71351858490727149</c:v>
                </c:pt>
                <c:pt idx="4">
                  <c:v>0.76211350172625347</c:v>
                </c:pt>
                <c:pt idx="5">
                  <c:v>0.38658612451422203</c:v>
                </c:pt>
                <c:pt idx="6">
                  <c:v>0.75050431107849191</c:v>
                </c:pt>
                <c:pt idx="7">
                  <c:v>1.2021842829259222E-2</c:v>
                </c:pt>
                <c:pt idx="8">
                  <c:v>0.13447204697822324</c:v>
                </c:pt>
                <c:pt idx="9">
                  <c:v>0.71433258639532415</c:v>
                </c:pt>
                <c:pt idx="10">
                  <c:v>0.91534322721075834</c:v>
                </c:pt>
                <c:pt idx="11">
                  <c:v>6.7160305074742022E-2</c:v>
                </c:pt>
                <c:pt idx="12">
                  <c:v>0.1525685077417932</c:v>
                </c:pt>
                <c:pt idx="13">
                  <c:v>0.93221764836190479</c:v>
                </c:pt>
                <c:pt idx="14">
                  <c:v>0.64068154933570631</c:v>
                </c:pt>
                <c:pt idx="15">
                  <c:v>0.61820434388716228</c:v>
                </c:pt>
                <c:pt idx="16">
                  <c:v>0.72136461747948344</c:v>
                </c:pt>
                <c:pt idx="17">
                  <c:v>0.9870274794605528</c:v>
                </c:pt>
                <c:pt idx="18">
                  <c:v>0.76311682247139956</c:v>
                </c:pt>
                <c:pt idx="19">
                  <c:v>0.83203544014815933</c:v>
                </c:pt>
                <c:pt idx="21">
                  <c:v>0.17438624360519761</c:v>
                </c:pt>
                <c:pt idx="22">
                  <c:v>0.7410299126149027</c:v>
                </c:pt>
                <c:pt idx="23">
                  <c:v>0.77259867373575208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0.55902138772485532</c:v>
                </c:pt>
                <c:pt idx="22" formatCode="0.00">
                  <c:v>0.21702425180143936</c:v>
                </c:pt>
                <c:pt idx="23" formatCode="0.00">
                  <c:v>0.37084636876059229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0.6221130617576458</c:v>
                </c:pt>
                <c:pt idx="1">
                  <c:v>0.31594508322665449</c:v>
                </c:pt>
                <c:pt idx="2">
                  <c:v>0.15916658745826306</c:v>
                </c:pt>
                <c:pt idx="3">
                  <c:v>0.67100071118759941</c:v>
                </c:pt>
                <c:pt idx="4">
                  <c:v>0.32914265702286349</c:v>
                </c:pt>
                <c:pt idx="5">
                  <c:v>0.2077912052892753</c:v>
                </c:pt>
                <c:pt idx="6">
                  <c:v>0.41016390691430782</c:v>
                </c:pt>
                <c:pt idx="7">
                  <c:v>0.76864426513882589</c:v>
                </c:pt>
                <c:pt idx="8">
                  <c:v>0.26987635054739867</c:v>
                </c:pt>
                <c:pt idx="9">
                  <c:v>0.4837408303629066</c:v>
                </c:pt>
                <c:pt idx="10">
                  <c:v>0.89116742989878306</c:v>
                </c:pt>
                <c:pt idx="11">
                  <c:v>0.58406366925720166</c:v>
                </c:pt>
                <c:pt idx="12">
                  <c:v>0.55124888196818644</c:v>
                </c:pt>
                <c:pt idx="13">
                  <c:v>0.60850839389019185</c:v>
                </c:pt>
                <c:pt idx="14">
                  <c:v>0.93024694590671664</c:v>
                </c:pt>
                <c:pt idx="15">
                  <c:v>0.88637749432184632</c:v>
                </c:pt>
                <c:pt idx="16">
                  <c:v>0.96737407880087167</c:v>
                </c:pt>
                <c:pt idx="17">
                  <c:v>0.85428528174329155</c:v>
                </c:pt>
                <c:pt idx="18">
                  <c:v>0.57420568159915653</c:v>
                </c:pt>
                <c:pt idx="19">
                  <c:v>0.6633661421128294</c:v>
                </c:pt>
                <c:pt idx="21">
                  <c:v>0.77688402087443809</c:v>
                </c:pt>
                <c:pt idx="22">
                  <c:v>0.30524439344263987</c:v>
                </c:pt>
                <c:pt idx="23">
                  <c:v>0.9078196849800404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0.78696199683560208</c:v>
                </c:pt>
                <c:pt idx="1">
                  <c:v>0.3412351628653742</c:v>
                </c:pt>
                <c:pt idx="2">
                  <c:v>0.16016919224563503</c:v>
                </c:pt>
                <c:pt idx="3">
                  <c:v>0.82218799862534109</c:v>
                </c:pt>
                <c:pt idx="4">
                  <c:v>0.92473790109830334</c:v>
                </c:pt>
                <c:pt idx="5">
                  <c:v>0.27940267779529193</c:v>
                </c:pt>
                <c:pt idx="6">
                  <c:v>0.89146784991091299</c:v>
                </c:pt>
                <c:pt idx="7">
                  <c:v>0.88080382956277414</c:v>
                </c:pt>
                <c:pt idx="8">
                  <c:v>0.72550537734857068</c:v>
                </c:pt>
                <c:pt idx="9">
                  <c:v>0.53056398749133704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0.6221130617576458</c:v>
                </c:pt>
                <c:pt idx="1">
                  <c:v>0.31594508322665449</c:v>
                </c:pt>
                <c:pt idx="2">
                  <c:v>0.15916658745826306</c:v>
                </c:pt>
                <c:pt idx="3">
                  <c:v>0.67100071118759941</c:v>
                </c:pt>
                <c:pt idx="4">
                  <c:v>0.32914265702286349</c:v>
                </c:pt>
                <c:pt idx="5">
                  <c:v>0.2077912052892753</c:v>
                </c:pt>
                <c:pt idx="6">
                  <c:v>0.41016390691430782</c:v>
                </c:pt>
                <c:pt idx="7">
                  <c:v>0.76864426513882589</c:v>
                </c:pt>
                <c:pt idx="8">
                  <c:v>0.26987635054739867</c:v>
                </c:pt>
                <c:pt idx="9">
                  <c:v>0.4837408303629066</c:v>
                </c:pt>
                <c:pt idx="10">
                  <c:v>0.89116742989878306</c:v>
                </c:pt>
                <c:pt idx="11">
                  <c:v>0.58406366925720166</c:v>
                </c:pt>
                <c:pt idx="12">
                  <c:v>0.55124888196818644</c:v>
                </c:pt>
                <c:pt idx="13">
                  <c:v>0.60850839389019185</c:v>
                </c:pt>
                <c:pt idx="14">
                  <c:v>0.93024694590671664</c:v>
                </c:pt>
                <c:pt idx="15">
                  <c:v>0.88637749432184632</c:v>
                </c:pt>
                <c:pt idx="16">
                  <c:v>0.96737407880087167</c:v>
                </c:pt>
                <c:pt idx="17">
                  <c:v>0.85428528174329155</c:v>
                </c:pt>
                <c:pt idx="18">
                  <c:v>0.57420568159915653</c:v>
                </c:pt>
                <c:pt idx="19">
                  <c:v>0.6633661421128294</c:v>
                </c:pt>
                <c:pt idx="21">
                  <c:v>0.77688402087443809</c:v>
                </c:pt>
                <c:pt idx="22">
                  <c:v>0.30524439344263987</c:v>
                </c:pt>
                <c:pt idx="23">
                  <c:v>0.9078196849800404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0.1767091692989495</c:v>
                </c:pt>
                <c:pt idx="11">
                  <c:v>0.36915925834133972</c:v>
                </c:pt>
                <c:pt idx="12">
                  <c:v>0.23122902581112348</c:v>
                </c:pt>
                <c:pt idx="13">
                  <c:v>0.60716096430967392</c:v>
                </c:pt>
                <c:pt idx="14">
                  <c:v>6.7867608374993407E-2</c:v>
                </c:pt>
                <c:pt idx="15">
                  <c:v>4.4884407420529215E-3</c:v>
                </c:pt>
                <c:pt idx="16">
                  <c:v>0.65277332035533298</c:v>
                </c:pt>
                <c:pt idx="17">
                  <c:v>0.19687953684628343</c:v>
                </c:pt>
                <c:pt idx="18">
                  <c:v>0.54506285832130885</c:v>
                </c:pt>
                <c:pt idx="19">
                  <c:v>0.6332763327903902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0.6221130617576458</c:v>
                </c:pt>
                <c:pt idx="1">
                  <c:v>0.31594508322665449</c:v>
                </c:pt>
                <c:pt idx="2">
                  <c:v>0.15916658745826306</c:v>
                </c:pt>
                <c:pt idx="3">
                  <c:v>0.67100071118759941</c:v>
                </c:pt>
                <c:pt idx="4">
                  <c:v>0.32914265702286349</c:v>
                </c:pt>
                <c:pt idx="5">
                  <c:v>0.2077912052892753</c:v>
                </c:pt>
                <c:pt idx="6">
                  <c:v>0.41016390691430782</c:v>
                </c:pt>
                <c:pt idx="7">
                  <c:v>0.76864426513882589</c:v>
                </c:pt>
                <c:pt idx="8">
                  <c:v>0.26987635054739867</c:v>
                </c:pt>
                <c:pt idx="9">
                  <c:v>0.4837408303629066</c:v>
                </c:pt>
                <c:pt idx="10">
                  <c:v>0.89116742989878306</c:v>
                </c:pt>
                <c:pt idx="11">
                  <c:v>0.58406366925720166</c:v>
                </c:pt>
                <c:pt idx="12">
                  <c:v>0.55124888196818644</c:v>
                </c:pt>
                <c:pt idx="13">
                  <c:v>0.60850839389019185</c:v>
                </c:pt>
                <c:pt idx="14">
                  <c:v>0.93024694590671664</c:v>
                </c:pt>
                <c:pt idx="15">
                  <c:v>0.88637749432184632</c:v>
                </c:pt>
                <c:pt idx="16">
                  <c:v>0.96737407880087167</c:v>
                </c:pt>
                <c:pt idx="17">
                  <c:v>0.85428528174329155</c:v>
                </c:pt>
                <c:pt idx="18">
                  <c:v>0.57420568159915653</c:v>
                </c:pt>
                <c:pt idx="19">
                  <c:v>0.6633661421128294</c:v>
                </c:pt>
                <c:pt idx="21">
                  <c:v>0.77688402087443809</c:v>
                </c:pt>
                <c:pt idx="22">
                  <c:v>0.30524439344263987</c:v>
                </c:pt>
                <c:pt idx="23">
                  <c:v>0.9078196849800404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0.78043146784150963</c:v>
                </c:pt>
                <c:pt idx="22" formatCode="0.00">
                  <c:v>0.64764153790093526</c:v>
                </c:pt>
                <c:pt idx="23" formatCode="0.00">
                  <c:v>0.84341013099318418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0.89204870106262812</c:v>
                </c:pt>
                <c:pt idx="1">
                  <c:v>0.900533470060219</c:v>
                </c:pt>
                <c:pt idx="2">
                  <c:v>0.15371470069910254</c:v>
                </c:pt>
                <c:pt idx="3">
                  <c:v>0.75878428169406797</c:v>
                </c:pt>
                <c:pt idx="4">
                  <c:v>0.28453576485202325</c:v>
                </c:pt>
                <c:pt idx="5">
                  <c:v>0.70306434765131798</c:v>
                </c:pt>
                <c:pt idx="6">
                  <c:v>0.68116211015853334</c:v>
                </c:pt>
                <c:pt idx="7">
                  <c:v>0.9771950549173497</c:v>
                </c:pt>
                <c:pt idx="8">
                  <c:v>7.3610715155580486E-2</c:v>
                </c:pt>
                <c:pt idx="9">
                  <c:v>0.21137288945098553</c:v>
                </c:pt>
                <c:pt idx="10">
                  <c:v>0.53534069707267296</c:v>
                </c:pt>
                <c:pt idx="11">
                  <c:v>0.46386621062737932</c:v>
                </c:pt>
                <c:pt idx="12">
                  <c:v>0.32761824057372413</c:v>
                </c:pt>
                <c:pt idx="13">
                  <c:v>0.66741037955724059</c:v>
                </c:pt>
                <c:pt idx="14">
                  <c:v>0.33630742949504544</c:v>
                </c:pt>
                <c:pt idx="15">
                  <c:v>0.21122967005614746</c:v>
                </c:pt>
                <c:pt idx="16">
                  <c:v>0.19102946737714377</c:v>
                </c:pt>
                <c:pt idx="17">
                  <c:v>0.29219653269992196</c:v>
                </c:pt>
                <c:pt idx="18">
                  <c:v>0.7855165221347794</c:v>
                </c:pt>
                <c:pt idx="19">
                  <c:v>0.97009753240795316</c:v>
                </c:pt>
                <c:pt idx="21">
                  <c:v>0.90945975994672956</c:v>
                </c:pt>
                <c:pt idx="22">
                  <c:v>0.91118833776090313</c:v>
                </c:pt>
                <c:pt idx="23">
                  <c:v>0.22383354884451168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0.94203386492889496</c:v>
                </c:pt>
                <c:pt idx="1">
                  <c:v>0.953468488018136</c:v>
                </c:pt>
                <c:pt idx="2">
                  <c:v>0.64458755823154834</c:v>
                </c:pt>
                <c:pt idx="3">
                  <c:v>0.95525621141103234</c:v>
                </c:pt>
                <c:pt idx="4">
                  <c:v>0.57477074784393956</c:v>
                </c:pt>
                <c:pt idx="5">
                  <c:v>0.73348045868580936</c:v>
                </c:pt>
                <c:pt idx="6">
                  <c:v>0.87052757181525164</c:v>
                </c:pt>
                <c:pt idx="7">
                  <c:v>0.98478314655081278</c:v>
                </c:pt>
                <c:pt idx="8">
                  <c:v>0.1650176932165382</c:v>
                </c:pt>
                <c:pt idx="9">
                  <c:v>0.64115043750701051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0.89204870106262812</c:v>
                </c:pt>
                <c:pt idx="1">
                  <c:v>0.900533470060219</c:v>
                </c:pt>
                <c:pt idx="2">
                  <c:v>0.15371470069910254</c:v>
                </c:pt>
                <c:pt idx="3">
                  <c:v>0.75878428169406797</c:v>
                </c:pt>
                <c:pt idx="4">
                  <c:v>0.28453576485202325</c:v>
                </c:pt>
                <c:pt idx="5">
                  <c:v>0.70306434765131798</c:v>
                </c:pt>
                <c:pt idx="6">
                  <c:v>0.68116211015853334</c:v>
                </c:pt>
                <c:pt idx="7">
                  <c:v>0.9771950549173497</c:v>
                </c:pt>
                <c:pt idx="8">
                  <c:v>7.3610715155580486E-2</c:v>
                </c:pt>
                <c:pt idx="9">
                  <c:v>0.21137288945098553</c:v>
                </c:pt>
                <c:pt idx="10">
                  <c:v>0.53534069707267296</c:v>
                </c:pt>
                <c:pt idx="11">
                  <c:v>0.46386621062737932</c:v>
                </c:pt>
                <c:pt idx="12">
                  <c:v>0.32761824057372413</c:v>
                </c:pt>
                <c:pt idx="13">
                  <c:v>0.66741037955724059</c:v>
                </c:pt>
                <c:pt idx="14">
                  <c:v>0.33630742949504544</c:v>
                </c:pt>
                <c:pt idx="15">
                  <c:v>0.21122967005614746</c:v>
                </c:pt>
                <c:pt idx="16">
                  <c:v>0.19102946737714377</c:v>
                </c:pt>
                <c:pt idx="17">
                  <c:v>0.29219653269992196</c:v>
                </c:pt>
                <c:pt idx="18">
                  <c:v>0.7855165221347794</c:v>
                </c:pt>
                <c:pt idx="19">
                  <c:v>0.97009753240795316</c:v>
                </c:pt>
                <c:pt idx="21">
                  <c:v>0.90945975994672956</c:v>
                </c:pt>
                <c:pt idx="22">
                  <c:v>0.91118833776090313</c:v>
                </c:pt>
                <c:pt idx="23">
                  <c:v>0.22383354884451168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0.23454451366631987</c:v>
                </c:pt>
                <c:pt idx="11">
                  <c:v>7.6760672841089714E-2</c:v>
                </c:pt>
                <c:pt idx="12">
                  <c:v>0.13997543055381509</c:v>
                </c:pt>
                <c:pt idx="13">
                  <c:v>0.16528215890919007</c:v>
                </c:pt>
                <c:pt idx="14">
                  <c:v>6.1971625644516914E-2</c:v>
                </c:pt>
                <c:pt idx="15">
                  <c:v>0.10319990408016683</c:v>
                </c:pt>
                <c:pt idx="16">
                  <c:v>0.18303222228801552</c:v>
                </c:pt>
                <c:pt idx="17">
                  <c:v>0.13488696303326561</c:v>
                </c:pt>
                <c:pt idx="18">
                  <c:v>0.69280166889544603</c:v>
                </c:pt>
                <c:pt idx="19">
                  <c:v>0.49213699537067845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0.89204870106262812</c:v>
                </c:pt>
                <c:pt idx="1">
                  <c:v>0.900533470060219</c:v>
                </c:pt>
                <c:pt idx="2">
                  <c:v>0.15371470069910254</c:v>
                </c:pt>
                <c:pt idx="3">
                  <c:v>0.75878428169406797</c:v>
                </c:pt>
                <c:pt idx="4">
                  <c:v>0.28453576485202325</c:v>
                </c:pt>
                <c:pt idx="5">
                  <c:v>0.70306434765131798</c:v>
                </c:pt>
                <c:pt idx="6">
                  <c:v>0.68116211015853334</c:v>
                </c:pt>
                <c:pt idx="7">
                  <c:v>0.9771950549173497</c:v>
                </c:pt>
                <c:pt idx="8">
                  <c:v>7.3610715155580486E-2</c:v>
                </c:pt>
                <c:pt idx="9">
                  <c:v>0.21137288945098553</c:v>
                </c:pt>
                <c:pt idx="10">
                  <c:v>0.53534069707267296</c:v>
                </c:pt>
                <c:pt idx="11">
                  <c:v>0.46386621062737932</c:v>
                </c:pt>
                <c:pt idx="12">
                  <c:v>0.32761824057372413</c:v>
                </c:pt>
                <c:pt idx="13">
                  <c:v>0.66741037955724059</c:v>
                </c:pt>
                <c:pt idx="14">
                  <c:v>0.33630742949504544</c:v>
                </c:pt>
                <c:pt idx="15">
                  <c:v>0.21122967005614746</c:v>
                </c:pt>
                <c:pt idx="16">
                  <c:v>0.19102946737714377</c:v>
                </c:pt>
                <c:pt idx="17">
                  <c:v>0.29219653269992196</c:v>
                </c:pt>
                <c:pt idx="18">
                  <c:v>0.7855165221347794</c:v>
                </c:pt>
                <c:pt idx="19">
                  <c:v>0.97009753240795316</c:v>
                </c:pt>
                <c:pt idx="21">
                  <c:v>0.90945975994672956</c:v>
                </c:pt>
                <c:pt idx="22">
                  <c:v>0.91118833776090313</c:v>
                </c:pt>
                <c:pt idx="23">
                  <c:v>0.22383354884451168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0.98257013214295275</c:v>
                </c:pt>
                <c:pt idx="22" formatCode="0.00">
                  <c:v>0.72857682745732799</c:v>
                </c:pt>
                <c:pt idx="23" formatCode="0.00">
                  <c:v>0.60601192163809692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4.8954932887177378</c:v>
                </c:pt>
                <c:pt idx="1">
                  <c:v>4.1897522243426826</c:v>
                </c:pt>
                <c:pt idx="2">
                  <c:v>4.3780803770244825</c:v>
                </c:pt>
                <c:pt idx="3">
                  <c:v>3.7019337790208988</c:v>
                </c:pt>
                <c:pt idx="4">
                  <c:v>3.1248709126063683</c:v>
                </c:pt>
                <c:pt idx="5">
                  <c:v>4.1142594559403465</c:v>
                </c:pt>
                <c:pt idx="6">
                  <c:v>4.4948078530277575</c:v>
                </c:pt>
                <c:pt idx="7">
                  <c:v>3.6646478795472528</c:v>
                </c:pt>
                <c:pt idx="8">
                  <c:v>3.795255038284977</c:v>
                </c:pt>
                <c:pt idx="9">
                  <c:v>4.2599975658913332</c:v>
                </c:pt>
                <c:pt idx="10">
                  <c:v>1.8667883192955572</c:v>
                </c:pt>
                <c:pt idx="11">
                  <c:v>1.9365236937703474</c:v>
                </c:pt>
                <c:pt idx="12">
                  <c:v>1.7785645300280084</c:v>
                </c:pt>
                <c:pt idx="13">
                  <c:v>1.8176602596844713</c:v>
                </c:pt>
                <c:pt idx="14">
                  <c:v>1.4684373792680483</c:v>
                </c:pt>
                <c:pt idx="15">
                  <c:v>1.950022393074927</c:v>
                </c:pt>
                <c:pt idx="16">
                  <c:v>2.3965850439800929</c:v>
                </c:pt>
                <c:pt idx="17">
                  <c:v>1.9355399013557082</c:v>
                </c:pt>
                <c:pt idx="18">
                  <c:v>1.7946052807005468</c:v>
                </c:pt>
                <c:pt idx="19">
                  <c:v>2.3153733032294244</c:v>
                </c:pt>
                <c:pt idx="20">
                  <c:v>1.9928021819538164</c:v>
                </c:pt>
                <c:pt idx="21">
                  <c:v>1.6101278263305399</c:v>
                </c:pt>
                <c:pt idx="22">
                  <c:v>1.9894624520275705</c:v>
                </c:pt>
                <c:pt idx="23">
                  <c:v>1.8587123390645883</c:v>
                </c:pt>
                <c:pt idx="24">
                  <c:v>1.958528260157953</c:v>
                </c:pt>
                <c:pt idx="25">
                  <c:v>2.4920057915923381</c:v>
                </c:pt>
                <c:pt idx="26">
                  <c:v>1.7889315888547384</c:v>
                </c:pt>
                <c:pt idx="27">
                  <c:v>2.0405271118012065</c:v>
                </c:pt>
                <c:pt idx="28">
                  <c:v>1.8216691219072469</c:v>
                </c:pt>
                <c:pt idx="29">
                  <c:v>1.8706627498613391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6.2278381997862837</c:v>
                </c:pt>
                <c:pt idx="1">
                  <c:v>5.9832503100079864</c:v>
                </c:pt>
                <c:pt idx="2">
                  <c:v>6.5543612213740241</c:v>
                </c:pt>
                <c:pt idx="3">
                  <c:v>5.9740114438720724</c:v>
                </c:pt>
                <c:pt idx="4">
                  <c:v>6.1483331373910284</c:v>
                </c:pt>
                <c:pt idx="5">
                  <c:v>6.0452698263081608</c:v>
                </c:pt>
                <c:pt idx="6">
                  <c:v>6.3574390148893301</c:v>
                </c:pt>
                <c:pt idx="7">
                  <c:v>5.6089596073939179</c:v>
                </c:pt>
                <c:pt idx="8">
                  <c:v>5.7073892963821224</c:v>
                </c:pt>
                <c:pt idx="9">
                  <c:v>5.7081228345821122</c:v>
                </c:pt>
                <c:pt idx="10">
                  <c:v>2.0600627778018139</c:v>
                </c:pt>
                <c:pt idx="11">
                  <c:v>2.0847434908687137</c:v>
                </c:pt>
                <c:pt idx="12">
                  <c:v>1.2676343074472332</c:v>
                </c:pt>
                <c:pt idx="13">
                  <c:v>1.5734832173356055</c:v>
                </c:pt>
                <c:pt idx="14">
                  <c:v>2.0534911172843504</c:v>
                </c:pt>
                <c:pt idx="15">
                  <c:v>2.1146274958980005</c:v>
                </c:pt>
                <c:pt idx="16">
                  <c:v>2.3367334329143414</c:v>
                </c:pt>
                <c:pt idx="17">
                  <c:v>1.6900563832077116</c:v>
                </c:pt>
                <c:pt idx="18">
                  <c:v>2.0682036767999223</c:v>
                </c:pt>
                <c:pt idx="19">
                  <c:v>2.0147221317791644</c:v>
                </c:pt>
                <c:pt idx="20">
                  <c:v>5.7911983112481034</c:v>
                </c:pt>
                <c:pt idx="21">
                  <c:v>6.9926763637723806</c:v>
                </c:pt>
                <c:pt idx="22">
                  <c:v>8.2559313392796803</c:v>
                </c:pt>
                <c:pt idx="23">
                  <c:v>6.5942131430172406</c:v>
                </c:pt>
                <c:pt idx="24">
                  <c:v>5.7398237825170844</c:v>
                </c:pt>
                <c:pt idx="25">
                  <c:v>8.0263513876950459</c:v>
                </c:pt>
                <c:pt idx="26">
                  <c:v>6.5114030067336301</c:v>
                </c:pt>
                <c:pt idx="27">
                  <c:v>6.8128184725536789</c:v>
                </c:pt>
                <c:pt idx="28">
                  <c:v>8.0231675435090057</c:v>
                </c:pt>
                <c:pt idx="29">
                  <c:v>7.0364615367249597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0-BB47-9E50-6E299AA5F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4.8954932887177378</c:v>
                </c:pt>
                <c:pt idx="1">
                  <c:v>4.1897522243426826</c:v>
                </c:pt>
                <c:pt idx="2">
                  <c:v>4.3780803770244825</c:v>
                </c:pt>
                <c:pt idx="3">
                  <c:v>3.7019337790208988</c:v>
                </c:pt>
                <c:pt idx="4">
                  <c:v>3.1248709126063683</c:v>
                </c:pt>
                <c:pt idx="5">
                  <c:v>4.1142594559403465</c:v>
                </c:pt>
                <c:pt idx="6">
                  <c:v>4.4948078530277575</c:v>
                </c:pt>
                <c:pt idx="7">
                  <c:v>3.6646478795472528</c:v>
                </c:pt>
                <c:pt idx="8">
                  <c:v>3.795255038284977</c:v>
                </c:pt>
                <c:pt idx="9">
                  <c:v>4.2599975658913332</c:v>
                </c:pt>
                <c:pt idx="10">
                  <c:v>1.8667883192955572</c:v>
                </c:pt>
                <c:pt idx="11">
                  <c:v>1.9365236937703474</c:v>
                </c:pt>
                <c:pt idx="12">
                  <c:v>1.7785645300280084</c:v>
                </c:pt>
                <c:pt idx="13">
                  <c:v>1.8176602596844713</c:v>
                </c:pt>
                <c:pt idx="14">
                  <c:v>1.4684373792680483</c:v>
                </c:pt>
                <c:pt idx="15">
                  <c:v>1.950022393074927</c:v>
                </c:pt>
                <c:pt idx="16">
                  <c:v>2.3965850439800929</c:v>
                </c:pt>
                <c:pt idx="17">
                  <c:v>1.9355399013557082</c:v>
                </c:pt>
                <c:pt idx="18">
                  <c:v>1.7946052807005468</c:v>
                </c:pt>
                <c:pt idx="19">
                  <c:v>2.3153733032294244</c:v>
                </c:pt>
                <c:pt idx="20">
                  <c:v>1.9928021819538164</c:v>
                </c:pt>
                <c:pt idx="21">
                  <c:v>1.6101278263305399</c:v>
                </c:pt>
                <c:pt idx="22">
                  <c:v>1.9894624520275705</c:v>
                </c:pt>
                <c:pt idx="23">
                  <c:v>1.8587123390645883</c:v>
                </c:pt>
                <c:pt idx="24">
                  <c:v>1.958528260157953</c:v>
                </c:pt>
                <c:pt idx="25">
                  <c:v>2.4920057915923381</c:v>
                </c:pt>
                <c:pt idx="26">
                  <c:v>1.7889315888547384</c:v>
                </c:pt>
                <c:pt idx="27">
                  <c:v>2.0405271118012065</c:v>
                </c:pt>
                <c:pt idx="28">
                  <c:v>1.8216691219072469</c:v>
                </c:pt>
                <c:pt idx="29">
                  <c:v>1.8706627498613391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6.2278381997862837</c:v>
                </c:pt>
                <c:pt idx="1">
                  <c:v>5.9832503100079864</c:v>
                </c:pt>
                <c:pt idx="2">
                  <c:v>6.5543612213740241</c:v>
                </c:pt>
                <c:pt idx="3">
                  <c:v>5.9740114438720724</c:v>
                </c:pt>
                <c:pt idx="4">
                  <c:v>6.1483331373910284</c:v>
                </c:pt>
                <c:pt idx="5">
                  <c:v>6.0452698263081608</c:v>
                </c:pt>
                <c:pt idx="6">
                  <c:v>6.3574390148893301</c:v>
                </c:pt>
                <c:pt idx="7">
                  <c:v>5.6089596073939179</c:v>
                </c:pt>
                <c:pt idx="8">
                  <c:v>5.7073892963821224</c:v>
                </c:pt>
                <c:pt idx="9">
                  <c:v>5.7081228345821122</c:v>
                </c:pt>
                <c:pt idx="10">
                  <c:v>2.0600627778018139</c:v>
                </c:pt>
                <c:pt idx="11">
                  <c:v>2.0847434908687137</c:v>
                </c:pt>
                <c:pt idx="12">
                  <c:v>1.2676343074472332</c:v>
                </c:pt>
                <c:pt idx="13">
                  <c:v>1.5734832173356055</c:v>
                </c:pt>
                <c:pt idx="14">
                  <c:v>2.0534911172843504</c:v>
                </c:pt>
                <c:pt idx="15">
                  <c:v>2.1146274958980005</c:v>
                </c:pt>
                <c:pt idx="16">
                  <c:v>2.3367334329143414</c:v>
                </c:pt>
                <c:pt idx="17">
                  <c:v>1.6900563832077116</c:v>
                </c:pt>
                <c:pt idx="18">
                  <c:v>2.0682036767999223</c:v>
                </c:pt>
                <c:pt idx="19">
                  <c:v>2.0147221317791644</c:v>
                </c:pt>
                <c:pt idx="20">
                  <c:v>5.7911983112481034</c:v>
                </c:pt>
                <c:pt idx="21">
                  <c:v>6.9926763637723806</c:v>
                </c:pt>
                <c:pt idx="22">
                  <c:v>8.2559313392796803</c:v>
                </c:pt>
                <c:pt idx="23">
                  <c:v>6.5942131430172406</c:v>
                </c:pt>
                <c:pt idx="24">
                  <c:v>5.7398237825170844</c:v>
                </c:pt>
                <c:pt idx="25">
                  <c:v>8.0263513876950459</c:v>
                </c:pt>
                <c:pt idx="26">
                  <c:v>6.5114030067336301</c:v>
                </c:pt>
                <c:pt idx="27">
                  <c:v>6.8128184725536789</c:v>
                </c:pt>
                <c:pt idx="28">
                  <c:v>8.0231675435090057</c:v>
                </c:pt>
                <c:pt idx="29">
                  <c:v>7.0364615367249597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A-9F4C-911C-0E46A0082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4.8954932887177378</c:v>
                </c:pt>
                <c:pt idx="1">
                  <c:v>4.1897522243426826</c:v>
                </c:pt>
                <c:pt idx="2">
                  <c:v>4.3780803770244825</c:v>
                </c:pt>
                <c:pt idx="3">
                  <c:v>3.7019337790208988</c:v>
                </c:pt>
                <c:pt idx="4">
                  <c:v>3.1248709126063683</c:v>
                </c:pt>
                <c:pt idx="5">
                  <c:v>4.1142594559403465</c:v>
                </c:pt>
                <c:pt idx="6">
                  <c:v>4.4948078530277575</c:v>
                </c:pt>
                <c:pt idx="7">
                  <c:v>3.6646478795472528</c:v>
                </c:pt>
                <c:pt idx="8">
                  <c:v>3.795255038284977</c:v>
                </c:pt>
                <c:pt idx="9">
                  <c:v>4.2599975658913332</c:v>
                </c:pt>
                <c:pt idx="10">
                  <c:v>1.8667883192955572</c:v>
                </c:pt>
                <c:pt idx="11">
                  <c:v>1.9365236937703474</c:v>
                </c:pt>
                <c:pt idx="12">
                  <c:v>1.7785645300280084</c:v>
                </c:pt>
                <c:pt idx="13">
                  <c:v>1.8176602596844713</c:v>
                </c:pt>
                <c:pt idx="14">
                  <c:v>1.4684373792680483</c:v>
                </c:pt>
                <c:pt idx="15">
                  <c:v>1.950022393074927</c:v>
                </c:pt>
                <c:pt idx="16">
                  <c:v>2.3965850439800929</c:v>
                </c:pt>
                <c:pt idx="17">
                  <c:v>1.9355399013557082</c:v>
                </c:pt>
                <c:pt idx="18">
                  <c:v>1.7946052807005468</c:v>
                </c:pt>
                <c:pt idx="19">
                  <c:v>2.3153733032294244</c:v>
                </c:pt>
                <c:pt idx="20">
                  <c:v>1.9928021819538164</c:v>
                </c:pt>
                <c:pt idx="21">
                  <c:v>1.6101278263305399</c:v>
                </c:pt>
                <c:pt idx="22">
                  <c:v>1.9894624520275705</c:v>
                </c:pt>
                <c:pt idx="23">
                  <c:v>1.8587123390645883</c:v>
                </c:pt>
                <c:pt idx="24">
                  <c:v>1.958528260157953</c:v>
                </c:pt>
                <c:pt idx="25">
                  <c:v>2.4920057915923381</c:v>
                </c:pt>
                <c:pt idx="26">
                  <c:v>1.7889315888547384</c:v>
                </c:pt>
                <c:pt idx="27">
                  <c:v>2.0405271118012065</c:v>
                </c:pt>
                <c:pt idx="28">
                  <c:v>1.8216691219072469</c:v>
                </c:pt>
                <c:pt idx="29">
                  <c:v>1.8706627498613391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6.2278381997862837</c:v>
                </c:pt>
                <c:pt idx="1">
                  <c:v>5.9832503100079864</c:v>
                </c:pt>
                <c:pt idx="2">
                  <c:v>6.5543612213740241</c:v>
                </c:pt>
                <c:pt idx="3">
                  <c:v>5.9740114438720724</c:v>
                </c:pt>
                <c:pt idx="4">
                  <c:v>6.1483331373910284</c:v>
                </c:pt>
                <c:pt idx="5">
                  <c:v>6.0452698263081608</c:v>
                </c:pt>
                <c:pt idx="6">
                  <c:v>6.3574390148893301</c:v>
                </c:pt>
                <c:pt idx="7">
                  <c:v>5.6089596073939179</c:v>
                </c:pt>
                <c:pt idx="8">
                  <c:v>5.7073892963821224</c:v>
                </c:pt>
                <c:pt idx="9">
                  <c:v>5.7081228345821122</c:v>
                </c:pt>
                <c:pt idx="10">
                  <c:v>2.0600627778018139</c:v>
                </c:pt>
                <c:pt idx="11">
                  <c:v>2.0847434908687137</c:v>
                </c:pt>
                <c:pt idx="12">
                  <c:v>1.2676343074472332</c:v>
                </c:pt>
                <c:pt idx="13">
                  <c:v>1.5734832173356055</c:v>
                </c:pt>
                <c:pt idx="14">
                  <c:v>2.0534911172843504</c:v>
                </c:pt>
                <c:pt idx="15">
                  <c:v>2.1146274958980005</c:v>
                </c:pt>
                <c:pt idx="16">
                  <c:v>2.3367334329143414</c:v>
                </c:pt>
                <c:pt idx="17">
                  <c:v>1.6900563832077116</c:v>
                </c:pt>
                <c:pt idx="18">
                  <c:v>2.0682036767999223</c:v>
                </c:pt>
                <c:pt idx="19">
                  <c:v>2.0147221317791644</c:v>
                </c:pt>
                <c:pt idx="20">
                  <c:v>5.7911983112481034</c:v>
                </c:pt>
                <c:pt idx="21">
                  <c:v>6.9926763637723806</c:v>
                </c:pt>
                <c:pt idx="22">
                  <c:v>8.2559313392796803</c:v>
                </c:pt>
                <c:pt idx="23">
                  <c:v>6.5942131430172406</c:v>
                </c:pt>
                <c:pt idx="24">
                  <c:v>5.7398237825170844</c:v>
                </c:pt>
                <c:pt idx="25">
                  <c:v>8.0263513876950459</c:v>
                </c:pt>
                <c:pt idx="26">
                  <c:v>6.5114030067336301</c:v>
                </c:pt>
                <c:pt idx="27">
                  <c:v>6.8128184725536789</c:v>
                </c:pt>
                <c:pt idx="28">
                  <c:v>8.0231675435090057</c:v>
                </c:pt>
                <c:pt idx="29">
                  <c:v>7.0364615367249597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1-594F-B50A-20BE62692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4.8954932887177378</c:v>
                </c:pt>
                <c:pt idx="1">
                  <c:v>4.1897522243426826</c:v>
                </c:pt>
                <c:pt idx="2">
                  <c:v>4.3780803770244825</c:v>
                </c:pt>
                <c:pt idx="3">
                  <c:v>3.7019337790208988</c:v>
                </c:pt>
                <c:pt idx="4">
                  <c:v>3.1248709126063683</c:v>
                </c:pt>
                <c:pt idx="5">
                  <c:v>4.1142594559403465</c:v>
                </c:pt>
                <c:pt idx="6">
                  <c:v>4.4948078530277575</c:v>
                </c:pt>
                <c:pt idx="7">
                  <c:v>3.6646478795472528</c:v>
                </c:pt>
                <c:pt idx="8">
                  <c:v>3.795255038284977</c:v>
                </c:pt>
                <c:pt idx="9">
                  <c:v>4.2599975658913332</c:v>
                </c:pt>
                <c:pt idx="10">
                  <c:v>1.8667883192955572</c:v>
                </c:pt>
                <c:pt idx="11">
                  <c:v>1.9365236937703474</c:v>
                </c:pt>
                <c:pt idx="12">
                  <c:v>1.7785645300280084</c:v>
                </c:pt>
                <c:pt idx="13">
                  <c:v>1.8176602596844713</c:v>
                </c:pt>
                <c:pt idx="14">
                  <c:v>1.4684373792680483</c:v>
                </c:pt>
                <c:pt idx="15">
                  <c:v>1.950022393074927</c:v>
                </c:pt>
                <c:pt idx="16">
                  <c:v>2.3965850439800929</c:v>
                </c:pt>
                <c:pt idx="17">
                  <c:v>1.9355399013557082</c:v>
                </c:pt>
                <c:pt idx="18">
                  <c:v>1.7946052807005468</c:v>
                </c:pt>
                <c:pt idx="19">
                  <c:v>2.3153733032294244</c:v>
                </c:pt>
                <c:pt idx="20">
                  <c:v>1.9928021819538164</c:v>
                </c:pt>
                <c:pt idx="21">
                  <c:v>1.6101278263305399</c:v>
                </c:pt>
                <c:pt idx="22">
                  <c:v>1.9894624520275705</c:v>
                </c:pt>
                <c:pt idx="23">
                  <c:v>1.8587123390645883</c:v>
                </c:pt>
                <c:pt idx="24">
                  <c:v>1.958528260157953</c:v>
                </c:pt>
                <c:pt idx="25">
                  <c:v>2.4920057915923381</c:v>
                </c:pt>
                <c:pt idx="26">
                  <c:v>1.7889315888547384</c:v>
                </c:pt>
                <c:pt idx="27">
                  <c:v>2.0405271118012065</c:v>
                </c:pt>
                <c:pt idx="28">
                  <c:v>1.8216691219072469</c:v>
                </c:pt>
                <c:pt idx="29">
                  <c:v>1.8706627498613391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6.2278381997862837</c:v>
                </c:pt>
                <c:pt idx="1">
                  <c:v>5.9832503100079864</c:v>
                </c:pt>
                <c:pt idx="2">
                  <c:v>6.5543612213740241</c:v>
                </c:pt>
                <c:pt idx="3">
                  <c:v>5.9740114438720724</c:v>
                </c:pt>
                <c:pt idx="4">
                  <c:v>6.1483331373910284</c:v>
                </c:pt>
                <c:pt idx="5">
                  <c:v>6.0452698263081608</c:v>
                </c:pt>
                <c:pt idx="6">
                  <c:v>6.3574390148893301</c:v>
                </c:pt>
                <c:pt idx="7">
                  <c:v>5.6089596073939179</c:v>
                </c:pt>
                <c:pt idx="8">
                  <c:v>5.7073892963821224</c:v>
                </c:pt>
                <c:pt idx="9">
                  <c:v>5.7081228345821122</c:v>
                </c:pt>
                <c:pt idx="10">
                  <c:v>2.0600627778018139</c:v>
                </c:pt>
                <c:pt idx="11">
                  <c:v>2.0847434908687137</c:v>
                </c:pt>
                <c:pt idx="12">
                  <c:v>1.2676343074472332</c:v>
                </c:pt>
                <c:pt idx="13">
                  <c:v>1.5734832173356055</c:v>
                </c:pt>
                <c:pt idx="14">
                  <c:v>2.0534911172843504</c:v>
                </c:pt>
                <c:pt idx="15">
                  <c:v>2.1146274958980005</c:v>
                </c:pt>
                <c:pt idx="16">
                  <c:v>2.3367334329143414</c:v>
                </c:pt>
                <c:pt idx="17">
                  <c:v>1.6900563832077116</c:v>
                </c:pt>
                <c:pt idx="18">
                  <c:v>2.0682036767999223</c:v>
                </c:pt>
                <c:pt idx="19">
                  <c:v>2.0147221317791644</c:v>
                </c:pt>
                <c:pt idx="20">
                  <c:v>5.7911983112481034</c:v>
                </c:pt>
                <c:pt idx="21">
                  <c:v>6.9926763637723806</c:v>
                </c:pt>
                <c:pt idx="22">
                  <c:v>8.2559313392796803</c:v>
                </c:pt>
                <c:pt idx="23">
                  <c:v>6.5942131430172406</c:v>
                </c:pt>
                <c:pt idx="24">
                  <c:v>5.7398237825170844</c:v>
                </c:pt>
                <c:pt idx="25">
                  <c:v>8.0263513876950459</c:v>
                </c:pt>
                <c:pt idx="26">
                  <c:v>6.5114030067336301</c:v>
                </c:pt>
                <c:pt idx="27">
                  <c:v>6.8128184725536789</c:v>
                </c:pt>
                <c:pt idx="28">
                  <c:v>8.0231675435090057</c:v>
                </c:pt>
                <c:pt idx="29">
                  <c:v>7.0364615367249597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B-1647-903D-16720004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4.8954932887177378</c:v>
                </c:pt>
                <c:pt idx="1">
                  <c:v>4.1897522243426826</c:v>
                </c:pt>
                <c:pt idx="2">
                  <c:v>4.3780803770244825</c:v>
                </c:pt>
                <c:pt idx="3">
                  <c:v>3.7019337790208988</c:v>
                </c:pt>
                <c:pt idx="4">
                  <c:v>3.1248709126063683</c:v>
                </c:pt>
                <c:pt idx="5">
                  <c:v>4.1142594559403465</c:v>
                </c:pt>
                <c:pt idx="6">
                  <c:v>4.4948078530277575</c:v>
                </c:pt>
                <c:pt idx="7">
                  <c:v>3.6646478795472528</c:v>
                </c:pt>
                <c:pt idx="8">
                  <c:v>3.795255038284977</c:v>
                </c:pt>
                <c:pt idx="9">
                  <c:v>4.2599975658913332</c:v>
                </c:pt>
                <c:pt idx="10">
                  <c:v>1.8667883192955572</c:v>
                </c:pt>
                <c:pt idx="11">
                  <c:v>1.9365236937703474</c:v>
                </c:pt>
                <c:pt idx="12">
                  <c:v>1.7785645300280084</c:v>
                </c:pt>
                <c:pt idx="13">
                  <c:v>1.8176602596844713</c:v>
                </c:pt>
                <c:pt idx="14">
                  <c:v>1.4684373792680483</c:v>
                </c:pt>
                <c:pt idx="15">
                  <c:v>1.950022393074927</c:v>
                </c:pt>
                <c:pt idx="16">
                  <c:v>2.3965850439800929</c:v>
                </c:pt>
                <c:pt idx="17">
                  <c:v>1.9355399013557082</c:v>
                </c:pt>
                <c:pt idx="18">
                  <c:v>1.7946052807005468</c:v>
                </c:pt>
                <c:pt idx="19">
                  <c:v>2.3153733032294244</c:v>
                </c:pt>
                <c:pt idx="20">
                  <c:v>1.9928021819538164</c:v>
                </c:pt>
                <c:pt idx="21">
                  <c:v>1.6101278263305399</c:v>
                </c:pt>
                <c:pt idx="22">
                  <c:v>1.9894624520275705</c:v>
                </c:pt>
                <c:pt idx="23">
                  <c:v>1.8587123390645883</c:v>
                </c:pt>
                <c:pt idx="24">
                  <c:v>1.958528260157953</c:v>
                </c:pt>
                <c:pt idx="25">
                  <c:v>2.4920057915923381</c:v>
                </c:pt>
                <c:pt idx="26">
                  <c:v>1.7889315888547384</c:v>
                </c:pt>
                <c:pt idx="27">
                  <c:v>2.0405271118012065</c:v>
                </c:pt>
                <c:pt idx="28">
                  <c:v>1.8216691219072469</c:v>
                </c:pt>
                <c:pt idx="29">
                  <c:v>1.8706627498613391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6.2278381997862837</c:v>
                </c:pt>
                <c:pt idx="1">
                  <c:v>5.9832503100079864</c:v>
                </c:pt>
                <c:pt idx="2">
                  <c:v>6.5543612213740241</c:v>
                </c:pt>
                <c:pt idx="3">
                  <c:v>5.9740114438720724</c:v>
                </c:pt>
                <c:pt idx="4">
                  <c:v>6.1483331373910284</c:v>
                </c:pt>
                <c:pt idx="5">
                  <c:v>6.0452698263081608</c:v>
                </c:pt>
                <c:pt idx="6">
                  <c:v>6.3574390148893301</c:v>
                </c:pt>
                <c:pt idx="7">
                  <c:v>5.6089596073939179</c:v>
                </c:pt>
                <c:pt idx="8">
                  <c:v>5.7073892963821224</c:v>
                </c:pt>
                <c:pt idx="9">
                  <c:v>5.7081228345821122</c:v>
                </c:pt>
                <c:pt idx="10">
                  <c:v>2.0600627778018139</c:v>
                </c:pt>
                <c:pt idx="11">
                  <c:v>2.0847434908687137</c:v>
                </c:pt>
                <c:pt idx="12">
                  <c:v>1.2676343074472332</c:v>
                </c:pt>
                <c:pt idx="13">
                  <c:v>1.5734832173356055</c:v>
                </c:pt>
                <c:pt idx="14">
                  <c:v>2.0534911172843504</c:v>
                </c:pt>
                <c:pt idx="15">
                  <c:v>2.1146274958980005</c:v>
                </c:pt>
                <c:pt idx="16">
                  <c:v>2.3367334329143414</c:v>
                </c:pt>
                <c:pt idx="17">
                  <c:v>1.6900563832077116</c:v>
                </c:pt>
                <c:pt idx="18">
                  <c:v>2.0682036767999223</c:v>
                </c:pt>
                <c:pt idx="19">
                  <c:v>2.0147221317791644</c:v>
                </c:pt>
                <c:pt idx="20">
                  <c:v>5.7911983112481034</c:v>
                </c:pt>
                <c:pt idx="21">
                  <c:v>6.9926763637723806</c:v>
                </c:pt>
                <c:pt idx="22">
                  <c:v>8.2559313392796803</c:v>
                </c:pt>
                <c:pt idx="23">
                  <c:v>6.5942131430172406</c:v>
                </c:pt>
                <c:pt idx="24">
                  <c:v>5.7398237825170844</c:v>
                </c:pt>
                <c:pt idx="25">
                  <c:v>8.0263513876950459</c:v>
                </c:pt>
                <c:pt idx="26">
                  <c:v>6.5114030067336301</c:v>
                </c:pt>
                <c:pt idx="27">
                  <c:v>6.8128184725536789</c:v>
                </c:pt>
                <c:pt idx="28">
                  <c:v>8.0231675435090057</c:v>
                </c:pt>
                <c:pt idx="29">
                  <c:v>7.0364615367249597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EE-654C-BD21-E42AE9008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0.81085822574636768</c:v>
                </c:pt>
                <c:pt idx="1">
                  <c:v>1.7681617695829439</c:v>
                </c:pt>
                <c:pt idx="2">
                  <c:v>4.1560054746542034</c:v>
                </c:pt>
                <c:pt idx="3">
                  <c:v>4.4829102809527219</c:v>
                </c:pt>
                <c:pt idx="4">
                  <c:v>3.6424437336300399</c:v>
                </c:pt>
                <c:pt idx="5">
                  <c:v>4.6972137404508567</c:v>
                </c:pt>
                <c:pt idx="6">
                  <c:v>7.7623595347465288</c:v>
                </c:pt>
                <c:pt idx="7">
                  <c:v>7.5910394433891453</c:v>
                </c:pt>
                <c:pt idx="8">
                  <c:v>9.2553757089167323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2.46609467597973</c:v>
                </c:pt>
                <c:pt idx="1">
                  <c:v>2.4629190947464408</c:v>
                </c:pt>
                <c:pt idx="2">
                  <c:v>2.7150820346853712</c:v>
                </c:pt>
                <c:pt idx="3">
                  <c:v>3.5476360139104104</c:v>
                </c:pt>
                <c:pt idx="4">
                  <c:v>3.6037664488078489</c:v>
                </c:pt>
                <c:pt idx="5">
                  <c:v>3.9315956038657189</c:v>
                </c:pt>
                <c:pt idx="6">
                  <c:v>9.2725893995580648</c:v>
                </c:pt>
                <c:pt idx="7">
                  <c:v>7.5399077951904889</c:v>
                </c:pt>
                <c:pt idx="8">
                  <c:v>6.7628861262478512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D-2849-96F9-46B0AF06CC6D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D-2849-96F9-46B0AF06CC6D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1.2895099976646558</c:v>
                </c:pt>
                <c:pt idx="1">
                  <c:v>4.2446433074219554</c:v>
                </c:pt>
                <c:pt idx="2">
                  <c:v>8.2029248956841361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2.4645068853630852</c:v>
                </c:pt>
                <c:pt idx="1">
                  <c:v>3.4495200253173373</c:v>
                </c:pt>
                <c:pt idx="2">
                  <c:v>7.8584611069988002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D-2849-96F9-46B0AF06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7.7972709551656916E-3</c:v>
                </c:pt>
                <c:pt idx="7">
                  <c:v>3.8986354775828458E-3</c:v>
                </c:pt>
                <c:pt idx="8">
                  <c:v>1.556420233463035E-2</c:v>
                </c:pt>
                <c:pt idx="9">
                  <c:v>2.5341130604288498E-2</c:v>
                </c:pt>
                <c:pt idx="10">
                  <c:v>4.4747081712062257E-2</c:v>
                </c:pt>
                <c:pt idx="11">
                  <c:v>5.4474708171206226E-2</c:v>
                </c:pt>
                <c:pt idx="12">
                  <c:v>9.5516569200779722E-2</c:v>
                </c:pt>
                <c:pt idx="13">
                  <c:v>0.13255360623781676</c:v>
                </c:pt>
                <c:pt idx="14">
                  <c:v>0.1517509727626459</c:v>
                </c:pt>
                <c:pt idx="15">
                  <c:v>0.2046783625730994</c:v>
                </c:pt>
                <c:pt idx="16">
                  <c:v>0.26705653021442494</c:v>
                </c:pt>
                <c:pt idx="17">
                  <c:v>0.38206627680311889</c:v>
                </c:pt>
                <c:pt idx="18">
                  <c:v>0.36964980544747084</c:v>
                </c:pt>
                <c:pt idx="19">
                  <c:v>0.47368421052631576</c:v>
                </c:pt>
                <c:pt idx="20">
                  <c:v>0.57392996108949412</c:v>
                </c:pt>
                <c:pt idx="21">
                  <c:v>0.68226120857699801</c:v>
                </c:pt>
                <c:pt idx="22">
                  <c:v>0.72762645914396884</c:v>
                </c:pt>
                <c:pt idx="23">
                  <c:v>0.78599221789883267</c:v>
                </c:pt>
                <c:pt idx="24">
                  <c:v>0.81871345029239762</c:v>
                </c:pt>
                <c:pt idx="25">
                  <c:v>0.90058479532163738</c:v>
                </c:pt>
                <c:pt idx="26">
                  <c:v>0.93190661478599224</c:v>
                </c:pt>
                <c:pt idx="27">
                  <c:v>0.96108949416342415</c:v>
                </c:pt>
                <c:pt idx="28">
                  <c:v>0.95906432748538006</c:v>
                </c:pt>
                <c:pt idx="29">
                  <c:v>0.97660818713450293</c:v>
                </c:pt>
                <c:pt idx="30">
                  <c:v>0.98245614035087714</c:v>
                </c:pt>
                <c:pt idx="31">
                  <c:v>0.99415204678362568</c:v>
                </c:pt>
                <c:pt idx="32">
                  <c:v>0.99610894941634243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0.99178644763860369</c:v>
                </c:pt>
                <c:pt idx="14">
                  <c:v>1</c:v>
                </c:pt>
                <c:pt idx="15">
                  <c:v>0.97946611909650927</c:v>
                </c:pt>
                <c:pt idx="16">
                  <c:v>0.96303901437371664</c:v>
                </c:pt>
                <c:pt idx="17">
                  <c:v>0.95277207392197127</c:v>
                </c:pt>
                <c:pt idx="18">
                  <c:v>0.9135802469135802</c:v>
                </c:pt>
                <c:pt idx="19">
                  <c:v>0.8459958932238193</c:v>
                </c:pt>
                <c:pt idx="20">
                  <c:v>0.7407407407407407</c:v>
                </c:pt>
                <c:pt idx="21">
                  <c:v>0.65297741273100618</c:v>
                </c:pt>
                <c:pt idx="22">
                  <c:v>0.53909465020576131</c:v>
                </c:pt>
                <c:pt idx="23">
                  <c:v>0.44855967078189302</c:v>
                </c:pt>
                <c:pt idx="24">
                  <c:v>0.35112936344969198</c:v>
                </c:pt>
                <c:pt idx="25">
                  <c:v>0.20739219712525667</c:v>
                </c:pt>
                <c:pt idx="26">
                  <c:v>0.13580246913580246</c:v>
                </c:pt>
                <c:pt idx="27">
                  <c:v>9.8765432098765427E-2</c:v>
                </c:pt>
                <c:pt idx="28">
                  <c:v>4.5174537987679675E-2</c:v>
                </c:pt>
                <c:pt idx="29">
                  <c:v>1.0266940451745379E-2</c:v>
                </c:pt>
                <c:pt idx="30">
                  <c:v>6.1601642710472282E-3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7-8C4E-B628-5A6523EF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F82BB8-F40B-C44C-84D8-13C816FABA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A4-6441-A8D9-FFFB07C96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26A57C-1ACD-BD46-A0DD-85B1766D93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A4-6441-A8D9-FFFB07C96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77B8E8-0838-E845-B199-0898978684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A4-6441-A8D9-FFFB07C96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ECFD1E-7842-D24A-B6C8-FE21D77C0E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A4-6441-A8D9-FFFB07C96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2AA66F-5B6E-4D48-82DD-485D45CD32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A4-6441-A8D9-FFFB07C96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483D97-86D2-D343-98FB-1453BDA803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A4-6441-A8D9-FFFB07C96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4C3595-10BD-4E43-B353-13321A787A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A4-6441-A8D9-FFFB07C96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834A8C-FE19-6646-943C-9C08A69757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A4-6441-A8D9-FFFB07C96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BBB100-2D03-C641-AD65-A70B1C8A12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A4-6441-A8D9-FFFB07C96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ABC8EA-E763-E24E-9772-254FE4694E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A4-6441-A8D9-FFFB07C96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704A86-8D58-1E49-9495-ABE5243006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A4-6441-A8D9-FFFB07C96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BA8370-7190-E843-B764-DB7B9BF580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A4-6441-A8D9-FFFB07C96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02223D-465D-DB45-B77B-C0E9C4F6E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A4-6441-A8D9-FFFB07C96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0154DF-C628-E742-8FEC-11F6EC62E1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A4-6441-A8D9-FFFB07C96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4127B4-081B-064A-9797-6866F4D794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A4-6441-A8D9-FFFB07C96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AE49D2-81B1-024C-BA62-CE4B9F9FC8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A4-6441-A8D9-FFFB07C96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F51625-0C3A-DD4A-9A60-F704E88931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A4-6441-A8D9-FFFB07C96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A376ED-17D8-A543-AB54-F6262B218D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A4-6441-A8D9-FFFB07C96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248E00-2EF1-5641-96F3-B366FBCA9F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A4-6441-A8D9-FFFB07C96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0ADD06-C386-8E40-A32A-51D846DDF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A4-6441-A8D9-FFFB07C96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DADA72-1142-9443-95CD-A896C2B4B0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A4-6441-A8D9-FFFB07C96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00450E-93E4-1A49-AB41-637BAC68E3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A4-6441-A8D9-FFFB07C96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1208B6-BA4E-5642-B8EF-9F5C38980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A4-6441-A8D9-FFFB07C96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DCBADB-4181-724F-B68B-95C0E2AB53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A4-6441-A8D9-FFFB07C96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8CE899-773C-1E4A-B1D4-A1620BD5E6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A4-6441-A8D9-FFFB07C96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FB0D4A-0332-8E4A-B391-02037B1E2C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A4-6441-A8D9-FFFB07C96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AA2D02-74D1-CE47-8BAC-362002D002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A4-6441-A8D9-FFFB07C96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67D2D2-BA10-3A43-BCE1-5C03EB572F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A4-6441-A8D9-FFFB07C96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66632D-253A-274D-97CD-6B25A24884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A4-6441-A8D9-FFFB07C96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055FC1-62CC-E546-96F1-F99EF815A6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A4-6441-A8D9-FFFB07C96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93459A-C495-EB41-A22F-3363E508E7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A4-6441-A8D9-FFFB07C96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649D25-440D-7848-B003-A54843AD1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A4-6441-A8D9-FFFB07C96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DF5987-FC0A-AE43-AD6A-07B4FBC94B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A4-6441-A8D9-FFFB07C96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3.8986354775828458E-3</c:v>
                </c:pt>
                <c:pt idx="7">
                  <c:v>5.8479532163742687E-3</c:v>
                </c:pt>
                <c:pt idx="8">
                  <c:v>1.5594541910331383E-2</c:v>
                </c:pt>
                <c:pt idx="9">
                  <c:v>2.3346303501945526E-2</c:v>
                </c:pt>
                <c:pt idx="10">
                  <c:v>3.6964980544747082E-2</c:v>
                </c:pt>
                <c:pt idx="11">
                  <c:v>5.8479532163742687E-2</c:v>
                </c:pt>
                <c:pt idx="12">
                  <c:v>6.042884990253411E-2</c:v>
                </c:pt>
                <c:pt idx="13">
                  <c:v>0.11867704280155641</c:v>
                </c:pt>
                <c:pt idx="14">
                  <c:v>0.16342412451361868</c:v>
                </c:pt>
                <c:pt idx="15">
                  <c:v>0.1871345029239766</c:v>
                </c:pt>
                <c:pt idx="16">
                  <c:v>0.27626459143968873</c:v>
                </c:pt>
                <c:pt idx="17">
                  <c:v>0.33138401559454189</c:v>
                </c:pt>
                <c:pt idx="18">
                  <c:v>0.41130604288499023</c:v>
                </c:pt>
                <c:pt idx="19">
                  <c:v>0.48249027237354086</c:v>
                </c:pt>
                <c:pt idx="20">
                  <c:v>0.57309941520467833</c:v>
                </c:pt>
                <c:pt idx="21">
                  <c:v>0.62062256809338523</c:v>
                </c:pt>
                <c:pt idx="22">
                  <c:v>0.72904483430799216</c:v>
                </c:pt>
                <c:pt idx="23">
                  <c:v>0.83235867446393763</c:v>
                </c:pt>
                <c:pt idx="24">
                  <c:v>0.84405458089668617</c:v>
                </c:pt>
                <c:pt idx="25">
                  <c:v>0.88888888888888884</c:v>
                </c:pt>
                <c:pt idx="26">
                  <c:v>0.93567251461988299</c:v>
                </c:pt>
                <c:pt idx="27">
                  <c:v>0.95136186770428011</c:v>
                </c:pt>
                <c:pt idx="28">
                  <c:v>0.9571150097465887</c:v>
                </c:pt>
                <c:pt idx="29">
                  <c:v>0.97276264591439687</c:v>
                </c:pt>
                <c:pt idx="30">
                  <c:v>0.98638132295719849</c:v>
                </c:pt>
                <c:pt idx="31">
                  <c:v>0.99027237354085607</c:v>
                </c:pt>
                <c:pt idx="32">
                  <c:v>0.99610894941634243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0.9958932238193019</c:v>
                </c:pt>
                <c:pt idx="13">
                  <c:v>0.99794238683127567</c:v>
                </c:pt>
                <c:pt idx="14">
                  <c:v>0.99176954732510292</c:v>
                </c:pt>
                <c:pt idx="15">
                  <c:v>0.9958932238193019</c:v>
                </c:pt>
                <c:pt idx="16">
                  <c:v>0.96707818930041156</c:v>
                </c:pt>
                <c:pt idx="17">
                  <c:v>0.94455852156057496</c:v>
                </c:pt>
                <c:pt idx="18">
                  <c:v>0.88911704312114992</c:v>
                </c:pt>
                <c:pt idx="19">
                  <c:v>0.85185185185185186</c:v>
                </c:pt>
                <c:pt idx="20">
                  <c:v>0.75564681724845995</c:v>
                </c:pt>
                <c:pt idx="21">
                  <c:v>0.66049382716049387</c:v>
                </c:pt>
                <c:pt idx="22">
                  <c:v>0.54825462012320325</c:v>
                </c:pt>
                <c:pt idx="23">
                  <c:v>0.40246406570841892</c:v>
                </c:pt>
                <c:pt idx="24">
                  <c:v>0.26899383983572894</c:v>
                </c:pt>
                <c:pt idx="25">
                  <c:v>0.21560574948665298</c:v>
                </c:pt>
                <c:pt idx="26">
                  <c:v>0.16221765913757699</c:v>
                </c:pt>
                <c:pt idx="27">
                  <c:v>9.6707818930041156E-2</c:v>
                </c:pt>
                <c:pt idx="28">
                  <c:v>6.5708418891170434E-2</c:v>
                </c:pt>
                <c:pt idx="29">
                  <c:v>2.2633744855967079E-2</c:v>
                </c:pt>
                <c:pt idx="30">
                  <c:v>8.23045267489712E-3</c:v>
                </c:pt>
                <c:pt idx="31">
                  <c:v>1.4403292181069959E-2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BA4-6441-A8D9-FFFB07C9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00DAD08-C866-FF49-BE6E-10E004C261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4-5840-82B7-0CE8D4462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FBC4E1-C3D1-324D-8C6A-773897C777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4-5840-82B7-0CE8D4462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E64479-03E2-154D-8E30-F56CC17D0C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4-5840-82B7-0CE8D4462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02A2B9-6F26-544D-9E9E-76203251DA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4-5840-82B7-0CE8D4462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8CDC9E-0D86-B44F-A4B3-49C8577A0E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4-5840-82B7-0CE8D4462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77A133-07E5-5144-B7D2-051916FD31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4-5840-82B7-0CE8D4462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82B132-8027-8D4F-990B-A608F5415A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4-5840-82B7-0CE8D4462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CE04A7-F476-8D48-8EC8-14FE3FC1C0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4-5840-82B7-0CE8D4462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2601F8-F73D-1442-A644-E0649B2C77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4-5840-82B7-0CE8D4462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00CB23-D97C-DA4B-8116-8C7E90797D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4-5840-82B7-0CE8D4462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52DCD9-C498-3545-AC8A-9A23B8FCE9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4-5840-82B7-0CE8D4462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CABE2E-15BB-E948-937C-3BA9EA1423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4-5840-82B7-0CE8D4462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A92F18-1CE8-824B-A48C-005686D317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4-5840-82B7-0CE8D4462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EA554B-ACFC-8C44-9752-E6FFE7720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4-5840-82B7-0CE8D4462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7BAEA4-BCED-8345-8529-82D3E7DEF1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4-5840-82B7-0CE8D4462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A73201-F032-1748-AB90-A9F3ECA811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4-5840-82B7-0CE8D4462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343ECB-DE9C-854E-BDD8-1E55EB49CD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4-5840-82B7-0CE8D4462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33AC6C-F6F3-6748-B53B-4C012295C4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4-5840-82B7-0CE8D4462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13E8DB-86E7-A646-B94D-DE3FFA694C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4-5840-82B7-0CE8D4462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7EB156-9A73-C044-9338-924515386A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4-5840-82B7-0CE8D4462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166E57-B42F-324E-B9DF-0B13082CBE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4-5840-82B7-0CE8D4462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4540D2-FEEF-D145-91EB-5693F10B99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4-5840-82B7-0CE8D4462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6DA2B7-D178-D045-BFDC-4CB012FFD2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4-5840-82B7-0CE8D4462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ADFE4E-B126-8D46-A1A0-2F3925C5B5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4-5840-82B7-0CE8D4462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B290B9-ED28-1943-8DA1-F7650C9975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4-5840-82B7-0CE8D4462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A98266-E553-874E-82B5-80E9CA318E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4-5840-82B7-0CE8D4462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3477EB-ABB9-CD4B-B465-850DA4EB30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4-5840-82B7-0CE8D4462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A6AF8F-D28E-544A-A01D-5FA012E1CF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4-5840-82B7-0CE8D4462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577DE0-C467-0140-8A9B-04A6C9BCF4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4-5840-82B7-0CE8D4462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12D7D1-A790-E545-9DE5-BD0C3B0310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4-5840-82B7-0CE8D4462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0F9DDDF-F14F-B644-989A-D255154D98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4-5840-82B7-0CE8D4462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066859-419F-C34E-9B90-130EFB4A07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4-5840-82B7-0CE8D4462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C33156-A4D8-2747-A5BF-227A39D43E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4-5840-82B7-0CE8D4462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0.99415204678362579</c:v>
                </c:pt>
                <c:pt idx="6">
                  <c:v>0.99610136452241715</c:v>
                </c:pt>
                <c:pt idx="7">
                  <c:v>0.98830409356725146</c:v>
                </c:pt>
                <c:pt idx="8">
                  <c:v>0.99027237354085607</c:v>
                </c:pt>
                <c:pt idx="9">
                  <c:v>0.97665369649805445</c:v>
                </c:pt>
                <c:pt idx="10">
                  <c:v>0.95914396887159536</c:v>
                </c:pt>
                <c:pt idx="11">
                  <c:v>0.949317738791423</c:v>
                </c:pt>
                <c:pt idx="12">
                  <c:v>0.91634241245136183</c:v>
                </c:pt>
                <c:pt idx="13">
                  <c:v>0.88715953307392992</c:v>
                </c:pt>
                <c:pt idx="14">
                  <c:v>0.83657587548638135</c:v>
                </c:pt>
                <c:pt idx="15">
                  <c:v>0.81481481481481488</c:v>
                </c:pt>
                <c:pt idx="16">
                  <c:v>0.71206225680933855</c:v>
                </c:pt>
                <c:pt idx="17">
                  <c:v>0.66536964980544755</c:v>
                </c:pt>
                <c:pt idx="18">
                  <c:v>0.56420233463035019</c:v>
                </c:pt>
                <c:pt idx="19">
                  <c:v>0.51461988304093564</c:v>
                </c:pt>
                <c:pt idx="20">
                  <c:v>0.39961013645224175</c:v>
                </c:pt>
                <c:pt idx="21">
                  <c:v>0.33528265107212474</c:v>
                </c:pt>
                <c:pt idx="22">
                  <c:v>0.24951267056530213</c:v>
                </c:pt>
                <c:pt idx="23">
                  <c:v>0.2354085603112841</c:v>
                </c:pt>
                <c:pt idx="24">
                  <c:v>0.18128654970760238</c:v>
                </c:pt>
                <c:pt idx="25">
                  <c:v>0.10916179337231968</c:v>
                </c:pt>
                <c:pt idx="26">
                  <c:v>7.6023391812865548E-2</c:v>
                </c:pt>
                <c:pt idx="27">
                  <c:v>4.0935672514619936E-2</c:v>
                </c:pt>
                <c:pt idx="28">
                  <c:v>4.8732943469785628E-2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0.99178644763860369</c:v>
                </c:pt>
                <c:pt idx="16">
                  <c:v>0.9711934156378601</c:v>
                </c:pt>
                <c:pt idx="17">
                  <c:v>0.93827160493827155</c:v>
                </c:pt>
                <c:pt idx="18">
                  <c:v>0.90740740740740744</c:v>
                </c:pt>
                <c:pt idx="19">
                  <c:v>0.83778234086242298</c:v>
                </c:pt>
                <c:pt idx="20">
                  <c:v>0.77002053388090352</c:v>
                </c:pt>
                <c:pt idx="21">
                  <c:v>0.64681724845995892</c:v>
                </c:pt>
                <c:pt idx="22">
                  <c:v>0.52977412731006157</c:v>
                </c:pt>
                <c:pt idx="23">
                  <c:v>0.43415637860082307</c:v>
                </c:pt>
                <c:pt idx="24">
                  <c:v>0.29979466119096509</c:v>
                </c:pt>
                <c:pt idx="25">
                  <c:v>0.19917864476386038</c:v>
                </c:pt>
                <c:pt idx="26">
                  <c:v>0.16016427104722791</c:v>
                </c:pt>
                <c:pt idx="27">
                  <c:v>8.8295687885010271E-2</c:v>
                </c:pt>
                <c:pt idx="28">
                  <c:v>3.9014373716632446E-2</c:v>
                </c:pt>
                <c:pt idx="29">
                  <c:v>2.2587268993839837E-2</c:v>
                </c:pt>
                <c:pt idx="30">
                  <c:v>4.1067761806981521E-3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B004-5840-82B7-0CE8D446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O_Intro!$E$15:$E$20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8-BF41-8283-0799B094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O_Intro!$G$14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O_Intro!$G$15:$G$20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F146-B478-5DDF8F73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Exceedance by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Backtest!$I$33:$I$51</c:f>
              <c:numCache>
                <c:formatCode>General</c:formatCode>
                <c:ptCount val="19"/>
                <c:pt idx="0" formatCode="0%">
                  <c:v>0.05</c:v>
                </c:pt>
                <c:pt idx="1">
                  <c:v>0.1</c:v>
                </c:pt>
                <c:pt idx="2" formatCode="0%">
                  <c:v>0.15</c:v>
                </c:pt>
                <c:pt idx="3">
                  <c:v>0.2</c:v>
                </c:pt>
                <c:pt idx="4" formatCode="0%">
                  <c:v>0.25</c:v>
                </c:pt>
                <c:pt idx="5">
                  <c:v>0.3</c:v>
                </c:pt>
                <c:pt idx="6" formatCode="0%">
                  <c:v>0.35</c:v>
                </c:pt>
                <c:pt idx="7">
                  <c:v>0.4</c:v>
                </c:pt>
                <c:pt idx="8" formatCode="0%">
                  <c:v>0.45</c:v>
                </c:pt>
                <c:pt idx="9">
                  <c:v>0.5</c:v>
                </c:pt>
                <c:pt idx="10" formatCode="0%">
                  <c:v>0.55000000000000004</c:v>
                </c:pt>
                <c:pt idx="11">
                  <c:v>0.6</c:v>
                </c:pt>
                <c:pt idx="12" formatCode="0%">
                  <c:v>0.65</c:v>
                </c:pt>
                <c:pt idx="13">
                  <c:v>0.7</c:v>
                </c:pt>
                <c:pt idx="14" formatCode="0%">
                  <c:v>0.75</c:v>
                </c:pt>
                <c:pt idx="15">
                  <c:v>0.8</c:v>
                </c:pt>
                <c:pt idx="16" formatCode="0%">
                  <c:v>0.85</c:v>
                </c:pt>
                <c:pt idx="17">
                  <c:v>0.9</c:v>
                </c:pt>
                <c:pt idx="18" formatCode="0%">
                  <c:v>0.95</c:v>
                </c:pt>
              </c:numCache>
            </c:numRef>
          </c:cat>
          <c:val>
            <c:numRef>
              <c:f>Backtest!$J$33:$J$51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079-B043-AE9C-A4DA5E5F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379609"/>
        <c:axId val="1174328857"/>
      </c:barChart>
      <c:catAx>
        <c:axId val="601379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4328857"/>
        <c:crosses val="autoZero"/>
        <c:auto val="1"/>
        <c:lblAlgn val="ctr"/>
        <c:lblOffset val="100"/>
        <c:noMultiLvlLbl val="1"/>
      </c:catAx>
      <c:valAx>
        <c:axId val="11743288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013796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Forwards_Intro!$E$7:$I$7</c:f>
              <c:numCache>
                <c:formatCode>0.0%</c:formatCode>
                <c:ptCount val="5"/>
                <c:pt idx="0">
                  <c:v>1.0000000000000009E-2</c:v>
                </c:pt>
                <c:pt idx="1">
                  <c:v>1.9950979214197417E-2</c:v>
                </c:pt>
                <c:pt idx="2">
                  <c:v>2.9870533889218676E-2</c:v>
                </c:pt>
                <c:pt idx="3">
                  <c:v>3.2393613327031501E-2</c:v>
                </c:pt>
                <c:pt idx="4">
                  <c:v>3.1914446073993519E-2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6-EE4A-A97A-E617E57B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Forwards_Example!$E$1:$I$1</c:f>
              <c:numCache>
                <c:formatCode>0.00%</c:formatCode>
                <c:ptCount val="5"/>
                <c:pt idx="0">
                  <c:v>3.5000000000000003E-2</c:v>
                </c:pt>
                <c:pt idx="1">
                  <c:v>3.7499999999999999E-2</c:v>
                </c:pt>
                <c:pt idx="2">
                  <c:v>3.7999999999999999E-2</c:v>
                </c:pt>
                <c:pt idx="3">
                  <c:v>0.04</c:v>
                </c:pt>
                <c:pt idx="4">
                  <c:v>3.95E-2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5-C042-9CEA-E590645A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chart" Target="../charts/chart1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hyperlink" Target="https://www.google.com/url?sa=i&amp;rct=j&amp;q=&amp;esrc=s&amp;source=images&amp;cd=&amp;cad=rja&amp;uact=8&amp;ved=0ahUKEwi1yN6a9bDTAhUKOyYKHSKRBw8QjRwIBw&amp;url=http://blog.littleredfeather.com/scams-in-horse-racing-partnerships&amp;psig=AFQjCNFjwyfqj1Gn2H2lGgkg908c_gl38g&amp;ust=149270489029755" TargetMode="Externa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171450</xdr:rowOff>
    </xdr:from>
    <xdr:to>
      <xdr:col>23</xdr:col>
      <xdr:colOff>419100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6DC50B-9DA2-A14C-AF4C-4AB1F2A43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4</xdr:row>
      <xdr:rowOff>241300</xdr:rowOff>
    </xdr:from>
    <xdr:to>
      <xdr:col>19</xdr:col>
      <xdr:colOff>762000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A30265-9BC6-134E-A8D4-B16454981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35</xdr:row>
      <xdr:rowOff>317500</xdr:rowOff>
    </xdr:from>
    <xdr:to>
      <xdr:col>9</xdr:col>
      <xdr:colOff>660400</xdr:colOff>
      <xdr:row>45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5041A-6799-C946-AF41-A8DA5A90E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A89ED4-CFD9-BA43-86FB-4426BE8083EE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F6B2E-1532-0348-9168-72765E532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924E79-D461-F649-8796-91E49ED01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14CF37-1C80-944B-8BCC-567B03A46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A3AFA8-4707-6945-9D07-7E6A5EB44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0B83CB-90C9-4D4D-9C8F-BD5909B62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5ED0AE-B96F-4B45-9462-5BE9C9AE1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64EB15FA-8F1A-0C49-93AA-542B79E2D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4370E3-6D01-5547-88B8-26E04DD3F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EE67DF93-A734-F149-A0DD-BFE9943D9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C2D9B678-0C46-A444-8594-57D39B696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20B1D-B938-4B40-84B5-AA341C8B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4FE09D-4B20-5E4B-9544-BF1AF78E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B6B13BDD-4520-6943-908B-9D5CD747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8C06F3-35E0-754F-B0F5-1CD9CF9D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F086E6-5CB2-7B4E-9BE4-7E0D9C763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76200</xdr:rowOff>
    </xdr:from>
    <xdr:to>
      <xdr:col>13</xdr:col>
      <xdr:colOff>317500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3F7E9-FA97-0946-B125-77A36E210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13</xdr:row>
      <xdr:rowOff>0</xdr:rowOff>
    </xdr:from>
    <xdr:to>
      <xdr:col>19</xdr:col>
      <xdr:colOff>317500</xdr:colOff>
      <xdr:row>20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B6C254-E748-BD46-BA72-E89169C5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23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E0627B84-EBDD-9941-80BA-39E042A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7010400"/>
          <a:ext cx="5562600" cy="2709058"/>
        </a:xfrm>
        <a:prstGeom prst="rect">
          <a:avLst/>
        </a:prstGeom>
      </xdr:spPr>
    </xdr:pic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76199</xdr:colOff>
      <xdr:row>4</xdr:row>
      <xdr:rowOff>50800</xdr:rowOff>
    </xdr:from>
    <xdr:to>
      <xdr:col>11</xdr:col>
      <xdr:colOff>52378</xdr:colOff>
      <xdr:row>10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E80D8-CCDA-474C-921C-2B363D276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099" y="1371600"/>
          <a:ext cx="4687879" cy="22352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3149</xdr:colOff>
      <xdr:row>5</xdr:row>
      <xdr:rowOff>224692</xdr:rowOff>
    </xdr:from>
    <xdr:ext cx="5194780" cy="2483665"/>
    <xdr:pic>
      <xdr:nvPicPr>
        <xdr:cNvPr id="2" name="Picture 1" descr="mage result for horse raci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E2C6A7E-B9A5-5A47-BC5E-C2EF9FDE3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49" y="2066192"/>
          <a:ext cx="5194780" cy="2483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7</xdr:row>
      <xdr:rowOff>266700</xdr:rowOff>
    </xdr:from>
    <xdr:to>
      <xdr:col>10</xdr:col>
      <xdr:colOff>381000</xdr:colOff>
      <xdr:row>13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EDC526-C19E-D442-A138-117070AB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2730500"/>
          <a:ext cx="4000500" cy="1879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213499</xdr:colOff>
      <xdr:row>7</xdr:row>
      <xdr:rowOff>264300</xdr:rowOff>
    </xdr:from>
    <xdr:to>
      <xdr:col>23</xdr:col>
      <xdr:colOff>81489</xdr:colOff>
      <xdr:row>13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A170DC-57C6-D541-8889-26F20D1ED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3199" y="2728100"/>
          <a:ext cx="4427290" cy="186930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304799</xdr:rowOff>
    </xdr:from>
    <xdr:to>
      <xdr:col>6</xdr:col>
      <xdr:colOff>64163</xdr:colOff>
      <xdr:row>13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1BC990-6071-C742-BCCE-3F6C2CD9D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1219199"/>
          <a:ext cx="3366163" cy="2971801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23</xdr:row>
      <xdr:rowOff>266700</xdr:rowOff>
    </xdr:from>
    <xdr:to>
      <xdr:col>6</xdr:col>
      <xdr:colOff>762000</xdr:colOff>
      <xdr:row>30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3B3836-4980-E448-BBF7-2C849AF75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7505700"/>
          <a:ext cx="4000500" cy="2057400"/>
        </a:xfrm>
        <a:prstGeom prst="rect">
          <a:avLst/>
        </a:prstGeom>
      </xdr:spPr>
    </xdr:pic>
    <xdr:clientData/>
  </xdr:twoCellAnchor>
  <xdr:twoCellAnchor editAs="oneCell">
    <xdr:from>
      <xdr:col>7</xdr:col>
      <xdr:colOff>137299</xdr:colOff>
      <xdr:row>23</xdr:row>
      <xdr:rowOff>277000</xdr:rowOff>
    </xdr:from>
    <xdr:to>
      <xdr:col>12</xdr:col>
      <xdr:colOff>437088</xdr:colOff>
      <xdr:row>30</xdr:row>
      <xdr:rowOff>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23092-C1FB-914A-BAC5-B92D565D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5799" y="7516000"/>
          <a:ext cx="4427289" cy="20471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2</xdr:row>
      <xdr:rowOff>48399</xdr:rowOff>
    </xdr:from>
    <xdr:to>
      <xdr:col>8</xdr:col>
      <xdr:colOff>495300</xdr:colOff>
      <xdr:row>8</xdr:row>
      <xdr:rowOff>225848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03FCB-AA63-EE4B-8CA1-2DB5E994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00" y="708799"/>
          <a:ext cx="4879200" cy="220944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279400</xdr:rowOff>
    </xdr:from>
    <xdr:to>
      <xdr:col>3</xdr:col>
      <xdr:colOff>368300</xdr:colOff>
      <xdr:row>15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08EE51-82A6-F24A-A19D-A3B3341B8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600200"/>
          <a:ext cx="4559300" cy="350520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4</xdr:row>
      <xdr:rowOff>48399</xdr:rowOff>
    </xdr:from>
    <xdr:to>
      <xdr:col>10</xdr:col>
      <xdr:colOff>584200</xdr:colOff>
      <xdr:row>14</xdr:row>
      <xdr:rowOff>200448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2C2D3D-06BC-ED42-B835-10180B045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8100" y="861199"/>
          <a:ext cx="4879200" cy="220944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152400</xdr:colOff>
      <xdr:row>11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BE4044E8-3DD7-424C-9F12-EB56E35F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8900" y="2311400"/>
          <a:ext cx="2870200" cy="945861"/>
        </a:xfrm>
        <a:prstGeom prst="rect">
          <a:avLst/>
        </a:prstGeom>
      </xdr:spPr>
    </xdr:pic>
    <xdr:clientData/>
  </xdr:one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177800</xdr:colOff>
      <xdr:row>6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C60D862F-1F02-3542-BC5A-AE69981B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9800" y="1295400"/>
          <a:ext cx="2870200" cy="945861"/>
        </a:xfrm>
        <a:prstGeom prst="rect">
          <a:avLst/>
        </a:prstGeom>
      </xdr:spPr>
    </xdr:pic>
    <xdr:clientData/>
  </xdr:one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        〗</a:t>
              </a:r>
              <a:endParaRPr lang="en-US" sz="3000"/>
            </a:p>
          </xdr:txBody>
        </xdr:sp>
      </mc:Fallback>
    </mc:AlternateContent>
    <xdr:clientData/>
  </xdr:oneCellAnchor>
  <xdr:oneCellAnchor>
    <xdr:from>
      <xdr:col>4</xdr:col>
      <xdr:colOff>203199</xdr:colOff>
      <xdr:row>13</xdr:row>
      <xdr:rowOff>0</xdr:rowOff>
    </xdr:from>
    <xdr:ext cx="5156201" cy="1980914"/>
    <xdr:pic>
      <xdr:nvPicPr>
        <xdr:cNvPr id="4" name="Picture 3">
          <a:extLst>
            <a:ext uri="{FF2B5EF4-FFF2-40B4-BE49-F238E27FC236}">
              <a16:creationId xmlns:a16="http://schemas.microsoft.com/office/drawing/2014/main" id="{35AE6B71-D154-3C4A-A1B0-412F2011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199" y="2641600"/>
          <a:ext cx="5156201" cy="1980914"/>
        </a:xfrm>
        <a:prstGeom prst="rect">
          <a:avLst/>
        </a:prstGeom>
      </xdr:spPr>
    </xdr:pic>
    <xdr:clientData/>
  </xdr:oneCellAnchor>
</xdr:wsDr>
</file>

<file path=xl/drawings/drawing4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504825</xdr:colOff>
      <xdr:row>32</xdr:row>
      <xdr:rowOff>9525</xdr:rowOff>
    </xdr:from>
    <xdr:ext cx="10591800" cy="6153150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AA9B2B1-2983-2149-BEC5-43AA72C01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215900</xdr:rowOff>
    </xdr:from>
    <xdr:to>
      <xdr:col>13</xdr:col>
      <xdr:colOff>609600</xdr:colOff>
      <xdr:row>17</xdr:row>
      <xdr:rowOff>274638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FCF8F976-FA7D-1044-B11F-DBA6E53C4BFB}"/>
            </a:ext>
          </a:extLst>
        </xdr:cNvPr>
        <xdr:cNvSpPr>
          <a:spLocks noGrp="1"/>
        </xdr:cNvSpPr>
      </xdr:nvSpPr>
      <xdr:spPr>
        <a:xfrm>
          <a:off x="1651000" y="1866900"/>
          <a:ext cx="10515600" cy="4351338"/>
        </a:xfrm>
        <a:prstGeom prst="rect">
          <a:avLst/>
        </a:prstGeom>
      </xdr:spPr>
      <xdr:txBody>
        <a:bodyPr vert="horz" wrap="square" lIns="91440" tIns="45720" rIns="91440" bIns="45720" rtlCol="0">
          <a:normAutofit fontScale="92500" lnSpcReduction="20000"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0"/>
            <a:t>Select the Distributions to Compare:</a:t>
          </a:r>
        </a:p>
        <a:p>
          <a:pPr lvl="1"/>
          <a:r>
            <a:rPr lang="en-US" b="0"/>
            <a:t>Typically, one of the distributions is the sample distribution from the data.</a:t>
          </a:r>
        </a:p>
        <a:p>
          <a:pPr lvl="1"/>
          <a:r>
            <a:rPr lang="en-US" b="0"/>
            <a:t>The other is a theoretical distribution, like a normal distribution, against which you want to compare the sample.</a:t>
          </a:r>
        </a:p>
        <a:p>
          <a:r>
            <a:rPr lang="en-US" b="0"/>
            <a:t>Sort the Data:</a:t>
          </a:r>
        </a:p>
        <a:p>
          <a:pPr lvl="1"/>
          <a:r>
            <a:rPr lang="en-US" b="0"/>
            <a:t>Arrange the sample data in ascending order. These sorted values are your sample quantiles.</a:t>
          </a:r>
        </a:p>
        <a:p>
          <a:r>
            <a:rPr lang="en-US" b="0"/>
            <a:t>Calculate Theoretical Quantiles:</a:t>
          </a:r>
        </a:p>
        <a:p>
          <a:pPr lvl="1"/>
          <a:r>
            <a:rPr lang="en-US" b="0"/>
            <a:t>If comparing to a normal distribution, calculate the z-scores that correspond to the cumulative probabilities for each of the sample quantiles..</a:t>
          </a:r>
        </a:p>
        <a:p>
          <a:r>
            <a:rPr lang="en-US" b="0"/>
            <a:t>Plot the Quantiles:</a:t>
          </a:r>
        </a:p>
        <a:p>
          <a:pPr lvl="1"/>
          <a:r>
            <a:rPr lang="en-US" b="0"/>
            <a:t>Create a scatter plot where the x-axis represents the theoretical quantiles and the y-axis represents the sample quantiles.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72BF2-A827-B148-9469-5B390A959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1845D0-FB38-DE43-8AC7-B01B00A35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avidromoff/Library/CloudStorage/GoogleDrive-davethemovie@gmail.com/My%20Drive/Columbia/Classes/ML4RM/Classes/ML4RM_Class6.xlsm" TargetMode="External"/><Relationship Id="rId1" Type="http://schemas.openxmlformats.org/officeDocument/2006/relationships/externalLinkPath" Target="/Users/davidromoff/Library/CloudStorage/GoogleDrive-davethemovie@gmail.com/My%20Drive/Columbia/Classes/ML4RM/Classes/ML4RM_Class6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ity_VaR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VaRExample"/>
      <sheetName val="MatrixMult_CovCorr"/>
      <sheetName val="MatrixMult_Credit"/>
    </sheetNames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pula3"/>
      <sheetName val="Cor_N_Cov"/>
    </sheetNames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fGoSPxvDYXfRa4jI6cQBSUKSUaQ1uPd5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Yyp0OIhSjLEdyK4KOzme6ZZBVamgWDeV/view?usp=shar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file/d/1wtxeLda4Xmeoi91dN700vL4-qmAWQrvM/view?usp=shar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7S9jhp2-KyWKCwZ50-NVUwv1fWNBHJs/view?usp=sharing" TargetMode="External"/><Relationship Id="rId1" Type="http://schemas.openxmlformats.org/officeDocument/2006/relationships/hyperlink" Target="https://drive.google.com/file/d/1Sn4WJPgR0r1JWx-OKj9rMbErid74Tbkx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bltZaKgc99k1guC0fiA8cCoZ5UJqqvQo/view?usp=sharin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GGnjcohmTRiMR9Yuj5pEQJV4AcVKdHu/view?usp=sharin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693w-07lO1lSEhvQf20CbyHYMWAKTEbH" TargetMode="External"/><Relationship Id="rId1" Type="http://schemas.openxmlformats.org/officeDocument/2006/relationships/hyperlink" Target="https://drive.google.com/open?id=1uP-wV_pI18Yq4y43vFtXquyAM3sFCLV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https://en.wikipedia.org/wiki/Sensitivity_and_specificity" TargetMode="Externa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3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3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://www.investopedia.com/terms/o/option.asp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5" Type="http://schemas.openxmlformats.org/officeDocument/2006/relationships/drawing" Target="../drawings/drawing37.xml"/><Relationship Id="rId4" Type="http://schemas.openxmlformats.org/officeDocument/2006/relationships/hyperlink" Target="https://drive.google.com/open?id=0B46op8AajwqfMndmQ0ZsVzZaVFk" TargetMode="Externa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38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0U3eGhkUWh3SWc" TargetMode="External"/><Relationship Id="rId2" Type="http://schemas.openxmlformats.org/officeDocument/2006/relationships/hyperlink" Target="https://drive.google.com/open?id=0B46op8AajwqfM0U3eGhkUWh3SWc" TargetMode="External"/><Relationship Id="rId1" Type="http://schemas.openxmlformats.org/officeDocument/2006/relationships/hyperlink" Target="http://www.investopedia.com/terms/b/bookie.asp" TargetMode="External"/><Relationship Id="rId4" Type="http://schemas.openxmlformats.org/officeDocument/2006/relationships/drawing" Target="../drawings/drawing39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hyperlink" Target="https://drive.google.com/open?id=0B46op8AajwqfbVJ5MWQwMGNRRFU" TargetMode="External"/><Relationship Id="rId1" Type="http://schemas.openxmlformats.org/officeDocument/2006/relationships/hyperlink" Target="https://drive.google.com/open?id=0B46op8AajwqfbVJ5MWQwMGNRRFU" TargetMode="Externa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R1hRcng0Z3R6aTA" TargetMode="External"/><Relationship Id="rId2" Type="http://schemas.openxmlformats.org/officeDocument/2006/relationships/hyperlink" Target="https://drive.google.com/open?id=0B46op8AajwqfR1hRcng0Z3R6aTA" TargetMode="External"/><Relationship Id="rId1" Type="http://schemas.openxmlformats.org/officeDocument/2006/relationships/hyperlink" Target="http://www.macroption.com/black-scholes-excel/" TargetMode="External"/><Relationship Id="rId4" Type="http://schemas.openxmlformats.org/officeDocument/2006/relationships/drawing" Target="../drawings/drawing43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45yt4478BR5_oTE2mCz1o3qPbpnJsgk/view?usp=sharing" TargetMode="External"/><Relationship Id="rId2" Type="http://schemas.openxmlformats.org/officeDocument/2006/relationships/hyperlink" Target="https://drive.google.com/file/d/114ECVlxZA0zsUUgOHrNMr3z3JCzgvZAo/view?usp=sharing" TargetMode="External"/><Relationship Id="rId1" Type="http://schemas.openxmlformats.org/officeDocument/2006/relationships/hyperlink" Target="https://drive.google.com/file/d/1155cJgd8He_bHhIrjSGwDhqdy1KNIaYN/view?usp=sharing" TargetMode="External"/><Relationship Id="rId4" Type="http://schemas.openxmlformats.org/officeDocument/2006/relationships/drawing" Target="../drawings/drawing47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https://drive.google.com/file/d/11GHqIFdC0YBZVlhRScrqloUEQtqHbGPz/view?usp=sharing" TargetMode="Externa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Learning_curve_(machine_learning)" TargetMode="External"/><Relationship Id="rId1" Type="http://schemas.openxmlformats.org/officeDocument/2006/relationships/hyperlink" Target="https://en.wikipedia.org/wiki/Confusion_matrix" TargetMode="Externa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A26F-B575-2B4A-B1E7-42F7705B63D1}">
  <sheetPr codeName="Sheet65">
    <tabColor theme="1"/>
  </sheetPr>
  <dimension ref="B2:J21"/>
  <sheetViews>
    <sheetView tabSelected="1" zoomScale="80" zoomScaleNormal="80" workbookViewId="0"/>
  </sheetViews>
  <sheetFormatPr baseColWidth="10" defaultColWidth="11" defaultRowHeight="26" x14ac:dyDescent="0.3"/>
  <cols>
    <col min="1" max="1" width="3.6640625" style="28" customWidth="1"/>
    <col min="2" max="2" width="12.1640625" style="28" bestFit="1" customWidth="1"/>
    <col min="3" max="3" width="36" style="28" bestFit="1" customWidth="1"/>
    <col min="4" max="4" width="41.33203125" style="28" bestFit="1" customWidth="1"/>
    <col min="5" max="5" width="41.33203125" style="28" customWidth="1"/>
    <col min="6" max="6" width="24" style="28" bestFit="1" customWidth="1"/>
    <col min="7" max="7" width="36.33203125" style="28" bestFit="1" customWidth="1"/>
    <col min="8" max="8" width="47.6640625" style="28" bestFit="1" customWidth="1"/>
    <col min="9" max="9" width="22.1640625" style="28" bestFit="1" customWidth="1"/>
    <col min="10" max="10" width="24" style="28" bestFit="1" customWidth="1"/>
    <col min="11" max="16384" width="11" style="28"/>
  </cols>
  <sheetData>
    <row r="2" spans="2:10" s="103" customFormat="1" x14ac:dyDescent="0.3">
      <c r="B2" s="103" t="s">
        <v>410</v>
      </c>
      <c r="C2" s="103" t="s">
        <v>411</v>
      </c>
      <c r="D2" s="103" t="s">
        <v>412</v>
      </c>
      <c r="E2" s="103" t="s">
        <v>413</v>
      </c>
      <c r="F2" s="103" t="s">
        <v>414</v>
      </c>
      <c r="G2" s="103" t="s">
        <v>415</v>
      </c>
      <c r="H2" s="103" t="s">
        <v>417</v>
      </c>
      <c r="I2" s="103" t="s">
        <v>416</v>
      </c>
      <c r="J2" s="103" t="s">
        <v>785</v>
      </c>
    </row>
    <row r="3" spans="2:10" x14ac:dyDescent="0.3">
      <c r="B3" s="28">
        <v>1</v>
      </c>
      <c r="C3" s="28" t="s">
        <v>495</v>
      </c>
      <c r="D3" s="28" t="s">
        <v>418</v>
      </c>
      <c r="E3" s="28" t="s">
        <v>419</v>
      </c>
      <c r="F3" s="28" t="s">
        <v>420</v>
      </c>
      <c r="G3" s="28" t="s">
        <v>421</v>
      </c>
      <c r="H3" s="28" t="s">
        <v>423</v>
      </c>
      <c r="I3" s="28" t="s">
        <v>422</v>
      </c>
      <c r="J3" s="28" t="s">
        <v>422</v>
      </c>
    </row>
    <row r="4" spans="2:10" x14ac:dyDescent="0.3">
      <c r="B4" s="28">
        <v>2</v>
      </c>
      <c r="C4" s="28" t="s">
        <v>701</v>
      </c>
      <c r="D4" s="28" t="s">
        <v>425</v>
      </c>
      <c r="E4" s="28" t="s">
        <v>182</v>
      </c>
      <c r="F4" s="28" t="s">
        <v>426</v>
      </c>
      <c r="G4" s="28" t="s">
        <v>427</v>
      </c>
      <c r="H4" s="28" t="s">
        <v>554</v>
      </c>
      <c r="I4" s="28" t="s">
        <v>422</v>
      </c>
      <c r="J4" s="28" t="s">
        <v>422</v>
      </c>
    </row>
    <row r="5" spans="2:10" x14ac:dyDescent="0.3">
      <c r="B5" s="28">
        <v>3</v>
      </c>
      <c r="C5" s="28" t="s">
        <v>424</v>
      </c>
      <c r="D5" s="28" t="s">
        <v>429</v>
      </c>
      <c r="E5" s="28" t="s">
        <v>430</v>
      </c>
      <c r="F5" s="28" t="s">
        <v>431</v>
      </c>
      <c r="G5" s="28" t="s">
        <v>432</v>
      </c>
      <c r="H5" s="28" t="s">
        <v>555</v>
      </c>
      <c r="I5" s="28" t="s">
        <v>422</v>
      </c>
      <c r="J5" s="28" t="s">
        <v>422</v>
      </c>
    </row>
    <row r="6" spans="2:10" x14ac:dyDescent="0.3">
      <c r="B6" s="28">
        <v>4</v>
      </c>
      <c r="C6" s="28" t="s">
        <v>181</v>
      </c>
      <c r="D6" s="28" t="s">
        <v>435</v>
      </c>
      <c r="E6" s="28" t="s">
        <v>436</v>
      </c>
      <c r="F6" s="28" t="s">
        <v>437</v>
      </c>
      <c r="G6" s="28" t="s">
        <v>438</v>
      </c>
      <c r="H6" s="28" t="s">
        <v>434</v>
      </c>
      <c r="I6" s="28" t="s">
        <v>422</v>
      </c>
      <c r="J6" s="28" t="s">
        <v>422</v>
      </c>
    </row>
    <row r="7" spans="2:10" x14ac:dyDescent="0.3">
      <c r="B7" s="28">
        <v>5</v>
      </c>
      <c r="C7" s="28" t="s">
        <v>702</v>
      </c>
      <c r="D7" s="28" t="s">
        <v>441</v>
      </c>
      <c r="E7" s="28" t="s">
        <v>442</v>
      </c>
      <c r="F7" s="28" t="s">
        <v>443</v>
      </c>
      <c r="G7" s="28" t="s">
        <v>444</v>
      </c>
      <c r="H7" s="28" t="s">
        <v>439</v>
      </c>
      <c r="I7" s="28" t="s">
        <v>428</v>
      </c>
      <c r="J7" s="28" t="s">
        <v>422</v>
      </c>
    </row>
    <row r="8" spans="2:10" x14ac:dyDescent="0.3">
      <c r="B8" s="28">
        <v>6</v>
      </c>
      <c r="C8" s="28" t="s">
        <v>440</v>
      </c>
      <c r="D8" s="28" t="s">
        <v>447</v>
      </c>
      <c r="E8" s="28" t="s">
        <v>448</v>
      </c>
      <c r="F8" s="28" t="s">
        <v>449</v>
      </c>
      <c r="G8" s="28" t="s">
        <v>450</v>
      </c>
      <c r="H8" s="28" t="s">
        <v>445</v>
      </c>
      <c r="I8" s="28" t="s">
        <v>547</v>
      </c>
      <c r="J8" s="28" t="s">
        <v>422</v>
      </c>
    </row>
    <row r="9" spans="2:10" x14ac:dyDescent="0.3">
      <c r="B9" s="28">
        <v>7</v>
      </c>
      <c r="C9" s="28" t="s">
        <v>446</v>
      </c>
      <c r="D9" s="28" t="s">
        <v>452</v>
      </c>
      <c r="E9" s="28" t="s">
        <v>453</v>
      </c>
      <c r="F9" s="28" t="s">
        <v>454</v>
      </c>
      <c r="G9" s="28" t="s">
        <v>455</v>
      </c>
      <c r="H9" s="28" t="s">
        <v>422</v>
      </c>
      <c r="I9" s="28" t="s">
        <v>548</v>
      </c>
      <c r="J9" s="28" t="s">
        <v>422</v>
      </c>
    </row>
    <row r="10" spans="2:10" x14ac:dyDescent="0.3">
      <c r="B10" s="28">
        <v>8</v>
      </c>
      <c r="C10" s="28" t="s">
        <v>451</v>
      </c>
      <c r="D10" s="28" t="s">
        <v>457</v>
      </c>
      <c r="E10" s="28" t="s">
        <v>422</v>
      </c>
      <c r="F10" s="28" t="s">
        <v>458</v>
      </c>
      <c r="G10" s="28" t="s">
        <v>459</v>
      </c>
      <c r="H10" s="28" t="s">
        <v>422</v>
      </c>
      <c r="I10" s="28" t="s">
        <v>433</v>
      </c>
      <c r="J10" s="28" t="s">
        <v>422</v>
      </c>
    </row>
    <row r="11" spans="2:10" x14ac:dyDescent="0.3">
      <c r="B11" s="28">
        <v>9</v>
      </c>
      <c r="C11" s="28" t="s">
        <v>456</v>
      </c>
      <c r="D11" s="28" t="s">
        <v>461</v>
      </c>
      <c r="E11" s="28" t="s">
        <v>422</v>
      </c>
      <c r="F11" s="28" t="s">
        <v>462</v>
      </c>
      <c r="G11" s="28" t="s">
        <v>422</v>
      </c>
      <c r="H11" s="28" t="s">
        <v>463</v>
      </c>
      <c r="I11" s="28" t="s">
        <v>422</v>
      </c>
      <c r="J11" s="28" t="s">
        <v>786</v>
      </c>
    </row>
    <row r="12" spans="2:10" x14ac:dyDescent="0.3">
      <c r="B12" s="28">
        <v>10</v>
      </c>
      <c r="C12" s="28" t="s">
        <v>460</v>
      </c>
      <c r="D12" s="28" t="s">
        <v>465</v>
      </c>
      <c r="E12" s="28" t="s">
        <v>422</v>
      </c>
      <c r="F12" s="28" t="s">
        <v>466</v>
      </c>
      <c r="G12" s="28" t="s">
        <v>422</v>
      </c>
      <c r="H12" s="28" t="s">
        <v>422</v>
      </c>
      <c r="I12" s="28" t="s">
        <v>422</v>
      </c>
      <c r="J12" s="28" t="s">
        <v>787</v>
      </c>
    </row>
    <row r="13" spans="2:10" x14ac:dyDescent="0.3">
      <c r="B13" s="28">
        <v>11</v>
      </c>
      <c r="C13" s="28" t="s">
        <v>464</v>
      </c>
      <c r="D13" s="28" t="s">
        <v>468</v>
      </c>
      <c r="E13" s="28" t="s">
        <v>422</v>
      </c>
      <c r="F13" s="28" t="s">
        <v>469</v>
      </c>
      <c r="G13" s="28" t="s">
        <v>422</v>
      </c>
      <c r="H13" s="28" t="s">
        <v>422</v>
      </c>
      <c r="I13" s="28" t="s">
        <v>422</v>
      </c>
      <c r="J13" s="28" t="s">
        <v>788</v>
      </c>
    </row>
    <row r="14" spans="2:10" x14ac:dyDescent="0.3">
      <c r="B14" s="28">
        <v>12</v>
      </c>
      <c r="C14" s="28" t="s">
        <v>467</v>
      </c>
      <c r="D14" s="28" t="s">
        <v>422</v>
      </c>
      <c r="E14" s="28" t="s">
        <v>422</v>
      </c>
      <c r="F14" s="28" t="s">
        <v>422</v>
      </c>
      <c r="G14" s="28" t="s">
        <v>422</v>
      </c>
      <c r="H14" s="28" t="s">
        <v>422</v>
      </c>
      <c r="I14" s="28" t="s">
        <v>422</v>
      </c>
      <c r="J14" s="28" t="s">
        <v>789</v>
      </c>
    </row>
    <row r="16" spans="2:10" x14ac:dyDescent="0.3">
      <c r="B16" s="28" t="s">
        <v>470</v>
      </c>
      <c r="C16" s="28" t="s">
        <v>471</v>
      </c>
      <c r="D16" s="28" t="s">
        <v>573</v>
      </c>
      <c r="E16" s="28" t="s">
        <v>183</v>
      </c>
      <c r="F16" s="28" t="s">
        <v>472</v>
      </c>
      <c r="G16" s="28" t="s">
        <v>459</v>
      </c>
      <c r="H16" s="28" t="s">
        <v>473</v>
      </c>
      <c r="I16" s="28" t="s">
        <v>945</v>
      </c>
      <c r="J16" s="28" t="s">
        <v>946</v>
      </c>
    </row>
    <row r="19" spans="2:3" x14ac:dyDescent="0.3">
      <c r="B19" s="1" t="s">
        <v>474</v>
      </c>
    </row>
    <row r="20" spans="2:3" x14ac:dyDescent="0.3">
      <c r="B20" s="46" t="s">
        <v>475</v>
      </c>
    </row>
    <row r="21" spans="2:3" x14ac:dyDescent="0.3">
      <c r="C21" s="1"/>
    </row>
  </sheetData>
  <phoneticPr fontId="6" type="noConversion"/>
  <hyperlinks>
    <hyperlink ref="B20" r:id="rId1" xr:uid="{80D94D30-4BAE-DF48-AC93-4AB34418BE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9C0D-0098-5948-91B5-E2B807AF9880}">
  <sheetPr codeName="Sheet2">
    <tabColor rgb="FF0070C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870</v>
      </c>
    </row>
    <row r="2" spans="1:1" x14ac:dyDescent="0.3">
      <c r="A2" s="1" t="s">
        <v>872</v>
      </c>
    </row>
    <row r="3" spans="1:1" x14ac:dyDescent="0.3">
      <c r="A3" s="1" t="s">
        <v>871</v>
      </c>
    </row>
    <row r="4" spans="1:1" x14ac:dyDescent="0.3">
      <c r="A4" s="1" t="s">
        <v>873</v>
      </c>
    </row>
    <row r="5" spans="1:1" x14ac:dyDescent="0.3">
      <c r="A5" s="1" t="s">
        <v>874</v>
      </c>
    </row>
    <row r="6" spans="1:1" x14ac:dyDescent="0.3">
      <c r="A6" s="1" t="s">
        <v>875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1B84-9109-764C-8AEA-7C856F13B19E}">
  <sheetPr codeName="Sheet3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197</v>
      </c>
    </row>
    <row r="2" spans="1:1" x14ac:dyDescent="0.3">
      <c r="A2" s="1" t="s">
        <v>206</v>
      </c>
    </row>
    <row r="3" spans="1:1" x14ac:dyDescent="0.3">
      <c r="A3" s="1" t="s">
        <v>251</v>
      </c>
    </row>
    <row r="4" spans="1:1" x14ac:dyDescent="0.3">
      <c r="A4" s="1" t="s">
        <v>224</v>
      </c>
    </row>
    <row r="5" spans="1:1" x14ac:dyDescent="0.3">
      <c r="A5" s="1" t="s">
        <v>229</v>
      </c>
    </row>
    <row r="6" spans="1:1" x14ac:dyDescent="0.3">
      <c r="A6" s="1" t="s">
        <v>252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11A-7AAF-2A43-B7AB-63A2139C36B3}">
  <sheetPr codeName="Sheet12">
    <tabColor rgb="FFFF0000"/>
  </sheetPr>
  <dimension ref="A1:G24"/>
  <sheetViews>
    <sheetView workbookViewId="0"/>
  </sheetViews>
  <sheetFormatPr baseColWidth="10" defaultRowHeight="26" x14ac:dyDescent="0.3"/>
  <cols>
    <col min="1" max="6" width="10.83203125" style="1"/>
    <col min="7" max="7" width="12" style="1" customWidth="1"/>
    <col min="8" max="16384" width="10.83203125" style="1"/>
  </cols>
  <sheetData>
    <row r="1" spans="1:7" x14ac:dyDescent="0.3">
      <c r="A1" s="9" t="s">
        <v>197</v>
      </c>
    </row>
    <row r="2" spans="1:7" x14ac:dyDescent="0.3">
      <c r="B2" s="1" t="s">
        <v>198</v>
      </c>
    </row>
    <row r="4" spans="1:7" x14ac:dyDescent="0.3">
      <c r="C4" s="28" t="s">
        <v>199</v>
      </c>
      <c r="D4" s="28" t="s">
        <v>200</v>
      </c>
    </row>
    <row r="5" spans="1:7" x14ac:dyDescent="0.3">
      <c r="B5" s="1">
        <v>1</v>
      </c>
      <c r="C5" s="1">
        <v>26.480948975022592</v>
      </c>
      <c r="D5" s="29"/>
      <c r="G5" s="30" t="s">
        <v>201</v>
      </c>
    </row>
    <row r="6" spans="1:7" ht="30" x14ac:dyDescent="0.4">
      <c r="B6" s="1">
        <v>2</v>
      </c>
      <c r="C6" s="1">
        <v>26.520549994738591</v>
      </c>
      <c r="D6" s="29"/>
      <c r="G6" s="1" t="s">
        <v>202</v>
      </c>
    </row>
    <row r="7" spans="1:7" ht="30" x14ac:dyDescent="0.4">
      <c r="B7" s="1">
        <v>3</v>
      </c>
      <c r="C7" s="1">
        <v>26.382978118665029</v>
      </c>
      <c r="D7" s="29"/>
      <c r="G7" s="1" t="s">
        <v>203</v>
      </c>
    </row>
    <row r="8" spans="1:7" ht="29" x14ac:dyDescent="0.3">
      <c r="B8" s="1">
        <v>4</v>
      </c>
      <c r="C8" s="1">
        <v>21.759195384409203</v>
      </c>
      <c r="D8" s="29"/>
      <c r="G8" s="1" t="s">
        <v>204</v>
      </c>
    </row>
    <row r="9" spans="1:7" x14ac:dyDescent="0.3">
      <c r="B9" s="1">
        <v>5</v>
      </c>
      <c r="C9" s="1">
        <v>17.265858032568751</v>
      </c>
      <c r="D9" s="29"/>
      <c r="G9" s="29"/>
    </row>
    <row r="10" spans="1:7" ht="29" x14ac:dyDescent="0.3">
      <c r="B10" s="1">
        <v>6</v>
      </c>
      <c r="C10" s="1">
        <v>21.494153510479009</v>
      </c>
      <c r="D10" s="29"/>
      <c r="G10" s="1" t="s">
        <v>205</v>
      </c>
    </row>
    <row r="11" spans="1:7" x14ac:dyDescent="0.3">
      <c r="B11" s="1">
        <v>7</v>
      </c>
      <c r="C11" s="1">
        <v>22.292452053510157</v>
      </c>
      <c r="D11" s="29"/>
      <c r="G11" s="29"/>
    </row>
    <row r="12" spans="1:7" x14ac:dyDescent="0.3">
      <c r="B12" s="1">
        <v>8</v>
      </c>
      <c r="C12" s="1">
        <v>13.958085206200188</v>
      </c>
      <c r="D12" s="29"/>
    </row>
    <row r="13" spans="1:7" x14ac:dyDescent="0.3">
      <c r="B13" s="1">
        <v>9</v>
      </c>
      <c r="C13" s="1">
        <v>26.381720817828374</v>
      </c>
      <c r="D13" s="29"/>
    </row>
    <row r="14" spans="1:7" x14ac:dyDescent="0.3">
      <c r="B14" s="1">
        <v>10</v>
      </c>
      <c r="C14" s="1">
        <v>21.391428616864015</v>
      </c>
      <c r="D14" s="29"/>
    </row>
    <row r="15" spans="1:7" x14ac:dyDescent="0.3">
      <c r="B15" s="1">
        <v>11</v>
      </c>
      <c r="C15" s="1">
        <v>25.486991789245632</v>
      </c>
      <c r="D15" s="29"/>
    </row>
    <row r="16" spans="1:7" x14ac:dyDescent="0.3">
      <c r="B16" s="1">
        <v>12</v>
      </c>
      <c r="C16" s="1">
        <v>21.366940876155013</v>
      </c>
      <c r="D16" s="29"/>
    </row>
    <row r="17" spans="2:4" x14ac:dyDescent="0.3">
      <c r="B17" s="1">
        <v>13</v>
      </c>
      <c r="C17" s="1">
        <v>18.470927041621849</v>
      </c>
      <c r="D17" s="29"/>
    </row>
    <row r="18" spans="2:4" x14ac:dyDescent="0.3">
      <c r="B18" s="1">
        <v>14</v>
      </c>
      <c r="C18" s="1">
        <v>21.945862908682109</v>
      </c>
      <c r="D18" s="29"/>
    </row>
    <row r="19" spans="2:4" x14ac:dyDescent="0.3">
      <c r="B19" s="1">
        <v>15</v>
      </c>
      <c r="C19" s="1">
        <v>11.99581828804693</v>
      </c>
      <c r="D19" s="29"/>
    </row>
    <row r="20" spans="2:4" x14ac:dyDescent="0.3">
      <c r="B20" s="1">
        <v>16</v>
      </c>
      <c r="C20" s="1">
        <v>18.721831216241146</v>
      </c>
      <c r="D20" s="29"/>
    </row>
    <row r="21" spans="2:4" x14ac:dyDescent="0.3">
      <c r="B21" s="1">
        <v>17</v>
      </c>
      <c r="C21" s="1">
        <v>23.800709647601412</v>
      </c>
      <c r="D21" s="29"/>
    </row>
    <row r="22" spans="2:4" x14ac:dyDescent="0.3">
      <c r="B22" s="1">
        <v>18</v>
      </c>
      <c r="C22" s="1">
        <v>17.61931390973055</v>
      </c>
      <c r="D22" s="29"/>
    </row>
    <row r="23" spans="2:4" x14ac:dyDescent="0.3">
      <c r="B23" s="1">
        <v>19</v>
      </c>
      <c r="C23" s="1">
        <v>11.849995380640118</v>
      </c>
      <c r="D23" s="29"/>
    </row>
    <row r="24" spans="2:4" x14ac:dyDescent="0.3">
      <c r="B24" s="1">
        <v>20</v>
      </c>
      <c r="C24" s="1">
        <v>24.6987980788412</v>
      </c>
      <c r="D24" s="29"/>
    </row>
  </sheetData>
  <hyperlinks>
    <hyperlink ref="A1" r:id="rId1" xr:uid="{2ED02686-950E-9D40-980A-09201A27024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C575-2D31-4F46-A09C-D249BB7C9E1E}">
  <sheetPr codeName="Sheet14">
    <tabColor rgb="FFFF0000"/>
  </sheetPr>
  <dimension ref="A1:X24"/>
  <sheetViews>
    <sheetView workbookViewId="0"/>
  </sheetViews>
  <sheetFormatPr baseColWidth="10" defaultRowHeight="26" x14ac:dyDescent="0.3"/>
  <cols>
    <col min="1" max="5" width="10.83203125" style="1"/>
    <col min="6" max="6" width="20" style="28" bestFit="1" customWidth="1"/>
    <col min="7" max="9" width="10.83203125" style="1"/>
    <col min="10" max="24" width="5.83203125" style="1" customWidth="1"/>
    <col min="25" max="16384" width="10.83203125" style="1"/>
  </cols>
  <sheetData>
    <row r="1" spans="1:24" x14ac:dyDescent="0.3">
      <c r="A1" s="9" t="s">
        <v>206</v>
      </c>
    </row>
    <row r="2" spans="1:24" x14ac:dyDescent="0.3">
      <c r="B2" s="1" t="s">
        <v>207</v>
      </c>
    </row>
    <row r="4" spans="1:24" x14ac:dyDescent="0.3">
      <c r="C4" s="28" t="s">
        <v>199</v>
      </c>
      <c r="D4" s="28" t="s">
        <v>200</v>
      </c>
    </row>
    <row r="5" spans="1:24" x14ac:dyDescent="0.3">
      <c r="B5" s="1">
        <v>1</v>
      </c>
      <c r="C5" s="1">
        <v>52.107462805728758</v>
      </c>
      <c r="D5" s="29"/>
      <c r="F5" s="28" t="s">
        <v>208</v>
      </c>
      <c r="H5" s="30"/>
      <c r="K5" s="1" t="s">
        <v>208</v>
      </c>
    </row>
    <row r="6" spans="1:24" x14ac:dyDescent="0.3">
      <c r="B6" s="1">
        <v>2</v>
      </c>
      <c r="C6" s="1">
        <v>18.821255513062439</v>
      </c>
      <c r="D6" s="29"/>
      <c r="F6" s="31"/>
      <c r="J6" s="32"/>
      <c r="K6" s="29">
        <v>5</v>
      </c>
      <c r="L6" s="29">
        <v>10</v>
      </c>
      <c r="M6" s="29">
        <v>15</v>
      </c>
      <c r="N6" s="29">
        <v>20</v>
      </c>
      <c r="O6" s="29">
        <v>25</v>
      </c>
      <c r="P6" s="29">
        <v>30</v>
      </c>
      <c r="Q6" s="29">
        <v>35</v>
      </c>
      <c r="R6" s="29">
        <v>40</v>
      </c>
      <c r="S6" s="29">
        <v>45</v>
      </c>
      <c r="T6" s="29">
        <v>50</v>
      </c>
      <c r="U6" s="29">
        <v>55</v>
      </c>
      <c r="V6" s="29">
        <v>60</v>
      </c>
      <c r="W6" s="29">
        <v>65</v>
      </c>
      <c r="X6" s="29">
        <v>70</v>
      </c>
    </row>
    <row r="7" spans="1:24" x14ac:dyDescent="0.3">
      <c r="B7" s="1">
        <v>3</v>
      </c>
      <c r="C7" s="1">
        <v>3.5163404995259278</v>
      </c>
      <c r="D7" s="29"/>
      <c r="F7" s="28" t="s">
        <v>209</v>
      </c>
      <c r="I7" s="1" t="s">
        <v>139</v>
      </c>
      <c r="J7" s="29">
        <v>5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24" x14ac:dyDescent="0.3">
      <c r="B8" s="1">
        <v>4</v>
      </c>
      <c r="C8" s="1">
        <v>15.460376649536038</v>
      </c>
      <c r="D8" s="29"/>
      <c r="F8" s="31"/>
      <c r="J8" s="29">
        <v>10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1:24" x14ac:dyDescent="0.3">
      <c r="B9" s="1">
        <v>5</v>
      </c>
      <c r="C9" s="1">
        <v>33.740694084707521</v>
      </c>
      <c r="D9" s="29"/>
      <c r="F9" s="28" t="s">
        <v>210</v>
      </c>
      <c r="J9" s="29">
        <v>15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1:24" x14ac:dyDescent="0.3">
      <c r="B10" s="1">
        <v>6</v>
      </c>
      <c r="C10" s="1">
        <v>5.7739127123932796</v>
      </c>
      <c r="D10" s="29"/>
      <c r="F10" s="31"/>
      <c r="J10" s="29">
        <v>20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1:24" x14ac:dyDescent="0.3">
      <c r="B11" s="1">
        <v>7</v>
      </c>
      <c r="C11" s="1">
        <v>39.183952719338279</v>
      </c>
      <c r="D11" s="29"/>
      <c r="J11" s="29">
        <v>25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1:24" x14ac:dyDescent="0.3">
      <c r="B12" s="1">
        <v>8</v>
      </c>
      <c r="C12" s="1">
        <v>59.449134908535562</v>
      </c>
      <c r="D12" s="29"/>
      <c r="J12" s="29">
        <v>30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1:24" x14ac:dyDescent="0.3">
      <c r="B13" s="1">
        <v>9</v>
      </c>
      <c r="C13" s="1">
        <v>3.306765501075084</v>
      </c>
      <c r="D13" s="29"/>
      <c r="J13" s="29">
        <v>35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1:24" x14ac:dyDescent="0.3">
      <c r="B14" s="1">
        <v>10</v>
      </c>
      <c r="C14" s="1">
        <v>46.4952120608841</v>
      </c>
      <c r="D14" s="29"/>
      <c r="J14" s="29"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1:24" x14ac:dyDescent="0.3">
      <c r="B15" s="1">
        <v>11</v>
      </c>
      <c r="C15" s="1">
        <v>-15.61988071312139</v>
      </c>
      <c r="D15" s="29"/>
      <c r="J15" s="29">
        <v>45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1:24" x14ac:dyDescent="0.3">
      <c r="B16" s="1">
        <v>12</v>
      </c>
      <c r="C16" s="1">
        <v>-9.9413736737116984</v>
      </c>
      <c r="D16" s="29"/>
      <c r="J16" s="29">
        <v>50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</row>
    <row r="17" spans="2:24" x14ac:dyDescent="0.3">
      <c r="B17" s="1">
        <v>13</v>
      </c>
      <c r="C17" s="1">
        <v>-6.1910041790125234</v>
      </c>
      <c r="D17" s="29"/>
      <c r="J17" s="29">
        <v>55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x14ac:dyDescent="0.3">
      <c r="B18" s="1">
        <v>14</v>
      </c>
      <c r="C18" s="1">
        <v>25.476335658261636</v>
      </c>
      <c r="D18" s="29"/>
      <c r="J18" s="29">
        <v>60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x14ac:dyDescent="0.3">
      <c r="B19" s="1">
        <v>15</v>
      </c>
      <c r="C19" s="1">
        <v>8.9556928213761555</v>
      </c>
      <c r="D19" s="29"/>
      <c r="J19" s="29">
        <v>65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x14ac:dyDescent="0.3">
      <c r="B20" s="1">
        <v>16</v>
      </c>
      <c r="C20" s="1">
        <v>26.072851661274349</v>
      </c>
      <c r="D20" s="29"/>
      <c r="J20" s="29">
        <v>70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x14ac:dyDescent="0.3">
      <c r="B21" s="1">
        <v>17</v>
      </c>
      <c r="C21" s="1">
        <v>27.005621311837615</v>
      </c>
      <c r="D21" s="29"/>
    </row>
    <row r="22" spans="2:24" x14ac:dyDescent="0.3">
      <c r="B22" s="1">
        <v>18</v>
      </c>
      <c r="C22" s="1">
        <v>74.26656333735842</v>
      </c>
      <c r="D22" s="29"/>
    </row>
    <row r="23" spans="2:24" x14ac:dyDescent="0.3">
      <c r="B23" s="1">
        <v>19</v>
      </c>
      <c r="C23" s="1">
        <v>30.417824786013497</v>
      </c>
      <c r="D23" s="29"/>
    </row>
    <row r="24" spans="2:24" x14ac:dyDescent="0.3">
      <c r="B24" s="1">
        <v>20</v>
      </c>
      <c r="C24" s="1">
        <v>-3.5260340163490795</v>
      </c>
      <c r="D24" s="29"/>
    </row>
  </sheetData>
  <conditionalFormatting sqref="K7:X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B120657B-3DF2-2D49-ABE7-3ED15B5F8F1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A87B3-628C-D54B-A34D-2024E711C053}">
  <sheetPr codeName="Sheet15">
    <tabColor rgb="FFFF0000"/>
  </sheetPr>
  <dimension ref="A1:G20"/>
  <sheetViews>
    <sheetView workbookViewId="0"/>
  </sheetViews>
  <sheetFormatPr baseColWidth="10" defaultRowHeight="26" x14ac:dyDescent="0.3"/>
  <cols>
    <col min="1" max="2" width="10.83203125" style="1"/>
    <col min="3" max="3" width="18.83203125" style="1" customWidth="1"/>
    <col min="4" max="4" width="20" style="1" bestFit="1" customWidth="1"/>
    <col min="5" max="5" width="10.83203125" style="1"/>
    <col min="6" max="6" width="18" style="1" bestFit="1" customWidth="1"/>
    <col min="7" max="7" width="17.1640625" style="1" bestFit="1" customWidth="1"/>
    <col min="8" max="16384" width="10.83203125" style="1"/>
  </cols>
  <sheetData>
    <row r="1" spans="1:7" x14ac:dyDescent="0.3">
      <c r="A1" s="9" t="s">
        <v>211</v>
      </c>
    </row>
    <row r="2" spans="1:7" x14ac:dyDescent="0.3">
      <c r="A2" s="9" t="s">
        <v>212</v>
      </c>
    </row>
    <row r="4" spans="1:7" x14ac:dyDescent="0.3">
      <c r="B4" s="1" t="s">
        <v>213</v>
      </c>
    </row>
    <row r="6" spans="1:7" x14ac:dyDescent="0.3">
      <c r="B6" s="1" t="s">
        <v>214</v>
      </c>
    </row>
    <row r="7" spans="1:7" x14ac:dyDescent="0.3">
      <c r="C7" s="1" t="s">
        <v>215</v>
      </c>
    </row>
    <row r="8" spans="1:7" x14ac:dyDescent="0.3">
      <c r="C8" s="1" t="s">
        <v>216</v>
      </c>
    </row>
    <row r="9" spans="1:7" x14ac:dyDescent="0.3">
      <c r="C9" s="1" t="s">
        <v>217</v>
      </c>
    </row>
    <row r="11" spans="1:7" x14ac:dyDescent="0.3">
      <c r="B11" s="1" t="s">
        <v>218</v>
      </c>
    </row>
    <row r="13" spans="1:7" x14ac:dyDescent="0.3">
      <c r="C13" s="34" t="s">
        <v>219</v>
      </c>
      <c r="D13" s="34"/>
      <c r="F13" s="34" t="s">
        <v>220</v>
      </c>
      <c r="G13" s="34"/>
    </row>
    <row r="14" spans="1:7" s="13" customFormat="1" x14ac:dyDescent="0.3">
      <c r="C14" s="35" t="s">
        <v>34</v>
      </c>
      <c r="D14" s="35" t="s">
        <v>221</v>
      </c>
      <c r="E14" s="1"/>
      <c r="F14" s="35" t="s">
        <v>34</v>
      </c>
      <c r="G14" s="35" t="s">
        <v>221</v>
      </c>
    </row>
    <row r="15" spans="1:7" x14ac:dyDescent="0.3">
      <c r="C15" s="1">
        <f ca="1">RAND()*100</f>
        <v>21.484882008118056</v>
      </c>
      <c r="D15" s="1">
        <f ca="1">LOG(C15)</f>
        <v>1.3321329729436386</v>
      </c>
      <c r="F15" s="1">
        <v>2</v>
      </c>
      <c r="G15" s="1">
        <f>LOG(F15,2)</f>
        <v>1</v>
      </c>
    </row>
    <row r="16" spans="1:7" x14ac:dyDescent="0.3">
      <c r="C16" s="1">
        <f t="shared" ref="C16:C17" ca="1" si="0">RAND()*100</f>
        <v>80.807692956157211</v>
      </c>
      <c r="D16" s="1">
        <f t="shared" ref="D16:D17" ca="1" si="1">LOG(C16)</f>
        <v>1.9074527079202575</v>
      </c>
      <c r="F16" s="1">
        <v>4</v>
      </c>
      <c r="G16" s="1">
        <f t="shared" ref="G16:G17" si="2">LOG(F16,2)</f>
        <v>2</v>
      </c>
    </row>
    <row r="17" spans="3:7" x14ac:dyDescent="0.3">
      <c r="C17" s="1">
        <f t="shared" ca="1" si="0"/>
        <v>18.340521712884527</v>
      </c>
      <c r="D17" s="1">
        <f t="shared" ca="1" si="1"/>
        <v>1.2634116854127515</v>
      </c>
      <c r="F17" s="1">
        <v>8</v>
      </c>
      <c r="G17" s="1">
        <f t="shared" si="2"/>
        <v>3</v>
      </c>
    </row>
    <row r="19" spans="3:7" x14ac:dyDescent="0.3">
      <c r="C19" s="28" t="s">
        <v>222</v>
      </c>
      <c r="D19" s="28" t="s">
        <v>223</v>
      </c>
      <c r="F19" s="28" t="s">
        <v>222</v>
      </c>
      <c r="G19" s="28" t="s">
        <v>223</v>
      </c>
    </row>
    <row r="20" spans="3:7" x14ac:dyDescent="0.3">
      <c r="C20" s="1">
        <f ca="1">LOG(PRODUCT(C15:C17))</f>
        <v>4.5029973662766478</v>
      </c>
      <c r="D20" s="1">
        <f ca="1">SUM(D15:D17)</f>
        <v>4.5029973662766469</v>
      </c>
      <c r="F20" s="1">
        <f>LOG(PRODUCT(F15:F17),2)</f>
        <v>6</v>
      </c>
      <c r="G20" s="1">
        <f>SUM(G15:G17)</f>
        <v>6</v>
      </c>
    </row>
  </sheetData>
  <hyperlinks>
    <hyperlink ref="A2" r:id="rId1" xr:uid="{5CE25A6F-E010-0F41-930E-EB629B92BDF2}"/>
    <hyperlink ref="A1" r:id="rId2" xr:uid="{17DF5D79-3630-E24F-A49B-DB4CD037E56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52D69-0DE4-0E45-9FB6-8961A25EBD8C}">
  <sheetPr codeName="Sheet16">
    <tabColor rgb="FFFF0000"/>
  </sheetPr>
  <dimension ref="A1:I1031"/>
  <sheetViews>
    <sheetView workbookViewId="0">
      <selection activeCell="C4" sqref="C4"/>
    </sheetView>
  </sheetViews>
  <sheetFormatPr baseColWidth="10" defaultRowHeight="26" x14ac:dyDescent="0.3"/>
  <cols>
    <col min="1" max="2" width="10.83203125" style="1"/>
    <col min="3" max="3" width="11.5" style="1" bestFit="1" customWidth="1"/>
    <col min="4" max="4" width="10.83203125" style="1"/>
    <col min="5" max="5" width="11.5" style="1" bestFit="1" customWidth="1"/>
    <col min="6" max="6" width="10.83203125" style="1"/>
    <col min="7" max="7" width="12.5" style="1" bestFit="1" customWidth="1"/>
    <col min="8" max="16384" width="10.83203125" style="1"/>
  </cols>
  <sheetData>
    <row r="1" spans="1:7" x14ac:dyDescent="0.3">
      <c r="A1" s="9" t="s">
        <v>224</v>
      </c>
    </row>
    <row r="3" spans="1:7" x14ac:dyDescent="0.3">
      <c r="B3" s="1" t="s">
        <v>225</v>
      </c>
      <c r="C3" s="29">
        <v>150</v>
      </c>
      <c r="F3" s="13" t="s">
        <v>210</v>
      </c>
      <c r="G3" s="1">
        <f ca="1">PRODUCT(E32:E1031)</f>
        <v>0</v>
      </c>
    </row>
    <row r="4" spans="1:7" x14ac:dyDescent="0.3">
      <c r="B4" s="1" t="s">
        <v>139</v>
      </c>
      <c r="C4" s="29">
        <v>15</v>
      </c>
      <c r="F4" s="13" t="s">
        <v>226</v>
      </c>
      <c r="G4" s="1">
        <f t="array" aca="1" ref="G4" ca="1">SUM(LOG(E32:E1031))</f>
        <v>-4058.0543150527037</v>
      </c>
    </row>
    <row r="28" spans="2:9" x14ac:dyDescent="0.3">
      <c r="B28" s="1" t="s">
        <v>225</v>
      </c>
      <c r="C28" s="1">
        <v>100</v>
      </c>
      <c r="D28" s="1">
        <f>C3</f>
        <v>150</v>
      </c>
    </row>
    <row r="29" spans="2:9" x14ac:dyDescent="0.3">
      <c r="B29" s="1" t="s">
        <v>139</v>
      </c>
      <c r="C29" s="1">
        <v>10</v>
      </c>
      <c r="D29" s="1">
        <f>C4</f>
        <v>15</v>
      </c>
    </row>
    <row r="31" spans="2:9" x14ac:dyDescent="0.3">
      <c r="C31" s="36" t="s">
        <v>152</v>
      </c>
      <c r="D31" s="36" t="s">
        <v>227</v>
      </c>
      <c r="E31" s="36" t="s">
        <v>228</v>
      </c>
    </row>
    <row r="32" spans="2:9" x14ac:dyDescent="0.3">
      <c r="B32" s="1">
        <v>1</v>
      </c>
      <c r="C32" s="1">
        <f ca="1">_xlfn.NORM.INV(RAND(),$C$28,$C$29)</f>
        <v>102.20525784970913</v>
      </c>
      <c r="D32" s="1">
        <f>_xlfn.NORM.INV(B32/1001,$D$28,$D$29)</f>
        <v>103.64206293112096</v>
      </c>
      <c r="E32" s="1">
        <f ca="1">_xlfn.NORM.DIST(C32,$D$28,$D$29,0)</f>
        <v>1.6603797727609038E-4</v>
      </c>
      <c r="G32" s="1">
        <v>0</v>
      </c>
      <c r="H32" s="1" cm="1">
        <f t="array" aca="1" ref="H32:H73" ca="1">FREQUENCY(C32:C1031,G32:G72)</f>
        <v>0</v>
      </c>
      <c r="I32" s="1" cm="1">
        <f t="array" ref="I32:I73">FREQUENCY(D32:D1031,G32:G72)</f>
        <v>0</v>
      </c>
    </row>
    <row r="33" spans="2:9" x14ac:dyDescent="0.3">
      <c r="B33" s="1">
        <v>2</v>
      </c>
      <c r="C33" s="1">
        <f t="shared" ref="C33:C96" ca="1" si="0">_xlfn.NORM.INV(RAND(),$C$28,$C$29)</f>
        <v>98.156828469547165</v>
      </c>
      <c r="D33" s="1">
        <f t="shared" ref="D33:D96" si="1">_xlfn.NORM.INV(B33/1001,$D$28,$D$29)</f>
        <v>106.82284477850783</v>
      </c>
      <c r="E33" s="1">
        <f t="shared" ref="E33:E96" ca="1" si="2">_xlfn.NORM.DIST(C33,$D$28,$D$29,0)</f>
        <v>6.7749906567990089E-5</v>
      </c>
      <c r="G33" s="1">
        <v>5</v>
      </c>
      <c r="H33" s="1">
        <f ca="1"/>
        <v>0</v>
      </c>
      <c r="I33" s="1">
        <v>0</v>
      </c>
    </row>
    <row r="34" spans="2:9" x14ac:dyDescent="0.3">
      <c r="B34" s="1">
        <v>3</v>
      </c>
      <c r="C34" s="1">
        <f t="shared" ca="1" si="0"/>
        <v>97.691741392105968</v>
      </c>
      <c r="D34" s="1">
        <f t="shared" si="1"/>
        <v>108.77836345155636</v>
      </c>
      <c r="E34" s="1">
        <f t="shared" ca="1" si="2"/>
        <v>6.0835882181189274E-5</v>
      </c>
      <c r="G34" s="1">
        <v>10</v>
      </c>
      <c r="H34" s="1">
        <f ca="1"/>
        <v>0</v>
      </c>
      <c r="I34" s="1">
        <v>0</v>
      </c>
    </row>
    <row r="35" spans="2:9" x14ac:dyDescent="0.3">
      <c r="B35" s="1">
        <v>4</v>
      </c>
      <c r="C35" s="1">
        <f t="shared" ca="1" si="0"/>
        <v>100.58794491049667</v>
      </c>
      <c r="D35" s="1">
        <f t="shared" si="1"/>
        <v>110.21389112826722</v>
      </c>
      <c r="E35" s="1">
        <f t="shared" ca="1" si="2"/>
        <v>1.1707942101664975E-4</v>
      </c>
      <c r="G35" s="1">
        <v>15</v>
      </c>
      <c r="H35" s="1">
        <f ca="1"/>
        <v>0</v>
      </c>
      <c r="I35" s="1">
        <v>0</v>
      </c>
    </row>
    <row r="36" spans="2:9" x14ac:dyDescent="0.3">
      <c r="B36" s="1">
        <v>5</v>
      </c>
      <c r="C36" s="1">
        <f t="shared" ca="1" si="0"/>
        <v>103.34264129375612</v>
      </c>
      <c r="D36" s="1">
        <f t="shared" si="1"/>
        <v>111.35737650745077</v>
      </c>
      <c r="E36" s="1">
        <f t="shared" ca="1" si="2"/>
        <v>2.1080762721104997E-4</v>
      </c>
      <c r="G36" s="1">
        <v>20</v>
      </c>
      <c r="H36" s="1">
        <f ca="1"/>
        <v>0</v>
      </c>
      <c r="I36" s="1">
        <v>0</v>
      </c>
    </row>
    <row r="37" spans="2:9" x14ac:dyDescent="0.3">
      <c r="B37" s="1">
        <v>6</v>
      </c>
      <c r="C37" s="1">
        <f t="shared" ca="1" si="0"/>
        <v>95.638880598465519</v>
      </c>
      <c r="D37" s="1">
        <f t="shared" si="1"/>
        <v>112.31254480211156</v>
      </c>
      <c r="E37" s="1">
        <f t="shared" ca="1" si="2"/>
        <v>3.7395986037570798E-5</v>
      </c>
      <c r="G37" s="1">
        <v>25</v>
      </c>
      <c r="H37" s="1">
        <f ca="1"/>
        <v>0</v>
      </c>
      <c r="I37" s="1">
        <v>0</v>
      </c>
    </row>
    <row r="38" spans="2:9" x14ac:dyDescent="0.3">
      <c r="B38" s="1">
        <v>7</v>
      </c>
      <c r="C38" s="1">
        <f t="shared" ca="1" si="0"/>
        <v>88.013777980445141</v>
      </c>
      <c r="D38" s="1">
        <f t="shared" si="1"/>
        <v>113.13566393386674</v>
      </c>
      <c r="E38" s="1">
        <f t="shared" ca="1" si="2"/>
        <v>5.2074785685134314E-6</v>
      </c>
      <c r="G38" s="1">
        <v>30</v>
      </c>
      <c r="H38" s="1">
        <f ca="1"/>
        <v>0</v>
      </c>
      <c r="I38" s="1">
        <v>0</v>
      </c>
    </row>
    <row r="39" spans="2:9" x14ac:dyDescent="0.3">
      <c r="B39" s="1">
        <v>8</v>
      </c>
      <c r="C39" s="1">
        <f t="shared" ca="1" si="0"/>
        <v>97.77421137143233</v>
      </c>
      <c r="D39" s="1">
        <f t="shared" si="1"/>
        <v>113.86079531778066</v>
      </c>
      <c r="E39" s="1">
        <f t="shared" ca="1" si="2"/>
        <v>6.2012587208622115E-5</v>
      </c>
      <c r="G39" s="1">
        <v>35</v>
      </c>
      <c r="H39" s="1">
        <f ca="1"/>
        <v>0</v>
      </c>
      <c r="I39" s="1">
        <v>0</v>
      </c>
    </row>
    <row r="40" spans="2:9" x14ac:dyDescent="0.3">
      <c r="B40" s="1">
        <v>9</v>
      </c>
      <c r="C40" s="1">
        <f t="shared" ca="1" si="0"/>
        <v>105.5072142376512</v>
      </c>
      <c r="D40" s="1">
        <f t="shared" si="1"/>
        <v>114.5101771375156</v>
      </c>
      <c r="E40" s="1">
        <f t="shared" ca="1" si="2"/>
        <v>3.2681457735380103E-4</v>
      </c>
      <c r="G40" s="1">
        <v>40</v>
      </c>
      <c r="H40" s="1">
        <f ca="1"/>
        <v>0</v>
      </c>
      <c r="I40" s="1">
        <v>0</v>
      </c>
    </row>
    <row r="41" spans="2:9" x14ac:dyDescent="0.3">
      <c r="B41" s="1">
        <v>10</v>
      </c>
      <c r="C41" s="1">
        <f t="shared" ca="1" si="0"/>
        <v>100.15437368496278</v>
      </c>
      <c r="D41" s="1">
        <f t="shared" si="1"/>
        <v>115.09915699350913</v>
      </c>
      <c r="E41" s="1">
        <f t="shared" ca="1" si="2"/>
        <v>1.0640138280681735E-4</v>
      </c>
      <c r="G41" s="1">
        <v>45</v>
      </c>
      <c r="H41" s="1">
        <f ca="1"/>
        <v>0</v>
      </c>
      <c r="I41" s="1">
        <v>0</v>
      </c>
    </row>
    <row r="42" spans="2:9" x14ac:dyDescent="0.3">
      <c r="B42" s="1">
        <v>11</v>
      </c>
      <c r="C42" s="1">
        <f t="shared" ca="1" si="0"/>
        <v>98.32290138364327</v>
      </c>
      <c r="D42" s="1">
        <f t="shared" si="1"/>
        <v>115.63878758464671</v>
      </c>
      <c r="E42" s="1">
        <f t="shared" ca="1" si="2"/>
        <v>7.038831939032356E-5</v>
      </c>
      <c r="G42" s="1">
        <v>50</v>
      </c>
      <c r="H42" s="1">
        <f ca="1"/>
        <v>0</v>
      </c>
      <c r="I42" s="1">
        <v>0</v>
      </c>
    </row>
    <row r="43" spans="2:9" x14ac:dyDescent="0.3">
      <c r="B43" s="1">
        <v>12</v>
      </c>
      <c r="C43" s="1">
        <f t="shared" ca="1" si="0"/>
        <v>90.967243246744815</v>
      </c>
      <c r="D43" s="1">
        <f t="shared" si="1"/>
        <v>116.13730160523568</v>
      </c>
      <c r="E43" s="1">
        <f t="shared" ca="1" si="2"/>
        <v>1.1523337594083798E-5</v>
      </c>
      <c r="G43" s="1">
        <v>55</v>
      </c>
      <c r="H43" s="1">
        <f ca="1"/>
        <v>0</v>
      </c>
      <c r="I43" s="1">
        <v>0</v>
      </c>
    </row>
    <row r="44" spans="2:9" x14ac:dyDescent="0.3">
      <c r="B44" s="1">
        <v>13</v>
      </c>
      <c r="C44" s="1">
        <f t="shared" ca="1" si="0"/>
        <v>109.05503217105741</v>
      </c>
      <c r="D44" s="1">
        <f t="shared" si="1"/>
        <v>116.60100157139905</v>
      </c>
      <c r="E44" s="1">
        <f t="shared" ca="1" si="2"/>
        <v>6.4097318470819804E-4</v>
      </c>
      <c r="G44" s="1">
        <v>60</v>
      </c>
      <c r="H44" s="1">
        <f ca="1"/>
        <v>0</v>
      </c>
      <c r="I44" s="1">
        <v>0</v>
      </c>
    </row>
    <row r="45" spans="2:9" x14ac:dyDescent="0.3">
      <c r="B45" s="1">
        <v>14</v>
      </c>
      <c r="C45" s="1">
        <f t="shared" ca="1" si="0"/>
        <v>109.90570358078664</v>
      </c>
      <c r="D45" s="1">
        <f t="shared" si="1"/>
        <v>117.03482318025537</v>
      </c>
      <c r="E45" s="1">
        <f t="shared" ca="1" si="2"/>
        <v>7.4708778925215843E-4</v>
      </c>
      <c r="G45" s="1">
        <v>65</v>
      </c>
      <c r="H45" s="1">
        <f ca="1"/>
        <v>0</v>
      </c>
      <c r="I45" s="1">
        <v>0</v>
      </c>
    </row>
    <row r="46" spans="2:9" x14ac:dyDescent="0.3">
      <c r="B46" s="1">
        <v>15</v>
      </c>
      <c r="C46" s="1">
        <f t="shared" ca="1" si="0"/>
        <v>92.98849273676602</v>
      </c>
      <c r="D46" s="1">
        <f t="shared" si="1"/>
        <v>117.44270641089328</v>
      </c>
      <c r="E46" s="1">
        <f t="shared" ca="1" si="2"/>
        <v>1.940646690313722E-5</v>
      </c>
      <c r="G46" s="1">
        <v>70</v>
      </c>
      <c r="H46" s="1">
        <f ca="1"/>
        <v>1</v>
      </c>
      <c r="I46" s="1">
        <v>0</v>
      </c>
    </row>
    <row r="47" spans="2:9" x14ac:dyDescent="0.3">
      <c r="B47" s="1">
        <v>16</v>
      </c>
      <c r="C47" s="1">
        <f t="shared" ca="1" si="0"/>
        <v>96.064201427609859</v>
      </c>
      <c r="D47" s="1">
        <f t="shared" si="1"/>
        <v>117.82784824155183</v>
      </c>
      <c r="E47" s="1">
        <f t="shared" ca="1" si="2"/>
        <v>4.1426509693853644E-5</v>
      </c>
      <c r="G47" s="1">
        <v>75</v>
      </c>
      <c r="H47" s="1">
        <f ca="1"/>
        <v>5</v>
      </c>
      <c r="I47" s="1">
        <v>0</v>
      </c>
    </row>
    <row r="48" spans="2:9" x14ac:dyDescent="0.3">
      <c r="B48" s="1">
        <v>17</v>
      </c>
      <c r="C48" s="1">
        <f t="shared" ca="1" si="0"/>
        <v>100.62413721485134</v>
      </c>
      <c r="D48" s="1">
        <f t="shared" si="1"/>
        <v>118.19287968416063</v>
      </c>
      <c r="E48" s="1">
        <f t="shared" ca="1" si="2"/>
        <v>1.1801335150039723E-4</v>
      </c>
      <c r="G48" s="1">
        <v>80</v>
      </c>
      <c r="H48" s="1">
        <f ca="1"/>
        <v>17</v>
      </c>
      <c r="I48" s="1">
        <v>0</v>
      </c>
    </row>
    <row r="49" spans="2:9" x14ac:dyDescent="0.3">
      <c r="B49" s="1">
        <v>18</v>
      </c>
      <c r="C49" s="1">
        <f t="shared" ca="1" si="0"/>
        <v>86.441183834550515</v>
      </c>
      <c r="D49" s="1">
        <f t="shared" si="1"/>
        <v>118.53999285947444</v>
      </c>
      <c r="E49" s="1">
        <f t="shared" ca="1" si="2"/>
        <v>3.3580463175680072E-6</v>
      </c>
      <c r="G49" s="1">
        <v>85</v>
      </c>
      <c r="H49" s="1">
        <f ca="1"/>
        <v>38</v>
      </c>
      <c r="I49" s="1">
        <v>0</v>
      </c>
    </row>
    <row r="50" spans="2:9" x14ac:dyDescent="0.3">
      <c r="B50" s="1">
        <v>19</v>
      </c>
      <c r="C50" s="1">
        <f t="shared" ca="1" si="0"/>
        <v>91.261667173725172</v>
      </c>
      <c r="D50" s="1">
        <f t="shared" si="1"/>
        <v>118.87103416684877</v>
      </c>
      <c r="E50" s="1">
        <f t="shared" ca="1" si="2"/>
        <v>1.2446370582938594E-5</v>
      </c>
      <c r="G50" s="1">
        <v>90</v>
      </c>
      <c r="H50" s="1">
        <f ca="1"/>
        <v>91</v>
      </c>
      <c r="I50" s="1">
        <v>0</v>
      </c>
    </row>
    <row r="51" spans="2:9" x14ac:dyDescent="0.3">
      <c r="B51" s="1">
        <v>20</v>
      </c>
      <c r="C51" s="1">
        <f t="shared" ca="1" si="0"/>
        <v>89.303602914184168</v>
      </c>
      <c r="D51" s="1">
        <f t="shared" si="1"/>
        <v>119.18757388037839</v>
      </c>
      <c r="E51" s="1">
        <f t="shared" ca="1" si="2"/>
        <v>7.4019111134194687E-6</v>
      </c>
      <c r="G51" s="1">
        <v>95</v>
      </c>
      <c r="H51" s="1">
        <f ca="1"/>
        <v>147</v>
      </c>
      <c r="I51" s="1">
        <v>0</v>
      </c>
    </row>
    <row r="52" spans="2:9" x14ac:dyDescent="0.3">
      <c r="B52" s="1">
        <v>21</v>
      </c>
      <c r="C52" s="1">
        <f t="shared" ca="1" si="0"/>
        <v>94.527781697265993</v>
      </c>
      <c r="D52" s="1">
        <f t="shared" si="1"/>
        <v>119.49095900161682</v>
      </c>
      <c r="E52" s="1">
        <f t="shared" ca="1" si="2"/>
        <v>2.8513365069378766E-5</v>
      </c>
      <c r="G52" s="1">
        <v>100</v>
      </c>
      <c r="H52" s="1">
        <f ca="1"/>
        <v>191</v>
      </c>
      <c r="I52" s="1">
        <v>0</v>
      </c>
    </row>
    <row r="53" spans="2:9" x14ac:dyDescent="0.3">
      <c r="B53" s="1">
        <v>22</v>
      </c>
      <c r="C53" s="1">
        <f t="shared" ca="1" si="0"/>
        <v>95.182163500844325</v>
      </c>
      <c r="D53" s="1">
        <f t="shared" si="1"/>
        <v>119.78235399278479</v>
      </c>
      <c r="E53" s="1">
        <f t="shared" ca="1" si="2"/>
        <v>3.3473521255040558E-5</v>
      </c>
      <c r="G53" s="1">
        <v>105</v>
      </c>
      <c r="H53" s="1">
        <f ca="1"/>
        <v>185</v>
      </c>
      <c r="I53" s="1">
        <v>1</v>
      </c>
    </row>
    <row r="54" spans="2:9" x14ac:dyDescent="0.3">
      <c r="B54" s="1">
        <v>23</v>
      </c>
      <c r="C54" s="1">
        <f t="shared" ca="1" si="0"/>
        <v>107.91903197512841</v>
      </c>
      <c r="D54" s="1">
        <f t="shared" si="1"/>
        <v>120.0627725876212</v>
      </c>
      <c r="E54" s="1">
        <f t="shared" ca="1" si="2"/>
        <v>5.1977354371066022E-4</v>
      </c>
      <c r="G54" s="1">
        <v>110</v>
      </c>
      <c r="H54" s="1">
        <f ca="1"/>
        <v>165</v>
      </c>
      <c r="I54" s="1">
        <v>2</v>
      </c>
    </row>
    <row r="55" spans="2:9" x14ac:dyDescent="0.3">
      <c r="B55" s="1">
        <v>24</v>
      </c>
      <c r="C55" s="1">
        <f t="shared" ca="1" si="0"/>
        <v>93.980431251246785</v>
      </c>
      <c r="D55" s="1">
        <f t="shared" si="1"/>
        <v>120.33310293278198</v>
      </c>
      <c r="E55" s="1">
        <f t="shared" ca="1" si="2"/>
        <v>2.4897356661570895E-5</v>
      </c>
      <c r="G55" s="1">
        <v>115</v>
      </c>
      <c r="H55" s="1">
        <f ca="1"/>
        <v>99</v>
      </c>
      <c r="I55" s="1">
        <v>6</v>
      </c>
    </row>
    <row r="56" spans="2:9" x14ac:dyDescent="0.3">
      <c r="B56" s="1">
        <v>25</v>
      </c>
      <c r="C56" s="1">
        <f t="shared" ca="1" si="0"/>
        <v>94.721950475571106</v>
      </c>
      <c r="D56" s="1">
        <f t="shared" si="1"/>
        <v>120.59412767465486</v>
      </c>
      <c r="E56" s="1">
        <f t="shared" ca="1" si="2"/>
        <v>2.9909020877731894E-5</v>
      </c>
      <c r="G56" s="1">
        <v>120</v>
      </c>
      <c r="H56" s="1">
        <f ca="1"/>
        <v>45</v>
      </c>
      <c r="I56" s="1">
        <v>13</v>
      </c>
    </row>
    <row r="57" spans="2:9" x14ac:dyDescent="0.3">
      <c r="B57" s="1">
        <v>26</v>
      </c>
      <c r="C57" s="1">
        <f t="shared" ca="1" si="0"/>
        <v>103.73536405085872</v>
      </c>
      <c r="D57" s="1">
        <f t="shared" si="1"/>
        <v>120.84654016716215</v>
      </c>
      <c r="E57" s="1">
        <f t="shared" ca="1" si="2"/>
        <v>2.2861528776884764E-4</v>
      </c>
      <c r="G57" s="1">
        <v>125</v>
      </c>
      <c r="H57" s="1">
        <f ca="1"/>
        <v>9</v>
      </c>
      <c r="I57" s="1">
        <v>25</v>
      </c>
    </row>
    <row r="58" spans="2:9" x14ac:dyDescent="0.3">
      <c r="B58" s="1">
        <v>27</v>
      </c>
      <c r="C58" s="1">
        <f t="shared" ca="1" si="0"/>
        <v>92.395494786972563</v>
      </c>
      <c r="D58" s="1">
        <f t="shared" si="1"/>
        <v>121.0909576684698</v>
      </c>
      <c r="E58" s="1">
        <f t="shared" ca="1" si="2"/>
        <v>1.6685973294715165E-5</v>
      </c>
      <c r="G58" s="1">
        <v>130</v>
      </c>
      <c r="H58" s="1">
        <f ca="1"/>
        <v>4</v>
      </c>
      <c r="I58" s="1">
        <v>44</v>
      </c>
    </row>
    <row r="59" spans="2:9" x14ac:dyDescent="0.3">
      <c r="B59" s="1">
        <v>28</v>
      </c>
      <c r="C59" s="1">
        <f t="shared" ca="1" si="0"/>
        <v>96.159486529856522</v>
      </c>
      <c r="D59" s="1">
        <f t="shared" si="1"/>
        <v>121.32793217568761</v>
      </c>
      <c r="E59" s="1">
        <f t="shared" ca="1" si="2"/>
        <v>4.2382776559112928E-5</v>
      </c>
      <c r="G59" s="1">
        <v>135</v>
      </c>
      <c r="H59" s="1">
        <f ca="1"/>
        <v>3</v>
      </c>
      <c r="I59" s="1">
        <v>67</v>
      </c>
    </row>
    <row r="60" spans="2:9" x14ac:dyDescent="0.3">
      <c r="B60" s="1">
        <v>29</v>
      </c>
      <c r="C60" s="1">
        <f t="shared" ca="1" si="0"/>
        <v>110.77312963611956</v>
      </c>
      <c r="D60" s="1">
        <f t="shared" si="1"/>
        <v>121.5579593887623</v>
      </c>
      <c r="E60" s="1">
        <f t="shared" ca="1" si="2"/>
        <v>8.7051348406709387E-4</v>
      </c>
      <c r="G60" s="1">
        <v>140</v>
      </c>
      <c r="H60" s="1">
        <f ca="1"/>
        <v>0</v>
      </c>
      <c r="I60" s="1">
        <v>94</v>
      </c>
    </row>
    <row r="61" spans="2:9" x14ac:dyDescent="0.3">
      <c r="B61" s="1">
        <v>30</v>
      </c>
      <c r="C61" s="1">
        <f t="shared" ca="1" si="0"/>
        <v>103.02131421818316</v>
      </c>
      <c r="D61" s="1">
        <f t="shared" si="1"/>
        <v>121.78148617935602</v>
      </c>
      <c r="E61" s="1">
        <f t="shared" ca="1" si="2"/>
        <v>1.9717353485555948E-4</v>
      </c>
      <c r="G61" s="1">
        <v>145</v>
      </c>
      <c r="H61" s="1">
        <f ca="1"/>
        <v>0</v>
      </c>
      <c r="I61" s="1">
        <v>117</v>
      </c>
    </row>
    <row r="62" spans="2:9" x14ac:dyDescent="0.3">
      <c r="B62" s="1">
        <v>31</v>
      </c>
      <c r="C62" s="1">
        <f t="shared" ca="1" si="0"/>
        <v>89.933393932516253</v>
      </c>
      <c r="D62" s="1">
        <f t="shared" si="1"/>
        <v>121.99891685511999</v>
      </c>
      <c r="E62" s="1">
        <f t="shared" ca="1" si="2"/>
        <v>8.764858259635561E-6</v>
      </c>
      <c r="G62" s="1">
        <v>150</v>
      </c>
      <c r="H62" s="1">
        <f ca="1"/>
        <v>0</v>
      </c>
      <c r="I62" s="1">
        <v>131</v>
      </c>
    </row>
    <row r="63" spans="2:9" x14ac:dyDescent="0.3">
      <c r="B63" s="1">
        <v>32</v>
      </c>
      <c r="C63" s="1">
        <f t="shared" ca="1" si="0"/>
        <v>98.886552212857666</v>
      </c>
      <c r="D63" s="1">
        <f t="shared" si="1"/>
        <v>122.21061844589318</v>
      </c>
      <c r="E63" s="1">
        <f t="shared" ca="1" si="2"/>
        <v>8.0060163118485844E-5</v>
      </c>
      <c r="G63" s="1">
        <v>155</v>
      </c>
      <c r="H63" s="1">
        <f ca="1"/>
        <v>0</v>
      </c>
      <c r="I63" s="1">
        <v>131</v>
      </c>
    </row>
    <row r="64" spans="2:9" x14ac:dyDescent="0.3">
      <c r="B64" s="1">
        <v>33</v>
      </c>
      <c r="C64" s="1">
        <f t="shared" ca="1" si="0"/>
        <v>105.69982301664807</v>
      </c>
      <c r="D64" s="1">
        <f t="shared" si="1"/>
        <v>122.41692519006986</v>
      </c>
      <c r="E64" s="1">
        <f t="shared" ca="1" si="2"/>
        <v>3.3947424706515212E-4</v>
      </c>
      <c r="G64" s="1">
        <v>160</v>
      </c>
      <c r="H64" s="1">
        <f ca="1"/>
        <v>0</v>
      </c>
      <c r="I64" s="1">
        <v>117</v>
      </c>
    </row>
    <row r="65" spans="2:9" x14ac:dyDescent="0.3">
      <c r="B65" s="1">
        <v>34</v>
      </c>
      <c r="C65" s="1">
        <f t="shared" ca="1" si="0"/>
        <v>92.024336339208645</v>
      </c>
      <c r="D65" s="1">
        <f t="shared" si="1"/>
        <v>122.61814236252393</v>
      </c>
      <c r="E65" s="1">
        <f t="shared" ca="1" si="2"/>
        <v>1.5168764090591276E-5</v>
      </c>
      <c r="G65" s="1">
        <v>165</v>
      </c>
      <c r="H65" s="1">
        <f ca="1"/>
        <v>0</v>
      </c>
      <c r="I65" s="1">
        <v>94</v>
      </c>
    </row>
    <row r="66" spans="2:9" x14ac:dyDescent="0.3">
      <c r="B66" s="1">
        <v>35</v>
      </c>
      <c r="C66" s="1">
        <f t="shared" ca="1" si="0"/>
        <v>114.71112278457261</v>
      </c>
      <c r="D66" s="1">
        <f t="shared" si="1"/>
        <v>122.81454955709505</v>
      </c>
      <c r="E66" s="1">
        <f t="shared" ca="1" si="2"/>
        <v>1.6710002883492286E-3</v>
      </c>
      <c r="G66" s="1">
        <v>170</v>
      </c>
      <c r="H66" s="1">
        <f ca="1"/>
        <v>0</v>
      </c>
      <c r="I66" s="1">
        <v>67</v>
      </c>
    </row>
    <row r="67" spans="2:9" x14ac:dyDescent="0.3">
      <c r="B67" s="1">
        <v>36</v>
      </c>
      <c r="C67" s="1">
        <f t="shared" ca="1" si="0"/>
        <v>82.78449188808662</v>
      </c>
      <c r="D67" s="1">
        <f t="shared" si="1"/>
        <v>123.00640351459786</v>
      </c>
      <c r="E67" s="1">
        <f t="shared" ca="1" si="2"/>
        <v>1.1603126946178511E-6</v>
      </c>
      <c r="G67" s="1">
        <v>175</v>
      </c>
      <c r="H67" s="1">
        <f ca="1"/>
        <v>0</v>
      </c>
      <c r="I67" s="1">
        <v>44</v>
      </c>
    </row>
    <row r="68" spans="2:9" x14ac:dyDescent="0.3">
      <c r="B68" s="1">
        <v>37</v>
      </c>
      <c r="C68" s="1">
        <f t="shared" ca="1" si="0"/>
        <v>94.361689763483128</v>
      </c>
      <c r="D68" s="1">
        <f t="shared" si="1"/>
        <v>123.19394057006035</v>
      </c>
      <c r="E68" s="1">
        <f t="shared" ca="1" si="2"/>
        <v>2.7367680904180235E-5</v>
      </c>
      <c r="G68" s="1">
        <v>180</v>
      </c>
      <c r="H68" s="1">
        <f ca="1"/>
        <v>0</v>
      </c>
      <c r="I68" s="1">
        <v>25</v>
      </c>
    </row>
    <row r="69" spans="2:9" x14ac:dyDescent="0.3">
      <c r="B69" s="1">
        <v>38</v>
      </c>
      <c r="C69" s="1">
        <f t="shared" ca="1" si="0"/>
        <v>96.635745393667946</v>
      </c>
      <c r="D69" s="1">
        <f t="shared" si="1"/>
        <v>123.37737877928946</v>
      </c>
      <c r="E69" s="1">
        <f t="shared" ca="1" si="2"/>
        <v>4.7474966814157012E-5</v>
      </c>
      <c r="G69" s="1">
        <v>185</v>
      </c>
      <c r="H69" s="1">
        <f ca="1"/>
        <v>0</v>
      </c>
      <c r="I69" s="1">
        <v>13</v>
      </c>
    </row>
    <row r="70" spans="2:9" x14ac:dyDescent="0.3">
      <c r="B70" s="1">
        <v>39</v>
      </c>
      <c r="C70" s="1">
        <f t="shared" ca="1" si="0"/>
        <v>89.00883266354198</v>
      </c>
      <c r="D70" s="1">
        <f t="shared" si="1"/>
        <v>123.55691977405677</v>
      </c>
      <c r="E70" s="1">
        <f t="shared" ca="1" si="2"/>
        <v>6.8348012715100284E-6</v>
      </c>
      <c r="G70" s="1">
        <v>190</v>
      </c>
      <c r="H70" s="1">
        <f ca="1"/>
        <v>0</v>
      </c>
      <c r="I70" s="1">
        <v>6</v>
      </c>
    </row>
    <row r="71" spans="2:9" x14ac:dyDescent="0.3">
      <c r="B71" s="1">
        <v>40</v>
      </c>
      <c r="C71" s="1">
        <f t="shared" ca="1" si="0"/>
        <v>88.21552709506787</v>
      </c>
      <c r="D71" s="1">
        <f t="shared" si="1"/>
        <v>123.73275038655845</v>
      </c>
      <c r="E71" s="1">
        <f t="shared" ca="1" si="2"/>
        <v>5.5046107726669685E-6</v>
      </c>
      <c r="G71" s="1">
        <v>195</v>
      </c>
      <c r="H71" s="1">
        <f ca="1"/>
        <v>0</v>
      </c>
      <c r="I71" s="1">
        <v>2</v>
      </c>
    </row>
    <row r="72" spans="2:9" x14ac:dyDescent="0.3">
      <c r="B72" s="1">
        <v>41</v>
      </c>
      <c r="C72" s="1">
        <f t="shared" ca="1" si="0"/>
        <v>113.21125395207416</v>
      </c>
      <c r="D72" s="1">
        <f t="shared" si="1"/>
        <v>123.90504407685714</v>
      </c>
      <c r="E72" s="1">
        <f t="shared" ca="1" si="2"/>
        <v>1.3141429280400397E-3</v>
      </c>
      <c r="G72" s="1">
        <v>200</v>
      </c>
      <c r="H72" s="1">
        <f ca="1"/>
        <v>0</v>
      </c>
      <c r="I72" s="1">
        <v>1</v>
      </c>
    </row>
    <row r="73" spans="2:9" x14ac:dyDescent="0.3">
      <c r="B73" s="1">
        <v>42</v>
      </c>
      <c r="C73" s="1">
        <f t="shared" ca="1" si="0"/>
        <v>83.059224187949766</v>
      </c>
      <c r="D73" s="1">
        <f t="shared" si="1"/>
        <v>124.07396219139162</v>
      </c>
      <c r="E73" s="1">
        <f t="shared" ca="1" si="2"/>
        <v>1.2593479924549568E-6</v>
      </c>
      <c r="H73" s="1">
        <f ca="1"/>
        <v>0</v>
      </c>
      <c r="I73" s="1">
        <v>0</v>
      </c>
    </row>
    <row r="74" spans="2:9" x14ac:dyDescent="0.3">
      <c r="B74" s="1">
        <v>43</v>
      </c>
      <c r="C74" s="1">
        <f t="shared" ca="1" si="0"/>
        <v>98.863915256729925</v>
      </c>
      <c r="D74" s="1">
        <f t="shared" si="1"/>
        <v>124.23965507606817</v>
      </c>
      <c r="E74" s="1">
        <f t="shared" ca="1" si="2"/>
        <v>7.9649423232490418E-5</v>
      </c>
    </row>
    <row r="75" spans="2:9" x14ac:dyDescent="0.3">
      <c r="B75" s="1">
        <v>44</v>
      </c>
      <c r="C75" s="1">
        <f t="shared" ca="1" si="0"/>
        <v>95.434597961769512</v>
      </c>
      <c r="D75" s="1">
        <f t="shared" si="1"/>
        <v>124.40226306370664</v>
      </c>
      <c r="E75" s="1">
        <f t="shared" ca="1" si="2"/>
        <v>3.5591787949460533E-5</v>
      </c>
    </row>
    <row r="76" spans="2:9" x14ac:dyDescent="0.3">
      <c r="B76" s="1">
        <v>45</v>
      </c>
      <c r="C76" s="1">
        <f t="shared" ca="1" si="0"/>
        <v>93.199361603769788</v>
      </c>
      <c r="D76" s="1">
        <f t="shared" si="1"/>
        <v>124.56191735254055</v>
      </c>
      <c r="E76" s="1">
        <f t="shared" ca="1" si="2"/>
        <v>2.0469550509826886E-5</v>
      </c>
    </row>
    <row r="77" spans="2:9" x14ac:dyDescent="0.3">
      <c r="B77" s="1">
        <v>46</v>
      </c>
      <c r="C77" s="1">
        <f t="shared" ca="1" si="0"/>
        <v>84.102392687831625</v>
      </c>
      <c r="D77" s="1">
        <f t="shared" si="1"/>
        <v>124.71874078993126</v>
      </c>
      <c r="E77" s="1">
        <f t="shared" ca="1" si="2"/>
        <v>1.7134925486803623E-6</v>
      </c>
    </row>
    <row r="78" spans="2:9" x14ac:dyDescent="0.3">
      <c r="B78" s="1">
        <v>47</v>
      </c>
      <c r="C78" s="1">
        <f t="shared" ca="1" si="0"/>
        <v>102.07449258231911</v>
      </c>
      <c r="D78" s="1">
        <f t="shared" si="1"/>
        <v>124.87284857335032</v>
      </c>
      <c r="E78" s="1">
        <f t="shared" ca="1" si="2"/>
        <v>1.6148322109539839E-4</v>
      </c>
    </row>
    <row r="79" spans="2:9" x14ac:dyDescent="0.3">
      <c r="B79" s="1">
        <v>48</v>
      </c>
      <c r="C79" s="1">
        <f t="shared" ca="1" si="0"/>
        <v>105.0500591962381</v>
      </c>
      <c r="D79" s="1">
        <f t="shared" si="1"/>
        <v>125.0243488789279</v>
      </c>
      <c r="E79" s="1">
        <f t="shared" ca="1" si="2"/>
        <v>2.9842781989257742E-4</v>
      </c>
    </row>
    <row r="80" spans="2:9" x14ac:dyDescent="0.3">
      <c r="B80" s="1">
        <v>49</v>
      </c>
      <c r="C80" s="1">
        <f t="shared" ca="1" si="0"/>
        <v>115.55180267176306</v>
      </c>
      <c r="D80" s="1">
        <f t="shared" si="1"/>
        <v>125.17334342639772</v>
      </c>
      <c r="E80" s="1">
        <f t="shared" ca="1" si="2"/>
        <v>1.9035178183684249E-3</v>
      </c>
    </row>
    <row r="81" spans="2:5" x14ac:dyDescent="0.3">
      <c r="B81" s="1">
        <v>50</v>
      </c>
      <c r="C81" s="1">
        <f t="shared" ca="1" si="0"/>
        <v>96.819210949403228</v>
      </c>
      <c r="D81" s="1">
        <f t="shared" si="1"/>
        <v>125.31992798803464</v>
      </c>
      <c r="E81" s="1">
        <f t="shared" ca="1" si="2"/>
        <v>4.9582656416460976E-5</v>
      </c>
    </row>
    <row r="82" spans="2:5" x14ac:dyDescent="0.3">
      <c r="B82" s="1">
        <v>51</v>
      </c>
      <c r="C82" s="1">
        <f t="shared" ca="1" si="0"/>
        <v>108.46783095095432</v>
      </c>
      <c r="D82" s="1">
        <f t="shared" si="1"/>
        <v>125.46419284814047</v>
      </c>
      <c r="E82" s="1">
        <f t="shared" ca="1" si="2"/>
        <v>5.7557175276673543E-4</v>
      </c>
    </row>
    <row r="83" spans="2:5" x14ac:dyDescent="0.3">
      <c r="B83" s="1">
        <v>52</v>
      </c>
      <c r="C83" s="1">
        <f t="shared" ca="1" si="0"/>
        <v>97.042134650494219</v>
      </c>
      <c r="D83" s="1">
        <f t="shared" si="1"/>
        <v>125.60622321875452</v>
      </c>
      <c r="E83" s="1">
        <f t="shared" ca="1" si="2"/>
        <v>5.2259448512168671E-5</v>
      </c>
    </row>
    <row r="84" spans="2:5" x14ac:dyDescent="0.3">
      <c r="B84" s="1">
        <v>53</v>
      </c>
      <c r="C84" s="1">
        <f t="shared" ca="1" si="0"/>
        <v>117.05993014828002</v>
      </c>
      <c r="D84" s="1">
        <f t="shared" si="1"/>
        <v>125.74609961651669</v>
      </c>
      <c r="E84" s="1">
        <f t="shared" ca="1" si="2"/>
        <v>2.3858329731932084E-3</v>
      </c>
    </row>
    <row r="85" spans="2:5" x14ac:dyDescent="0.3">
      <c r="B85" s="1">
        <v>54</v>
      </c>
      <c r="C85" s="1">
        <f t="shared" ca="1" si="0"/>
        <v>90.54460596616542</v>
      </c>
      <c r="D85" s="1">
        <f t="shared" si="1"/>
        <v>125.88389820497449</v>
      </c>
      <c r="E85" s="1">
        <f t="shared" ca="1" si="2"/>
        <v>1.0309759592259523E-5</v>
      </c>
    </row>
    <row r="86" spans="2:5" x14ac:dyDescent="0.3">
      <c r="B86" s="1">
        <v>55</v>
      </c>
      <c r="C86" s="1">
        <f t="shared" ca="1" si="0"/>
        <v>111.78841327749751</v>
      </c>
      <c r="D86" s="1">
        <f t="shared" si="1"/>
        <v>126.01969110608127</v>
      </c>
      <c r="E86" s="1">
        <f t="shared" ca="1" si="2"/>
        <v>1.0367009656206524E-3</v>
      </c>
    </row>
    <row r="87" spans="2:5" x14ac:dyDescent="0.3">
      <c r="B87" s="1">
        <v>56</v>
      </c>
      <c r="C87" s="1">
        <f t="shared" ca="1" si="0"/>
        <v>94.66035456494545</v>
      </c>
      <c r="D87" s="1">
        <f t="shared" si="1"/>
        <v>126.15354668416566</v>
      </c>
      <c r="E87" s="1">
        <f t="shared" ca="1" si="2"/>
        <v>2.9459569808761305E-5</v>
      </c>
    </row>
    <row r="88" spans="2:5" x14ac:dyDescent="0.3">
      <c r="B88" s="1">
        <v>57</v>
      </c>
      <c r="C88" s="1">
        <f t="shared" ca="1" si="0"/>
        <v>111.13313360711851</v>
      </c>
      <c r="D88" s="1">
        <f t="shared" si="1"/>
        <v>126.28552980525144</v>
      </c>
      <c r="E88" s="1">
        <f t="shared" ca="1" si="2"/>
        <v>9.2663424283009616E-4</v>
      </c>
    </row>
    <row r="89" spans="2:5" x14ac:dyDescent="0.3">
      <c r="B89" s="1">
        <v>58</v>
      </c>
      <c r="C89" s="1">
        <f t="shared" ca="1" si="0"/>
        <v>105.27107804236414</v>
      </c>
      <c r="D89" s="1">
        <f t="shared" si="1"/>
        <v>126.41570207426052</v>
      </c>
      <c r="E89" s="1">
        <f t="shared" ca="1" si="2"/>
        <v>3.1186616451647228E-4</v>
      </c>
    </row>
    <row r="90" spans="2:5" x14ac:dyDescent="0.3">
      <c r="B90" s="1">
        <v>59</v>
      </c>
      <c r="C90" s="1">
        <f t="shared" ca="1" si="0"/>
        <v>91.151953793472913</v>
      </c>
      <c r="D90" s="1">
        <f t="shared" si="1"/>
        <v>126.54412205233272</v>
      </c>
      <c r="E90" s="1">
        <f t="shared" ca="1" si="2"/>
        <v>1.2094618704211158E-5</v>
      </c>
    </row>
    <row r="91" spans="2:5" x14ac:dyDescent="0.3">
      <c r="B91" s="1">
        <v>60</v>
      </c>
      <c r="C91" s="1">
        <f t="shared" ca="1" si="0"/>
        <v>128.04490242611652</v>
      </c>
      <c r="D91" s="1">
        <f t="shared" si="1"/>
        <v>126.67084545623656</v>
      </c>
      <c r="E91" s="1">
        <f t="shared" ca="1" si="2"/>
        <v>9.1120432083949474E-3</v>
      </c>
    </row>
    <row r="92" spans="2:5" x14ac:dyDescent="0.3">
      <c r="B92" s="1">
        <v>61</v>
      </c>
      <c r="C92" s="1">
        <f t="shared" ca="1" si="0"/>
        <v>110.14336094425546</v>
      </c>
      <c r="D92" s="1">
        <f t="shared" si="1"/>
        <v>126.79592534161964</v>
      </c>
      <c r="E92" s="1">
        <f t="shared" ca="1" si="2"/>
        <v>7.7930849864818821E-4</v>
      </c>
    </row>
    <row r="93" spans="2:5" x14ac:dyDescent="0.3">
      <c r="B93" s="1">
        <v>62</v>
      </c>
      <c r="C93" s="1">
        <f t="shared" ca="1" si="0"/>
        <v>111.33235595181021</v>
      </c>
      <c r="D93" s="1">
        <f t="shared" si="1"/>
        <v>126.91941227165083</v>
      </c>
      <c r="E93" s="1">
        <f t="shared" ca="1" si="2"/>
        <v>9.5899390655631547E-4</v>
      </c>
    </row>
    <row r="94" spans="2:5" x14ac:dyDescent="0.3">
      <c r="B94" s="1">
        <v>63</v>
      </c>
      <c r="C94" s="1">
        <f t="shared" ca="1" si="0"/>
        <v>100.47328399062179</v>
      </c>
      <c r="D94" s="1">
        <f t="shared" si="1"/>
        <v>127.04135447243486</v>
      </c>
      <c r="E94" s="1">
        <f t="shared" ca="1" si="2"/>
        <v>1.1416476540331016E-4</v>
      </c>
    </row>
    <row r="95" spans="2:5" x14ac:dyDescent="0.3">
      <c r="B95" s="1">
        <v>64</v>
      </c>
      <c r="C95" s="1">
        <f t="shared" ca="1" si="0"/>
        <v>113.76172997031351</v>
      </c>
      <c r="D95" s="1">
        <f t="shared" si="1"/>
        <v>127.16179797642937</v>
      </c>
      <c r="E95" s="1">
        <f t="shared" ca="1" si="2"/>
        <v>1.4369419053904397E-3</v>
      </c>
    </row>
    <row r="96" spans="2:5" x14ac:dyDescent="0.3">
      <c r="B96" s="1">
        <v>65</v>
      </c>
      <c r="C96" s="1">
        <f t="shared" ca="1" si="0"/>
        <v>104.83333609126493</v>
      </c>
      <c r="D96" s="1">
        <f t="shared" si="1"/>
        <v>127.28078675496344</v>
      </c>
      <c r="E96" s="1">
        <f t="shared" ca="1" si="2"/>
        <v>2.8575286119572439E-4</v>
      </c>
    </row>
    <row r="97" spans="2:5" x14ac:dyDescent="0.3">
      <c r="B97" s="1">
        <v>66</v>
      </c>
      <c r="C97" s="1">
        <f t="shared" ref="C97:C160" ca="1" si="3">_xlfn.NORM.INV(RAND(),$C$28,$C$29)</f>
        <v>94.622664995405557</v>
      </c>
      <c r="D97" s="1">
        <f t="shared" ref="D97:D160" si="4">_xlfn.NORM.INV(B97/1001,$D$28,$D$29)</f>
        <v>127.39836284083972</v>
      </c>
      <c r="E97" s="1">
        <f t="shared" ref="E97:E160" ca="1" si="5">_xlfn.NORM.DIST(C97,$D$28,$D$29,0)</f>
        <v>2.9187652261313449E-5</v>
      </c>
    </row>
    <row r="98" spans="2:5" x14ac:dyDescent="0.3">
      <c r="B98" s="1">
        <v>67</v>
      </c>
      <c r="C98" s="1">
        <f t="shared" ca="1" si="3"/>
        <v>100.46852457810473</v>
      </c>
      <c r="D98" s="1">
        <f t="shared" si="4"/>
        <v>127.51456644190102</v>
      </c>
      <c r="E98" s="1">
        <f t="shared" ca="1" si="5"/>
        <v>1.1404521918689035E-4</v>
      </c>
    </row>
    <row r="99" spans="2:5" x14ac:dyDescent="0.3">
      <c r="B99" s="1">
        <v>68</v>
      </c>
      <c r="C99" s="1">
        <f t="shared" ca="1" si="3"/>
        <v>110.90820142970442</v>
      </c>
      <c r="D99" s="1">
        <f t="shared" si="4"/>
        <v>127.62943604635181</v>
      </c>
      <c r="E99" s="1">
        <f t="shared" ca="1" si="5"/>
        <v>8.9122003055389521E-4</v>
      </c>
    </row>
    <row r="100" spans="2:5" x14ac:dyDescent="0.3">
      <c r="B100" s="1">
        <v>69</v>
      </c>
      <c r="C100" s="1">
        <f t="shared" ca="1" si="3"/>
        <v>106.41452498210975</v>
      </c>
      <c r="D100" s="1">
        <f t="shared" si="4"/>
        <v>127.74300852054516</v>
      </c>
      <c r="E100" s="1">
        <f t="shared" ca="1" si="5"/>
        <v>3.9032527033769555E-4</v>
      </c>
    </row>
    <row r="101" spans="2:5" x14ac:dyDescent="0.3">
      <c r="B101" s="1">
        <v>70</v>
      </c>
      <c r="C101" s="1">
        <f t="shared" ca="1" si="3"/>
        <v>108.51987314745475</v>
      </c>
      <c r="D101" s="1">
        <f t="shared" si="4"/>
        <v>127.85531919987537</v>
      </c>
      <c r="E101" s="1">
        <f t="shared" ca="1" si="5"/>
        <v>5.8112403267012965E-4</v>
      </c>
    </row>
    <row r="102" spans="2:5" x14ac:dyDescent="0.3">
      <c r="B102" s="1">
        <v>71</v>
      </c>
      <c r="C102" s="1">
        <f t="shared" ca="1" si="3"/>
        <v>96.703637845526131</v>
      </c>
      <c r="D102" s="1">
        <f t="shared" si="4"/>
        <v>127.96640197335356</v>
      </c>
      <c r="E102" s="1">
        <f t="shared" ca="1" si="5"/>
        <v>4.8245119410000188E-5</v>
      </c>
    </row>
    <row r="103" spans="2:5" x14ac:dyDescent="0.3">
      <c r="B103" s="1">
        <v>72</v>
      </c>
      <c r="C103" s="1">
        <f t="shared" ca="1" si="3"/>
        <v>99.719071125437011</v>
      </c>
      <c r="D103" s="1">
        <f t="shared" si="4"/>
        <v>128.07628936238791</v>
      </c>
      <c r="E103" s="1">
        <f t="shared" ca="1" si="5"/>
        <v>9.6579089138255708E-5</v>
      </c>
    </row>
    <row r="104" spans="2:5" x14ac:dyDescent="0.3">
      <c r="B104" s="1">
        <v>73</v>
      </c>
      <c r="C104" s="1">
        <f t="shared" ca="1" si="3"/>
        <v>104.71471551517382</v>
      </c>
      <c r="D104" s="1">
        <f t="shared" si="4"/>
        <v>128.18501259424028</v>
      </c>
      <c r="E104" s="1">
        <f t="shared" ca="1" si="5"/>
        <v>2.7902016806074414E-4</v>
      </c>
    </row>
    <row r="105" spans="2:5" x14ac:dyDescent="0.3">
      <c r="B105" s="1">
        <v>74</v>
      </c>
      <c r="C105" s="1">
        <f t="shared" ca="1" si="3"/>
        <v>109.17194707410407</v>
      </c>
      <c r="D105" s="1">
        <f t="shared" si="4"/>
        <v>128.29260167058689</v>
      </c>
      <c r="E105" s="1">
        <f t="shared" ca="1" si="5"/>
        <v>6.5473668310467856E-4</v>
      </c>
    </row>
    <row r="106" spans="2:5" x14ac:dyDescent="0.3">
      <c r="B106" s="1">
        <v>75</v>
      </c>
      <c r="C106" s="1">
        <f t="shared" ca="1" si="3"/>
        <v>105.36453846802789</v>
      </c>
      <c r="D106" s="1">
        <f t="shared" si="4"/>
        <v>128.39908543157105</v>
      </c>
      <c r="E106" s="1">
        <f t="shared" ca="1" si="5"/>
        <v>3.1770847274816742E-4</v>
      </c>
    </row>
    <row r="107" spans="2:5" x14ac:dyDescent="0.3">
      <c r="B107" s="1">
        <v>76</v>
      </c>
      <c r="C107" s="1">
        <f t="shared" ca="1" si="3"/>
        <v>95.885927537662042</v>
      </c>
      <c r="D107" s="1">
        <f t="shared" si="4"/>
        <v>128.50449161570003</v>
      </c>
      <c r="E107" s="1">
        <f t="shared" ca="1" si="5"/>
        <v>3.9690644935010935E-5</v>
      </c>
    </row>
    <row r="108" spans="2:5" x14ac:dyDescent="0.3">
      <c r="B108" s="1">
        <v>77</v>
      </c>
      <c r="C108" s="1">
        <f t="shared" ca="1" si="3"/>
        <v>108.83224686912197</v>
      </c>
      <c r="D108" s="1">
        <f t="shared" si="4"/>
        <v>128.60884691590729</v>
      </c>
      <c r="E108" s="1">
        <f t="shared" ca="1" si="5"/>
        <v>6.1543872287183395E-4</v>
      </c>
    </row>
    <row r="109" spans="2:5" x14ac:dyDescent="0.3">
      <c r="B109" s="1">
        <v>78</v>
      </c>
      <c r="C109" s="1">
        <f t="shared" ca="1" si="3"/>
        <v>95.590107462118951</v>
      </c>
      <c r="D109" s="1">
        <f t="shared" si="4"/>
        <v>128.71217703207151</v>
      </c>
      <c r="E109" s="1">
        <f t="shared" ca="1" si="5"/>
        <v>3.6957708847846724E-5</v>
      </c>
    </row>
    <row r="110" spans="2:5" x14ac:dyDescent="0.3">
      <c r="B110" s="1">
        <v>79</v>
      </c>
      <c r="C110" s="1">
        <f t="shared" ca="1" si="3"/>
        <v>97.926395059703765</v>
      </c>
      <c r="D110" s="1">
        <f t="shared" si="4"/>
        <v>128.81450672025898</v>
      </c>
      <c r="E110" s="1">
        <f t="shared" ca="1" si="5"/>
        <v>6.4238966148382262E-5</v>
      </c>
    </row>
    <row r="111" spans="2:5" x14ac:dyDescent="0.3">
      <c r="B111" s="1">
        <v>80</v>
      </c>
      <c r="C111" s="1">
        <f t="shared" ca="1" si="3"/>
        <v>111.79192012922961</v>
      </c>
      <c r="D111" s="1">
        <f t="shared" si="4"/>
        <v>128.91585983893293</v>
      </c>
      <c r="E111" s="1">
        <f t="shared" ca="1" si="5"/>
        <v>1.0373185451019722E-3</v>
      </c>
    </row>
    <row r="112" spans="2:5" x14ac:dyDescent="0.3">
      <c r="B112" s="1">
        <v>81</v>
      </c>
      <c r="C112" s="1">
        <f t="shared" ca="1" si="3"/>
        <v>82.932622907007271</v>
      </c>
      <c r="D112" s="1">
        <f t="shared" si="4"/>
        <v>129.01625939235166</v>
      </c>
      <c r="E112" s="1">
        <f t="shared" ca="1" si="5"/>
        <v>1.2127527538826931E-6</v>
      </c>
    </row>
    <row r="113" spans="2:5" x14ac:dyDescent="0.3">
      <c r="B113" s="1">
        <v>82</v>
      </c>
      <c r="C113" s="1">
        <f t="shared" ca="1" si="3"/>
        <v>96.435539854162002</v>
      </c>
      <c r="D113" s="1">
        <f t="shared" si="4"/>
        <v>129.11572757135914</v>
      </c>
      <c r="E113" s="1">
        <f t="shared" ca="1" si="5"/>
        <v>4.526933375919202E-5</v>
      </c>
    </row>
    <row r="114" spans="2:5" x14ac:dyDescent="0.3">
      <c r="B114" s="1">
        <v>83</v>
      </c>
      <c r="C114" s="1">
        <f t="shared" ca="1" si="3"/>
        <v>112.43954550776445</v>
      </c>
      <c r="D114" s="1">
        <f t="shared" si="4"/>
        <v>129.21428579175489</v>
      </c>
      <c r="E114" s="1">
        <f t="shared" ca="1" si="5"/>
        <v>1.1568290382308157E-3</v>
      </c>
    </row>
    <row r="115" spans="2:5" x14ac:dyDescent="0.3">
      <c r="B115" s="1">
        <v>84</v>
      </c>
      <c r="C115" s="1">
        <f t="shared" ca="1" si="3"/>
        <v>98.19172647392061</v>
      </c>
      <c r="D115" s="1">
        <f t="shared" si="4"/>
        <v>129.31195473041373</v>
      </c>
      <c r="E115" s="1">
        <f t="shared" ca="1" si="5"/>
        <v>6.8296694349863859E-5</v>
      </c>
    </row>
    <row r="116" spans="2:5" x14ac:dyDescent="0.3">
      <c r="B116" s="1">
        <v>85</v>
      </c>
      <c r="C116" s="1">
        <f t="shared" ca="1" si="3"/>
        <v>101.33363568544263</v>
      </c>
      <c r="D116" s="1">
        <f t="shared" si="4"/>
        <v>129.40875435931287</v>
      </c>
      <c r="E116" s="1">
        <f t="shared" ca="1" si="5"/>
        <v>1.37741307769809E-4</v>
      </c>
    </row>
    <row r="117" spans="2:5" x14ac:dyDescent="0.3">
      <c r="B117" s="1">
        <v>86</v>
      </c>
      <c r="C117" s="1">
        <f t="shared" ca="1" si="3"/>
        <v>94.313655789782246</v>
      </c>
      <c r="D117" s="1">
        <f t="shared" si="4"/>
        <v>129.50470397761063</v>
      </c>
      <c r="E117" s="1">
        <f t="shared" ca="1" si="5"/>
        <v>2.7044394424241969E-5</v>
      </c>
    </row>
    <row r="118" spans="2:5" x14ac:dyDescent="0.3">
      <c r="B118" s="1">
        <v>87</v>
      </c>
      <c r="C118" s="1">
        <f t="shared" ca="1" si="3"/>
        <v>99.2289299269558</v>
      </c>
      <c r="D118" s="1">
        <f t="shared" si="4"/>
        <v>129.59982224190941</v>
      </c>
      <c r="E118" s="1">
        <f t="shared" ca="1" si="5"/>
        <v>8.6513125546901492E-5</v>
      </c>
    </row>
    <row r="119" spans="2:5" x14ac:dyDescent="0.3">
      <c r="B119" s="1">
        <v>88</v>
      </c>
      <c r="C119" s="1">
        <f t="shared" ca="1" si="3"/>
        <v>120.309679976193</v>
      </c>
      <c r="D119" s="1">
        <f t="shared" si="4"/>
        <v>129.69412719482608</v>
      </c>
      <c r="E119" s="1">
        <f t="shared" ca="1" si="5"/>
        <v>3.7503309645686923E-3</v>
      </c>
    </row>
    <row r="120" spans="2:5" x14ac:dyDescent="0.3">
      <c r="B120" s="1">
        <v>89</v>
      </c>
      <c r="C120" s="1">
        <f t="shared" ca="1" si="3"/>
        <v>96.03244800518415</v>
      </c>
      <c r="D120" s="1">
        <f t="shared" si="4"/>
        <v>129.7876362919815</v>
      </c>
      <c r="E120" s="1">
        <f t="shared" ca="1" si="5"/>
        <v>4.1112285955255238E-5</v>
      </c>
    </row>
    <row r="121" spans="2:5" x14ac:dyDescent="0.3">
      <c r="B121" s="1">
        <v>90</v>
      </c>
      <c r="C121" s="1">
        <f t="shared" ca="1" si="3"/>
        <v>114.99576701755571</v>
      </c>
      <c r="D121" s="1">
        <f t="shared" si="4"/>
        <v>129.88036642751456</v>
      </c>
      <c r="E121" s="1">
        <f t="shared" ca="1" si="5"/>
        <v>1.7469751710214758E-3</v>
      </c>
    </row>
    <row r="122" spans="2:5" x14ac:dyDescent="0.3">
      <c r="B122" s="1">
        <v>91</v>
      </c>
      <c r="C122" s="1">
        <f t="shared" ca="1" si="3"/>
        <v>109.11649877770748</v>
      </c>
      <c r="D122" s="1">
        <f t="shared" si="4"/>
        <v>129.97233395821596</v>
      </c>
      <c r="E122" s="1">
        <f t="shared" ca="1" si="5"/>
        <v>6.4817762687621218E-4</v>
      </c>
    </row>
    <row r="123" spans="2:5" x14ac:dyDescent="0.3">
      <c r="B123" s="1">
        <v>92</v>
      </c>
      <c r="C123" s="1">
        <f t="shared" ca="1" si="3"/>
        <v>115.56182548890507</v>
      </c>
      <c r="D123" s="1">
        <f t="shared" si="4"/>
        <v>130.06355472637111</v>
      </c>
      <c r="E123" s="1">
        <f t="shared" ca="1" si="5"/>
        <v>1.9064406295711072E-3</v>
      </c>
    </row>
    <row r="124" spans="2:5" x14ac:dyDescent="0.3">
      <c r="B124" s="1">
        <v>93</v>
      </c>
      <c r="C124" s="1">
        <f t="shared" ca="1" si="3"/>
        <v>99.829127389526604</v>
      </c>
      <c r="D124" s="1">
        <f t="shared" si="4"/>
        <v>130.15404408139472</v>
      </c>
      <c r="E124" s="1">
        <f t="shared" ca="1" si="5"/>
        <v>9.8981176299341425E-5</v>
      </c>
    </row>
    <row r="125" spans="2:5" x14ac:dyDescent="0.3">
      <c r="B125" s="1">
        <v>94</v>
      </c>
      <c r="C125" s="1">
        <f t="shared" ca="1" si="3"/>
        <v>110.0029879370407</v>
      </c>
      <c r="D125" s="1">
        <f t="shared" si="4"/>
        <v>130.24381690033263</v>
      </c>
      <c r="E125" s="1">
        <f t="shared" ca="1" si="5"/>
        <v>7.6013605505662182E-4</v>
      </c>
    </row>
    <row r="126" spans="2:5" x14ac:dyDescent="0.3">
      <c r="B126" s="1">
        <v>95</v>
      </c>
      <c r="C126" s="1">
        <f t="shared" ca="1" si="3"/>
        <v>85.031469378566428</v>
      </c>
      <c r="D126" s="1">
        <f t="shared" si="4"/>
        <v>130.33288760730235</v>
      </c>
      <c r="E126" s="1">
        <f t="shared" ca="1" si="5"/>
        <v>2.2450367434687257E-6</v>
      </c>
    </row>
    <row r="127" spans="2:5" x14ac:dyDescent="0.3">
      <c r="B127" s="1">
        <v>96</v>
      </c>
      <c r="C127" s="1">
        <f t="shared" ca="1" si="3"/>
        <v>94.794656440850773</v>
      </c>
      <c r="D127" s="1">
        <f t="shared" si="4"/>
        <v>130.421270191937</v>
      </c>
      <c r="E127" s="1">
        <f t="shared" ca="1" si="5"/>
        <v>3.0447710637989635E-5</v>
      </c>
    </row>
    <row r="128" spans="2:5" x14ac:dyDescent="0.3">
      <c r="B128" s="1">
        <v>97</v>
      </c>
      <c r="C128" s="1">
        <f t="shared" ca="1" si="3"/>
        <v>98.590378542373941</v>
      </c>
      <c r="D128" s="1">
        <f t="shared" si="4"/>
        <v>130.50897822689456</v>
      </c>
      <c r="E128" s="1">
        <f t="shared" ca="1" si="5"/>
        <v>7.483617770228301E-5</v>
      </c>
    </row>
    <row r="129" spans="2:5" x14ac:dyDescent="0.3">
      <c r="B129" s="1">
        <v>98</v>
      </c>
      <c r="C129" s="1">
        <f t="shared" ca="1" si="3"/>
        <v>80.85789124083739</v>
      </c>
      <c r="D129" s="1">
        <f t="shared" si="4"/>
        <v>130.596024884488</v>
      </c>
      <c r="E129" s="1">
        <f t="shared" ca="1" si="5"/>
        <v>6.4719795476348449E-7</v>
      </c>
    </row>
    <row r="130" spans="2:5" x14ac:dyDescent="0.3">
      <c r="B130" s="1">
        <v>99</v>
      </c>
      <c r="C130" s="1">
        <f t="shared" ca="1" si="3"/>
        <v>107.72987140392061</v>
      </c>
      <c r="D130" s="1">
        <f t="shared" si="4"/>
        <v>130.6824229524895</v>
      </c>
      <c r="E130" s="1">
        <f t="shared" ca="1" si="5"/>
        <v>5.0166655438815876E-4</v>
      </c>
    </row>
    <row r="131" spans="2:5" x14ac:dyDescent="0.3">
      <c r="B131" s="1">
        <v>100</v>
      </c>
      <c r="C131" s="1">
        <f t="shared" ca="1" si="3"/>
        <v>103.98535364531985</v>
      </c>
      <c r="D131" s="1">
        <f t="shared" si="4"/>
        <v>130.76818484915759</v>
      </c>
      <c r="E131" s="1">
        <f t="shared" ca="1" si="5"/>
        <v>2.406406540908274E-4</v>
      </c>
    </row>
    <row r="132" spans="2:5" x14ac:dyDescent="0.3">
      <c r="B132" s="1">
        <v>101</v>
      </c>
      <c r="C132" s="1">
        <f t="shared" ca="1" si="3"/>
        <v>94.00241693094172</v>
      </c>
      <c r="D132" s="1">
        <f t="shared" si="4"/>
        <v>130.85332263753273</v>
      </c>
      <c r="E132" s="1">
        <f t="shared" ca="1" si="5"/>
        <v>2.503398918877013E-5</v>
      </c>
    </row>
    <row r="133" spans="2:5" x14ac:dyDescent="0.3">
      <c r="B133" s="1">
        <v>102</v>
      </c>
      <c r="C133" s="1">
        <f t="shared" ca="1" si="3"/>
        <v>92.499230975467057</v>
      </c>
      <c r="D133" s="1">
        <f t="shared" si="4"/>
        <v>130.93784803904384</v>
      </c>
      <c r="E133" s="1">
        <f t="shared" ca="1" si="5"/>
        <v>1.7134655869301207E-5</v>
      </c>
    </row>
    <row r="134" spans="2:5" x14ac:dyDescent="0.3">
      <c r="B134" s="1">
        <v>103</v>
      </c>
      <c r="C134" s="1">
        <f t="shared" ca="1" si="3"/>
        <v>81.573530428749251</v>
      </c>
      <c r="D134" s="1">
        <f t="shared" si="4"/>
        <v>131.02177244646546</v>
      </c>
      <c r="E134" s="1">
        <f t="shared" ca="1" si="5"/>
        <v>8.0547228595120265E-7</v>
      </c>
    </row>
    <row r="135" spans="2:5" x14ac:dyDescent="0.3">
      <c r="B135" s="1">
        <v>104</v>
      </c>
      <c r="C135" s="1">
        <f t="shared" ca="1" si="3"/>
        <v>102.08606780019731</v>
      </c>
      <c r="D135" s="1">
        <f t="shared" si="4"/>
        <v>131.10510693626253</v>
      </c>
      <c r="E135" s="1">
        <f t="shared" ca="1" si="5"/>
        <v>1.6188180867559036E-4</v>
      </c>
    </row>
    <row r="136" spans="2:5" x14ac:dyDescent="0.3">
      <c r="B136" s="1">
        <v>105</v>
      </c>
      <c r="C136" s="1">
        <f t="shared" ca="1" si="3"/>
        <v>90.795629472795369</v>
      </c>
      <c r="D136" s="1">
        <f t="shared" si="4"/>
        <v>131.18786228035725</v>
      </c>
      <c r="E136" s="1">
        <f t="shared" ca="1" si="5"/>
        <v>1.1015275133874993E-5</v>
      </c>
    </row>
    <row r="137" spans="2:5" x14ac:dyDescent="0.3">
      <c r="B137" s="1">
        <v>106</v>
      </c>
      <c r="C137" s="1">
        <f t="shared" ca="1" si="3"/>
        <v>92.708382967848991</v>
      </c>
      <c r="D137" s="1">
        <f t="shared" si="4"/>
        <v>131.27004895735055</v>
      </c>
      <c r="E137" s="1">
        <f t="shared" ca="1" si="5"/>
        <v>1.8073676270298693E-5</v>
      </c>
    </row>
    <row r="138" spans="2:5" x14ac:dyDescent="0.3">
      <c r="B138" s="1">
        <v>107</v>
      </c>
      <c r="C138" s="1">
        <f t="shared" ca="1" si="3"/>
        <v>99.388077174055809</v>
      </c>
      <c r="D138" s="1">
        <f t="shared" si="4"/>
        <v>131.351677163228</v>
      </c>
      <c r="E138" s="1">
        <f t="shared" ca="1" si="5"/>
        <v>8.9671348900555395E-5</v>
      </c>
    </row>
    <row r="139" spans="2:5" x14ac:dyDescent="0.3">
      <c r="B139" s="1">
        <v>108</v>
      </c>
      <c r="C139" s="1">
        <f t="shared" ca="1" si="3"/>
        <v>103.67383244837002</v>
      </c>
      <c r="D139" s="1">
        <f t="shared" si="4"/>
        <v>131.43275682157883</v>
      </c>
      <c r="E139" s="1">
        <f t="shared" ca="1" si="5"/>
        <v>2.2573913119701969E-4</v>
      </c>
    </row>
    <row r="140" spans="2:5" x14ac:dyDescent="0.3">
      <c r="B140" s="1">
        <v>109</v>
      </c>
      <c r="C140" s="1">
        <f t="shared" ca="1" si="3"/>
        <v>99.39622315824441</v>
      </c>
      <c r="D140" s="1">
        <f t="shared" si="4"/>
        <v>131.51329759335414</v>
      </c>
      <c r="E140" s="1">
        <f t="shared" ca="1" si="5"/>
        <v>8.9835797643033298E-5</v>
      </c>
    </row>
    <row r="141" spans="2:5" x14ac:dyDescent="0.3">
      <c r="B141" s="1">
        <v>110</v>
      </c>
      <c r="C141" s="1">
        <f t="shared" ca="1" si="3"/>
        <v>94.09985579914094</v>
      </c>
      <c r="D141" s="1">
        <f t="shared" si="4"/>
        <v>131.59330888618928</v>
      </c>
      <c r="E141" s="1">
        <f t="shared" ca="1" si="5"/>
        <v>2.5647953310922045E-5</v>
      </c>
    </row>
    <row r="142" spans="2:5" x14ac:dyDescent="0.3">
      <c r="B142" s="1">
        <v>111</v>
      </c>
      <c r="C142" s="1">
        <f t="shared" ca="1" si="3"/>
        <v>101.15268755179301</v>
      </c>
      <c r="D142" s="1">
        <f t="shared" si="4"/>
        <v>131.67279986331391</v>
      </c>
      <c r="E142" s="1">
        <f t="shared" ca="1" si="5"/>
        <v>1.324448610867683E-4</v>
      </c>
    </row>
    <row r="143" spans="2:5" x14ac:dyDescent="0.3">
      <c r="B143" s="1">
        <v>112</v>
      </c>
      <c r="C143" s="1">
        <f t="shared" ca="1" si="3"/>
        <v>94.276197950341199</v>
      </c>
      <c r="D143" s="1">
        <f t="shared" si="4"/>
        <v>131.75177945207105</v>
      </c>
      <c r="E143" s="1">
        <f t="shared" ca="1" si="5"/>
        <v>2.679475107264108E-5</v>
      </c>
    </row>
    <row r="144" spans="2:5" x14ac:dyDescent="0.3">
      <c r="B144" s="1">
        <v>113</v>
      </c>
      <c r="C144" s="1">
        <f t="shared" ca="1" si="3"/>
        <v>84.698267995557643</v>
      </c>
      <c r="D144" s="1">
        <f t="shared" si="4"/>
        <v>131.83025635206585</v>
      </c>
      <c r="E144" s="1">
        <f t="shared" ca="1" si="5"/>
        <v>2.0386006064941676E-6</v>
      </c>
    </row>
    <row r="145" spans="2:5" x14ac:dyDescent="0.3">
      <c r="B145" s="1">
        <v>114</v>
      </c>
      <c r="C145" s="1">
        <f t="shared" ca="1" si="3"/>
        <v>123.97240550965383</v>
      </c>
      <c r="D145" s="1">
        <f t="shared" si="4"/>
        <v>131.90823904296329</v>
      </c>
      <c r="E145" s="1">
        <f t="shared" ca="1" si="5"/>
        <v>5.9023698140603922E-3</v>
      </c>
    </row>
    <row r="146" spans="2:5" x14ac:dyDescent="0.3">
      <c r="B146" s="1">
        <v>115</v>
      </c>
      <c r="C146" s="1">
        <f t="shared" ca="1" si="3"/>
        <v>102.83276957837771</v>
      </c>
      <c r="D146" s="1">
        <f t="shared" si="4"/>
        <v>131.98573579195306</v>
      </c>
      <c r="E146" s="1">
        <f t="shared" ca="1" si="5"/>
        <v>1.8954722674219005E-4</v>
      </c>
    </row>
    <row r="147" spans="2:5" x14ac:dyDescent="0.3">
      <c r="B147" s="1">
        <v>116</v>
      </c>
      <c r="C147" s="1">
        <f t="shared" ca="1" si="3"/>
        <v>69.253711676116353</v>
      </c>
      <c r="D147" s="1">
        <f t="shared" si="4"/>
        <v>132.06275466089829</v>
      </c>
      <c r="E147" s="1">
        <f t="shared" ca="1" si="5"/>
        <v>1.3564692299676283E-8</v>
      </c>
    </row>
    <row r="148" spans="2:5" x14ac:dyDescent="0.3">
      <c r="B148" s="1">
        <v>117</v>
      </c>
      <c r="C148" s="1">
        <f t="shared" ca="1" si="3"/>
        <v>109.46115059392571</v>
      </c>
      <c r="D148" s="1">
        <f t="shared" si="4"/>
        <v>132.13930351318419</v>
      </c>
      <c r="E148" s="1">
        <f t="shared" ca="1" si="5"/>
        <v>6.89885455036129E-4</v>
      </c>
    </row>
    <row r="149" spans="2:5" x14ac:dyDescent="0.3">
      <c r="B149" s="1">
        <v>118</v>
      </c>
      <c r="C149" s="1">
        <f t="shared" ca="1" si="3"/>
        <v>112.67369952024882</v>
      </c>
      <c r="D149" s="1">
        <f t="shared" si="4"/>
        <v>132.21539002028189</v>
      </c>
      <c r="E149" s="1">
        <f t="shared" ca="1" si="5"/>
        <v>1.2027966859957046E-3</v>
      </c>
    </row>
    <row r="150" spans="2:5" x14ac:dyDescent="0.3">
      <c r="B150" s="1">
        <v>119</v>
      </c>
      <c r="C150" s="1">
        <f t="shared" ca="1" si="3"/>
        <v>107.04173199721569</v>
      </c>
      <c r="D150" s="1">
        <f t="shared" si="4"/>
        <v>132.29102166804142</v>
      </c>
      <c r="E150" s="1">
        <f t="shared" ca="1" si="5"/>
        <v>4.4036525739723424E-4</v>
      </c>
    </row>
    <row r="151" spans="2:5" x14ac:dyDescent="0.3">
      <c r="B151" s="1">
        <v>120</v>
      </c>
      <c r="C151" s="1">
        <f t="shared" ca="1" si="3"/>
        <v>94.779513115953122</v>
      </c>
      <c r="D151" s="1">
        <f t="shared" si="4"/>
        <v>132.36620576272719</v>
      </c>
      <c r="E151" s="1">
        <f t="shared" ca="1" si="5"/>
        <v>3.0334775947003809E-5</v>
      </c>
    </row>
    <row r="152" spans="2:5" x14ac:dyDescent="0.3">
      <c r="B152" s="1">
        <v>121</v>
      </c>
      <c r="C152" s="1">
        <f t="shared" ca="1" si="3"/>
        <v>86.074391159896777</v>
      </c>
      <c r="D152" s="1">
        <f t="shared" si="4"/>
        <v>132.44094943680875</v>
      </c>
      <c r="E152" s="1">
        <f t="shared" ca="1" si="5"/>
        <v>3.0266229369805526E-6</v>
      </c>
    </row>
    <row r="153" spans="2:5" x14ac:dyDescent="0.3">
      <c r="B153" s="1">
        <v>122</v>
      </c>
      <c r="C153" s="1">
        <f t="shared" ca="1" si="3"/>
        <v>94.616565267687065</v>
      </c>
      <c r="D153" s="1">
        <f t="shared" si="4"/>
        <v>132.51525965451845</v>
      </c>
      <c r="E153" s="1">
        <f t="shared" ca="1" si="5"/>
        <v>2.9143864061667823E-5</v>
      </c>
    </row>
    <row r="154" spans="2:5" x14ac:dyDescent="0.3">
      <c r="B154" s="1">
        <v>123</v>
      </c>
      <c r="C154" s="1">
        <f t="shared" ca="1" si="3"/>
        <v>94.651430182676705</v>
      </c>
      <c r="D154" s="1">
        <f t="shared" si="4"/>
        <v>132.58914321718731</v>
      </c>
      <c r="E154" s="1">
        <f t="shared" ca="1" si="5"/>
        <v>2.9394972139322252E-5</v>
      </c>
    </row>
    <row r="155" spans="2:5" x14ac:dyDescent="0.3">
      <c r="B155" s="1">
        <v>124</v>
      </c>
      <c r="C155" s="1">
        <f t="shared" ca="1" si="3"/>
        <v>95.423709402182027</v>
      </c>
      <c r="D155" s="1">
        <f t="shared" si="4"/>
        <v>132.66260676836987</v>
      </c>
      <c r="E155" s="1">
        <f t="shared" ca="1" si="5"/>
        <v>3.5497918326183681E-5</v>
      </c>
    </row>
    <row r="156" spans="2:5" x14ac:dyDescent="0.3">
      <c r="B156" s="1">
        <v>125</v>
      </c>
      <c r="C156" s="1">
        <f t="shared" ca="1" si="3"/>
        <v>99.271296451148544</v>
      </c>
      <c r="D156" s="1">
        <f t="shared" si="4"/>
        <v>132.73565679876768</v>
      </c>
      <c r="E156" s="1">
        <f t="shared" ca="1" si="5"/>
        <v>8.7343806218979727E-5</v>
      </c>
    </row>
    <row r="157" spans="2:5" x14ac:dyDescent="0.3">
      <c r="B157" s="1">
        <v>126</v>
      </c>
      <c r="C157" s="1">
        <f t="shared" ca="1" si="3"/>
        <v>102.56219636066126</v>
      </c>
      <c r="D157" s="1">
        <f t="shared" si="4"/>
        <v>132.8082996509612</v>
      </c>
      <c r="E157" s="1">
        <f t="shared" ca="1" si="5"/>
        <v>1.7906604086156575E-4</v>
      </c>
    </row>
    <row r="158" spans="2:5" x14ac:dyDescent="0.3">
      <c r="B158" s="1">
        <v>127</v>
      </c>
      <c r="C158" s="1">
        <f t="shared" ca="1" si="3"/>
        <v>94.33120187364824</v>
      </c>
      <c r="D158" s="1">
        <f t="shared" si="4"/>
        <v>132.88054152395858</v>
      </c>
      <c r="E158" s="1">
        <f t="shared" ca="1" si="5"/>
        <v>2.7162073268475741E-5</v>
      </c>
    </row>
    <row r="159" spans="2:5" x14ac:dyDescent="0.3">
      <c r="B159" s="1">
        <v>128</v>
      </c>
      <c r="C159" s="1">
        <f t="shared" ca="1" si="3"/>
        <v>84.163921352930586</v>
      </c>
      <c r="D159" s="1">
        <f t="shared" si="4"/>
        <v>132.95238847757054</v>
      </c>
      <c r="E159" s="1">
        <f t="shared" ca="1" si="5"/>
        <v>1.7446356005354321E-6</v>
      </c>
    </row>
    <row r="160" spans="2:5" x14ac:dyDescent="0.3">
      <c r="B160" s="1">
        <v>129</v>
      </c>
      <c r="C160" s="1">
        <f t="shared" ca="1" si="3"/>
        <v>112.90564370239983</v>
      </c>
      <c r="D160" s="1">
        <f t="shared" si="4"/>
        <v>133.02384643661844</v>
      </c>
      <c r="E160" s="1">
        <f t="shared" ca="1" si="5"/>
        <v>1.2498307833413026E-3</v>
      </c>
    </row>
    <row r="161" spans="2:5" x14ac:dyDescent="0.3">
      <c r="B161" s="1">
        <v>130</v>
      </c>
      <c r="C161" s="1">
        <f t="shared" ref="C161:C224" ca="1" si="6">_xlfn.NORM.INV(RAND(),$C$28,$C$29)</f>
        <v>111.20208444882645</v>
      </c>
      <c r="D161" s="1">
        <f t="shared" ref="D161:D224" si="7">_xlfn.NORM.INV(B161/1001,$D$28,$D$29)</f>
        <v>133.09492119498378</v>
      </c>
      <c r="E161" s="1">
        <f t="shared" ref="E161:E224" ca="1" si="8">_xlfn.NORM.DIST(C161,$D$28,$D$29,0)</f>
        <v>9.3772717022679052E-4</v>
      </c>
    </row>
    <row r="162" spans="2:5" x14ac:dyDescent="0.3">
      <c r="B162" s="1">
        <v>131</v>
      </c>
      <c r="C162" s="1">
        <f t="shared" ca="1" si="6"/>
        <v>111.23982833157321</v>
      </c>
      <c r="D162" s="1">
        <f t="shared" si="7"/>
        <v>133.16561841950596</v>
      </c>
      <c r="E162" s="1">
        <f t="shared" ca="1" si="8"/>
        <v>9.4384716432916686E-4</v>
      </c>
    </row>
    <row r="163" spans="2:5" x14ac:dyDescent="0.3">
      <c r="B163" s="1">
        <v>132</v>
      </c>
      <c r="C163" s="1">
        <f t="shared" ca="1" si="6"/>
        <v>96.675832756524898</v>
      </c>
      <c r="D163" s="1">
        <f t="shared" si="7"/>
        <v>133.2359436537354</v>
      </c>
      <c r="E163" s="1">
        <f t="shared" ca="1" si="8"/>
        <v>4.7928325941755342E-5</v>
      </c>
    </row>
    <row r="164" spans="2:5" x14ac:dyDescent="0.3">
      <c r="B164" s="1">
        <v>133</v>
      </c>
      <c r="C164" s="1">
        <f t="shared" ca="1" si="6"/>
        <v>103.7364045775923</v>
      </c>
      <c r="D164" s="1">
        <f t="shared" si="7"/>
        <v>133.30590232154793</v>
      </c>
      <c r="E164" s="1">
        <f t="shared" ca="1" si="8"/>
        <v>2.2866420554647438E-4</v>
      </c>
    </row>
    <row r="165" spans="2:5" x14ac:dyDescent="0.3">
      <c r="B165" s="1">
        <v>134</v>
      </c>
      <c r="C165" s="1">
        <f t="shared" ca="1" si="6"/>
        <v>106.44032238945653</v>
      </c>
      <c r="D165" s="1">
        <f t="shared" si="7"/>
        <v>133.37549973062707</v>
      </c>
      <c r="E165" s="1">
        <f t="shared" ca="1" si="8"/>
        <v>3.9228014416335335E-4</v>
      </c>
    </row>
    <row r="166" spans="2:5" x14ac:dyDescent="0.3">
      <c r="B166" s="1">
        <v>135</v>
      </c>
      <c r="C166" s="1">
        <f t="shared" ca="1" si="6"/>
        <v>91.137518922956986</v>
      </c>
      <c r="D166" s="1">
        <f t="shared" si="7"/>
        <v>133.44474107581993</v>
      </c>
      <c r="E166" s="1">
        <f t="shared" ca="1" si="8"/>
        <v>1.2049037246918841E-5</v>
      </c>
    </row>
    <row r="167" spans="2:5" x14ac:dyDescent="0.3">
      <c r="B167" s="1">
        <v>136</v>
      </c>
      <c r="C167" s="1">
        <f t="shared" ca="1" si="6"/>
        <v>101.38592378255116</v>
      </c>
      <c r="D167" s="1">
        <f t="shared" si="7"/>
        <v>133.51363144237189</v>
      </c>
      <c r="E167" s="1">
        <f t="shared" ca="1" si="8"/>
        <v>1.3930710999658156E-4</v>
      </c>
    </row>
    <row r="168" spans="2:5" x14ac:dyDescent="0.3">
      <c r="B168" s="1">
        <v>137</v>
      </c>
      <c r="C168" s="1">
        <f t="shared" ca="1" si="6"/>
        <v>98.425394549102393</v>
      </c>
      <c r="D168" s="1">
        <f t="shared" si="7"/>
        <v>133.58217580904551</v>
      </c>
      <c r="E168" s="1">
        <f t="shared" ca="1" si="8"/>
        <v>7.2063250113178843E-5</v>
      </c>
    </row>
    <row r="169" spans="2:5" x14ac:dyDescent="0.3">
      <c r="B169" s="1">
        <v>138</v>
      </c>
      <c r="C169" s="1">
        <f t="shared" ca="1" si="6"/>
        <v>97.339973871707286</v>
      </c>
      <c r="D169" s="1">
        <f t="shared" si="7"/>
        <v>133.65037905112888</v>
      </c>
      <c r="E169" s="1">
        <f t="shared" ca="1" si="8"/>
        <v>5.6043349318529227E-5</v>
      </c>
    </row>
    <row r="170" spans="2:5" x14ac:dyDescent="0.3">
      <c r="B170" s="1">
        <v>139</v>
      </c>
      <c r="C170" s="1">
        <f t="shared" ca="1" si="6"/>
        <v>87.673537720528117</v>
      </c>
      <c r="D170" s="1">
        <f t="shared" si="7"/>
        <v>133.71824594333751</v>
      </c>
      <c r="E170" s="1">
        <f t="shared" ca="1" si="8"/>
        <v>4.7403182153419742E-6</v>
      </c>
    </row>
    <row r="171" spans="2:5" x14ac:dyDescent="0.3">
      <c r="B171" s="1">
        <v>140</v>
      </c>
      <c r="C171" s="1">
        <f t="shared" ca="1" si="6"/>
        <v>104.00689862899227</v>
      </c>
      <c r="D171" s="1">
        <f t="shared" si="7"/>
        <v>133.78578116261488</v>
      </c>
      <c r="E171" s="1">
        <f t="shared" ca="1" si="8"/>
        <v>2.4170304407103235E-4</v>
      </c>
    </row>
    <row r="172" spans="2:5" x14ac:dyDescent="0.3">
      <c r="B172" s="1">
        <v>141</v>
      </c>
      <c r="C172" s="1">
        <f t="shared" ca="1" si="6"/>
        <v>104.12440265850942</v>
      </c>
      <c r="D172" s="1">
        <f t="shared" si="7"/>
        <v>133.85298929083544</v>
      </c>
      <c r="E172" s="1">
        <f t="shared" ca="1" si="8"/>
        <v>2.4757130528645403E-4</v>
      </c>
    </row>
    <row r="173" spans="2:5" x14ac:dyDescent="0.3">
      <c r="B173" s="1">
        <v>142</v>
      </c>
      <c r="C173" s="1">
        <f t="shared" ca="1" si="6"/>
        <v>107.76316231539566</v>
      </c>
      <c r="D173" s="1">
        <f t="shared" si="7"/>
        <v>133.91987481741435</v>
      </c>
      <c r="E173" s="1">
        <f t="shared" ca="1" si="8"/>
        <v>5.0481270204740805E-4</v>
      </c>
    </row>
    <row r="174" spans="2:5" x14ac:dyDescent="0.3">
      <c r="B174" s="1">
        <v>143</v>
      </c>
      <c r="C174" s="1">
        <f t="shared" ca="1" si="6"/>
        <v>98.843080753218487</v>
      </c>
      <c r="D174" s="1">
        <f t="shared" si="7"/>
        <v>133.98644214182787</v>
      </c>
      <c r="E174" s="1">
        <f t="shared" ca="1" si="8"/>
        <v>7.9273091192514746E-5</v>
      </c>
    </row>
    <row r="175" spans="2:5" x14ac:dyDescent="0.3">
      <c r="B175" s="1">
        <v>144</v>
      </c>
      <c r="C175" s="1">
        <f t="shared" ca="1" si="6"/>
        <v>109.50779944543106</v>
      </c>
      <c r="D175" s="1">
        <f t="shared" si="7"/>
        <v>134.05269557604777</v>
      </c>
      <c r="E175" s="1">
        <f t="shared" ca="1" si="8"/>
        <v>6.9570490868492939E-4</v>
      </c>
    </row>
    <row r="176" spans="2:5" x14ac:dyDescent="0.3">
      <c r="B176" s="1">
        <v>145</v>
      </c>
      <c r="C176" s="1">
        <f t="shared" ca="1" si="6"/>
        <v>110.98052363305702</v>
      </c>
      <c r="D176" s="1">
        <f t="shared" si="7"/>
        <v>134.11863934689359</v>
      </c>
      <c r="E176" s="1">
        <f t="shared" ca="1" si="8"/>
        <v>9.024786894233156E-4</v>
      </c>
    </row>
    <row r="177" spans="2:5" x14ac:dyDescent="0.3">
      <c r="B177" s="1">
        <v>146</v>
      </c>
      <c r="C177" s="1">
        <f t="shared" ca="1" si="6"/>
        <v>106.47098497274727</v>
      </c>
      <c r="D177" s="1">
        <f t="shared" si="7"/>
        <v>134.18427759830593</v>
      </c>
      <c r="E177" s="1">
        <f t="shared" ca="1" si="8"/>
        <v>3.9461491115311124E-4</v>
      </c>
    </row>
    <row r="178" spans="2:5" x14ac:dyDescent="0.3">
      <c r="B178" s="1">
        <v>147</v>
      </c>
      <c r="C178" s="1">
        <f t="shared" ca="1" si="6"/>
        <v>101.06553371728782</v>
      </c>
      <c r="D178" s="1">
        <f t="shared" si="7"/>
        <v>134.24961439354388</v>
      </c>
      <c r="E178" s="1">
        <f t="shared" ca="1" si="8"/>
        <v>1.2996023404705947E-4</v>
      </c>
    </row>
    <row r="179" spans="2:5" x14ac:dyDescent="0.3">
      <c r="B179" s="1">
        <v>148</v>
      </c>
      <c r="C179" s="1">
        <f t="shared" ca="1" si="6"/>
        <v>109.86118867185981</v>
      </c>
      <c r="D179" s="1">
        <f t="shared" si="7"/>
        <v>134.31465371730977</v>
      </c>
      <c r="E179" s="1">
        <f t="shared" ca="1" si="8"/>
        <v>7.4118175570966004E-4</v>
      </c>
    </row>
    <row r="180" spans="2:5" x14ac:dyDescent="0.3">
      <c r="B180" s="1">
        <v>149</v>
      </c>
      <c r="C180" s="1">
        <f t="shared" ca="1" si="6"/>
        <v>111.50032429035461</v>
      </c>
      <c r="D180" s="1">
        <f t="shared" si="7"/>
        <v>134.37939947780404</v>
      </c>
      <c r="E180" s="1">
        <f t="shared" ca="1" si="8"/>
        <v>9.8701814594883233E-4</v>
      </c>
    </row>
    <row r="181" spans="2:5" x14ac:dyDescent="0.3">
      <c r="B181" s="1">
        <v>150</v>
      </c>
      <c r="C181" s="1">
        <f t="shared" ca="1" si="6"/>
        <v>108.50113210832014</v>
      </c>
      <c r="D181" s="1">
        <f t="shared" si="7"/>
        <v>134.44385550871294</v>
      </c>
      <c r="E181" s="1">
        <f t="shared" ca="1" si="8"/>
        <v>5.7911924696628738E-4</v>
      </c>
    </row>
    <row r="182" spans="2:5" x14ac:dyDescent="0.3">
      <c r="B182" s="1">
        <v>151</v>
      </c>
      <c r="C182" s="1">
        <f t="shared" ca="1" si="6"/>
        <v>89.739628838844979</v>
      </c>
      <c r="D182" s="1">
        <f t="shared" si="7"/>
        <v>134.50802557113172</v>
      </c>
      <c r="E182" s="1">
        <f t="shared" ca="1" si="8"/>
        <v>8.3223016948589138E-6</v>
      </c>
    </row>
    <row r="183" spans="2:5" x14ac:dyDescent="0.3">
      <c r="B183" s="1">
        <v>152</v>
      </c>
      <c r="C183" s="1">
        <f t="shared" ca="1" si="6"/>
        <v>100.31684560829238</v>
      </c>
      <c r="D183" s="1">
        <f t="shared" si="7"/>
        <v>134.57191335542592</v>
      </c>
      <c r="E183" s="1">
        <f t="shared" ca="1" si="8"/>
        <v>1.1029441737267136E-4</v>
      </c>
    </row>
    <row r="184" spans="2:5" x14ac:dyDescent="0.3">
      <c r="B184" s="1">
        <v>153</v>
      </c>
      <c r="C184" s="1">
        <f t="shared" ca="1" si="6"/>
        <v>106.3247695235207</v>
      </c>
      <c r="D184" s="1">
        <f t="shared" si="7"/>
        <v>134.63552248303307</v>
      </c>
      <c r="E184" s="1">
        <f t="shared" ca="1" si="8"/>
        <v>3.8359054575581522E-4</v>
      </c>
    </row>
    <row r="185" spans="2:5" x14ac:dyDescent="0.3">
      <c r="B185" s="1">
        <v>154</v>
      </c>
      <c r="C185" s="1">
        <f t="shared" ca="1" si="6"/>
        <v>91.78829642829308</v>
      </c>
      <c r="D185" s="1">
        <f t="shared" si="7"/>
        <v>134.69885650820703</v>
      </c>
      <c r="E185" s="1">
        <f t="shared" ca="1" si="8"/>
        <v>1.4271923210459259E-5</v>
      </c>
    </row>
    <row r="186" spans="2:5" x14ac:dyDescent="0.3">
      <c r="B186" s="1">
        <v>155</v>
      </c>
      <c r="C186" s="1">
        <f t="shared" ca="1" si="6"/>
        <v>97.28325984742834</v>
      </c>
      <c r="D186" s="1">
        <f t="shared" si="7"/>
        <v>134.76191891970694</v>
      </c>
      <c r="E186" s="1">
        <f t="shared" ca="1" si="8"/>
        <v>5.5303971849377811E-5</v>
      </c>
    </row>
    <row r="187" spans="2:5" x14ac:dyDescent="0.3">
      <c r="B187" s="1">
        <v>156</v>
      </c>
      <c r="C187" s="1">
        <f t="shared" ca="1" si="6"/>
        <v>77.259562041542239</v>
      </c>
      <c r="D187" s="1">
        <f t="shared" si="7"/>
        <v>134.82471314243381</v>
      </c>
      <c r="E187" s="1">
        <f t="shared" ca="1" si="8"/>
        <v>2.0812078873448486E-7</v>
      </c>
    </row>
    <row r="188" spans="2:5" x14ac:dyDescent="0.3">
      <c r="B188" s="1">
        <v>157</v>
      </c>
      <c r="C188" s="1">
        <f t="shared" ca="1" si="6"/>
        <v>117.34555589255204</v>
      </c>
      <c r="D188" s="1">
        <f t="shared" si="7"/>
        <v>134.88724253901552</v>
      </c>
      <c r="E188" s="1">
        <f t="shared" ca="1" si="8"/>
        <v>2.4872625358717572E-3</v>
      </c>
    </row>
    <row r="189" spans="2:5" x14ac:dyDescent="0.3">
      <c r="B189" s="1">
        <v>158</v>
      </c>
      <c r="C189" s="1">
        <f t="shared" ca="1" si="6"/>
        <v>107.2151156335545</v>
      </c>
      <c r="D189" s="1">
        <f t="shared" si="7"/>
        <v>134.94951041134249</v>
      </c>
      <c r="E189" s="1">
        <f t="shared" ca="1" si="8"/>
        <v>4.5515639709489203E-4</v>
      </c>
    </row>
    <row r="190" spans="2:5" x14ac:dyDescent="0.3">
      <c r="B190" s="1">
        <v>159</v>
      </c>
      <c r="C190" s="1">
        <f t="shared" ca="1" si="6"/>
        <v>109.25539237188671</v>
      </c>
      <c r="D190" s="1">
        <f t="shared" si="7"/>
        <v>135.01152000205704</v>
      </c>
      <c r="E190" s="1">
        <f t="shared" ca="1" si="8"/>
        <v>6.647157386656681E-4</v>
      </c>
    </row>
    <row r="191" spans="2:5" x14ac:dyDescent="0.3">
      <c r="B191" s="1">
        <v>160</v>
      </c>
      <c r="C191" s="1">
        <f t="shared" ca="1" si="6"/>
        <v>90.026648357959473</v>
      </c>
      <c r="D191" s="1">
        <f t="shared" si="7"/>
        <v>135.07327449599578</v>
      </c>
      <c r="E191" s="1">
        <f t="shared" ca="1" si="8"/>
        <v>8.985628559872836E-6</v>
      </c>
    </row>
    <row r="192" spans="2:5" x14ac:dyDescent="0.3">
      <c r="B192" s="1">
        <v>161</v>
      </c>
      <c r="C192" s="1">
        <f t="shared" ca="1" si="6"/>
        <v>112.50229159310169</v>
      </c>
      <c r="D192" s="1">
        <f t="shared" si="7"/>
        <v>135.13477702158943</v>
      </c>
      <c r="E192" s="1">
        <f t="shared" ca="1" si="8"/>
        <v>1.1689997459753488E-3</v>
      </c>
    </row>
    <row r="193" spans="2:5" x14ac:dyDescent="0.3">
      <c r="B193" s="1">
        <v>162</v>
      </c>
      <c r="C193" s="1">
        <f t="shared" ca="1" si="6"/>
        <v>95.196104537239421</v>
      </c>
      <c r="D193" s="1">
        <f t="shared" si="7"/>
        <v>135.19603065221958</v>
      </c>
      <c r="E193" s="1">
        <f t="shared" ca="1" si="8"/>
        <v>3.3587393600858444E-5</v>
      </c>
    </row>
    <row r="194" spans="2:5" x14ac:dyDescent="0.3">
      <c r="B194" s="1">
        <v>163</v>
      </c>
      <c r="C194" s="1">
        <f t="shared" ca="1" si="6"/>
        <v>112.03208205684312</v>
      </c>
      <c r="D194" s="1">
        <f t="shared" si="7"/>
        <v>135.25703840753476</v>
      </c>
      <c r="E194" s="1">
        <f t="shared" ca="1" si="8"/>
        <v>1.0803593005241667E-3</v>
      </c>
    </row>
    <row r="195" spans="2:5" x14ac:dyDescent="0.3">
      <c r="B195" s="1">
        <v>164</v>
      </c>
      <c r="C195" s="1">
        <f t="shared" ca="1" si="6"/>
        <v>86.570437126575953</v>
      </c>
      <c r="D195" s="1">
        <f t="shared" si="7"/>
        <v>135.31780325472744</v>
      </c>
      <c r="E195" s="1">
        <f t="shared" ca="1" si="8"/>
        <v>3.4827916315740225E-6</v>
      </c>
    </row>
    <row r="196" spans="2:5" x14ac:dyDescent="0.3">
      <c r="B196" s="1">
        <v>165</v>
      </c>
      <c r="C196" s="1">
        <f t="shared" ca="1" si="6"/>
        <v>107.29879364403899</v>
      </c>
      <c r="D196" s="1">
        <f t="shared" si="7"/>
        <v>135.37832810977321</v>
      </c>
      <c r="E196" s="1">
        <f t="shared" ca="1" si="8"/>
        <v>4.624494831264396E-4</v>
      </c>
    </row>
    <row r="197" spans="2:5" x14ac:dyDescent="0.3">
      <c r="B197" s="1">
        <v>166</v>
      </c>
      <c r="C197" s="1">
        <f t="shared" ca="1" si="6"/>
        <v>106.88688156827729</v>
      </c>
      <c r="D197" s="1">
        <f t="shared" si="7"/>
        <v>135.43861583863298</v>
      </c>
      <c r="E197" s="1">
        <f t="shared" ca="1" si="8"/>
        <v>4.2751368968927073E-4</v>
      </c>
    </row>
    <row r="198" spans="2:5" x14ac:dyDescent="0.3">
      <c r="B198" s="1">
        <v>167</v>
      </c>
      <c r="C198" s="1">
        <f t="shared" ca="1" si="6"/>
        <v>107.57085835779847</v>
      </c>
      <c r="D198" s="1">
        <f t="shared" si="7"/>
        <v>135.49866925842039</v>
      </c>
      <c r="E198" s="1">
        <f t="shared" ca="1" si="8"/>
        <v>4.8687437536203154E-4</v>
      </c>
    </row>
    <row r="199" spans="2:5" x14ac:dyDescent="0.3">
      <c r="B199" s="1">
        <v>168</v>
      </c>
      <c r="C199" s="1">
        <f t="shared" ca="1" si="6"/>
        <v>107.52990887937372</v>
      </c>
      <c r="D199" s="1">
        <f t="shared" si="7"/>
        <v>135.55849113853492</v>
      </c>
      <c r="E199" s="1">
        <f t="shared" ca="1" si="8"/>
        <v>4.8312740720075361E-4</v>
      </c>
    </row>
    <row r="200" spans="2:5" x14ac:dyDescent="0.3">
      <c r="B200" s="1">
        <v>169</v>
      </c>
      <c r="C200" s="1">
        <f t="shared" ca="1" si="6"/>
        <v>98.911867079685322</v>
      </c>
      <c r="D200" s="1">
        <f t="shared" si="7"/>
        <v>135.61808420176257</v>
      </c>
      <c r="E200" s="1">
        <f t="shared" ca="1" si="8"/>
        <v>8.0521784882443148E-5</v>
      </c>
    </row>
    <row r="201" spans="2:5" x14ac:dyDescent="0.3">
      <c r="B201" s="1">
        <v>170</v>
      </c>
      <c r="C201" s="1">
        <f t="shared" ca="1" si="6"/>
        <v>106.38576887476454</v>
      </c>
      <c r="D201" s="1">
        <f t="shared" si="7"/>
        <v>135.67745112534425</v>
      </c>
      <c r="E201" s="1">
        <f t="shared" ca="1" si="8"/>
        <v>3.8815631888942356E-4</v>
      </c>
    </row>
    <row r="202" spans="2:5" x14ac:dyDescent="0.3">
      <c r="B202" s="1">
        <v>171</v>
      </c>
      <c r="C202" s="1">
        <f t="shared" ca="1" si="6"/>
        <v>96.885339648582658</v>
      </c>
      <c r="D202" s="1">
        <f t="shared" si="7"/>
        <v>135.73659454201407</v>
      </c>
      <c r="E202" s="1">
        <f t="shared" ca="1" si="8"/>
        <v>5.0363237946586824E-5</v>
      </c>
    </row>
    <row r="203" spans="2:5" x14ac:dyDescent="0.3">
      <c r="B203" s="1">
        <v>172</v>
      </c>
      <c r="C203" s="1">
        <f t="shared" ca="1" si="6"/>
        <v>106.24296443154597</v>
      </c>
      <c r="D203" s="1">
        <f t="shared" si="7"/>
        <v>135.79551704100803</v>
      </c>
      <c r="E203" s="1">
        <f t="shared" ca="1" si="8"/>
        <v>3.7754186539082878E-4</v>
      </c>
    </row>
    <row r="204" spans="2:5" x14ac:dyDescent="0.3">
      <c r="B204" s="1">
        <v>173</v>
      </c>
      <c r="C204" s="1">
        <f t="shared" ca="1" si="6"/>
        <v>98.603228642056592</v>
      </c>
      <c r="D204" s="1">
        <f t="shared" si="7"/>
        <v>135.85422116904405</v>
      </c>
      <c r="E204" s="1">
        <f t="shared" ca="1" si="8"/>
        <v>7.5056198300110078E-5</v>
      </c>
    </row>
    <row r="205" spans="2:5" x14ac:dyDescent="0.3">
      <c r="B205" s="1">
        <v>174</v>
      </c>
      <c r="C205" s="1">
        <f t="shared" ca="1" si="6"/>
        <v>87.590084354765324</v>
      </c>
      <c r="D205" s="1">
        <f t="shared" si="7"/>
        <v>135.91270943127432</v>
      </c>
      <c r="E205" s="1">
        <f t="shared" ca="1" si="8"/>
        <v>4.6319209136879674E-6</v>
      </c>
    </row>
    <row r="206" spans="2:5" x14ac:dyDescent="0.3">
      <c r="B206" s="1">
        <v>175</v>
      </c>
      <c r="C206" s="1">
        <f t="shared" ca="1" si="6"/>
        <v>105.27256673424</v>
      </c>
      <c r="D206" s="1">
        <f t="shared" si="7"/>
        <v>135.9709842922116</v>
      </c>
      <c r="E206" s="1">
        <f t="shared" ca="1" si="8"/>
        <v>3.119584718120697E-4</v>
      </c>
    </row>
    <row r="207" spans="2:5" x14ac:dyDescent="0.3">
      <c r="B207" s="1">
        <v>176</v>
      </c>
      <c r="C207" s="1">
        <f t="shared" ca="1" si="6"/>
        <v>94.812640416406893</v>
      </c>
      <c r="D207" s="1">
        <f t="shared" si="7"/>
        <v>136.02904817662886</v>
      </c>
      <c r="E207" s="1">
        <f t="shared" ca="1" si="8"/>
        <v>3.0582335899128763E-5</v>
      </c>
    </row>
    <row r="208" spans="2:5" x14ac:dyDescent="0.3">
      <c r="B208" s="1">
        <v>177</v>
      </c>
      <c r="C208" s="1">
        <f t="shared" ca="1" si="6"/>
        <v>105.32241464667894</v>
      </c>
      <c r="D208" s="1">
        <f t="shared" si="7"/>
        <v>136.086903470435</v>
      </c>
      <c r="E208" s="1">
        <f t="shared" ca="1" si="8"/>
        <v>3.1506335649034742E-4</v>
      </c>
    </row>
    <row r="209" spans="2:5" x14ac:dyDescent="0.3">
      <c r="B209" s="1">
        <v>178</v>
      </c>
      <c r="C209" s="1">
        <f t="shared" ca="1" si="6"/>
        <v>108.30235271786434</v>
      </c>
      <c r="D209" s="1">
        <f t="shared" si="7"/>
        <v>136.1445525215259</v>
      </c>
      <c r="E209" s="1">
        <f t="shared" ca="1" si="8"/>
        <v>5.582226227965713E-4</v>
      </c>
    </row>
    <row r="210" spans="2:5" x14ac:dyDescent="0.3">
      <c r="B210" s="1">
        <v>179</v>
      </c>
      <c r="C210" s="1">
        <f t="shared" ca="1" si="6"/>
        <v>104.87751187539635</v>
      </c>
      <c r="D210" s="1">
        <f t="shared" si="7"/>
        <v>136.20199764061223</v>
      </c>
      <c r="E210" s="1">
        <f t="shared" ca="1" si="8"/>
        <v>2.8829690175320423E-4</v>
      </c>
    </row>
    <row r="211" spans="2:5" x14ac:dyDescent="0.3">
      <c r="B211" s="1">
        <v>180</v>
      </c>
      <c r="C211" s="1">
        <f t="shared" ca="1" si="6"/>
        <v>102.32728799251952</v>
      </c>
      <c r="D211" s="1">
        <f t="shared" si="7"/>
        <v>136.25924110202527</v>
      </c>
      <c r="E211" s="1">
        <f t="shared" ca="1" si="8"/>
        <v>1.7039260632257706E-4</v>
      </c>
    </row>
    <row r="212" spans="2:5" x14ac:dyDescent="0.3">
      <c r="B212" s="1">
        <v>181</v>
      </c>
      <c r="C212" s="1">
        <f t="shared" ca="1" si="6"/>
        <v>87.19731651410811</v>
      </c>
      <c r="D212" s="1">
        <f t="shared" si="7"/>
        <v>136.31628514450026</v>
      </c>
      <c r="E212" s="1">
        <f t="shared" ca="1" si="8"/>
        <v>4.1523894018437272E-6</v>
      </c>
    </row>
    <row r="213" spans="2:5" x14ac:dyDescent="0.3">
      <c r="B213" s="1">
        <v>182</v>
      </c>
      <c r="C213" s="1">
        <f t="shared" ca="1" si="6"/>
        <v>76.820618807846898</v>
      </c>
      <c r="D213" s="1">
        <f t="shared" si="7"/>
        <v>136.37313197193922</v>
      </c>
      <c r="E213" s="1">
        <f t="shared" ca="1" si="8"/>
        <v>1.8050963274923657E-7</v>
      </c>
    </row>
    <row r="214" spans="2:5" x14ac:dyDescent="0.3">
      <c r="B214" s="1">
        <v>183</v>
      </c>
      <c r="C214" s="1">
        <f t="shared" ca="1" si="6"/>
        <v>100.58109164658113</v>
      </c>
      <c r="D214" s="1">
        <f t="shared" si="7"/>
        <v>136.42978375415322</v>
      </c>
      <c r="E214" s="1">
        <f t="shared" ca="1" si="8"/>
        <v>1.1690333221369631E-4</v>
      </c>
    </row>
    <row r="215" spans="2:5" x14ac:dyDescent="0.3">
      <c r="B215" s="1">
        <v>184</v>
      </c>
      <c r="C215" s="1">
        <f t="shared" ca="1" si="6"/>
        <v>108.29115617915721</v>
      </c>
      <c r="D215" s="1">
        <f t="shared" si="7"/>
        <v>136.48624262758491</v>
      </c>
      <c r="E215" s="1">
        <f t="shared" ca="1" si="8"/>
        <v>5.5706537064138285E-4</v>
      </c>
    </row>
    <row r="216" spans="2:5" x14ac:dyDescent="0.3">
      <c r="B216" s="1">
        <v>185</v>
      </c>
      <c r="C216" s="1">
        <f t="shared" ca="1" si="6"/>
        <v>112.0217375812812</v>
      </c>
      <c r="D216" s="1">
        <f t="shared" si="7"/>
        <v>136.54251069601185</v>
      </c>
      <c r="E216" s="1">
        <f t="shared" ca="1" si="8"/>
        <v>1.0784748225378979E-3</v>
      </c>
    </row>
    <row r="217" spans="2:5" x14ac:dyDescent="0.3">
      <c r="B217" s="1">
        <v>186</v>
      </c>
      <c r="C217" s="1">
        <f t="shared" ca="1" si="6"/>
        <v>104.63136283640391</v>
      </c>
      <c r="D217" s="1">
        <f t="shared" si="7"/>
        <v>136.59859003123154</v>
      </c>
      <c r="E217" s="1">
        <f t="shared" ca="1" si="8"/>
        <v>2.7437407312656608E-4</v>
      </c>
    </row>
    <row r="218" spans="2:5" x14ac:dyDescent="0.3">
      <c r="B218" s="1">
        <v>187</v>
      </c>
      <c r="C218" s="1">
        <f t="shared" ca="1" si="6"/>
        <v>99.615300335147921</v>
      </c>
      <c r="D218" s="1">
        <f t="shared" si="7"/>
        <v>136.65448267372858</v>
      </c>
      <c r="E218" s="1">
        <f t="shared" ca="1" si="8"/>
        <v>9.4362955775938119E-5</v>
      </c>
    </row>
    <row r="219" spans="2:5" x14ac:dyDescent="0.3">
      <c r="B219" s="1">
        <v>188</v>
      </c>
      <c r="C219" s="1">
        <f t="shared" ca="1" si="6"/>
        <v>97.312834362728026</v>
      </c>
      <c r="D219" s="1">
        <f t="shared" si="7"/>
        <v>136.71019063332417</v>
      </c>
      <c r="E219" s="1">
        <f t="shared" ca="1" si="8"/>
        <v>5.5688407144701823E-5</v>
      </c>
    </row>
    <row r="220" spans="2:5" x14ac:dyDescent="0.3">
      <c r="B220" s="1">
        <v>189</v>
      </c>
      <c r="C220" s="1">
        <f t="shared" ca="1" si="6"/>
        <v>100.74956526470633</v>
      </c>
      <c r="D220" s="1">
        <f t="shared" si="7"/>
        <v>136.76571588980906</v>
      </c>
      <c r="E220" s="1">
        <f t="shared" ca="1" si="8"/>
        <v>1.2130254243499335E-4</v>
      </c>
    </row>
    <row r="221" spans="2:5" x14ac:dyDescent="0.3">
      <c r="B221" s="1">
        <v>190</v>
      </c>
      <c r="C221" s="1">
        <f t="shared" ca="1" si="6"/>
        <v>107.26122964186553</v>
      </c>
      <c r="D221" s="1">
        <f t="shared" si="7"/>
        <v>136.82106039356023</v>
      </c>
      <c r="E221" s="1">
        <f t="shared" ca="1" si="8"/>
        <v>4.5916295800160008E-4</v>
      </c>
    </row>
    <row r="222" spans="2:5" x14ac:dyDescent="0.3">
      <c r="B222" s="1">
        <v>191</v>
      </c>
      <c r="C222" s="1">
        <f t="shared" ca="1" si="6"/>
        <v>106.36642937695908</v>
      </c>
      <c r="D222" s="1">
        <f t="shared" si="7"/>
        <v>136.87622606614167</v>
      </c>
      <c r="E222" s="1">
        <f t="shared" ca="1" si="8"/>
        <v>3.8670360573991625E-4</v>
      </c>
    </row>
    <row r="223" spans="2:5" x14ac:dyDescent="0.3">
      <c r="B223" s="1">
        <v>192</v>
      </c>
      <c r="C223" s="1">
        <f t="shared" ca="1" si="6"/>
        <v>91.714815177455165</v>
      </c>
      <c r="D223" s="1">
        <f t="shared" si="7"/>
        <v>136.93121480089002</v>
      </c>
      <c r="E223" s="1">
        <f t="shared" ca="1" si="8"/>
        <v>1.4002994843146536E-5</v>
      </c>
    </row>
    <row r="224" spans="2:5" x14ac:dyDescent="0.3">
      <c r="B224" s="1">
        <v>193</v>
      </c>
      <c r="C224" s="1">
        <f t="shared" ca="1" si="6"/>
        <v>100.05569327198788</v>
      </c>
      <c r="D224" s="1">
        <f t="shared" si="7"/>
        <v>136.98602846348501</v>
      </c>
      <c r="E224" s="1">
        <f t="shared" ca="1" si="8"/>
        <v>1.0409830135046214E-4</v>
      </c>
    </row>
    <row r="225" spans="2:5" x14ac:dyDescent="0.3">
      <c r="B225" s="1">
        <v>194</v>
      </c>
      <c r="C225" s="1">
        <f t="shared" ref="C225:C288" ca="1" si="9">_xlfn.NORM.INV(RAND(),$C$28,$C$29)</f>
        <v>109.90742936224351</v>
      </c>
      <c r="D225" s="1">
        <f t="shared" ref="D225:D288" si="10">_xlfn.NORM.INV(B225/1001,$D$28,$D$29)</f>
        <v>137.04066889250615</v>
      </c>
      <c r="E225" s="1">
        <f t="shared" ref="E225:E288" ca="1" si="11">_xlfn.NORM.DIST(C225,$D$28,$D$29,0)</f>
        <v>7.473175706926437E-4</v>
      </c>
    </row>
    <row r="226" spans="2:5" x14ac:dyDescent="0.3">
      <c r="B226" s="1">
        <v>195</v>
      </c>
      <c r="C226" s="1">
        <f t="shared" ca="1" si="9"/>
        <v>100.84439014998826</v>
      </c>
      <c r="D226" s="1">
        <f t="shared" si="10"/>
        <v>137.09513789997487</v>
      </c>
      <c r="E226" s="1">
        <f t="shared" ca="1" si="11"/>
        <v>1.2384417113646157E-4</v>
      </c>
    </row>
    <row r="227" spans="2:5" x14ac:dyDescent="0.3">
      <c r="B227" s="1">
        <v>196</v>
      </c>
      <c r="C227" s="1">
        <f t="shared" ca="1" si="9"/>
        <v>86.116755574672766</v>
      </c>
      <c r="D227" s="1">
        <f t="shared" si="10"/>
        <v>137.1494372718835</v>
      </c>
      <c r="E227" s="1">
        <f t="shared" ca="1" si="11"/>
        <v>3.0632602286062601E-6</v>
      </c>
    </row>
    <row r="228" spans="2:5" x14ac:dyDescent="0.3">
      <c r="B228" s="1">
        <v>197</v>
      </c>
      <c r="C228" s="1">
        <f t="shared" ca="1" si="9"/>
        <v>88.317998447251099</v>
      </c>
      <c r="D228" s="1">
        <f t="shared" si="10"/>
        <v>137.20356876871105</v>
      </c>
      <c r="E228" s="1">
        <f t="shared" ca="1" si="11"/>
        <v>5.6615693405281516E-6</v>
      </c>
    </row>
    <row r="229" spans="2:5" x14ac:dyDescent="0.3">
      <c r="B229" s="1">
        <v>198</v>
      </c>
      <c r="C229" s="1">
        <f t="shared" ca="1" si="9"/>
        <v>98.110725600027934</v>
      </c>
      <c r="D229" s="1">
        <f t="shared" si="10"/>
        <v>137.25753412592621</v>
      </c>
      <c r="E229" s="1">
        <f t="shared" ca="1" si="11"/>
        <v>6.7033708607913998E-5</v>
      </c>
    </row>
    <row r="230" spans="2:5" x14ac:dyDescent="0.3">
      <c r="B230" s="1">
        <v>199</v>
      </c>
      <c r="C230" s="1">
        <f t="shared" ca="1" si="9"/>
        <v>95.496503077078884</v>
      </c>
      <c r="D230" s="1">
        <f t="shared" si="10"/>
        <v>137.31133505447798</v>
      </c>
      <c r="E230" s="1">
        <f t="shared" ca="1" si="11"/>
        <v>3.6129843316344863E-5</v>
      </c>
    </row>
    <row r="231" spans="2:5" x14ac:dyDescent="0.3">
      <c r="B231" s="1">
        <v>200</v>
      </c>
      <c r="C231" s="1">
        <f t="shared" ca="1" si="9"/>
        <v>95.204710384351245</v>
      </c>
      <c r="D231" s="1">
        <f t="shared" si="10"/>
        <v>137.36497324127447</v>
      </c>
      <c r="E231" s="1">
        <f t="shared" ca="1" si="11"/>
        <v>3.3657866146297378E-5</v>
      </c>
    </row>
    <row r="232" spans="2:5" x14ac:dyDescent="0.3">
      <c r="B232" s="1">
        <v>201</v>
      </c>
      <c r="C232" s="1">
        <f t="shared" ca="1" si="9"/>
        <v>93.645372166241827</v>
      </c>
      <c r="D232" s="1">
        <f t="shared" si="10"/>
        <v>137.41845034964996</v>
      </c>
      <c r="E232" s="1">
        <f t="shared" ca="1" si="11"/>
        <v>2.2898938106449594E-5</v>
      </c>
    </row>
    <row r="233" spans="2:5" x14ac:dyDescent="0.3">
      <c r="B233" s="1">
        <v>202</v>
      </c>
      <c r="C233" s="1">
        <f t="shared" ca="1" si="9"/>
        <v>101.50739291551079</v>
      </c>
      <c r="D233" s="1">
        <f t="shared" si="10"/>
        <v>137.47176801982056</v>
      </c>
      <c r="E233" s="1">
        <f t="shared" ca="1" si="11"/>
        <v>1.4300692619102876E-4</v>
      </c>
    </row>
    <row r="234" spans="2:5" x14ac:dyDescent="0.3">
      <c r="B234" s="1">
        <v>203</v>
      </c>
      <c r="C234" s="1">
        <f t="shared" ca="1" si="9"/>
        <v>105.72817827491841</v>
      </c>
      <c r="D234" s="1">
        <f t="shared" si="10"/>
        <v>137.52492786932919</v>
      </c>
      <c r="E234" s="1">
        <f t="shared" ca="1" si="11"/>
        <v>3.4137417378336067E-4</v>
      </c>
    </row>
    <row r="235" spans="2:5" x14ac:dyDescent="0.3">
      <c r="B235" s="1">
        <v>204</v>
      </c>
      <c r="C235" s="1">
        <f t="shared" ca="1" si="9"/>
        <v>92.524079272849377</v>
      </c>
      <c r="D235" s="1">
        <f t="shared" si="10"/>
        <v>137.5779314934797</v>
      </c>
      <c r="E235" s="1">
        <f t="shared" ca="1" si="11"/>
        <v>1.7243787003961045E-5</v>
      </c>
    </row>
    <row r="236" spans="2:5" x14ac:dyDescent="0.3">
      <c r="B236" s="1">
        <v>205</v>
      </c>
      <c r="C236" s="1">
        <f t="shared" ca="1" si="9"/>
        <v>124.00576265344719</v>
      </c>
      <c r="D236" s="1">
        <f t="shared" si="10"/>
        <v>137.63078046576058</v>
      </c>
      <c r="E236" s="1">
        <f t="shared" ca="1" si="11"/>
        <v>5.9251746019921081E-3</v>
      </c>
    </row>
    <row r="237" spans="2:5" x14ac:dyDescent="0.3">
      <c r="B237" s="1">
        <v>206</v>
      </c>
      <c r="C237" s="1">
        <f t="shared" ca="1" si="9"/>
        <v>104.4060638719335</v>
      </c>
      <c r="D237" s="1">
        <f t="shared" si="10"/>
        <v>137.68347633825891</v>
      </c>
      <c r="E237" s="1">
        <f t="shared" ca="1" si="11"/>
        <v>2.6215886806539525E-4</v>
      </c>
    </row>
    <row r="238" spans="2:5" x14ac:dyDescent="0.3">
      <c r="B238" s="1">
        <v>207</v>
      </c>
      <c r="C238" s="1">
        <f t="shared" ca="1" si="9"/>
        <v>110.12024459438346</v>
      </c>
      <c r="D238" s="1">
        <f t="shared" si="10"/>
        <v>137.73602064206423</v>
      </c>
      <c r="E238" s="1">
        <f t="shared" ca="1" si="11"/>
        <v>7.761229546127857E-4</v>
      </c>
    </row>
    <row r="239" spans="2:5" x14ac:dyDescent="0.3">
      <c r="B239" s="1">
        <v>208</v>
      </c>
      <c r="C239" s="1">
        <f t="shared" ca="1" si="9"/>
        <v>116.49439486141</v>
      </c>
      <c r="D239" s="1">
        <f t="shared" si="10"/>
        <v>137.78841488766327</v>
      </c>
      <c r="E239" s="1">
        <f t="shared" ca="1" si="11"/>
        <v>2.1946949087103726E-3</v>
      </c>
    </row>
    <row r="240" spans="2:5" x14ac:dyDescent="0.3">
      <c r="B240" s="1">
        <v>209</v>
      </c>
      <c r="C240" s="1">
        <f t="shared" ca="1" si="9"/>
        <v>92.628706331914799</v>
      </c>
      <c r="D240" s="1">
        <f t="shared" si="10"/>
        <v>137.84066056532504</v>
      </c>
      <c r="E240" s="1">
        <f t="shared" ca="1" si="11"/>
        <v>1.7710441975823115E-5</v>
      </c>
    </row>
    <row r="241" spans="2:5" x14ac:dyDescent="0.3">
      <c r="B241" s="1">
        <v>210</v>
      </c>
      <c r="C241" s="1">
        <f t="shared" ca="1" si="9"/>
        <v>90.85704696541427</v>
      </c>
      <c r="D241" s="1">
        <f t="shared" si="10"/>
        <v>137.89275914547741</v>
      </c>
      <c r="E241" s="1">
        <f t="shared" ca="1" si="11"/>
        <v>1.1194643369595419E-5</v>
      </c>
    </row>
    <row r="242" spans="2:5" x14ac:dyDescent="0.3">
      <c r="B242" s="1">
        <v>211</v>
      </c>
      <c r="C242" s="1">
        <f t="shared" ca="1" si="9"/>
        <v>94.931709669048104</v>
      </c>
      <c r="D242" s="1">
        <f t="shared" si="10"/>
        <v>137.94471207907466</v>
      </c>
      <c r="E242" s="1">
        <f t="shared" ca="1" si="11"/>
        <v>3.1487670167053747E-5</v>
      </c>
    </row>
    <row r="243" spans="2:5" x14ac:dyDescent="0.3">
      <c r="B243" s="1">
        <v>212</v>
      </c>
      <c r="C243" s="1">
        <f t="shared" ca="1" si="9"/>
        <v>101.73249275795148</v>
      </c>
      <c r="D243" s="1">
        <f t="shared" si="10"/>
        <v>137.99652079795675</v>
      </c>
      <c r="E243" s="1">
        <f t="shared" ca="1" si="11"/>
        <v>1.5009892692121802E-4</v>
      </c>
    </row>
    <row r="244" spans="2:5" x14ac:dyDescent="0.3">
      <c r="B244" s="1">
        <v>213</v>
      </c>
      <c r="C244" s="1">
        <f t="shared" ca="1" si="9"/>
        <v>97.699910346358791</v>
      </c>
      <c r="D244" s="1">
        <f t="shared" si="10"/>
        <v>138.04818671520027</v>
      </c>
      <c r="E244" s="1">
        <f t="shared" ca="1" si="11"/>
        <v>6.0951518039555561E-5</v>
      </c>
    </row>
    <row r="245" spans="2:5" x14ac:dyDescent="0.3">
      <c r="B245" s="1">
        <v>214</v>
      </c>
      <c r="C245" s="1">
        <f t="shared" ca="1" si="9"/>
        <v>105.07864075119943</v>
      </c>
      <c r="D245" s="1">
        <f t="shared" si="10"/>
        <v>138.09971122546136</v>
      </c>
      <c r="E245" s="1">
        <f t="shared" ca="1" si="11"/>
        <v>3.0013615774936544E-4</v>
      </c>
    </row>
    <row r="246" spans="2:5" x14ac:dyDescent="0.3">
      <c r="B246" s="1">
        <v>215</v>
      </c>
      <c r="C246" s="1">
        <f t="shared" ca="1" si="9"/>
        <v>105.59261187178565</v>
      </c>
      <c r="D246" s="1">
        <f t="shared" si="10"/>
        <v>138.15109570531101</v>
      </c>
      <c r="E246" s="1">
        <f t="shared" ca="1" si="11"/>
        <v>3.3237497634414846E-4</v>
      </c>
    </row>
    <row r="247" spans="2:5" x14ac:dyDescent="0.3">
      <c r="B247" s="1">
        <v>216</v>
      </c>
      <c r="C247" s="1">
        <f t="shared" ca="1" si="9"/>
        <v>95.673260815981422</v>
      </c>
      <c r="D247" s="1">
        <f t="shared" si="10"/>
        <v>138.20234151356263</v>
      </c>
      <c r="E247" s="1">
        <f t="shared" ca="1" si="11"/>
        <v>3.7707807872966234E-5</v>
      </c>
    </row>
    <row r="248" spans="2:5" x14ac:dyDescent="0.3">
      <c r="B248" s="1">
        <v>217</v>
      </c>
      <c r="C248" s="1">
        <f t="shared" ca="1" si="9"/>
        <v>106.31344583307364</v>
      </c>
      <c r="D248" s="1">
        <f t="shared" si="10"/>
        <v>138.25344999159228</v>
      </c>
      <c r="E248" s="1">
        <f t="shared" ca="1" si="11"/>
        <v>3.8274820543747777E-4</v>
      </c>
    </row>
    <row r="249" spans="2:5" x14ac:dyDescent="0.3">
      <c r="B249" s="1">
        <v>218</v>
      </c>
      <c r="C249" s="1">
        <f t="shared" ca="1" si="9"/>
        <v>117.51032216749945</v>
      </c>
      <c r="D249" s="1">
        <f t="shared" si="10"/>
        <v>138.3044224636518</v>
      </c>
      <c r="E249" s="1">
        <f t="shared" ca="1" si="11"/>
        <v>2.547302778444119E-3</v>
      </c>
    </row>
    <row r="250" spans="2:5" x14ac:dyDescent="0.3">
      <c r="B250" s="1">
        <v>219</v>
      </c>
      <c r="C250" s="1">
        <f t="shared" ca="1" si="9"/>
        <v>100.7899510014112</v>
      </c>
      <c r="D250" s="1">
        <f t="shared" si="10"/>
        <v>138.35526023717495</v>
      </c>
      <c r="E250" s="1">
        <f t="shared" ca="1" si="11"/>
        <v>1.2237917518519558E-4</v>
      </c>
    </row>
    <row r="251" spans="2:5" x14ac:dyDescent="0.3">
      <c r="B251" s="1">
        <v>220</v>
      </c>
      <c r="C251" s="1">
        <f t="shared" ca="1" si="9"/>
        <v>104.31841142241797</v>
      </c>
      <c r="D251" s="1">
        <f t="shared" si="10"/>
        <v>138.40596460307671</v>
      </c>
      <c r="E251" s="1">
        <f t="shared" ca="1" si="11"/>
        <v>2.5753914962940028E-4</v>
      </c>
    </row>
    <row r="252" spans="2:5" x14ac:dyDescent="0.3">
      <c r="B252" s="1">
        <v>221</v>
      </c>
      <c r="C252" s="1">
        <f t="shared" ca="1" si="9"/>
        <v>100.82814331192404</v>
      </c>
      <c r="D252" s="1">
        <f t="shared" si="10"/>
        <v>138.45653683604601</v>
      </c>
      <c r="E252" s="1">
        <f t="shared" ca="1" si="11"/>
        <v>1.2340530092019424E-4</v>
      </c>
    </row>
    <row r="253" spans="2:5" x14ac:dyDescent="0.3">
      <c r="B253" s="1">
        <v>222</v>
      </c>
      <c r="C253" s="1">
        <f t="shared" ca="1" si="9"/>
        <v>110.45032019649658</v>
      </c>
      <c r="D253" s="1">
        <f t="shared" si="10"/>
        <v>138.50697819483213</v>
      </c>
      <c r="E253" s="1">
        <f t="shared" ca="1" si="11"/>
        <v>8.2268431712446966E-4</v>
      </c>
    </row>
    <row r="254" spans="2:5" x14ac:dyDescent="0.3">
      <c r="B254" s="1">
        <v>223</v>
      </c>
      <c r="C254" s="1">
        <f t="shared" ca="1" si="9"/>
        <v>104.53042952535601</v>
      </c>
      <c r="D254" s="1">
        <f t="shared" si="10"/>
        <v>138.55728992252457</v>
      </c>
      <c r="E254" s="1">
        <f t="shared" ca="1" si="11"/>
        <v>2.6884035743879905E-4</v>
      </c>
    </row>
    <row r="255" spans="2:5" x14ac:dyDescent="0.3">
      <c r="B255" s="1">
        <v>224</v>
      </c>
      <c r="C255" s="1">
        <f t="shared" ca="1" si="9"/>
        <v>93.631889136576675</v>
      </c>
      <c r="D255" s="1">
        <f t="shared" si="10"/>
        <v>138.60747324682725</v>
      </c>
      <c r="E255" s="1">
        <f t="shared" ca="1" si="11"/>
        <v>2.2821728976616552E-5</v>
      </c>
    </row>
    <row r="256" spans="2:5" x14ac:dyDescent="0.3">
      <c r="B256" s="1">
        <v>225</v>
      </c>
      <c r="C256" s="1">
        <f t="shared" ca="1" si="9"/>
        <v>109.84607638632318</v>
      </c>
      <c r="D256" s="1">
        <f t="shared" si="10"/>
        <v>138.65752938032625</v>
      </c>
      <c r="E256" s="1">
        <f t="shared" ca="1" si="11"/>
        <v>7.3918588129240673E-4</v>
      </c>
    </row>
    <row r="257" spans="2:5" x14ac:dyDescent="0.3">
      <c r="B257" s="1">
        <v>226</v>
      </c>
      <c r="C257" s="1">
        <f t="shared" ca="1" si="9"/>
        <v>100.30276850594728</v>
      </c>
      <c r="D257" s="1">
        <f t="shared" si="10"/>
        <v>138.70745952075228</v>
      </c>
      <c r="E257" s="1">
        <f t="shared" ca="1" si="11"/>
        <v>1.0995205970580434E-4</v>
      </c>
    </row>
    <row r="258" spans="2:5" x14ac:dyDescent="0.3">
      <c r="B258" s="1">
        <v>227</v>
      </c>
      <c r="C258" s="1">
        <f t="shared" ca="1" si="9"/>
        <v>87.672213043856914</v>
      </c>
      <c r="D258" s="1">
        <f t="shared" si="10"/>
        <v>138.75726485123718</v>
      </c>
      <c r="E258" s="1">
        <f t="shared" ca="1" si="11"/>
        <v>4.7385790844118424E-6</v>
      </c>
    </row>
    <row r="259" spans="2:5" x14ac:dyDescent="0.3">
      <c r="B259" s="1">
        <v>228</v>
      </c>
      <c r="C259" s="1">
        <f t="shared" ca="1" si="9"/>
        <v>97.7041692407917</v>
      </c>
      <c r="D259" s="1">
        <f t="shared" si="10"/>
        <v>138.80694654056509</v>
      </c>
      <c r="E259" s="1">
        <f t="shared" ca="1" si="11"/>
        <v>6.1011884902748024E-5</v>
      </c>
    </row>
    <row r="260" spans="2:5" x14ac:dyDescent="0.3">
      <c r="B260" s="1">
        <v>229</v>
      </c>
      <c r="C260" s="1">
        <f t="shared" ca="1" si="9"/>
        <v>101.30871261184097</v>
      </c>
      <c r="D260" s="1">
        <f t="shared" si="10"/>
        <v>138.8565057434183</v>
      </c>
      <c r="E260" s="1">
        <f t="shared" ca="1" si="11"/>
        <v>1.3700058956002853E-4</v>
      </c>
    </row>
    <row r="261" spans="2:5" x14ac:dyDescent="0.3">
      <c r="B261" s="1">
        <v>230</v>
      </c>
      <c r="C261" s="1">
        <f t="shared" ca="1" si="9"/>
        <v>101.53328079572948</v>
      </c>
      <c r="D261" s="1">
        <f t="shared" si="10"/>
        <v>138.90594360061758</v>
      </c>
      <c r="E261" s="1">
        <f t="shared" ca="1" si="11"/>
        <v>1.4380683860071441E-4</v>
      </c>
    </row>
    <row r="262" spans="2:5" x14ac:dyDescent="0.3">
      <c r="B262" s="1">
        <v>231</v>
      </c>
      <c r="C262" s="1">
        <f t="shared" ca="1" si="9"/>
        <v>86.926409889594296</v>
      </c>
      <c r="D262" s="1">
        <f t="shared" si="10"/>
        <v>138.95526123935807</v>
      </c>
      <c r="E262" s="1">
        <f t="shared" ca="1" si="11"/>
        <v>3.8493509831718839E-6</v>
      </c>
    </row>
    <row r="263" spans="2:5" x14ac:dyDescent="0.3">
      <c r="B263" s="1">
        <v>232</v>
      </c>
      <c r="C263" s="1">
        <f t="shared" ca="1" si="9"/>
        <v>102.1309075711608</v>
      </c>
      <c r="D263" s="1">
        <f t="shared" si="10"/>
        <v>139.00445977343952</v>
      </c>
      <c r="E263" s="1">
        <f t="shared" ca="1" si="11"/>
        <v>1.6343423719116808E-4</v>
      </c>
    </row>
    <row r="264" spans="2:5" x14ac:dyDescent="0.3">
      <c r="B264" s="1">
        <v>233</v>
      </c>
      <c r="C264" s="1">
        <f t="shared" ca="1" si="9"/>
        <v>103.62188969739873</v>
      </c>
      <c r="D264" s="1">
        <f t="shared" si="10"/>
        <v>139.05354030349227</v>
      </c>
      <c r="E264" s="1">
        <f t="shared" ca="1" si="11"/>
        <v>2.2333644251874585E-4</v>
      </c>
    </row>
    <row r="265" spans="2:5" x14ac:dyDescent="0.3">
      <c r="B265" s="1">
        <v>234</v>
      </c>
      <c r="C265" s="1">
        <f t="shared" ca="1" si="9"/>
        <v>116.12892466731751</v>
      </c>
      <c r="D265" s="1">
        <f t="shared" si="10"/>
        <v>139.10250391719816</v>
      </c>
      <c r="E265" s="1">
        <f t="shared" ca="1" si="11"/>
        <v>2.0778270677562303E-3</v>
      </c>
    </row>
    <row r="266" spans="2:5" x14ac:dyDescent="0.3">
      <c r="B266" s="1">
        <v>235</v>
      </c>
      <c r="C266" s="1">
        <f t="shared" ca="1" si="9"/>
        <v>97.838794166343277</v>
      </c>
      <c r="D266" s="1">
        <f t="shared" si="10"/>
        <v>139.15135168950707</v>
      </c>
      <c r="E266" s="1">
        <f t="shared" ca="1" si="11"/>
        <v>6.2948612933583345E-5</v>
      </c>
    </row>
    <row r="267" spans="2:5" x14ac:dyDescent="0.3">
      <c r="B267" s="1">
        <v>236</v>
      </c>
      <c r="C267" s="1">
        <f t="shared" ca="1" si="9"/>
        <v>97.746703141784252</v>
      </c>
      <c r="D267" s="1">
        <f t="shared" si="10"/>
        <v>139.20008468284894</v>
      </c>
      <c r="E267" s="1">
        <f t="shared" ca="1" si="11"/>
        <v>6.1617790780095122E-5</v>
      </c>
    </row>
    <row r="268" spans="2:5" x14ac:dyDescent="0.3">
      <c r="B268" s="1">
        <v>237</v>
      </c>
      <c r="C268" s="1">
        <f t="shared" ca="1" si="9"/>
        <v>83.659898576863526</v>
      </c>
      <c r="D268" s="1">
        <f t="shared" si="10"/>
        <v>139.24870394734134</v>
      </c>
      <c r="E268" s="1">
        <f t="shared" ca="1" si="11"/>
        <v>1.5045618065447789E-6</v>
      </c>
    </row>
    <row r="269" spans="2:5" x14ac:dyDescent="0.3">
      <c r="B269" s="1">
        <v>238</v>
      </c>
      <c r="C269" s="1">
        <f t="shared" ca="1" si="9"/>
        <v>96.114569798305581</v>
      </c>
      <c r="D269" s="1">
        <f t="shared" si="10"/>
        <v>139.29721052099305</v>
      </c>
      <c r="E269" s="1">
        <f t="shared" ca="1" si="11"/>
        <v>4.1929490329220197E-5</v>
      </c>
    </row>
    <row r="270" spans="2:5" x14ac:dyDescent="0.3">
      <c r="B270" s="1">
        <v>239</v>
      </c>
      <c r="C270" s="1">
        <f t="shared" ca="1" si="9"/>
        <v>89.421016559519359</v>
      </c>
      <c r="D270" s="1">
        <f t="shared" si="10"/>
        <v>139.34560542990315</v>
      </c>
      <c r="E270" s="1">
        <f t="shared" ca="1" si="11"/>
        <v>7.6398754610950118E-6</v>
      </c>
    </row>
    <row r="271" spans="2:5" x14ac:dyDescent="0.3">
      <c r="B271" s="1">
        <v>240</v>
      </c>
      <c r="C271" s="1">
        <f t="shared" ca="1" si="9"/>
        <v>96.327580772561447</v>
      </c>
      <c r="D271" s="1">
        <f t="shared" si="10"/>
        <v>139.3938896884564</v>
      </c>
      <c r="E271" s="1">
        <f t="shared" ca="1" si="11"/>
        <v>4.4119538943166071E-5</v>
      </c>
    </row>
    <row r="272" spans="2:5" x14ac:dyDescent="0.3">
      <c r="B272" s="1">
        <v>241</v>
      </c>
      <c r="C272" s="1">
        <f t="shared" ca="1" si="9"/>
        <v>100.96013047099386</v>
      </c>
      <c r="D272" s="1">
        <f t="shared" si="10"/>
        <v>139.44206429951444</v>
      </c>
      <c r="E272" s="1">
        <f t="shared" ca="1" si="11"/>
        <v>1.2701180542938045E-4</v>
      </c>
    </row>
    <row r="273" spans="2:5" x14ac:dyDescent="0.3">
      <c r="B273" s="1">
        <v>242</v>
      </c>
      <c r="C273" s="1">
        <f t="shared" ca="1" si="9"/>
        <v>111.21777361844947</v>
      </c>
      <c r="D273" s="1">
        <f t="shared" si="10"/>
        <v>139.49013025460334</v>
      </c>
      <c r="E273" s="1">
        <f t="shared" ca="1" si="11"/>
        <v>9.4026698467957316E-4</v>
      </c>
    </row>
    <row r="274" spans="2:5" x14ac:dyDescent="0.3">
      <c r="B274" s="1">
        <v>243</v>
      </c>
      <c r="C274" s="1">
        <f t="shared" ca="1" si="9"/>
        <v>99.079468758061736</v>
      </c>
      <c r="D274" s="1">
        <f t="shared" si="10"/>
        <v>139.53808853409714</v>
      </c>
      <c r="E274" s="1">
        <f t="shared" ca="1" si="11"/>
        <v>8.3639902444669533E-5</v>
      </c>
    </row>
    <row r="275" spans="2:5" x14ac:dyDescent="0.3">
      <c r="B275" s="1">
        <v>244</v>
      </c>
      <c r="C275" s="1">
        <f t="shared" ca="1" si="9"/>
        <v>101.26942335644043</v>
      </c>
      <c r="D275" s="1">
        <f t="shared" si="10"/>
        <v>139.5859401073981</v>
      </c>
      <c r="E275" s="1">
        <f t="shared" ca="1" si="11"/>
        <v>1.3584022503533431E-4</v>
      </c>
    </row>
    <row r="276" spans="2:5" x14ac:dyDescent="0.3">
      <c r="B276" s="1">
        <v>245</v>
      </c>
      <c r="C276" s="1">
        <f t="shared" ca="1" si="9"/>
        <v>109.92964314557352</v>
      </c>
      <c r="D276" s="1">
        <f t="shared" si="10"/>
        <v>139.63368593311299</v>
      </c>
      <c r="E276" s="1">
        <f t="shared" ca="1" si="11"/>
        <v>7.5028068461960795E-4</v>
      </c>
    </row>
    <row r="277" spans="2:5" x14ac:dyDescent="0.3">
      <c r="B277" s="1">
        <v>246</v>
      </c>
      <c r="C277" s="1">
        <f t="shared" ca="1" si="9"/>
        <v>96.088388194628209</v>
      </c>
      <c r="D277" s="1">
        <f t="shared" si="10"/>
        <v>139.68132695922617</v>
      </c>
      <c r="E277" s="1">
        <f t="shared" ca="1" si="11"/>
        <v>4.1667340867244993E-5</v>
      </c>
    </row>
    <row r="278" spans="2:5" x14ac:dyDescent="0.3">
      <c r="B278" s="1">
        <v>247</v>
      </c>
      <c r="C278" s="1">
        <f t="shared" ca="1" si="9"/>
        <v>113.02655113713797</v>
      </c>
      <c r="D278" s="1">
        <f t="shared" si="10"/>
        <v>139.72886412326915</v>
      </c>
      <c r="E278" s="1">
        <f t="shared" ca="1" si="11"/>
        <v>1.2749525253083441E-3</v>
      </c>
    </row>
    <row r="279" spans="2:5" x14ac:dyDescent="0.3">
      <c r="B279" s="1">
        <v>248</v>
      </c>
      <c r="C279" s="1">
        <f t="shared" ca="1" si="9"/>
        <v>91.030812376872902</v>
      </c>
      <c r="D279" s="1">
        <f t="shared" si="10"/>
        <v>139.77629835248689</v>
      </c>
      <c r="E279" s="1">
        <f t="shared" ca="1" si="11"/>
        <v>1.171703596618221E-5</v>
      </c>
    </row>
    <row r="280" spans="2:5" x14ac:dyDescent="0.3">
      <c r="B280" s="1">
        <v>249</v>
      </c>
      <c r="C280" s="1">
        <f t="shared" ca="1" si="9"/>
        <v>100.13847687680675</v>
      </c>
      <c r="D280" s="1">
        <f t="shared" si="10"/>
        <v>139.82363056400069</v>
      </c>
      <c r="E280" s="1">
        <f t="shared" ca="1" si="11"/>
        <v>1.0602726673713384E-4</v>
      </c>
    </row>
    <row r="281" spans="2:5" x14ac:dyDescent="0.3">
      <c r="B281" s="1">
        <v>250</v>
      </c>
      <c r="C281" s="1">
        <f t="shared" ca="1" si="9"/>
        <v>105.78018000326627</v>
      </c>
      <c r="D281" s="1">
        <f t="shared" si="10"/>
        <v>139.8708616649682</v>
      </c>
      <c r="E281" s="1">
        <f t="shared" ca="1" si="11"/>
        <v>3.4488299004959864E-4</v>
      </c>
    </row>
    <row r="282" spans="2:5" x14ac:dyDescent="0.3">
      <c r="B282" s="1">
        <v>251</v>
      </c>
      <c r="C282" s="1">
        <f t="shared" ca="1" si="9"/>
        <v>99.130419659693828</v>
      </c>
      <c r="D282" s="1">
        <f t="shared" si="10"/>
        <v>139.91799255274009</v>
      </c>
      <c r="E282" s="1">
        <f t="shared" ca="1" si="11"/>
        <v>8.4609437500596775E-5</v>
      </c>
    </row>
    <row r="283" spans="2:5" x14ac:dyDescent="0.3">
      <c r="B283" s="1">
        <v>252</v>
      </c>
      <c r="C283" s="1">
        <f t="shared" ca="1" si="9"/>
        <v>88.815133010963336</v>
      </c>
      <c r="D283" s="1">
        <f t="shared" si="10"/>
        <v>139.96502411501376</v>
      </c>
      <c r="E283" s="1">
        <f t="shared" ca="1" si="11"/>
        <v>6.4846477181972513E-6</v>
      </c>
    </row>
    <row r="284" spans="2:5" x14ac:dyDescent="0.3">
      <c r="B284" s="1">
        <v>253</v>
      </c>
      <c r="C284" s="1">
        <f t="shared" ca="1" si="9"/>
        <v>92.445414859724693</v>
      </c>
      <c r="D284" s="1">
        <f t="shared" si="10"/>
        <v>140.01195722998426</v>
      </c>
      <c r="E284" s="1">
        <f t="shared" ca="1" si="11"/>
        <v>1.6900504007148073E-5</v>
      </c>
    </row>
    <row r="285" spans="2:5" x14ac:dyDescent="0.3">
      <c r="B285" s="1">
        <v>254</v>
      </c>
      <c r="C285" s="1">
        <f t="shared" ca="1" si="9"/>
        <v>103.02637323371388</v>
      </c>
      <c r="D285" s="1">
        <f t="shared" si="10"/>
        <v>140.05879276649208</v>
      </c>
      <c r="E285" s="1">
        <f t="shared" ca="1" si="11"/>
        <v>1.9738190667050614E-4</v>
      </c>
    </row>
    <row r="286" spans="2:5" x14ac:dyDescent="0.3">
      <c r="B286" s="1">
        <v>255</v>
      </c>
      <c r="C286" s="1">
        <f t="shared" ca="1" si="9"/>
        <v>89.475756605513396</v>
      </c>
      <c r="D286" s="1">
        <f t="shared" si="10"/>
        <v>140.10553158416826</v>
      </c>
      <c r="E286" s="1">
        <f t="shared" ca="1" si="11"/>
        <v>7.753255729414143E-6</v>
      </c>
    </row>
    <row r="287" spans="2:5" x14ac:dyDescent="0.3">
      <c r="B287" s="1">
        <v>256</v>
      </c>
      <c r="C287" s="1">
        <f t="shared" ca="1" si="9"/>
        <v>92.331547520388639</v>
      </c>
      <c r="D287" s="1">
        <f t="shared" si="10"/>
        <v>140.15217453357675</v>
      </c>
      <c r="E287" s="1">
        <f t="shared" ca="1" si="11"/>
        <v>1.6414869093579264E-5</v>
      </c>
    </row>
    <row r="288" spans="2:5" x14ac:dyDescent="0.3">
      <c r="B288" s="1">
        <v>257</v>
      </c>
      <c r="C288" s="1">
        <f t="shared" ca="1" si="9"/>
        <v>89.360479540955282</v>
      </c>
      <c r="D288" s="1">
        <f t="shared" si="10"/>
        <v>140.19872245635415</v>
      </c>
      <c r="E288" s="1">
        <f t="shared" ca="1" si="11"/>
        <v>7.516301354965E-6</v>
      </c>
    </row>
    <row r="289" spans="2:5" x14ac:dyDescent="0.3">
      <c r="B289" s="1">
        <v>258</v>
      </c>
      <c r="C289" s="1">
        <f t="shared" ref="C289:C352" ca="1" si="12">_xlfn.NORM.INV(RAND(),$C$28,$C$29)</f>
        <v>97.045190306418249</v>
      </c>
      <c r="D289" s="1">
        <f t="shared" ref="D289:D352" si="13">_xlfn.NORM.INV(B289/1001,$D$28,$D$29)</f>
        <v>140.24517618534659</v>
      </c>
      <c r="E289" s="1">
        <f t="shared" ref="E289:E352" ca="1" si="14">_xlfn.NORM.DIST(C289,$D$28,$D$29,0)</f>
        <v>5.2297046177147132E-5</v>
      </c>
    </row>
    <row r="290" spans="2:5" x14ac:dyDescent="0.3">
      <c r="B290" s="1">
        <v>259</v>
      </c>
      <c r="C290" s="1">
        <f t="shared" ca="1" si="12"/>
        <v>88.156228610640085</v>
      </c>
      <c r="D290" s="1">
        <f t="shared" si="13"/>
        <v>140.29153654474439</v>
      </c>
      <c r="E290" s="1">
        <f t="shared" ca="1" si="14"/>
        <v>5.4156614499456741E-6</v>
      </c>
    </row>
    <row r="291" spans="2:5" x14ac:dyDescent="0.3">
      <c r="B291" s="1">
        <v>260</v>
      </c>
      <c r="C291" s="1">
        <f t="shared" ca="1" si="12"/>
        <v>110.59606481613076</v>
      </c>
      <c r="D291" s="1">
        <f t="shared" si="13"/>
        <v>140.33780435021382</v>
      </c>
      <c r="E291" s="1">
        <f t="shared" ca="1" si="14"/>
        <v>8.4399266680296365E-4</v>
      </c>
    </row>
    <row r="292" spans="2:5" x14ac:dyDescent="0.3">
      <c r="B292" s="1">
        <v>261</v>
      </c>
      <c r="C292" s="1">
        <f t="shared" ca="1" si="12"/>
        <v>95.832445891770064</v>
      </c>
      <c r="D292" s="1">
        <f t="shared" si="13"/>
        <v>140.38398040902678</v>
      </c>
      <c r="E292" s="1">
        <f t="shared" ca="1" si="14"/>
        <v>3.9183136000879572E-5</v>
      </c>
    </row>
    <row r="293" spans="2:5" x14ac:dyDescent="0.3">
      <c r="B293" s="1">
        <v>262</v>
      </c>
      <c r="C293" s="1">
        <f t="shared" ca="1" si="12"/>
        <v>91.177652040490074</v>
      </c>
      <c r="D293" s="1">
        <f t="shared" si="13"/>
        <v>140.43006552018781</v>
      </c>
      <c r="E293" s="1">
        <f t="shared" ca="1" si="14"/>
        <v>1.2176166154084648E-5</v>
      </c>
    </row>
    <row r="294" spans="2:5" x14ac:dyDescent="0.3">
      <c r="B294" s="1">
        <v>263</v>
      </c>
      <c r="C294" s="1">
        <f t="shared" ca="1" si="12"/>
        <v>97.683391165659586</v>
      </c>
      <c r="D294" s="1">
        <f t="shared" si="13"/>
        <v>140.47606047455903</v>
      </c>
      <c r="E294" s="1">
        <f t="shared" ca="1" si="14"/>
        <v>6.0717888442195302E-5</v>
      </c>
    </row>
    <row r="295" spans="2:5" x14ac:dyDescent="0.3">
      <c r="B295" s="1">
        <v>264</v>
      </c>
      <c r="C295" s="1">
        <f t="shared" ca="1" si="12"/>
        <v>74.319395078483424</v>
      </c>
      <c r="D295" s="1">
        <f t="shared" si="13"/>
        <v>140.52196605498241</v>
      </c>
      <c r="E295" s="1">
        <f t="shared" ca="1" si="14"/>
        <v>7.8915638191379419E-8</v>
      </c>
    </row>
    <row r="296" spans="2:5" x14ac:dyDescent="0.3">
      <c r="B296" s="1">
        <v>265</v>
      </c>
      <c r="C296" s="1">
        <f t="shared" ca="1" si="12"/>
        <v>103.58578422092397</v>
      </c>
      <c r="D296" s="1">
        <f t="shared" si="13"/>
        <v>140.56778303640019</v>
      </c>
      <c r="E296" s="1">
        <f t="shared" ca="1" si="14"/>
        <v>2.2167984679925641E-4</v>
      </c>
    </row>
    <row r="297" spans="2:5" x14ac:dyDescent="0.3">
      <c r="B297" s="1">
        <v>266</v>
      </c>
      <c r="C297" s="1">
        <f t="shared" ca="1" si="12"/>
        <v>92.866447539665955</v>
      </c>
      <c r="D297" s="1">
        <f t="shared" si="13"/>
        <v>140.61351218597289</v>
      </c>
      <c r="E297" s="1">
        <f t="shared" ca="1" si="14"/>
        <v>1.8814896019718891E-5</v>
      </c>
    </row>
    <row r="298" spans="2:5" x14ac:dyDescent="0.3">
      <c r="B298" s="1">
        <v>267</v>
      </c>
      <c r="C298" s="1">
        <f t="shared" ca="1" si="12"/>
        <v>70.901081869160819</v>
      </c>
      <c r="D298" s="1">
        <f t="shared" si="13"/>
        <v>140.65915426319529</v>
      </c>
      <c r="E298" s="1">
        <f t="shared" ca="1" si="14"/>
        <v>2.4352517077616026E-8</v>
      </c>
    </row>
    <row r="299" spans="2:5" x14ac:dyDescent="0.3">
      <c r="B299" s="1">
        <v>268</v>
      </c>
      <c r="C299" s="1">
        <f t="shared" ca="1" si="12"/>
        <v>99.329650711386179</v>
      </c>
      <c r="D299" s="1">
        <f t="shared" si="13"/>
        <v>140.70471002001014</v>
      </c>
      <c r="E299" s="1">
        <f t="shared" ca="1" si="14"/>
        <v>8.849987712461069E-5</v>
      </c>
    </row>
    <row r="300" spans="2:5" x14ac:dyDescent="0.3">
      <c r="B300" s="1">
        <v>269</v>
      </c>
      <c r="C300" s="1">
        <f t="shared" ca="1" si="12"/>
        <v>111.65890065943714</v>
      </c>
      <c r="D300" s="1">
        <f t="shared" si="13"/>
        <v>140.75018020092006</v>
      </c>
      <c r="E300" s="1">
        <f t="shared" ca="1" si="14"/>
        <v>1.014109831465098E-3</v>
      </c>
    </row>
    <row r="301" spans="2:5" x14ac:dyDescent="0.3">
      <c r="B301" s="1">
        <v>270</v>
      </c>
      <c r="C301" s="1">
        <f t="shared" ca="1" si="12"/>
        <v>93.049539825965482</v>
      </c>
      <c r="D301" s="1">
        <f t="shared" si="13"/>
        <v>140.79556554309735</v>
      </c>
      <c r="E301" s="1">
        <f t="shared" ca="1" si="14"/>
        <v>1.9708824096509107E-5</v>
      </c>
    </row>
    <row r="302" spans="2:5" x14ac:dyDescent="0.3">
      <c r="B302" s="1">
        <v>271</v>
      </c>
      <c r="C302" s="1">
        <f t="shared" ca="1" si="12"/>
        <v>91.433207325178032</v>
      </c>
      <c r="D302" s="1">
        <f t="shared" si="13"/>
        <v>140.84086677649171</v>
      </c>
      <c r="E302" s="1">
        <f t="shared" ca="1" si="14"/>
        <v>1.3015563247282853E-5</v>
      </c>
    </row>
    <row r="303" spans="2:5" x14ac:dyDescent="0.3">
      <c r="B303" s="1">
        <v>272</v>
      </c>
      <c r="C303" s="1">
        <f t="shared" ca="1" si="12"/>
        <v>94.43703410288002</v>
      </c>
      <c r="D303" s="1">
        <f t="shared" si="13"/>
        <v>140.88608462393623</v>
      </c>
      <c r="E303" s="1">
        <f t="shared" ca="1" si="14"/>
        <v>2.7882002953162744E-5</v>
      </c>
    </row>
    <row r="304" spans="2:5" x14ac:dyDescent="0.3">
      <c r="B304" s="1">
        <v>273</v>
      </c>
      <c r="C304" s="1">
        <f t="shared" ca="1" si="12"/>
        <v>82.901517512482201</v>
      </c>
      <c r="D304" s="1">
        <f t="shared" si="13"/>
        <v>140.93121980125144</v>
      </c>
      <c r="E304" s="1">
        <f t="shared" ca="1" si="14"/>
        <v>1.2015577247323701E-6</v>
      </c>
    </row>
    <row r="305" spans="2:5" x14ac:dyDescent="0.3">
      <c r="B305" s="1">
        <v>274</v>
      </c>
      <c r="C305" s="1">
        <f t="shared" ca="1" si="12"/>
        <v>99.27197246289191</v>
      </c>
      <c r="D305" s="1">
        <f t="shared" si="13"/>
        <v>140.97627301734749</v>
      </c>
      <c r="E305" s="1">
        <f t="shared" ca="1" si="14"/>
        <v>8.7357119582848002E-5</v>
      </c>
    </row>
    <row r="306" spans="2:5" x14ac:dyDescent="0.3">
      <c r="B306" s="1">
        <v>275</v>
      </c>
      <c r="C306" s="1">
        <f t="shared" ca="1" si="12"/>
        <v>81.156112217460972</v>
      </c>
      <c r="D306" s="1">
        <f t="shared" si="13"/>
        <v>141.02124497432456</v>
      </c>
      <c r="E306" s="1">
        <f t="shared" ca="1" si="14"/>
        <v>7.0917147935940784E-7</v>
      </c>
    </row>
    <row r="307" spans="2:5" x14ac:dyDescent="0.3">
      <c r="B307" s="1">
        <v>276</v>
      </c>
      <c r="C307" s="1">
        <f t="shared" ca="1" si="12"/>
        <v>104.27840694974394</v>
      </c>
      <c r="D307" s="1">
        <f t="shared" si="13"/>
        <v>141.06613636757152</v>
      </c>
      <c r="E307" s="1">
        <f t="shared" ca="1" si="14"/>
        <v>2.5545495946402441E-4</v>
      </c>
    </row>
    <row r="308" spans="2:5" x14ac:dyDescent="0.3">
      <c r="B308" s="1">
        <v>277</v>
      </c>
      <c r="C308" s="1">
        <f t="shared" ca="1" si="12"/>
        <v>103.41990613856895</v>
      </c>
      <c r="D308" s="1">
        <f t="shared" si="13"/>
        <v>141.11094788586291</v>
      </c>
      <c r="E308" s="1">
        <f t="shared" ca="1" si="14"/>
        <v>2.1420957038417417E-4</v>
      </c>
    </row>
    <row r="309" spans="2:5" x14ac:dyDescent="0.3">
      <c r="B309" s="1">
        <v>278</v>
      </c>
      <c r="C309" s="1">
        <f t="shared" ca="1" si="12"/>
        <v>96.702500472550369</v>
      </c>
      <c r="D309" s="1">
        <f t="shared" si="13"/>
        <v>141.15568021145415</v>
      </c>
      <c r="E309" s="1">
        <f t="shared" ca="1" si="14"/>
        <v>4.8232123177518629E-5</v>
      </c>
    </row>
    <row r="310" spans="2:5" x14ac:dyDescent="0.3">
      <c r="B310" s="1">
        <v>279</v>
      </c>
      <c r="C310" s="1">
        <f t="shared" ca="1" si="12"/>
        <v>107.84521002732032</v>
      </c>
      <c r="D310" s="1">
        <f t="shared" si="13"/>
        <v>141.20033402017518</v>
      </c>
      <c r="E310" s="1">
        <f t="shared" ca="1" si="14"/>
        <v>5.1264031100980328E-4</v>
      </c>
    </row>
    <row r="311" spans="2:5" x14ac:dyDescent="0.3">
      <c r="B311" s="1">
        <v>280</v>
      </c>
      <c r="C311" s="1">
        <f t="shared" ca="1" si="12"/>
        <v>111.78031699718906</v>
      </c>
      <c r="D311" s="1">
        <f t="shared" si="13"/>
        <v>141.24490998152248</v>
      </c>
      <c r="E311" s="1">
        <f t="shared" ca="1" si="14"/>
        <v>1.035276345650798E-3</v>
      </c>
    </row>
    <row r="312" spans="2:5" x14ac:dyDescent="0.3">
      <c r="B312" s="1">
        <v>281</v>
      </c>
      <c r="C312" s="1">
        <f t="shared" ca="1" si="12"/>
        <v>97.903992146371166</v>
      </c>
      <c r="D312" s="1">
        <f t="shared" si="13"/>
        <v>141.2894087587494</v>
      </c>
      <c r="E312" s="1">
        <f t="shared" ca="1" si="14"/>
        <v>6.3906684820419428E-5</v>
      </c>
    </row>
    <row r="313" spans="2:5" x14ac:dyDescent="0.3">
      <c r="B313" s="1">
        <v>282</v>
      </c>
      <c r="C313" s="1">
        <f t="shared" ca="1" si="12"/>
        <v>106.47900769884541</v>
      </c>
      <c r="D313" s="1">
        <f t="shared" si="13"/>
        <v>141.33383100895523</v>
      </c>
      <c r="E313" s="1">
        <f t="shared" ca="1" si="14"/>
        <v>3.9522780999532223E-4</v>
      </c>
    </row>
    <row r="314" spans="2:5" x14ac:dyDescent="0.3">
      <c r="B314" s="1">
        <v>283</v>
      </c>
      <c r="C314" s="1">
        <f t="shared" ca="1" si="12"/>
        <v>81.817775258362474</v>
      </c>
      <c r="D314" s="1">
        <f t="shared" si="13"/>
        <v>141.37817738317233</v>
      </c>
      <c r="E314" s="1">
        <f t="shared" ca="1" si="14"/>
        <v>8.6746519495800009E-7</v>
      </c>
    </row>
    <row r="315" spans="2:5" x14ac:dyDescent="0.3">
      <c r="B315" s="1">
        <v>284</v>
      </c>
      <c r="C315" s="1">
        <f t="shared" ca="1" si="12"/>
        <v>95.568913389064903</v>
      </c>
      <c r="D315" s="1">
        <f t="shared" si="13"/>
        <v>141.42244852645223</v>
      </c>
      <c r="E315" s="1">
        <f t="shared" ca="1" si="14"/>
        <v>3.6768741515810069E-5</v>
      </c>
    </row>
    <row r="316" spans="2:5" x14ac:dyDescent="0.3">
      <c r="B316" s="1">
        <v>285</v>
      </c>
      <c r="C316" s="1">
        <f t="shared" ca="1" si="12"/>
        <v>94.861231609042591</v>
      </c>
      <c r="D316" s="1">
        <f t="shared" si="13"/>
        <v>141.46664507794995</v>
      </c>
      <c r="E316" s="1">
        <f t="shared" ca="1" si="14"/>
        <v>3.0948843961056005E-5</v>
      </c>
    </row>
    <row r="317" spans="2:5" x14ac:dyDescent="0.3">
      <c r="B317" s="1">
        <v>286</v>
      </c>
      <c r="C317" s="1">
        <f t="shared" ca="1" si="12"/>
        <v>122.43974602482797</v>
      </c>
      <c r="D317" s="1">
        <f t="shared" si="13"/>
        <v>141.51076767100705</v>
      </c>
      <c r="E317" s="1">
        <f t="shared" ca="1" si="14"/>
        <v>4.9176882220226086E-3</v>
      </c>
    </row>
    <row r="318" spans="2:5" x14ac:dyDescent="0.3">
      <c r="B318" s="1">
        <v>287</v>
      </c>
      <c r="C318" s="1">
        <f t="shared" ca="1" si="12"/>
        <v>106.59350140402108</v>
      </c>
      <c r="D318" s="1">
        <f t="shared" si="13"/>
        <v>141.55481693323327</v>
      </c>
      <c r="E318" s="1">
        <f t="shared" ca="1" si="14"/>
        <v>4.04066445688075E-4</v>
      </c>
    </row>
    <row r="319" spans="2:5" x14ac:dyDescent="0.3">
      <c r="B319" s="1">
        <v>288</v>
      </c>
      <c r="C319" s="1">
        <f t="shared" ca="1" si="12"/>
        <v>103.59337162501807</v>
      </c>
      <c r="D319" s="1">
        <f t="shared" si="13"/>
        <v>141.59879348658683</v>
      </c>
      <c r="E319" s="1">
        <f t="shared" ca="1" si="14"/>
        <v>2.2202705687236236E-4</v>
      </c>
    </row>
    <row r="320" spans="2:5" x14ac:dyDescent="0.3">
      <c r="B320" s="1">
        <v>289</v>
      </c>
      <c r="C320" s="1">
        <f t="shared" ca="1" si="12"/>
        <v>106.54738886726842</v>
      </c>
      <c r="D320" s="1">
        <f t="shared" si="13"/>
        <v>141.6426979474532</v>
      </c>
      <c r="E320" s="1">
        <f t="shared" ca="1" si="14"/>
        <v>4.0048594845004524E-4</v>
      </c>
    </row>
    <row r="321" spans="2:5" x14ac:dyDescent="0.3">
      <c r="B321" s="1">
        <v>290</v>
      </c>
      <c r="C321" s="1">
        <f t="shared" ca="1" si="12"/>
        <v>103.08425958471074</v>
      </c>
      <c r="D321" s="1">
        <f t="shared" si="13"/>
        <v>141.68653092672304</v>
      </c>
      <c r="E321" s="1">
        <f t="shared" ca="1" si="14"/>
        <v>1.9978025724320595E-4</v>
      </c>
    </row>
    <row r="322" spans="2:5" x14ac:dyDescent="0.3">
      <c r="B322" s="1">
        <v>291</v>
      </c>
      <c r="C322" s="1">
        <f t="shared" ca="1" si="12"/>
        <v>109.60419564557665</v>
      </c>
      <c r="D322" s="1">
        <f t="shared" si="13"/>
        <v>141.73029302986819</v>
      </c>
      <c r="E322" s="1">
        <f t="shared" ca="1" si="14"/>
        <v>7.0786465756513407E-4</v>
      </c>
    </row>
    <row r="323" spans="2:5" x14ac:dyDescent="0.3">
      <c r="B323" s="1">
        <v>292</v>
      </c>
      <c r="C323" s="1">
        <f t="shared" ca="1" si="12"/>
        <v>108.08820267561349</v>
      </c>
      <c r="D323" s="1">
        <f t="shared" si="13"/>
        <v>141.77398485701707</v>
      </c>
      <c r="E323" s="1">
        <f t="shared" ca="1" si="14"/>
        <v>5.3644767920088413E-4</v>
      </c>
    </row>
    <row r="324" spans="2:5" x14ac:dyDescent="0.3">
      <c r="B324" s="1">
        <v>293</v>
      </c>
      <c r="C324" s="1">
        <f t="shared" ca="1" si="12"/>
        <v>97.982376812556453</v>
      </c>
      <c r="D324" s="1">
        <f t="shared" si="13"/>
        <v>141.81760700302834</v>
      </c>
      <c r="E324" s="1">
        <f t="shared" ca="1" si="14"/>
        <v>6.5076228581130625E-5</v>
      </c>
    </row>
    <row r="325" spans="2:5" x14ac:dyDescent="0.3">
      <c r="B325" s="1">
        <v>294</v>
      </c>
      <c r="C325" s="1">
        <f t="shared" ca="1" si="12"/>
        <v>95.208912934330783</v>
      </c>
      <c r="D325" s="1">
        <f t="shared" si="13"/>
        <v>141.86116005756361</v>
      </c>
      <c r="E325" s="1">
        <f t="shared" ca="1" si="14"/>
        <v>3.3692330153582054E-5</v>
      </c>
    </row>
    <row r="326" spans="2:5" x14ac:dyDescent="0.3">
      <c r="B326" s="1">
        <v>295</v>
      </c>
      <c r="C326" s="1">
        <f t="shared" ca="1" si="12"/>
        <v>100.5521915911994</v>
      </c>
      <c r="D326" s="1">
        <f t="shared" si="13"/>
        <v>141.90464460515904</v>
      </c>
      <c r="E326" s="1">
        <f t="shared" ca="1" si="14"/>
        <v>1.1616341159907456E-4</v>
      </c>
    </row>
    <row r="327" spans="2:5" x14ac:dyDescent="0.3">
      <c r="B327" s="1">
        <v>296</v>
      </c>
      <c r="C327" s="1">
        <f t="shared" ca="1" si="12"/>
        <v>120.58590764497474</v>
      </c>
      <c r="D327" s="1">
        <f t="shared" si="13"/>
        <v>141.9480612252955</v>
      </c>
      <c r="E327" s="1">
        <f t="shared" ca="1" si="14"/>
        <v>3.8888936261199224E-3</v>
      </c>
    </row>
    <row r="328" spans="2:5" x14ac:dyDescent="0.3">
      <c r="B328" s="1">
        <v>297</v>
      </c>
      <c r="C328" s="1">
        <f t="shared" ca="1" si="12"/>
        <v>96.995301286857952</v>
      </c>
      <c r="D328" s="1">
        <f t="shared" si="13"/>
        <v>141.99141049246785</v>
      </c>
      <c r="E328" s="1">
        <f t="shared" ca="1" si="14"/>
        <v>5.1686299396260801E-5</v>
      </c>
    </row>
    <row r="329" spans="2:5" x14ac:dyDescent="0.3">
      <c r="B329" s="1">
        <v>298</v>
      </c>
      <c r="C329" s="1">
        <f t="shared" ca="1" si="12"/>
        <v>93.773830967046393</v>
      </c>
      <c r="D329" s="1">
        <f t="shared" si="13"/>
        <v>142.03469297625304</v>
      </c>
      <c r="E329" s="1">
        <f t="shared" ca="1" si="14"/>
        <v>2.3646811921688702E-5</v>
      </c>
    </row>
    <row r="330" spans="2:5" x14ac:dyDescent="0.3">
      <c r="B330" s="1">
        <v>299</v>
      </c>
      <c r="C330" s="1">
        <f t="shared" ca="1" si="12"/>
        <v>102.17610732417116</v>
      </c>
      <c r="D330" s="1">
        <f t="shared" si="13"/>
        <v>142.07790924137703</v>
      </c>
      <c r="E330" s="1">
        <f t="shared" ca="1" si="14"/>
        <v>1.6501270428689784E-4</v>
      </c>
    </row>
    <row r="331" spans="2:5" x14ac:dyDescent="0.3">
      <c r="B331" s="1">
        <v>300</v>
      </c>
      <c r="C331" s="1">
        <f t="shared" ca="1" si="12"/>
        <v>84.143188373990711</v>
      </c>
      <c r="D331" s="1">
        <f t="shared" si="13"/>
        <v>142.1210598477808</v>
      </c>
      <c r="E331" s="1">
        <f t="shared" ca="1" si="14"/>
        <v>1.7340820310872005E-6</v>
      </c>
    </row>
    <row r="332" spans="2:5" x14ac:dyDescent="0.3">
      <c r="B332" s="1">
        <v>301</v>
      </c>
      <c r="C332" s="1">
        <f t="shared" ca="1" si="12"/>
        <v>113.24906071021957</v>
      </c>
      <c r="D332" s="1">
        <f t="shared" si="13"/>
        <v>142.1641453506852</v>
      </c>
      <c r="E332" s="1">
        <f t="shared" ca="1" si="14"/>
        <v>1.3222874128260087E-3</v>
      </c>
    </row>
    <row r="333" spans="2:5" x14ac:dyDescent="0.3">
      <c r="B333" s="1">
        <v>302</v>
      </c>
      <c r="C333" s="1">
        <f t="shared" ca="1" si="12"/>
        <v>75.722494199565176</v>
      </c>
      <c r="D333" s="1">
        <f t="shared" si="13"/>
        <v>142.20716630065476</v>
      </c>
      <c r="E333" s="1">
        <f t="shared" ca="1" si="14"/>
        <v>1.2595799863728868E-7</v>
      </c>
    </row>
    <row r="334" spans="2:5" x14ac:dyDescent="0.3">
      <c r="B334" s="1">
        <v>303</v>
      </c>
      <c r="C334" s="1">
        <f t="shared" ca="1" si="12"/>
        <v>100.71308665466604</v>
      </c>
      <c r="D334" s="1">
        <f t="shared" si="13"/>
        <v>142.25012324366065</v>
      </c>
      <c r="E334" s="1">
        <f t="shared" ca="1" si="14"/>
        <v>1.2033746275916748E-4</v>
      </c>
    </row>
    <row r="335" spans="2:5" x14ac:dyDescent="0.3">
      <c r="B335" s="1">
        <v>304</v>
      </c>
      <c r="C335" s="1">
        <f t="shared" ca="1" si="12"/>
        <v>85.758142686084611</v>
      </c>
      <c r="D335" s="1">
        <f t="shared" si="13"/>
        <v>142.29301672114244</v>
      </c>
      <c r="E335" s="1">
        <f t="shared" ca="1" si="14"/>
        <v>2.7659236873906085E-6</v>
      </c>
    </row>
    <row r="336" spans="2:5" x14ac:dyDescent="0.3">
      <c r="B336" s="1">
        <v>305</v>
      </c>
      <c r="C336" s="1">
        <f t="shared" ca="1" si="12"/>
        <v>109.88217143781726</v>
      </c>
      <c r="D336" s="1">
        <f t="shared" si="13"/>
        <v>142.33584727006902</v>
      </c>
      <c r="E336" s="1">
        <f t="shared" ca="1" si="14"/>
        <v>7.4396062926647335E-4</v>
      </c>
    </row>
    <row r="337" spans="2:5" x14ac:dyDescent="0.3">
      <c r="B337" s="1">
        <v>306</v>
      </c>
      <c r="C337" s="1">
        <f t="shared" ca="1" si="12"/>
        <v>93.712851553262979</v>
      </c>
      <c r="D337" s="1">
        <f t="shared" si="13"/>
        <v>142.37861542299868</v>
      </c>
      <c r="E337" s="1">
        <f t="shared" ca="1" si="14"/>
        <v>2.3289011625849592E-5</v>
      </c>
    </row>
    <row r="338" spans="2:5" x14ac:dyDescent="0.3">
      <c r="B338" s="1">
        <v>307</v>
      </c>
      <c r="C338" s="1">
        <f t="shared" ca="1" si="12"/>
        <v>103.52036851355837</v>
      </c>
      <c r="D338" s="1">
        <f t="shared" si="13"/>
        <v>142.4213217081379</v>
      </c>
      <c r="E338" s="1">
        <f t="shared" ca="1" si="14"/>
        <v>2.1870644449051657E-4</v>
      </c>
    </row>
    <row r="339" spans="2:5" x14ac:dyDescent="0.3">
      <c r="B339" s="1">
        <v>308</v>
      </c>
      <c r="C339" s="1">
        <f t="shared" ca="1" si="12"/>
        <v>82.361925275446481</v>
      </c>
      <c r="D339" s="1">
        <f t="shared" si="13"/>
        <v>142.46396664939968</v>
      </c>
      <c r="E339" s="1">
        <f t="shared" ca="1" si="14"/>
        <v>1.022302095376759E-6</v>
      </c>
    </row>
    <row r="340" spans="2:5" x14ac:dyDescent="0.3">
      <c r="B340" s="1">
        <v>309</v>
      </c>
      <c r="C340" s="1">
        <f t="shared" ca="1" si="12"/>
        <v>108.57915504801448</v>
      </c>
      <c r="D340" s="1">
        <f t="shared" si="13"/>
        <v>142.50655076646063</v>
      </c>
      <c r="E340" s="1">
        <f t="shared" ca="1" si="14"/>
        <v>5.8750537029828237E-4</v>
      </c>
    </row>
    <row r="341" spans="2:5" x14ac:dyDescent="0.3">
      <c r="B341" s="1">
        <v>310</v>
      </c>
      <c r="C341" s="1">
        <f t="shared" ca="1" si="12"/>
        <v>110.06470282952749</v>
      </c>
      <c r="D341" s="1">
        <f t="shared" si="13"/>
        <v>142.54907457481744</v>
      </c>
      <c r="E341" s="1">
        <f t="shared" ca="1" si="14"/>
        <v>7.6851469934507846E-4</v>
      </c>
    </row>
    <row r="342" spans="2:5" x14ac:dyDescent="0.3">
      <c r="B342" s="1">
        <v>311</v>
      </c>
      <c r="C342" s="1">
        <f t="shared" ca="1" si="12"/>
        <v>94.975304791217113</v>
      </c>
      <c r="D342" s="1">
        <f t="shared" si="13"/>
        <v>142.59153858584219</v>
      </c>
      <c r="E342" s="1">
        <f t="shared" ca="1" si="14"/>
        <v>3.182530218524181E-5</v>
      </c>
    </row>
    <row r="343" spans="2:5" x14ac:dyDescent="0.3">
      <c r="B343" s="1">
        <v>312</v>
      </c>
      <c r="C343" s="1">
        <f t="shared" ca="1" si="12"/>
        <v>110.88191300782128</v>
      </c>
      <c r="D343" s="1">
        <f t="shared" si="13"/>
        <v>142.63394330683712</v>
      </c>
      <c r="E343" s="1">
        <f t="shared" ca="1" si="14"/>
        <v>8.8715740458273642E-4</v>
      </c>
    </row>
    <row r="344" spans="2:5" x14ac:dyDescent="0.3">
      <c r="B344" s="1">
        <v>313</v>
      </c>
      <c r="C344" s="1">
        <f t="shared" ca="1" si="12"/>
        <v>109.34579804619412</v>
      </c>
      <c r="D344" s="1">
        <f t="shared" si="13"/>
        <v>142.67628924108843</v>
      </c>
      <c r="E344" s="1">
        <f t="shared" ca="1" si="14"/>
        <v>6.7567529745091821E-4</v>
      </c>
    </row>
    <row r="345" spans="2:5" x14ac:dyDescent="0.3">
      <c r="B345" s="1">
        <v>314</v>
      </c>
      <c r="C345" s="1">
        <f t="shared" ca="1" si="12"/>
        <v>77.90294230948551</v>
      </c>
      <c r="D345" s="1">
        <f t="shared" si="13"/>
        <v>142.7185768879192</v>
      </c>
      <c r="E345" s="1">
        <f t="shared" ca="1" si="14"/>
        <v>2.5600518749013147E-7</v>
      </c>
    </row>
    <row r="346" spans="2:5" x14ac:dyDescent="0.3">
      <c r="B346" s="1">
        <v>315</v>
      </c>
      <c r="C346" s="1">
        <f t="shared" ca="1" si="12"/>
        <v>127.16472516784513</v>
      </c>
      <c r="D346" s="1">
        <f t="shared" si="13"/>
        <v>142.76080674274169</v>
      </c>
      <c r="E346" s="1">
        <f t="shared" ca="1" si="14"/>
        <v>8.3477268077682756E-3</v>
      </c>
    </row>
    <row r="347" spans="2:5" x14ac:dyDescent="0.3">
      <c r="B347" s="1">
        <v>316</v>
      </c>
      <c r="C347" s="1">
        <f t="shared" ca="1" si="12"/>
        <v>119.94202350766169</v>
      </c>
      <c r="D347" s="1">
        <f t="shared" si="13"/>
        <v>142.80297929710875</v>
      </c>
      <c r="E347" s="1">
        <f t="shared" ca="1" si="14"/>
        <v>3.5716542942288623E-3</v>
      </c>
    </row>
    <row r="348" spans="2:5" x14ac:dyDescent="0.3">
      <c r="B348" s="1">
        <v>317</v>
      </c>
      <c r="C348" s="1">
        <f t="shared" ca="1" si="12"/>
        <v>95.798772482832916</v>
      </c>
      <c r="D348" s="1">
        <f t="shared" si="13"/>
        <v>142.84509503876444</v>
      </c>
      <c r="E348" s="1">
        <f t="shared" ca="1" si="14"/>
        <v>3.8866676419298195E-5</v>
      </c>
    </row>
    <row r="349" spans="2:5" x14ac:dyDescent="0.3">
      <c r="B349" s="1">
        <v>318</v>
      </c>
      <c r="C349" s="1">
        <f t="shared" ca="1" si="12"/>
        <v>99.5965846344738</v>
      </c>
      <c r="D349" s="1">
        <f t="shared" si="13"/>
        <v>142.8871544516939</v>
      </c>
      <c r="E349" s="1">
        <f t="shared" ca="1" si="14"/>
        <v>9.3968230886966181E-5</v>
      </c>
    </row>
    <row r="350" spans="2:5" x14ac:dyDescent="0.3">
      <c r="B350" s="1">
        <v>319</v>
      </c>
      <c r="C350" s="1">
        <f t="shared" ca="1" si="12"/>
        <v>97.326613508201262</v>
      </c>
      <c r="D350" s="1">
        <f t="shared" si="13"/>
        <v>142.92915801617266</v>
      </c>
      <c r="E350" s="1">
        <f t="shared" ca="1" si="14"/>
        <v>5.5868357765147085E-5</v>
      </c>
    </row>
    <row r="351" spans="2:5" x14ac:dyDescent="0.3">
      <c r="B351" s="1">
        <v>320</v>
      </c>
      <c r="C351" s="1">
        <f t="shared" ca="1" si="12"/>
        <v>92.794681916676637</v>
      </c>
      <c r="D351" s="1">
        <f t="shared" si="13"/>
        <v>142.97110620881497</v>
      </c>
      <c r="E351" s="1">
        <f t="shared" ca="1" si="14"/>
        <v>1.8474921730056612E-5</v>
      </c>
    </row>
    <row r="352" spans="2:5" x14ac:dyDescent="0.3">
      <c r="B352" s="1">
        <v>321</v>
      </c>
      <c r="C352" s="1">
        <f t="shared" ca="1" si="12"/>
        <v>103.24710245170043</v>
      </c>
      <c r="D352" s="1">
        <f t="shared" si="13"/>
        <v>143.01299950262154</v>
      </c>
      <c r="E352" s="1">
        <f t="shared" ca="1" si="14"/>
        <v>2.0666811621662581E-4</v>
      </c>
    </row>
    <row r="353" spans="2:5" x14ac:dyDescent="0.3">
      <c r="B353" s="1">
        <v>322</v>
      </c>
      <c r="C353" s="1">
        <f t="shared" ref="C353:C416" ca="1" si="15">_xlfn.NORM.INV(RAND(),$C$28,$C$29)</f>
        <v>94.864351038538672</v>
      </c>
      <c r="D353" s="1">
        <f t="shared" ref="D353:D416" si="16">_xlfn.NORM.INV(B353/1001,$D$28,$D$29)</f>
        <v>143.0548383670266</v>
      </c>
      <c r="E353" s="1">
        <f t="shared" ref="E353:E416" ca="1" si="17">_xlfn.NORM.DIST(C353,$D$28,$D$29,0)</f>
        <v>3.0972511214858234E-5</v>
      </c>
    </row>
    <row r="354" spans="2:5" x14ac:dyDescent="0.3">
      <c r="B354" s="1">
        <v>323</v>
      </c>
      <c r="C354" s="1">
        <f t="shared" ca="1" si="15"/>
        <v>89.775217790279186</v>
      </c>
      <c r="D354" s="1">
        <f t="shared" si="16"/>
        <v>143.09662326794424</v>
      </c>
      <c r="E354" s="1">
        <f t="shared" ca="1" si="17"/>
        <v>8.4019819021354981E-6</v>
      </c>
    </row>
    <row r="355" spans="2:5" x14ac:dyDescent="0.3">
      <c r="B355" s="1">
        <v>324</v>
      </c>
      <c r="C355" s="1">
        <f t="shared" ca="1" si="15"/>
        <v>93.328117272017835</v>
      </c>
      <c r="D355" s="1">
        <f t="shared" si="16"/>
        <v>143.13835466781416</v>
      </c>
      <c r="E355" s="1">
        <f t="shared" ca="1" si="17"/>
        <v>2.1145045428702638E-5</v>
      </c>
    </row>
    <row r="356" spans="2:5" x14ac:dyDescent="0.3">
      <c r="B356" s="1">
        <v>325</v>
      </c>
      <c r="C356" s="1">
        <f t="shared" ca="1" si="15"/>
        <v>100.79170683893727</v>
      </c>
      <c r="D356" s="1">
        <f t="shared" si="16"/>
        <v>143.18003302564659</v>
      </c>
      <c r="E356" s="1">
        <f t="shared" ca="1" si="17"/>
        <v>1.2242617961298824E-4</v>
      </c>
    </row>
    <row r="357" spans="2:5" x14ac:dyDescent="0.3">
      <c r="B357" s="1">
        <v>326</v>
      </c>
      <c r="C357" s="1">
        <f t="shared" ca="1" si="15"/>
        <v>85.735431229270048</v>
      </c>
      <c r="D357" s="1">
        <f t="shared" si="16"/>
        <v>143.22165879706668</v>
      </c>
      <c r="E357" s="1">
        <f t="shared" ca="1" si="17"/>
        <v>2.7480427646837173E-6</v>
      </c>
    </row>
    <row r="358" spans="2:5" x14ac:dyDescent="0.3">
      <c r="B358" s="1">
        <v>327</v>
      </c>
      <c r="C358" s="1">
        <f t="shared" ca="1" si="15"/>
        <v>107.86911478385355</v>
      </c>
      <c r="D358" s="1">
        <f t="shared" si="16"/>
        <v>143.26323243435829</v>
      </c>
      <c r="E358" s="1">
        <f t="shared" ca="1" si="17"/>
        <v>5.149407512290645E-4</v>
      </c>
    </row>
    <row r="359" spans="2:5" x14ac:dyDescent="0.3">
      <c r="B359" s="1">
        <v>328</v>
      </c>
      <c r="C359" s="1">
        <f t="shared" ca="1" si="15"/>
        <v>118.77761151525007</v>
      </c>
      <c r="D359" s="1">
        <f t="shared" si="16"/>
        <v>143.30475438650708</v>
      </c>
      <c r="E359" s="1">
        <f t="shared" ca="1" si="17"/>
        <v>3.0479245825096092E-3</v>
      </c>
    </row>
    <row r="360" spans="2:5" x14ac:dyDescent="0.3">
      <c r="B360" s="1">
        <v>329</v>
      </c>
      <c r="C360" s="1">
        <f t="shared" ca="1" si="15"/>
        <v>110.16896918696065</v>
      </c>
      <c r="D360" s="1">
        <f t="shared" si="16"/>
        <v>143.34622509924301</v>
      </c>
      <c r="E360" s="1">
        <f t="shared" ca="1" si="17"/>
        <v>7.8285053403548204E-4</v>
      </c>
    </row>
    <row r="361" spans="2:5" x14ac:dyDescent="0.3">
      <c r="B361" s="1">
        <v>330</v>
      </c>
      <c r="C361" s="1">
        <f t="shared" ca="1" si="15"/>
        <v>102.58071891302907</v>
      </c>
      <c r="D361" s="1">
        <f t="shared" si="16"/>
        <v>143.38764501508223</v>
      </c>
      <c r="E361" s="1">
        <f t="shared" ca="1" si="17"/>
        <v>1.7976655908109675E-4</v>
      </c>
    </row>
    <row r="362" spans="2:5" x14ac:dyDescent="0.3">
      <c r="B362" s="1">
        <v>331</v>
      </c>
      <c r="C362" s="1">
        <f t="shared" ca="1" si="15"/>
        <v>82.19352255121683</v>
      </c>
      <c r="D362" s="1">
        <f t="shared" si="16"/>
        <v>143.42901457336839</v>
      </c>
      <c r="E362" s="1">
        <f t="shared" ca="1" si="17"/>
        <v>9.71775818220004E-7</v>
      </c>
    </row>
    <row r="363" spans="2:5" x14ac:dyDescent="0.3">
      <c r="B363" s="1">
        <v>332</v>
      </c>
      <c r="C363" s="1">
        <f t="shared" ca="1" si="15"/>
        <v>105.46696724721781</v>
      </c>
      <c r="D363" s="1">
        <f t="shared" si="16"/>
        <v>143.47033421031341</v>
      </c>
      <c r="E363" s="1">
        <f t="shared" ca="1" si="17"/>
        <v>3.242227238300702E-4</v>
      </c>
    </row>
    <row r="364" spans="2:5" x14ac:dyDescent="0.3">
      <c r="B364" s="1">
        <v>333</v>
      </c>
      <c r="C364" s="1">
        <f t="shared" ca="1" si="15"/>
        <v>95.802231583892606</v>
      </c>
      <c r="D364" s="1">
        <f t="shared" si="16"/>
        <v>143.51160435903756</v>
      </c>
      <c r="E364" s="1">
        <f t="shared" ca="1" si="17"/>
        <v>3.8899075624131477E-5</v>
      </c>
    </row>
    <row r="365" spans="2:5" x14ac:dyDescent="0.3">
      <c r="B365" s="1">
        <v>334</v>
      </c>
      <c r="C365" s="1">
        <f t="shared" ca="1" si="15"/>
        <v>106.7325378845732</v>
      </c>
      <c r="D365" s="1">
        <f t="shared" si="16"/>
        <v>143.55282544960917</v>
      </c>
      <c r="E365" s="1">
        <f t="shared" ca="1" si="17"/>
        <v>4.150333937486495E-4</v>
      </c>
    </row>
    <row r="366" spans="2:5" x14ac:dyDescent="0.3">
      <c r="B366" s="1">
        <v>335</v>
      </c>
      <c r="C366" s="1">
        <f t="shared" ca="1" si="15"/>
        <v>106.84642449237222</v>
      </c>
      <c r="D366" s="1">
        <f t="shared" si="16"/>
        <v>143.59399790908361</v>
      </c>
      <c r="E366" s="1">
        <f t="shared" ca="1" si="17"/>
        <v>4.2421081497030696E-4</v>
      </c>
    </row>
    <row r="367" spans="2:5" x14ac:dyDescent="0.3">
      <c r="B367" s="1">
        <v>336</v>
      </c>
      <c r="C367" s="1">
        <f t="shared" ca="1" si="15"/>
        <v>101.37955606492461</v>
      </c>
      <c r="D367" s="1">
        <f t="shared" si="16"/>
        <v>143.63512216154174</v>
      </c>
      <c r="E367" s="1">
        <f t="shared" ca="1" si="17"/>
        <v>1.3911556699059208E-4</v>
      </c>
    </row>
    <row r="368" spans="2:5" x14ac:dyDescent="0.3">
      <c r="B368" s="1">
        <v>337</v>
      </c>
      <c r="C368" s="1">
        <f t="shared" ca="1" si="15"/>
        <v>106.35667870436012</v>
      </c>
      <c r="D368" s="1">
        <f t="shared" si="16"/>
        <v>143.67619862812811</v>
      </c>
      <c r="E368" s="1">
        <f t="shared" ca="1" si="17"/>
        <v>3.8597299009941239E-4</v>
      </c>
    </row>
    <row r="369" spans="2:5" x14ac:dyDescent="0.3">
      <c r="B369" s="1">
        <v>338</v>
      </c>
      <c r="C369" s="1">
        <f t="shared" ca="1" si="15"/>
        <v>117.01553112101736</v>
      </c>
      <c r="D369" s="1">
        <f t="shared" si="16"/>
        <v>143.71722772708819</v>
      </c>
      <c r="E369" s="1">
        <f t="shared" ca="1" si="17"/>
        <v>2.3703648925318204E-3</v>
      </c>
    </row>
    <row r="370" spans="2:5" x14ac:dyDescent="0.3">
      <c r="B370" s="1">
        <v>339</v>
      </c>
      <c r="C370" s="1">
        <f t="shared" ca="1" si="15"/>
        <v>97.779500062297018</v>
      </c>
      <c r="D370" s="1">
        <f t="shared" si="16"/>
        <v>143.75820987380544</v>
      </c>
      <c r="E370" s="1">
        <f t="shared" ca="1" si="17"/>
        <v>6.2088755657483329E-5</v>
      </c>
    </row>
    <row r="371" spans="2:5" x14ac:dyDescent="0.3">
      <c r="B371" s="1">
        <v>340</v>
      </c>
      <c r="C371" s="1">
        <f t="shared" ca="1" si="15"/>
        <v>105.74694564837768</v>
      </c>
      <c r="D371" s="1">
        <f t="shared" si="16"/>
        <v>143.79914548083781</v>
      </c>
      <c r="E371" s="1">
        <f t="shared" ca="1" si="17"/>
        <v>3.4263684103364914E-4</v>
      </c>
    </row>
    <row r="372" spans="2:5" x14ac:dyDescent="0.3">
      <c r="B372" s="1">
        <v>341</v>
      </c>
      <c r="C372" s="1">
        <f t="shared" ca="1" si="15"/>
        <v>101.44665470349032</v>
      </c>
      <c r="D372" s="1">
        <f t="shared" si="16"/>
        <v>143.84003495795352</v>
      </c>
      <c r="E372" s="1">
        <f t="shared" ca="1" si="17"/>
        <v>1.411459416975312E-4</v>
      </c>
    </row>
    <row r="373" spans="2:5" x14ac:dyDescent="0.3">
      <c r="B373" s="1">
        <v>342</v>
      </c>
      <c r="C373" s="1">
        <f t="shared" ca="1" si="15"/>
        <v>106.8582246574567</v>
      </c>
      <c r="D373" s="1">
        <f t="shared" si="16"/>
        <v>143.88087871216672</v>
      </c>
      <c r="E373" s="1">
        <f t="shared" ca="1" si="17"/>
        <v>4.2517184327067368E-4</v>
      </c>
    </row>
    <row r="374" spans="2:5" x14ac:dyDescent="0.3">
      <c r="B374" s="1">
        <v>343</v>
      </c>
      <c r="C374" s="1">
        <f t="shared" ca="1" si="15"/>
        <v>109.83419430357029</v>
      </c>
      <c r="D374" s="1">
        <f t="shared" si="16"/>
        <v>143.92167714777247</v>
      </c>
      <c r="E374" s="1">
        <f t="shared" ca="1" si="17"/>
        <v>7.3761986775863222E-4</v>
      </c>
    </row>
    <row r="375" spans="2:5" x14ac:dyDescent="0.3">
      <c r="B375" s="1">
        <v>344</v>
      </c>
      <c r="C375" s="1">
        <f t="shared" ca="1" si="15"/>
        <v>83.929559922072059</v>
      </c>
      <c r="D375" s="1">
        <f t="shared" si="16"/>
        <v>143.9624306663811</v>
      </c>
      <c r="E375" s="1">
        <f t="shared" ca="1" si="17"/>
        <v>1.6288078625494149E-6</v>
      </c>
    </row>
    <row r="376" spans="2:5" x14ac:dyDescent="0.3">
      <c r="B376" s="1">
        <v>345</v>
      </c>
      <c r="C376" s="1">
        <f t="shared" ca="1" si="15"/>
        <v>101.45803516910416</v>
      </c>
      <c r="D376" s="1">
        <f t="shared" si="16"/>
        <v>144.00313966695251</v>
      </c>
      <c r="E376" s="1">
        <f t="shared" ca="1" si="17"/>
        <v>1.4149295608975181E-4</v>
      </c>
    </row>
    <row r="377" spans="2:5" x14ac:dyDescent="0.3">
      <c r="B377" s="1">
        <v>346</v>
      </c>
      <c r="C377" s="1">
        <f t="shared" ca="1" si="15"/>
        <v>116.17020112104996</v>
      </c>
      <c r="D377" s="1">
        <f t="shared" si="16"/>
        <v>144.04380454582969</v>
      </c>
      <c r="E377" s="1">
        <f t="shared" ca="1" si="17"/>
        <v>2.0907702986693688E-3</v>
      </c>
    </row>
    <row r="378" spans="2:5" x14ac:dyDescent="0.3">
      <c r="B378" s="1">
        <v>347</v>
      </c>
      <c r="C378" s="1">
        <f t="shared" ca="1" si="15"/>
        <v>93.797253930220677</v>
      </c>
      <c r="D378" s="1">
        <f t="shared" si="16"/>
        <v>144.0844256967718</v>
      </c>
      <c r="E378" s="1">
        <f t="shared" ca="1" si="17"/>
        <v>2.3785599728566901E-5</v>
      </c>
    </row>
    <row r="379" spans="2:5" x14ac:dyDescent="0.3">
      <c r="B379" s="1">
        <v>348</v>
      </c>
      <c r="C379" s="1">
        <f t="shared" ca="1" si="15"/>
        <v>105.22045943314589</v>
      </c>
      <c r="D379" s="1">
        <f t="shared" si="16"/>
        <v>144.12500351098714</v>
      </c>
      <c r="E379" s="1">
        <f t="shared" ca="1" si="17"/>
        <v>3.0874191613429491E-4</v>
      </c>
    </row>
    <row r="380" spans="2:5" x14ac:dyDescent="0.3">
      <c r="B380" s="1">
        <v>349</v>
      </c>
      <c r="C380" s="1">
        <f t="shared" ca="1" si="15"/>
        <v>81.281225299651425</v>
      </c>
      <c r="D380" s="1">
        <f t="shared" si="16"/>
        <v>144.16553837716529</v>
      </c>
      <c r="E380" s="1">
        <f t="shared" ca="1" si="17"/>
        <v>7.3682010942448154E-7</v>
      </c>
    </row>
    <row r="381" spans="2:5" x14ac:dyDescent="0.3">
      <c r="B381" s="1">
        <v>350</v>
      </c>
      <c r="C381" s="1">
        <f t="shared" ca="1" si="15"/>
        <v>90.538305518975491</v>
      </c>
      <c r="D381" s="1">
        <f t="shared" si="16"/>
        <v>144.20603068150905</v>
      </c>
      <c r="E381" s="1">
        <f t="shared" ca="1" si="17"/>
        <v>1.0292608563421186E-5</v>
      </c>
    </row>
    <row r="382" spans="2:5" x14ac:dyDescent="0.3">
      <c r="B382" s="1">
        <v>351</v>
      </c>
      <c r="C382" s="1">
        <f t="shared" ca="1" si="15"/>
        <v>103.68853634838473</v>
      </c>
      <c r="D382" s="1">
        <f t="shared" si="16"/>
        <v>144.24648080776598</v>
      </c>
      <c r="E382" s="1">
        <f t="shared" ca="1" si="17"/>
        <v>2.2642347096895623E-4</v>
      </c>
    </row>
    <row r="383" spans="2:5" x14ac:dyDescent="0.3">
      <c r="B383" s="1">
        <v>352</v>
      </c>
      <c r="C383" s="1">
        <f t="shared" ca="1" si="15"/>
        <v>101.74563071849127</v>
      </c>
      <c r="D383" s="1">
        <f t="shared" si="16"/>
        <v>144.28688913725944</v>
      </c>
      <c r="E383" s="1">
        <f t="shared" ca="1" si="17"/>
        <v>1.5052250243696019E-4</v>
      </c>
    </row>
    <row r="384" spans="2:5" x14ac:dyDescent="0.3">
      <c r="B384" s="1">
        <v>353</v>
      </c>
      <c r="C384" s="1">
        <f t="shared" ca="1" si="15"/>
        <v>85.497122888519129</v>
      </c>
      <c r="D384" s="1">
        <f t="shared" si="16"/>
        <v>144.3272560489192</v>
      </c>
      <c r="E384" s="1">
        <f t="shared" ca="1" si="17"/>
        <v>2.5668950924872959E-6</v>
      </c>
    </row>
    <row r="385" spans="2:5" x14ac:dyDescent="0.3">
      <c r="B385" s="1">
        <v>354</v>
      </c>
      <c r="C385" s="1">
        <f t="shared" ca="1" si="15"/>
        <v>90.564310583189965</v>
      </c>
      <c r="D385" s="1">
        <f t="shared" si="16"/>
        <v>144.3675819193119</v>
      </c>
      <c r="E385" s="1">
        <f t="shared" ca="1" si="17"/>
        <v>1.0363572228495718E-5</v>
      </c>
    </row>
    <row r="386" spans="2:5" x14ac:dyDescent="0.3">
      <c r="B386" s="1">
        <v>355</v>
      </c>
      <c r="C386" s="1">
        <f t="shared" ca="1" si="15"/>
        <v>89.884967840229478</v>
      </c>
      <c r="D386" s="1">
        <f t="shared" si="16"/>
        <v>144.40786712267075</v>
      </c>
      <c r="E386" s="1">
        <f t="shared" ca="1" si="17"/>
        <v>8.6522307314346665E-6</v>
      </c>
    </row>
    <row r="387" spans="2:5" x14ac:dyDescent="0.3">
      <c r="B387" s="1">
        <v>356</v>
      </c>
      <c r="C387" s="1">
        <f t="shared" ca="1" si="15"/>
        <v>88.831938832242244</v>
      </c>
      <c r="D387" s="1">
        <f t="shared" si="16"/>
        <v>144.4481120309253</v>
      </c>
      <c r="E387" s="1">
        <f t="shared" ca="1" si="17"/>
        <v>6.514346634201942E-6</v>
      </c>
    </row>
    <row r="388" spans="2:5" x14ac:dyDescent="0.3">
      <c r="B388" s="1">
        <v>357</v>
      </c>
      <c r="C388" s="1">
        <f t="shared" ca="1" si="15"/>
        <v>110.7683327914211</v>
      </c>
      <c r="D388" s="1">
        <f t="shared" si="16"/>
        <v>144.4883170137303</v>
      </c>
      <c r="E388" s="1">
        <f t="shared" ca="1" si="17"/>
        <v>8.6978574236984798E-4</v>
      </c>
    </row>
    <row r="389" spans="2:5" x14ac:dyDescent="0.3">
      <c r="B389" s="1">
        <v>358</v>
      </c>
      <c r="C389" s="1">
        <f t="shared" ca="1" si="15"/>
        <v>99.5970177361407</v>
      </c>
      <c r="D389" s="1">
        <f t="shared" si="16"/>
        <v>144.52848243849471</v>
      </c>
      <c r="E389" s="1">
        <f t="shared" ca="1" si="17"/>
        <v>9.3977348214468407E-5</v>
      </c>
    </row>
    <row r="390" spans="2:5" x14ac:dyDescent="0.3">
      <c r="B390" s="1">
        <v>359</v>
      </c>
      <c r="C390" s="1">
        <f t="shared" ca="1" si="15"/>
        <v>97.161105801636026</v>
      </c>
      <c r="D390" s="1">
        <f t="shared" si="16"/>
        <v>144.5686086704101</v>
      </c>
      <c r="E390" s="1">
        <f t="shared" ca="1" si="17"/>
        <v>5.3741810364572489E-5</v>
      </c>
    </row>
    <row r="391" spans="2:5" x14ac:dyDescent="0.3">
      <c r="B391" s="1">
        <v>360</v>
      </c>
      <c r="C391" s="1">
        <f t="shared" ca="1" si="15"/>
        <v>96.788346034039805</v>
      </c>
      <c r="D391" s="1">
        <f t="shared" si="16"/>
        <v>144.60869607247866</v>
      </c>
      <c r="E391" s="1">
        <f t="shared" ca="1" si="17"/>
        <v>4.9222152888256489E-5</v>
      </c>
    </row>
    <row r="392" spans="2:5" x14ac:dyDescent="0.3">
      <c r="B392" s="1">
        <v>361</v>
      </c>
      <c r="C392" s="1">
        <f t="shared" ca="1" si="15"/>
        <v>93.462404533415949</v>
      </c>
      <c r="D392" s="1">
        <f t="shared" si="16"/>
        <v>144.64874500554095</v>
      </c>
      <c r="E392" s="1">
        <f t="shared" ca="1" si="17"/>
        <v>2.1871603561976552E-5</v>
      </c>
    </row>
    <row r="393" spans="2:5" x14ac:dyDescent="0.3">
      <c r="B393" s="1">
        <v>362</v>
      </c>
      <c r="C393" s="1">
        <f t="shared" ca="1" si="15"/>
        <v>77.720119233530042</v>
      </c>
      <c r="D393" s="1">
        <f t="shared" si="16"/>
        <v>144.68875582830327</v>
      </c>
      <c r="E393" s="1">
        <f t="shared" ca="1" si="17"/>
        <v>2.4142073107442609E-7</v>
      </c>
    </row>
    <row r="394" spans="2:5" x14ac:dyDescent="0.3">
      <c r="B394" s="1">
        <v>363</v>
      </c>
      <c r="C394" s="1">
        <f t="shared" ca="1" si="15"/>
        <v>93.472421396086091</v>
      </c>
      <c r="D394" s="1">
        <f t="shared" si="16"/>
        <v>144.72872889736482</v>
      </c>
      <c r="E394" s="1">
        <f t="shared" ca="1" si="17"/>
        <v>2.1926719260636615E-5</v>
      </c>
    </row>
    <row r="395" spans="2:5" x14ac:dyDescent="0.3">
      <c r="B395" s="1">
        <v>364</v>
      </c>
      <c r="C395" s="1">
        <f t="shared" ca="1" si="15"/>
        <v>100.0835233821215</v>
      </c>
      <c r="D395" s="1">
        <f t="shared" si="16"/>
        <v>144.76866456724434</v>
      </c>
      <c r="E395" s="1">
        <f t="shared" ca="1" si="17"/>
        <v>1.0474318710502563E-4</v>
      </c>
    </row>
    <row r="396" spans="2:5" x14ac:dyDescent="0.3">
      <c r="B396" s="1">
        <v>365</v>
      </c>
      <c r="C396" s="1">
        <f t="shared" ca="1" si="15"/>
        <v>92.280372857439062</v>
      </c>
      <c r="D396" s="1">
        <f t="shared" si="16"/>
        <v>144.8085631904064</v>
      </c>
      <c r="E396" s="1">
        <f t="shared" ca="1" si="17"/>
        <v>1.6200878573666337E-5</v>
      </c>
    </row>
    <row r="397" spans="2:5" x14ac:dyDescent="0.3">
      <c r="B397" s="1">
        <v>366</v>
      </c>
      <c r="C397" s="1">
        <f t="shared" ca="1" si="15"/>
        <v>116.91354855677596</v>
      </c>
      <c r="D397" s="1">
        <f t="shared" si="16"/>
        <v>144.84842511728777</v>
      </c>
      <c r="E397" s="1">
        <f t="shared" ca="1" si="17"/>
        <v>2.3351366014678202E-3</v>
      </c>
    </row>
    <row r="398" spans="2:5" x14ac:dyDescent="0.3">
      <c r="B398" s="1">
        <v>367</v>
      </c>
      <c r="C398" s="1">
        <f t="shared" ca="1" si="15"/>
        <v>89.067772944202233</v>
      </c>
      <c r="D398" s="1">
        <f t="shared" si="16"/>
        <v>144.8882506963229</v>
      </c>
      <c r="E398" s="1">
        <f t="shared" ca="1" si="17"/>
        <v>6.9448246390146478E-6</v>
      </c>
    </row>
    <row r="399" spans="2:5" x14ac:dyDescent="0.3">
      <c r="B399" s="1">
        <v>368</v>
      </c>
      <c r="C399" s="1">
        <f t="shared" ca="1" si="15"/>
        <v>84.515138905777604</v>
      </c>
      <c r="D399" s="1">
        <f t="shared" si="16"/>
        <v>144.92804027396954</v>
      </c>
      <c r="E399" s="1">
        <f t="shared" ca="1" si="17"/>
        <v>1.9329349148999839E-6</v>
      </c>
    </row>
    <row r="400" spans="2:5" x14ac:dyDescent="0.3">
      <c r="B400" s="1">
        <v>369</v>
      </c>
      <c r="C400" s="1">
        <f t="shared" ca="1" si="15"/>
        <v>95.066377776926359</v>
      </c>
      <c r="D400" s="1">
        <f t="shared" si="16"/>
        <v>144.96779419473387</v>
      </c>
      <c r="E400" s="1">
        <f t="shared" ca="1" si="17"/>
        <v>3.2541476936805119E-5</v>
      </c>
    </row>
    <row r="401" spans="2:5" x14ac:dyDescent="0.3">
      <c r="B401" s="1">
        <v>370</v>
      </c>
      <c r="C401" s="1">
        <f t="shared" ca="1" si="15"/>
        <v>104.47340225673206</v>
      </c>
      <c r="D401" s="1">
        <f t="shared" si="16"/>
        <v>145.00751280119533</v>
      </c>
      <c r="E401" s="1">
        <f t="shared" ca="1" si="17"/>
        <v>2.6575797900874732E-4</v>
      </c>
    </row>
    <row r="402" spans="2:5" x14ac:dyDescent="0.3">
      <c r="B402" s="1">
        <v>371</v>
      </c>
      <c r="C402" s="1">
        <f t="shared" ca="1" si="15"/>
        <v>101.14281972337891</v>
      </c>
      <c r="D402" s="1">
        <f t="shared" si="16"/>
        <v>145.04719643403121</v>
      </c>
      <c r="E402" s="1">
        <f t="shared" ca="1" si="17"/>
        <v>1.3216139992421817E-4</v>
      </c>
    </row>
    <row r="403" spans="2:5" x14ac:dyDescent="0.3">
      <c r="B403" s="1">
        <v>372</v>
      </c>
      <c r="C403" s="1">
        <f t="shared" ca="1" si="15"/>
        <v>128.04557672103803</v>
      </c>
      <c r="D403" s="1">
        <f t="shared" si="16"/>
        <v>145.086845432041</v>
      </c>
      <c r="E403" s="1">
        <f t="shared" ca="1" si="17"/>
        <v>9.1126427593938505E-3</v>
      </c>
    </row>
    <row r="404" spans="2:5" x14ac:dyDescent="0.3">
      <c r="B404" s="1">
        <v>373</v>
      </c>
      <c r="C404" s="1">
        <f t="shared" ca="1" si="15"/>
        <v>94.057459640420603</v>
      </c>
      <c r="D404" s="1">
        <f t="shared" si="16"/>
        <v>145.12646013217019</v>
      </c>
      <c r="E404" s="1">
        <f t="shared" ca="1" si="17"/>
        <v>2.5379116832755495E-5</v>
      </c>
    </row>
    <row r="405" spans="2:5" x14ac:dyDescent="0.3">
      <c r="B405" s="1">
        <v>374</v>
      </c>
      <c r="C405" s="1">
        <f t="shared" ca="1" si="15"/>
        <v>104.54258319354389</v>
      </c>
      <c r="D405" s="1">
        <f t="shared" si="16"/>
        <v>145.1660408695343</v>
      </c>
      <c r="E405" s="1">
        <f t="shared" ca="1" si="17"/>
        <v>2.6950137880917072E-4</v>
      </c>
    </row>
    <row r="406" spans="2:5" x14ac:dyDescent="0.3">
      <c r="B406" s="1">
        <v>375</v>
      </c>
      <c r="C406" s="1">
        <f t="shared" ca="1" si="15"/>
        <v>90.458357195146988</v>
      </c>
      <c r="D406" s="1">
        <f t="shared" si="16"/>
        <v>145.20558797744201</v>
      </c>
      <c r="E406" s="1">
        <f t="shared" ca="1" si="17"/>
        <v>1.0077281556677157E-5</v>
      </c>
    </row>
    <row r="407" spans="2:5" x14ac:dyDescent="0.3">
      <c r="B407" s="1">
        <v>376</v>
      </c>
      <c r="C407" s="1">
        <f t="shared" ca="1" si="15"/>
        <v>112.40633741743014</v>
      </c>
      <c r="D407" s="1">
        <f t="shared" si="16"/>
        <v>145.24510178741855</v>
      </c>
      <c r="E407" s="1">
        <f t="shared" ca="1" si="17"/>
        <v>1.1504309593132786E-3</v>
      </c>
    </row>
    <row r="408" spans="2:5" x14ac:dyDescent="0.3">
      <c r="B408" s="1">
        <v>377</v>
      </c>
      <c r="C408" s="1">
        <f t="shared" ca="1" si="15"/>
        <v>94.319170379289375</v>
      </c>
      <c r="D408" s="1">
        <f t="shared" si="16"/>
        <v>145.28458262922854</v>
      </c>
      <c r="E408" s="1">
        <f t="shared" ca="1" si="17"/>
        <v>2.7081328864776018E-5</v>
      </c>
    </row>
    <row r="409" spans="2:5" x14ac:dyDescent="0.3">
      <c r="B409" s="1">
        <v>378</v>
      </c>
      <c r="C409" s="1">
        <f t="shared" ca="1" si="15"/>
        <v>92.496311190624439</v>
      </c>
      <c r="D409" s="1">
        <f t="shared" si="16"/>
        <v>145.32403083089866</v>
      </c>
      <c r="E409" s="1">
        <f t="shared" ca="1" si="17"/>
        <v>1.7121874824034022E-5</v>
      </c>
    </row>
    <row r="410" spans="2:5" x14ac:dyDescent="0.3">
      <c r="B410" s="1">
        <v>379</v>
      </c>
      <c r="C410" s="1">
        <f t="shared" ca="1" si="15"/>
        <v>78.806595688577488</v>
      </c>
      <c r="D410" s="1">
        <f t="shared" si="16"/>
        <v>145.36344671874005</v>
      </c>
      <c r="E410" s="1">
        <f t="shared" ca="1" si="17"/>
        <v>3.4136147258639252E-7</v>
      </c>
    </row>
    <row r="411" spans="2:5" x14ac:dyDescent="0.3">
      <c r="B411" s="1">
        <v>380</v>
      </c>
      <c r="C411" s="1">
        <f t="shared" ca="1" si="15"/>
        <v>83.157782943561074</v>
      </c>
      <c r="D411" s="1">
        <f t="shared" si="16"/>
        <v>145.40283061737048</v>
      </c>
      <c r="E411" s="1">
        <f t="shared" ca="1" si="17"/>
        <v>1.2967941744360054E-6</v>
      </c>
    </row>
    <row r="412" spans="2:5" x14ac:dyDescent="0.3">
      <c r="B412" s="1">
        <v>381</v>
      </c>
      <c r="C412" s="1">
        <f t="shared" ca="1" si="15"/>
        <v>89.204327663395105</v>
      </c>
      <c r="D412" s="1">
        <f t="shared" si="16"/>
        <v>145.44218284973621</v>
      </c>
      <c r="E412" s="1">
        <f t="shared" ca="1" si="17"/>
        <v>7.206155975387403E-6</v>
      </c>
    </row>
    <row r="413" spans="2:5" x14ac:dyDescent="0.3">
      <c r="B413" s="1">
        <v>382</v>
      </c>
      <c r="C413" s="1">
        <f t="shared" ca="1" si="15"/>
        <v>98.371824050151645</v>
      </c>
      <c r="D413" s="1">
        <f t="shared" si="16"/>
        <v>145.48150373713369</v>
      </c>
      <c r="E413" s="1">
        <f t="shared" ca="1" si="17"/>
        <v>7.1183309583193932E-5</v>
      </c>
    </row>
    <row r="414" spans="2:5" x14ac:dyDescent="0.3">
      <c r="B414" s="1">
        <v>383</v>
      </c>
      <c r="C414" s="1">
        <f t="shared" ca="1" si="15"/>
        <v>104.93094598966589</v>
      </c>
      <c r="D414" s="1">
        <f t="shared" si="16"/>
        <v>145.52079359923098</v>
      </c>
      <c r="E414" s="1">
        <f t="shared" ca="1" si="17"/>
        <v>2.9140102901092631E-4</v>
      </c>
    </row>
    <row r="415" spans="2:5" x14ac:dyDescent="0.3">
      <c r="B415" s="1">
        <v>384</v>
      </c>
      <c r="C415" s="1">
        <f t="shared" ca="1" si="15"/>
        <v>115.19733853511399</v>
      </c>
      <c r="D415" s="1">
        <f t="shared" si="16"/>
        <v>145.5600527540889</v>
      </c>
      <c r="E415" s="1">
        <f t="shared" ca="1" si="17"/>
        <v>1.8024644890360106E-3</v>
      </c>
    </row>
    <row r="416" spans="2:5" x14ac:dyDescent="0.3">
      <c r="B416" s="1">
        <v>385</v>
      </c>
      <c r="C416" s="1">
        <f t="shared" ca="1" si="15"/>
        <v>98.712212705394137</v>
      </c>
      <c r="D416" s="1">
        <f t="shared" si="16"/>
        <v>145.5992815181821</v>
      </c>
      <c r="E416" s="1">
        <f t="shared" ca="1" si="17"/>
        <v>7.694616250358366E-5</v>
      </c>
    </row>
    <row r="417" spans="2:5" x14ac:dyDescent="0.3">
      <c r="B417" s="1">
        <v>386</v>
      </c>
      <c r="C417" s="1">
        <f t="shared" ref="C417:C480" ca="1" si="18">_xlfn.NORM.INV(RAND(),$C$28,$C$29)</f>
        <v>116.12343869374477</v>
      </c>
      <c r="D417" s="1">
        <f t="shared" ref="D417:D480" si="19">_xlfn.NORM.INV(B417/1001,$D$28,$D$29)</f>
        <v>145.63848020641962</v>
      </c>
      <c r="E417" s="1">
        <f t="shared" ref="E417:E480" ca="1" si="20">_xlfn.NORM.DIST(C417,$D$28,$D$29,0)</f>
        <v>2.0761116677250773E-3</v>
      </c>
    </row>
    <row r="418" spans="2:5" x14ac:dyDescent="0.3">
      <c r="B418" s="1">
        <v>387</v>
      </c>
      <c r="C418" s="1">
        <f t="shared" ca="1" si="18"/>
        <v>99.941547817104066</v>
      </c>
      <c r="D418" s="1">
        <f t="shared" si="19"/>
        <v>145.67764913216553</v>
      </c>
      <c r="E418" s="1">
        <f t="shared" ca="1" si="20"/>
        <v>1.0149091646813438E-4</v>
      </c>
    </row>
    <row r="419" spans="2:5" x14ac:dyDescent="0.3">
      <c r="B419" s="1">
        <v>388</v>
      </c>
      <c r="C419" s="1">
        <f t="shared" ca="1" si="18"/>
        <v>90.481032274334879</v>
      </c>
      <c r="D419" s="1">
        <f t="shared" si="19"/>
        <v>145.71678860725916</v>
      </c>
      <c r="E419" s="1">
        <f t="shared" ca="1" si="20"/>
        <v>1.0137920439416918E-5</v>
      </c>
    </row>
    <row r="420" spans="2:5" x14ac:dyDescent="0.3">
      <c r="B420" s="1">
        <v>389</v>
      </c>
      <c r="C420" s="1">
        <f t="shared" ca="1" si="18"/>
        <v>106.43157018266093</v>
      </c>
      <c r="D420" s="1">
        <f t="shared" si="19"/>
        <v>145.75589894203529</v>
      </c>
      <c r="E420" s="1">
        <f t="shared" ca="1" si="20"/>
        <v>3.91615955068065E-4</v>
      </c>
    </row>
    <row r="421" spans="2:5" x14ac:dyDescent="0.3">
      <c r="B421" s="1">
        <v>390</v>
      </c>
      <c r="C421" s="1">
        <f t="shared" ca="1" si="18"/>
        <v>83.334948730042214</v>
      </c>
      <c r="D421" s="1">
        <f t="shared" si="19"/>
        <v>145.79498044534375</v>
      </c>
      <c r="E421" s="1">
        <f t="shared" ca="1" si="20"/>
        <v>1.3667795019600172E-6</v>
      </c>
    </row>
    <row r="422" spans="2:5" x14ac:dyDescent="0.3">
      <c r="B422" s="1">
        <v>391</v>
      </c>
      <c r="C422" s="1">
        <f t="shared" ca="1" si="18"/>
        <v>107.91239088453153</v>
      </c>
      <c r="D422" s="1">
        <f t="shared" si="19"/>
        <v>145.83403342456944</v>
      </c>
      <c r="E422" s="1">
        <f t="shared" ca="1" si="20"/>
        <v>5.1912830361985842E-4</v>
      </c>
    </row>
    <row r="423" spans="2:5" x14ac:dyDescent="0.3">
      <c r="B423" s="1">
        <v>392</v>
      </c>
      <c r="C423" s="1">
        <f t="shared" ca="1" si="18"/>
        <v>100.22476003361916</v>
      </c>
      <c r="D423" s="1">
        <f t="shared" si="19"/>
        <v>145.87305818565142</v>
      </c>
      <c r="E423" s="1">
        <f t="shared" ca="1" si="20"/>
        <v>1.0807232534156932E-4</v>
      </c>
    </row>
    <row r="424" spans="2:5" x14ac:dyDescent="0.3">
      <c r="B424" s="1">
        <v>393</v>
      </c>
      <c r="C424" s="1">
        <f t="shared" ca="1" si="18"/>
        <v>85.834149247387955</v>
      </c>
      <c r="D424" s="1">
        <f t="shared" si="19"/>
        <v>145.91205503310238</v>
      </c>
      <c r="E424" s="1">
        <f t="shared" ca="1" si="20"/>
        <v>2.8265677057203353E-6</v>
      </c>
    </row>
    <row r="425" spans="2:5" x14ac:dyDescent="0.3">
      <c r="B425" s="1">
        <v>394</v>
      </c>
      <c r="C425" s="1">
        <f t="shared" ca="1" si="18"/>
        <v>91.136378877984313</v>
      </c>
      <c r="D425" s="1">
        <f t="shared" si="19"/>
        <v>145.95102427002769</v>
      </c>
      <c r="E425" s="1">
        <f t="shared" ca="1" si="20"/>
        <v>1.2045444142658038E-5</v>
      </c>
    </row>
    <row r="426" spans="2:5" x14ac:dyDescent="0.3">
      <c r="B426" s="1">
        <v>395</v>
      </c>
      <c r="C426" s="1">
        <f t="shared" ca="1" si="18"/>
        <v>87.935232730290551</v>
      </c>
      <c r="D426" s="1">
        <f t="shared" si="19"/>
        <v>145.98996619814409</v>
      </c>
      <c r="E426" s="1">
        <f t="shared" ca="1" si="20"/>
        <v>5.0959356909376632E-6</v>
      </c>
    </row>
    <row r="427" spans="2:5" x14ac:dyDescent="0.3">
      <c r="B427" s="1">
        <v>396</v>
      </c>
      <c r="C427" s="1">
        <f t="shared" ca="1" si="18"/>
        <v>96.73894676571814</v>
      </c>
      <c r="D427" s="1">
        <f t="shared" si="19"/>
        <v>146.02888111779856</v>
      </c>
      <c r="E427" s="1">
        <f t="shared" ca="1" si="20"/>
        <v>4.8650185425656759E-5</v>
      </c>
    </row>
    <row r="428" spans="2:5" x14ac:dyDescent="0.3">
      <c r="B428" s="1">
        <v>397</v>
      </c>
      <c r="C428" s="1">
        <f t="shared" ca="1" si="18"/>
        <v>99.69788120744262</v>
      </c>
      <c r="D428" s="1">
        <f t="shared" si="19"/>
        <v>146.06776932798667</v>
      </c>
      <c r="E428" s="1">
        <f t="shared" ca="1" si="20"/>
        <v>9.6122740683972162E-5</v>
      </c>
    </row>
    <row r="429" spans="2:5" x14ac:dyDescent="0.3">
      <c r="B429" s="1">
        <v>398</v>
      </c>
      <c r="C429" s="1">
        <f t="shared" ca="1" si="18"/>
        <v>90.663171167262249</v>
      </c>
      <c r="D429" s="1">
        <f t="shared" si="19"/>
        <v>146.1066311263709</v>
      </c>
      <c r="E429" s="1">
        <f t="shared" ca="1" si="20"/>
        <v>1.0637549463672962E-5</v>
      </c>
    </row>
    <row r="430" spans="2:5" x14ac:dyDescent="0.3">
      <c r="B430" s="1">
        <v>399</v>
      </c>
      <c r="C430" s="1">
        <f t="shared" ca="1" si="18"/>
        <v>107.87920203556909</v>
      </c>
      <c r="D430" s="1">
        <f t="shared" si="19"/>
        <v>146.14546680929871</v>
      </c>
      <c r="E430" s="1">
        <f t="shared" ca="1" si="20"/>
        <v>5.1591418489146989E-4</v>
      </c>
    </row>
    <row r="431" spans="2:5" x14ac:dyDescent="0.3">
      <c r="B431" s="1">
        <v>400</v>
      </c>
      <c r="C431" s="1">
        <f t="shared" ca="1" si="18"/>
        <v>99.858480070283818</v>
      </c>
      <c r="D431" s="1">
        <f t="shared" si="19"/>
        <v>146.18427667182058</v>
      </c>
      <c r="E431" s="1">
        <f t="shared" ca="1" si="20"/>
        <v>9.9630952900892897E-5</v>
      </c>
    </row>
    <row r="432" spans="2:5" x14ac:dyDescent="0.3">
      <c r="B432" s="1">
        <v>401</v>
      </c>
      <c r="C432" s="1">
        <f t="shared" ca="1" si="18"/>
        <v>83.409242795457175</v>
      </c>
      <c r="D432" s="1">
        <f t="shared" si="19"/>
        <v>146.22306100770768</v>
      </c>
      <c r="E432" s="1">
        <f t="shared" ca="1" si="20"/>
        <v>1.3971822100118665E-6</v>
      </c>
    </row>
    <row r="433" spans="2:5" x14ac:dyDescent="0.3">
      <c r="B433" s="1">
        <v>402</v>
      </c>
      <c r="C433" s="1">
        <f t="shared" ca="1" si="18"/>
        <v>108.11262134044416</v>
      </c>
      <c r="D433" s="1">
        <f t="shared" si="19"/>
        <v>146.26182010946948</v>
      </c>
      <c r="E433" s="1">
        <f t="shared" ca="1" si="20"/>
        <v>5.388925973061619E-4</v>
      </c>
    </row>
    <row r="434" spans="2:5" x14ac:dyDescent="0.3">
      <c r="B434" s="1">
        <v>403</v>
      </c>
      <c r="C434" s="1">
        <f t="shared" ca="1" si="18"/>
        <v>79.351511490687159</v>
      </c>
      <c r="D434" s="1">
        <f t="shared" si="19"/>
        <v>146.30055426837112</v>
      </c>
      <c r="E434" s="1">
        <f t="shared" ca="1" si="20"/>
        <v>4.0533006302818005E-7</v>
      </c>
    </row>
    <row r="435" spans="2:5" x14ac:dyDescent="0.3">
      <c r="B435" s="1">
        <v>404</v>
      </c>
      <c r="C435" s="1">
        <f t="shared" ca="1" si="18"/>
        <v>98.103306067033898</v>
      </c>
      <c r="D435" s="1">
        <f t="shared" si="19"/>
        <v>146.3392637744507</v>
      </c>
      <c r="E435" s="1">
        <f t="shared" ca="1" si="20"/>
        <v>6.6919098105977227E-5</v>
      </c>
    </row>
    <row r="436" spans="2:5" x14ac:dyDescent="0.3">
      <c r="B436" s="1">
        <v>405</v>
      </c>
      <c r="C436" s="1">
        <f t="shared" ca="1" si="18"/>
        <v>98.390840076953907</v>
      </c>
      <c r="D436" s="1">
        <f t="shared" si="19"/>
        <v>146.37794891653638</v>
      </c>
      <c r="E436" s="1">
        <f t="shared" ca="1" si="20"/>
        <v>7.1494531304166166E-5</v>
      </c>
    </row>
    <row r="437" spans="2:5" x14ac:dyDescent="0.3">
      <c r="B437" s="1">
        <v>406</v>
      </c>
      <c r="C437" s="1">
        <f t="shared" ca="1" si="18"/>
        <v>100.82062907332136</v>
      </c>
      <c r="D437" s="1">
        <f t="shared" si="19"/>
        <v>146.41660998226328</v>
      </c>
      <c r="E437" s="1">
        <f t="shared" ca="1" si="20"/>
        <v>1.2320279883661862E-4</v>
      </c>
    </row>
    <row r="438" spans="2:5" x14ac:dyDescent="0.3">
      <c r="B438" s="1">
        <v>407</v>
      </c>
      <c r="C438" s="1">
        <f t="shared" ca="1" si="18"/>
        <v>86.36260394196249</v>
      </c>
      <c r="D438" s="1">
        <f t="shared" si="19"/>
        <v>146.45524725809022</v>
      </c>
      <c r="E438" s="1">
        <f t="shared" ca="1" si="20"/>
        <v>3.2842821251063838E-6</v>
      </c>
    </row>
    <row r="439" spans="2:5" x14ac:dyDescent="0.3">
      <c r="B439" s="1">
        <v>408</v>
      </c>
      <c r="C439" s="1">
        <f t="shared" ca="1" si="18"/>
        <v>99.740017410928118</v>
      </c>
      <c r="D439" s="1">
        <f t="shared" si="19"/>
        <v>146.49386102931635</v>
      </c>
      <c r="E439" s="1">
        <f t="shared" ca="1" si="20"/>
        <v>9.7032129664822989E-5</v>
      </c>
    </row>
    <row r="440" spans="2:5" x14ac:dyDescent="0.3">
      <c r="B440" s="1">
        <v>409</v>
      </c>
      <c r="C440" s="1">
        <f t="shared" ca="1" si="18"/>
        <v>113.33856042542629</v>
      </c>
      <c r="D440" s="1">
        <f t="shared" si="19"/>
        <v>146.53245158009759</v>
      </c>
      <c r="E440" s="1">
        <f t="shared" ca="1" si="20"/>
        <v>1.3417355807079161E-3</v>
      </c>
    </row>
    <row r="441" spans="2:5" x14ac:dyDescent="0.3">
      <c r="B441" s="1">
        <v>410</v>
      </c>
      <c r="C441" s="1">
        <f t="shared" ca="1" si="18"/>
        <v>103.97744764019066</v>
      </c>
      <c r="D441" s="1">
        <f t="shared" si="19"/>
        <v>146.57101919346294</v>
      </c>
      <c r="E441" s="1">
        <f t="shared" ca="1" si="20"/>
        <v>2.4025185441775945E-4</v>
      </c>
    </row>
    <row r="442" spans="2:5" x14ac:dyDescent="0.3">
      <c r="B442" s="1">
        <v>411</v>
      </c>
      <c r="C442" s="1">
        <f t="shared" ca="1" si="18"/>
        <v>103.94532864984853</v>
      </c>
      <c r="D442" s="1">
        <f t="shared" si="19"/>
        <v>146.60956415133069</v>
      </c>
      <c r="E442" s="1">
        <f t="shared" ca="1" si="20"/>
        <v>2.3867808170001341E-4</v>
      </c>
    </row>
    <row r="443" spans="2:5" x14ac:dyDescent="0.3">
      <c r="B443" s="1">
        <v>412</v>
      </c>
      <c r="C443" s="1">
        <f t="shared" ca="1" si="18"/>
        <v>110.16266572929709</v>
      </c>
      <c r="D443" s="1">
        <f t="shared" si="19"/>
        <v>146.64808673452427</v>
      </c>
      <c r="E443" s="1">
        <f t="shared" ca="1" si="20"/>
        <v>7.8197738420011898E-4</v>
      </c>
    </row>
    <row r="444" spans="2:5" x14ac:dyDescent="0.3">
      <c r="B444" s="1">
        <v>413</v>
      </c>
      <c r="C444" s="1">
        <f t="shared" ca="1" si="18"/>
        <v>89.387160957043449</v>
      </c>
      <c r="D444" s="1">
        <f t="shared" si="19"/>
        <v>146.68658722278832</v>
      </c>
      <c r="E444" s="1">
        <f t="shared" ca="1" si="20"/>
        <v>7.5705330047372851E-6</v>
      </c>
    </row>
    <row r="445" spans="2:5" x14ac:dyDescent="0.3">
      <c r="B445" s="1">
        <v>414</v>
      </c>
      <c r="C445" s="1">
        <f t="shared" ca="1" si="18"/>
        <v>104.00231720892357</v>
      </c>
      <c r="D445" s="1">
        <f t="shared" si="19"/>
        <v>146.72506589480429</v>
      </c>
      <c r="E445" s="1">
        <f t="shared" ca="1" si="20"/>
        <v>2.4147678255781796E-4</v>
      </c>
    </row>
    <row r="446" spans="2:5" x14ac:dyDescent="0.3">
      <c r="B446" s="1">
        <v>415</v>
      </c>
      <c r="C446" s="1">
        <f t="shared" ca="1" si="18"/>
        <v>102.70110739963468</v>
      </c>
      <c r="D446" s="1">
        <f t="shared" si="19"/>
        <v>146.76352302820609</v>
      </c>
      <c r="E446" s="1">
        <f t="shared" ca="1" si="20"/>
        <v>1.8438004056697702E-4</v>
      </c>
    </row>
    <row r="447" spans="2:5" x14ac:dyDescent="0.3">
      <c r="B447" s="1">
        <v>416</v>
      </c>
      <c r="C447" s="1">
        <f t="shared" ca="1" si="18"/>
        <v>105.90953660509112</v>
      </c>
      <c r="D447" s="1">
        <f t="shared" si="19"/>
        <v>146.80195889959543</v>
      </c>
      <c r="E447" s="1">
        <f t="shared" ca="1" si="20"/>
        <v>3.5375012281980056E-4</v>
      </c>
    </row>
    <row r="448" spans="2:5" x14ac:dyDescent="0.3">
      <c r="B448" s="1">
        <v>417</v>
      </c>
      <c r="C448" s="1">
        <f t="shared" ca="1" si="18"/>
        <v>92.469147332285019</v>
      </c>
      <c r="D448" s="1">
        <f t="shared" si="19"/>
        <v>146.8403737845573</v>
      </c>
      <c r="E448" s="1">
        <f t="shared" ca="1" si="20"/>
        <v>1.7003393052979005E-5</v>
      </c>
    </row>
    <row r="449" spans="2:5" x14ac:dyDescent="0.3">
      <c r="B449" s="1">
        <v>418</v>
      </c>
      <c r="C449" s="1">
        <f t="shared" ca="1" si="18"/>
        <v>92.252699539776458</v>
      </c>
      <c r="D449" s="1">
        <f t="shared" si="19"/>
        <v>146.87876795767511</v>
      </c>
      <c r="E449" s="1">
        <f t="shared" ca="1" si="20"/>
        <v>1.60862470966434E-5</v>
      </c>
    </row>
    <row r="450" spans="2:5" x14ac:dyDescent="0.3">
      <c r="B450" s="1">
        <v>419</v>
      </c>
      <c r="C450" s="1">
        <f t="shared" ca="1" si="18"/>
        <v>90.472090714586585</v>
      </c>
      <c r="D450" s="1">
        <f t="shared" si="19"/>
        <v>146.91714169254561</v>
      </c>
      <c r="E450" s="1">
        <f t="shared" ca="1" si="20"/>
        <v>1.0113967760157291E-5</v>
      </c>
    </row>
    <row r="451" spans="2:5" x14ac:dyDescent="0.3">
      <c r="B451" s="1">
        <v>420</v>
      </c>
      <c r="C451" s="1">
        <f t="shared" ca="1" si="18"/>
        <v>102.12971321590869</v>
      </c>
      <c r="D451" s="1">
        <f t="shared" si="19"/>
        <v>146.95549526179406</v>
      </c>
      <c r="E451" s="1">
        <f t="shared" ca="1" si="20"/>
        <v>1.6339271316265675E-4</v>
      </c>
    </row>
    <row r="452" spans="2:5" x14ac:dyDescent="0.3">
      <c r="B452" s="1">
        <v>421</v>
      </c>
      <c r="C452" s="1">
        <f t="shared" ca="1" si="18"/>
        <v>74.516690825846382</v>
      </c>
      <c r="D452" s="1">
        <f t="shared" si="19"/>
        <v>146.99382893708889</v>
      </c>
      <c r="E452" s="1">
        <f t="shared" ca="1" si="20"/>
        <v>8.4323025109224533E-8</v>
      </c>
    </row>
    <row r="453" spans="2:5" x14ac:dyDescent="0.3">
      <c r="B453" s="1">
        <v>422</v>
      </c>
      <c r="C453" s="1">
        <f t="shared" ca="1" si="18"/>
        <v>103.86481091839711</v>
      </c>
      <c r="D453" s="1">
        <f t="shared" si="19"/>
        <v>147.03214298915637</v>
      </c>
      <c r="E453" s="1">
        <f t="shared" ca="1" si="20"/>
        <v>2.3477329143886078E-4</v>
      </c>
    </row>
    <row r="454" spans="2:5" x14ac:dyDescent="0.3">
      <c r="B454" s="1">
        <v>423</v>
      </c>
      <c r="C454" s="1">
        <f t="shared" ca="1" si="18"/>
        <v>103.70040198883378</v>
      </c>
      <c r="D454" s="1">
        <f t="shared" si="19"/>
        <v>147.07043768779531</v>
      </c>
      <c r="E454" s="1">
        <f t="shared" ca="1" si="20"/>
        <v>2.2697706749151219E-4</v>
      </c>
    </row>
    <row r="455" spans="2:5" x14ac:dyDescent="0.3">
      <c r="B455" s="1">
        <v>424</v>
      </c>
      <c r="C455" s="1">
        <f t="shared" ca="1" si="18"/>
        <v>113.2749214666452</v>
      </c>
      <c r="D455" s="1">
        <f t="shared" si="19"/>
        <v>147.10871330189136</v>
      </c>
      <c r="E455" s="1">
        <f t="shared" ca="1" si="20"/>
        <v>1.327882636098952E-3</v>
      </c>
    </row>
    <row r="456" spans="2:5" x14ac:dyDescent="0.3">
      <c r="B456" s="1">
        <v>425</v>
      </c>
      <c r="C456" s="1">
        <f t="shared" ca="1" si="18"/>
        <v>103.47501544460548</v>
      </c>
      <c r="D456" s="1">
        <f t="shared" si="19"/>
        <v>147.14697009943151</v>
      </c>
      <c r="E456" s="1">
        <f t="shared" ca="1" si="20"/>
        <v>2.1666599228858474E-4</v>
      </c>
    </row>
    <row r="457" spans="2:5" x14ac:dyDescent="0.3">
      <c r="B457" s="1">
        <v>426</v>
      </c>
      <c r="C457" s="1">
        <f t="shared" ca="1" si="18"/>
        <v>86.341623078599227</v>
      </c>
      <c r="D457" s="1">
        <f t="shared" si="19"/>
        <v>147.1852083475182</v>
      </c>
      <c r="E457" s="1">
        <f t="shared" ca="1" si="20"/>
        <v>3.2648474566030314E-6</v>
      </c>
    </row>
    <row r="458" spans="2:5" x14ac:dyDescent="0.3">
      <c r="B458" s="1">
        <v>427</v>
      </c>
      <c r="C458" s="1">
        <f t="shared" ca="1" si="18"/>
        <v>95.41635216617729</v>
      </c>
      <c r="D458" s="1">
        <f t="shared" si="19"/>
        <v>147.22342831238342</v>
      </c>
      <c r="E458" s="1">
        <f t="shared" ca="1" si="20"/>
        <v>3.5434621657095274E-5</v>
      </c>
    </row>
    <row r="459" spans="2:5" x14ac:dyDescent="0.3">
      <c r="B459" s="1">
        <v>428</v>
      </c>
      <c r="C459" s="1">
        <f t="shared" ca="1" si="18"/>
        <v>98.547465612031274</v>
      </c>
      <c r="D459" s="1">
        <f t="shared" si="19"/>
        <v>147.26163025940278</v>
      </c>
      <c r="E459" s="1">
        <f t="shared" ca="1" si="20"/>
        <v>7.4105687173371695E-5</v>
      </c>
    </row>
    <row r="460" spans="2:5" x14ac:dyDescent="0.3">
      <c r="B460" s="1">
        <v>429</v>
      </c>
      <c r="C460" s="1">
        <f t="shared" ca="1" si="18"/>
        <v>88.663692862377815</v>
      </c>
      <c r="D460" s="1">
        <f t="shared" si="19"/>
        <v>147.29981445310943</v>
      </c>
      <c r="E460" s="1">
        <f t="shared" ca="1" si="20"/>
        <v>6.2227068323997317E-6</v>
      </c>
    </row>
    <row r="461" spans="2:5" x14ac:dyDescent="0.3">
      <c r="B461" s="1">
        <v>430</v>
      </c>
      <c r="C461" s="1">
        <f t="shared" ca="1" si="18"/>
        <v>76.510353574014601</v>
      </c>
      <c r="D461" s="1">
        <f t="shared" si="19"/>
        <v>147.33798115720776</v>
      </c>
      <c r="E461" s="1">
        <f t="shared" ca="1" si="20"/>
        <v>1.6314820681143348E-7</v>
      </c>
    </row>
    <row r="462" spans="2:5" x14ac:dyDescent="0.3">
      <c r="B462" s="1">
        <v>431</v>
      </c>
      <c r="C462" s="1">
        <f t="shared" ca="1" si="18"/>
        <v>84.965864838808628</v>
      </c>
      <c r="D462" s="1">
        <f t="shared" si="19"/>
        <v>147.37613063458716</v>
      </c>
      <c r="E462" s="1">
        <f t="shared" ca="1" si="20"/>
        <v>2.202887669263214E-6</v>
      </c>
    </row>
    <row r="463" spans="2:5" x14ac:dyDescent="0.3">
      <c r="B463" s="1">
        <v>432</v>
      </c>
      <c r="C463" s="1">
        <f t="shared" ca="1" si="18"/>
        <v>96.114190434389513</v>
      </c>
      <c r="D463" s="1">
        <f t="shared" si="19"/>
        <v>147.41426314733559</v>
      </c>
      <c r="E463" s="1">
        <f t="shared" ca="1" si="20"/>
        <v>4.1925681019897243E-5</v>
      </c>
    </row>
    <row r="464" spans="2:5" x14ac:dyDescent="0.3">
      <c r="B464" s="1">
        <v>433</v>
      </c>
      <c r="C464" s="1">
        <f t="shared" ca="1" si="18"/>
        <v>106.01729028675037</v>
      </c>
      <c r="D464" s="1">
        <f t="shared" si="19"/>
        <v>147.45237895675305</v>
      </c>
      <c r="E464" s="1">
        <f t="shared" ca="1" si="20"/>
        <v>3.6128970691574425E-4</v>
      </c>
    </row>
    <row r="465" spans="2:5" x14ac:dyDescent="0.3">
      <c r="B465" s="1">
        <v>434</v>
      </c>
      <c r="C465" s="1">
        <f t="shared" ca="1" si="18"/>
        <v>102.56217385738287</v>
      </c>
      <c r="D465" s="1">
        <f t="shared" si="19"/>
        <v>147.49047832336504</v>
      </c>
      <c r="E465" s="1">
        <f t="shared" ca="1" si="20"/>
        <v>1.7906519128964114E-4</v>
      </c>
    </row>
    <row r="466" spans="2:5" x14ac:dyDescent="0.3">
      <c r="B466" s="1">
        <v>435</v>
      </c>
      <c r="C466" s="1">
        <f t="shared" ca="1" si="18"/>
        <v>98.599824337096607</v>
      </c>
      <c r="D466" s="1">
        <f t="shared" si="19"/>
        <v>147.52856150693574</v>
      </c>
      <c r="E466" s="1">
        <f t="shared" ca="1" si="20"/>
        <v>7.4997851926955414E-5</v>
      </c>
    </row>
    <row r="467" spans="2:5" x14ac:dyDescent="0.3">
      <c r="B467" s="1">
        <v>436</v>
      </c>
      <c r="C467" s="1">
        <f t="shared" ca="1" si="18"/>
        <v>116.942042231136</v>
      </c>
      <c r="D467" s="1">
        <f t="shared" si="19"/>
        <v>147.56662876648133</v>
      </c>
      <c r="E467" s="1">
        <f t="shared" ca="1" si="20"/>
        <v>2.3449371673571074E-3</v>
      </c>
    </row>
    <row r="468" spans="2:5" x14ac:dyDescent="0.3">
      <c r="B468" s="1">
        <v>437</v>
      </c>
      <c r="C468" s="1">
        <f t="shared" ca="1" si="18"/>
        <v>106.5032505906548</v>
      </c>
      <c r="D468" s="1">
        <f t="shared" si="19"/>
        <v>147.60468036028306</v>
      </c>
      <c r="E468" s="1">
        <f t="shared" ca="1" si="20"/>
        <v>3.9708495399372036E-4</v>
      </c>
    </row>
    <row r="469" spans="2:5" x14ac:dyDescent="0.3">
      <c r="B469" s="1">
        <v>438</v>
      </c>
      <c r="C469" s="1">
        <f t="shared" ca="1" si="18"/>
        <v>112.28713686248051</v>
      </c>
      <c r="D469" s="1">
        <f t="shared" si="19"/>
        <v>147.64271654590021</v>
      </c>
      <c r="E469" s="1">
        <f t="shared" ca="1" si="20"/>
        <v>1.127709590400887E-3</v>
      </c>
    </row>
    <row r="470" spans="2:5" x14ac:dyDescent="0.3">
      <c r="B470" s="1">
        <v>439</v>
      </c>
      <c r="C470" s="1">
        <f t="shared" ca="1" si="18"/>
        <v>98.399017236060871</v>
      </c>
      <c r="D470" s="1">
        <f t="shared" si="19"/>
        <v>147.68073758018318</v>
      </c>
      <c r="E470" s="1">
        <f t="shared" ca="1" si="20"/>
        <v>7.1628743646226167E-5</v>
      </c>
    </row>
    <row r="471" spans="2:5" x14ac:dyDescent="0.3">
      <c r="B471" s="1">
        <v>440</v>
      </c>
      <c r="C471" s="1">
        <f t="shared" ca="1" si="18"/>
        <v>108.01626162053773</v>
      </c>
      <c r="D471" s="1">
        <f t="shared" si="19"/>
        <v>147.7187437192861</v>
      </c>
      <c r="E471" s="1">
        <f t="shared" ca="1" si="20"/>
        <v>5.2930071966255147E-4</v>
      </c>
    </row>
    <row r="472" spans="2:5" x14ac:dyDescent="0.3">
      <c r="B472" s="1">
        <v>441</v>
      </c>
      <c r="C472" s="1">
        <f t="shared" ca="1" si="18"/>
        <v>103.05484624139008</v>
      </c>
      <c r="D472" s="1">
        <f t="shared" si="19"/>
        <v>147.75673521867986</v>
      </c>
      <c r="E472" s="1">
        <f t="shared" ca="1" si="20"/>
        <v>1.9855835176953193E-4</v>
      </c>
    </row>
    <row r="473" spans="2:5" x14ac:dyDescent="0.3">
      <c r="B473" s="1">
        <v>442</v>
      </c>
      <c r="C473" s="1">
        <f t="shared" ca="1" si="18"/>
        <v>99.420740002108204</v>
      </c>
      <c r="D473" s="1">
        <f t="shared" si="19"/>
        <v>147.79471233316463</v>
      </c>
      <c r="E473" s="1">
        <f t="shared" ca="1" si="20"/>
        <v>9.033239772900075E-5</v>
      </c>
    </row>
    <row r="474" spans="2:5" x14ac:dyDescent="0.3">
      <c r="B474" s="1">
        <v>443</v>
      </c>
      <c r="C474" s="1">
        <f t="shared" ca="1" si="18"/>
        <v>98.853833831904751</v>
      </c>
      <c r="D474" s="1">
        <f t="shared" si="19"/>
        <v>147.83267531688244</v>
      </c>
      <c r="E474" s="1">
        <f t="shared" ca="1" si="20"/>
        <v>7.9467119807381467E-5</v>
      </c>
    </row>
    <row r="475" spans="2:5" x14ac:dyDescent="0.3">
      <c r="B475" s="1">
        <v>444</v>
      </c>
      <c r="C475" s="1">
        <f t="shared" ca="1" si="18"/>
        <v>100.06899045705711</v>
      </c>
      <c r="D475" s="1">
        <f t="shared" si="19"/>
        <v>147.87062442332982</v>
      </c>
      <c r="E475" s="1">
        <f t="shared" ca="1" si="20"/>
        <v>1.0440597480119716E-4</v>
      </c>
    </row>
    <row r="476" spans="2:5" x14ac:dyDescent="0.3">
      <c r="B476" s="1">
        <v>445</v>
      </c>
      <c r="C476" s="1">
        <f t="shared" ca="1" si="18"/>
        <v>104.43087419288945</v>
      </c>
      <c r="D476" s="1">
        <f t="shared" si="19"/>
        <v>147.90855990537011</v>
      </c>
      <c r="E476" s="1">
        <f t="shared" ca="1" si="20"/>
        <v>2.6347984491216693E-4</v>
      </c>
    </row>
    <row r="477" spans="2:5" x14ac:dyDescent="0.3">
      <c r="B477" s="1">
        <v>446</v>
      </c>
      <c r="C477" s="1">
        <f t="shared" ca="1" si="18"/>
        <v>95.998750612048909</v>
      </c>
      <c r="D477" s="1">
        <f t="shared" si="19"/>
        <v>147.94648201524595</v>
      </c>
      <c r="E477" s="1">
        <f t="shared" ca="1" si="20"/>
        <v>4.0781231653467501E-5</v>
      </c>
    </row>
    <row r="478" spans="2:5" x14ac:dyDescent="0.3">
      <c r="B478" s="1">
        <v>447</v>
      </c>
      <c r="C478" s="1">
        <f t="shared" ca="1" si="18"/>
        <v>107.45967278056533</v>
      </c>
      <c r="D478" s="1">
        <f t="shared" si="19"/>
        <v>147.98439100459146</v>
      </c>
      <c r="E478" s="1">
        <f t="shared" ca="1" si="20"/>
        <v>4.7675939809906217E-4</v>
      </c>
    </row>
    <row r="479" spans="2:5" x14ac:dyDescent="0.3">
      <c r="B479" s="1">
        <v>448</v>
      </c>
      <c r="C479" s="1">
        <f t="shared" ca="1" si="18"/>
        <v>109.26223800468095</v>
      </c>
      <c r="D479" s="1">
        <f t="shared" si="19"/>
        <v>148.02228712444455</v>
      </c>
      <c r="E479" s="1">
        <f t="shared" ca="1" si="20"/>
        <v>6.6554019923714604E-4</v>
      </c>
    </row>
    <row r="480" spans="2:5" x14ac:dyDescent="0.3">
      <c r="B480" s="1">
        <v>449</v>
      </c>
      <c r="C480" s="1">
        <f t="shared" ca="1" si="18"/>
        <v>119.1866750590612</v>
      </c>
      <c r="D480" s="1">
        <f t="shared" si="19"/>
        <v>148.06017062525899</v>
      </c>
      <c r="E480" s="1">
        <f t="shared" ca="1" si="20"/>
        <v>3.2247428958805985E-3</v>
      </c>
    </row>
    <row r="481" spans="2:5" x14ac:dyDescent="0.3">
      <c r="B481" s="1">
        <v>450</v>
      </c>
      <c r="C481" s="1">
        <f t="shared" ref="C481:C544" ca="1" si="21">_xlfn.NORM.INV(RAND(),$C$28,$C$29)</f>
        <v>104.08016738034664</v>
      </c>
      <c r="D481" s="1">
        <f t="shared" ref="D481:D544" si="22">_xlfn.NORM.INV(B481/1001,$D$28,$D$29)</f>
        <v>148.09804175691653</v>
      </c>
      <c r="E481" s="1">
        <f t="shared" ref="E481:E544" ca="1" si="23">_xlfn.NORM.DIST(C481,$D$28,$D$29,0)</f>
        <v>2.453473827770114E-4</v>
      </c>
    </row>
    <row r="482" spans="2:5" x14ac:dyDescent="0.3">
      <c r="B482" s="1">
        <v>451</v>
      </c>
      <c r="C482" s="1">
        <f t="shared" ca="1" si="21"/>
        <v>90.434289828469844</v>
      </c>
      <c r="D482" s="1">
        <f t="shared" si="22"/>
        <v>148.13590076873896</v>
      </c>
      <c r="E482" s="1">
        <f t="shared" ca="1" si="23"/>
        <v>1.00132910594562E-5</v>
      </c>
    </row>
    <row r="483" spans="2:5" x14ac:dyDescent="0.3">
      <c r="B483" s="1">
        <v>452</v>
      </c>
      <c r="C483" s="1">
        <f t="shared" ca="1" si="21"/>
        <v>111.46762305733063</v>
      </c>
      <c r="D483" s="1">
        <f t="shared" si="22"/>
        <v>148.17374790949992</v>
      </c>
      <c r="E483" s="1">
        <f t="shared" ca="1" si="23"/>
        <v>9.8150837903896414E-4</v>
      </c>
    </row>
    <row r="484" spans="2:5" x14ac:dyDescent="0.3">
      <c r="B484" s="1">
        <v>453</v>
      </c>
      <c r="C484" s="1">
        <f t="shared" ca="1" si="21"/>
        <v>100.83433613690701</v>
      </c>
      <c r="D484" s="1">
        <f t="shared" si="22"/>
        <v>148.21158342743689</v>
      </c>
      <c r="E484" s="1">
        <f t="shared" ca="1" si="23"/>
        <v>1.235724189324944E-4</v>
      </c>
    </row>
    <row r="485" spans="2:5" x14ac:dyDescent="0.3">
      <c r="B485" s="1">
        <v>454</v>
      </c>
      <c r="C485" s="1">
        <f t="shared" ca="1" si="21"/>
        <v>102.68329962421876</v>
      </c>
      <c r="D485" s="1">
        <f t="shared" si="22"/>
        <v>148.24940757026297</v>
      </c>
      <c r="E485" s="1">
        <f t="shared" ca="1" si="23"/>
        <v>1.8369097430384767E-4</v>
      </c>
    </row>
    <row r="486" spans="2:5" x14ac:dyDescent="0.3">
      <c r="B486" s="1">
        <v>455</v>
      </c>
      <c r="C486" s="1">
        <f t="shared" ca="1" si="21"/>
        <v>94.532047972022838</v>
      </c>
      <c r="D486" s="1">
        <f t="shared" si="22"/>
        <v>148.28722058517857</v>
      </c>
      <c r="E486" s="1">
        <f t="shared" ca="1" si="23"/>
        <v>2.8543370649094707E-5</v>
      </c>
    </row>
    <row r="487" spans="2:5" x14ac:dyDescent="0.3">
      <c r="B487" s="1">
        <v>456</v>
      </c>
      <c r="C487" s="1">
        <f t="shared" ca="1" si="21"/>
        <v>88.964507199463768</v>
      </c>
      <c r="D487" s="1">
        <f t="shared" si="22"/>
        <v>148.32502271888325</v>
      </c>
      <c r="E487" s="1">
        <f t="shared" ca="1" si="23"/>
        <v>6.7531404109581972E-6</v>
      </c>
    </row>
    <row r="488" spans="2:5" x14ac:dyDescent="0.3">
      <c r="B488" s="1">
        <v>457</v>
      </c>
      <c r="C488" s="1">
        <f t="shared" ca="1" si="21"/>
        <v>101.92421351186961</v>
      </c>
      <c r="D488" s="1">
        <f t="shared" si="22"/>
        <v>148.36281421758721</v>
      </c>
      <c r="E488" s="1">
        <f t="shared" ca="1" si="23"/>
        <v>1.563881840939204E-4</v>
      </c>
    </row>
    <row r="489" spans="2:5" x14ac:dyDescent="0.3">
      <c r="B489" s="1">
        <v>458</v>
      </c>
      <c r="C489" s="1">
        <f t="shared" ca="1" si="21"/>
        <v>116.09228971581786</v>
      </c>
      <c r="D489" s="1">
        <f t="shared" si="22"/>
        <v>148.4005953270229</v>
      </c>
      <c r="E489" s="1">
        <f t="shared" ca="1" si="23"/>
        <v>2.0663933192388534E-3</v>
      </c>
    </row>
    <row r="490" spans="2:5" x14ac:dyDescent="0.3">
      <c r="B490" s="1">
        <v>459</v>
      </c>
      <c r="C490" s="1">
        <f t="shared" ca="1" si="21"/>
        <v>86.864939237576806</v>
      </c>
      <c r="D490" s="1">
        <f t="shared" si="22"/>
        <v>148.43836629245661</v>
      </c>
      <c r="E490" s="1">
        <f t="shared" ca="1" si="23"/>
        <v>3.7835558696952827E-6</v>
      </c>
    </row>
    <row r="491" spans="2:5" x14ac:dyDescent="0.3">
      <c r="B491" s="1">
        <v>460</v>
      </c>
      <c r="C491" s="1">
        <f t="shared" ca="1" si="21"/>
        <v>88.914517298871885</v>
      </c>
      <c r="D491" s="1">
        <f t="shared" si="22"/>
        <v>148.47612735869981</v>
      </c>
      <c r="E491" s="1">
        <f t="shared" ca="1" si="23"/>
        <v>6.6621442104525394E-6</v>
      </c>
    </row>
    <row r="492" spans="2:5" x14ac:dyDescent="0.3">
      <c r="B492" s="1">
        <v>461</v>
      </c>
      <c r="C492" s="1">
        <f t="shared" ca="1" si="21"/>
        <v>108.24438676737344</v>
      </c>
      <c r="D492" s="1">
        <f t="shared" si="22"/>
        <v>148.5138787701207</v>
      </c>
      <c r="E492" s="1">
        <f t="shared" ca="1" si="23"/>
        <v>5.5225393347970819E-4</v>
      </c>
    </row>
    <row r="493" spans="2:5" x14ac:dyDescent="0.3">
      <c r="B493" s="1">
        <v>462</v>
      </c>
      <c r="C493" s="1">
        <f t="shared" ca="1" si="21"/>
        <v>85.35811818258783</v>
      </c>
      <c r="D493" s="1">
        <f t="shared" si="22"/>
        <v>148.5516207706554</v>
      </c>
      <c r="E493" s="1">
        <f t="shared" ca="1" si="23"/>
        <v>2.4665102605972048E-6</v>
      </c>
    </row>
    <row r="494" spans="2:5" x14ac:dyDescent="0.3">
      <c r="B494" s="1">
        <v>463</v>
      </c>
      <c r="C494" s="1">
        <f t="shared" ca="1" si="21"/>
        <v>79.609061795620988</v>
      </c>
      <c r="D494" s="1">
        <f t="shared" si="22"/>
        <v>148.58935360381946</v>
      </c>
      <c r="E494" s="1">
        <f t="shared" ca="1" si="23"/>
        <v>4.3940580296695191E-7</v>
      </c>
    </row>
    <row r="495" spans="2:5" x14ac:dyDescent="0.3">
      <c r="B495" s="1">
        <v>464</v>
      </c>
      <c r="C495" s="1">
        <f t="shared" ca="1" si="21"/>
        <v>99.416469884862934</v>
      </c>
      <c r="D495" s="1">
        <f t="shared" si="22"/>
        <v>148.62707751271896</v>
      </c>
      <c r="E495" s="1">
        <f t="shared" ca="1" si="23"/>
        <v>9.0245724856677598E-5</v>
      </c>
    </row>
    <row r="496" spans="2:5" x14ac:dyDescent="0.3">
      <c r="B496" s="1">
        <v>465</v>
      </c>
      <c r="C496" s="1">
        <f t="shared" ca="1" si="21"/>
        <v>102.54557404703158</v>
      </c>
      <c r="D496" s="1">
        <f t="shared" si="22"/>
        <v>148.66479274006176</v>
      </c>
      <c r="E496" s="1">
        <f t="shared" ca="1" si="23"/>
        <v>1.7843948193115529E-4</v>
      </c>
    </row>
    <row r="497" spans="2:5" x14ac:dyDescent="0.3">
      <c r="B497" s="1">
        <v>466</v>
      </c>
      <c r="C497" s="1">
        <f t="shared" ca="1" si="21"/>
        <v>103.99995340514111</v>
      </c>
      <c r="D497" s="1">
        <f t="shared" si="22"/>
        <v>148.70249952816866</v>
      </c>
      <c r="E497" s="1">
        <f t="shared" ca="1" si="23"/>
        <v>2.4136011597821434E-4</v>
      </c>
    </row>
    <row r="498" spans="2:5" x14ac:dyDescent="0.3">
      <c r="B498" s="1">
        <v>467</v>
      </c>
      <c r="C498" s="1">
        <f t="shared" ca="1" si="21"/>
        <v>81.085099900664375</v>
      </c>
      <c r="D498" s="1">
        <f t="shared" si="22"/>
        <v>148.74019811898461</v>
      </c>
      <c r="E498" s="1">
        <f t="shared" ca="1" si="23"/>
        <v>6.9392113255115315E-7</v>
      </c>
    </row>
    <row r="499" spans="2:5" x14ac:dyDescent="0.3">
      <c r="B499" s="1">
        <v>468</v>
      </c>
      <c r="C499" s="1">
        <f t="shared" ca="1" si="21"/>
        <v>91.777178825951111</v>
      </c>
      <c r="D499" s="1">
        <f t="shared" si="22"/>
        <v>148.77788875408964</v>
      </c>
      <c r="E499" s="1">
        <f t="shared" ca="1" si="23"/>
        <v>1.4230927501615885E-5</v>
      </c>
    </row>
    <row r="500" spans="2:5" x14ac:dyDescent="0.3">
      <c r="B500" s="1">
        <v>469</v>
      </c>
      <c r="C500" s="1">
        <f t="shared" ca="1" si="21"/>
        <v>92.070698490796033</v>
      </c>
      <c r="D500" s="1">
        <f t="shared" si="22"/>
        <v>148.81557167470999</v>
      </c>
      <c r="E500" s="1">
        <f t="shared" ca="1" si="23"/>
        <v>1.5350985296498105E-5</v>
      </c>
    </row>
    <row r="501" spans="2:5" x14ac:dyDescent="0.3">
      <c r="B501" s="1">
        <v>470</v>
      </c>
      <c r="C501" s="1">
        <f t="shared" ca="1" si="21"/>
        <v>112.7327303976563</v>
      </c>
      <c r="D501" s="1">
        <f t="shared" si="22"/>
        <v>148.85324712172911</v>
      </c>
      <c r="E501" s="1">
        <f t="shared" ca="1" si="23"/>
        <v>1.2146240209053093E-3</v>
      </c>
    </row>
    <row r="502" spans="2:5" x14ac:dyDescent="0.3">
      <c r="B502" s="1">
        <v>471</v>
      </c>
      <c r="C502" s="1">
        <f t="shared" ca="1" si="21"/>
        <v>88.021462994804793</v>
      </c>
      <c r="D502" s="1">
        <f t="shared" si="22"/>
        <v>148.89091533569851</v>
      </c>
      <c r="E502" s="1">
        <f t="shared" ca="1" si="23"/>
        <v>5.2185147210194737E-6</v>
      </c>
    </row>
    <row r="503" spans="2:5" x14ac:dyDescent="0.3">
      <c r="B503" s="1">
        <v>472</v>
      </c>
      <c r="C503" s="1">
        <f t="shared" ca="1" si="21"/>
        <v>83.787655017631721</v>
      </c>
      <c r="D503" s="1">
        <f t="shared" si="22"/>
        <v>148.92857655684881</v>
      </c>
      <c r="E503" s="1">
        <f t="shared" ca="1" si="23"/>
        <v>1.5622604225318366E-6</v>
      </c>
    </row>
    <row r="504" spans="2:5" x14ac:dyDescent="0.3">
      <c r="B504" s="1">
        <v>473</v>
      </c>
      <c r="C504" s="1">
        <f t="shared" ca="1" si="21"/>
        <v>86.781189817196775</v>
      </c>
      <c r="D504" s="1">
        <f t="shared" si="22"/>
        <v>148.96623102510051</v>
      </c>
      <c r="E504" s="1">
        <f t="shared" ca="1" si="23"/>
        <v>3.695620896213486E-6</v>
      </c>
    </row>
    <row r="505" spans="2:5" x14ac:dyDescent="0.3">
      <c r="B505" s="1">
        <v>474</v>
      </c>
      <c r="C505" s="1">
        <f t="shared" ca="1" si="21"/>
        <v>95.843332946759062</v>
      </c>
      <c r="D505" s="1">
        <f t="shared" si="22"/>
        <v>149.00387898007486</v>
      </c>
      <c r="E505" s="1">
        <f t="shared" ca="1" si="23"/>
        <v>3.9285959381771265E-5</v>
      </c>
    </row>
    <row r="506" spans="2:5" x14ac:dyDescent="0.3">
      <c r="B506" s="1">
        <v>475</v>
      </c>
      <c r="C506" s="1">
        <f t="shared" ca="1" si="21"/>
        <v>87.717690871209754</v>
      </c>
      <c r="D506" s="1">
        <f t="shared" si="22"/>
        <v>149.04152066110473</v>
      </c>
      <c r="E506" s="1">
        <f t="shared" ca="1" si="23"/>
        <v>4.7986308851126819E-6</v>
      </c>
    </row>
    <row r="507" spans="2:5" x14ac:dyDescent="0.3">
      <c r="B507" s="1">
        <v>476</v>
      </c>
      <c r="C507" s="1">
        <f t="shared" ca="1" si="21"/>
        <v>105.43072220775841</v>
      </c>
      <c r="D507" s="1">
        <f t="shared" si="22"/>
        <v>149.07915630724528</v>
      </c>
      <c r="E507" s="1">
        <f t="shared" ca="1" si="23"/>
        <v>3.219042029589124E-4</v>
      </c>
    </row>
    <row r="508" spans="2:5" x14ac:dyDescent="0.3">
      <c r="B508" s="1">
        <v>477</v>
      </c>
      <c r="C508" s="1">
        <f t="shared" ca="1" si="21"/>
        <v>116.94945300191935</v>
      </c>
      <c r="D508" s="1">
        <f t="shared" si="22"/>
        <v>149.11678615728479</v>
      </c>
      <c r="E508" s="1">
        <f t="shared" ca="1" si="23"/>
        <v>2.347491490517811E-3</v>
      </c>
    </row>
    <row r="509" spans="2:5" x14ac:dyDescent="0.3">
      <c r="B509" s="1">
        <v>478</v>
      </c>
      <c r="C509" s="1">
        <f t="shared" ca="1" si="21"/>
        <v>103.31203874532419</v>
      </c>
      <c r="D509" s="1">
        <f t="shared" si="22"/>
        <v>149.15441044975532</v>
      </c>
      <c r="E509" s="1">
        <f t="shared" ca="1" si="23"/>
        <v>2.0947365671235751E-4</v>
      </c>
    </row>
    <row r="510" spans="2:5" x14ac:dyDescent="0.3">
      <c r="B510" s="1">
        <v>479</v>
      </c>
      <c r="C510" s="1">
        <f t="shared" ca="1" si="21"/>
        <v>81.75371216290462</v>
      </c>
      <c r="D510" s="1">
        <f t="shared" si="22"/>
        <v>149.19202942294339</v>
      </c>
      <c r="E510" s="1">
        <f t="shared" ca="1" si="23"/>
        <v>8.5077959077677055E-7</v>
      </c>
    </row>
    <row r="511" spans="2:5" x14ac:dyDescent="0.3">
      <c r="B511" s="1">
        <v>480</v>
      </c>
      <c r="C511" s="1">
        <f t="shared" ca="1" si="21"/>
        <v>101.32980411558911</v>
      </c>
      <c r="D511" s="1">
        <f t="shared" si="22"/>
        <v>149.22964331490067</v>
      </c>
      <c r="E511" s="1">
        <f t="shared" ca="1" si="23"/>
        <v>1.3762719756755365E-4</v>
      </c>
    </row>
    <row r="512" spans="2:5" x14ac:dyDescent="0.3">
      <c r="B512" s="1">
        <v>481</v>
      </c>
      <c r="C512" s="1">
        <f t="shared" ca="1" si="21"/>
        <v>109.76720372265976</v>
      </c>
      <c r="D512" s="1">
        <f t="shared" si="22"/>
        <v>149.26725236345456</v>
      </c>
      <c r="E512" s="1">
        <f t="shared" ca="1" si="23"/>
        <v>7.2884408349158049E-4</v>
      </c>
    </row>
    <row r="513" spans="2:5" x14ac:dyDescent="0.3">
      <c r="B513" s="1">
        <v>482</v>
      </c>
      <c r="C513" s="1">
        <f t="shared" ca="1" si="21"/>
        <v>105.35354200700067</v>
      </c>
      <c r="D513" s="1">
        <f t="shared" si="22"/>
        <v>149.30485680621885</v>
      </c>
      <c r="E513" s="1">
        <f t="shared" ca="1" si="23"/>
        <v>3.1701606954614623E-4</v>
      </c>
    </row>
    <row r="514" spans="2:5" x14ac:dyDescent="0.3">
      <c r="B514" s="1">
        <v>483</v>
      </c>
      <c r="C514" s="1">
        <f t="shared" ca="1" si="21"/>
        <v>85.784688689709327</v>
      </c>
      <c r="D514" s="1">
        <f t="shared" si="22"/>
        <v>149.34245688060426</v>
      </c>
      <c r="E514" s="1">
        <f t="shared" ca="1" si="23"/>
        <v>2.7869630083534057E-6</v>
      </c>
    </row>
    <row r="515" spans="2:5" x14ac:dyDescent="0.3">
      <c r="B515" s="1">
        <v>484</v>
      </c>
      <c r="C515" s="1">
        <f t="shared" ca="1" si="21"/>
        <v>101.87949465010638</v>
      </c>
      <c r="D515" s="1">
        <f t="shared" si="22"/>
        <v>149.38005282382892</v>
      </c>
      <c r="E515" s="1">
        <f t="shared" ca="1" si="23"/>
        <v>1.5490030951681311E-4</v>
      </c>
    </row>
    <row r="516" spans="2:5" x14ac:dyDescent="0.3">
      <c r="B516" s="1">
        <v>485</v>
      </c>
      <c r="C516" s="1">
        <f t="shared" ca="1" si="21"/>
        <v>98.295058177592765</v>
      </c>
      <c r="D516" s="1">
        <f t="shared" si="22"/>
        <v>149.41764487292906</v>
      </c>
      <c r="E516" s="1">
        <f t="shared" ca="1" si="23"/>
        <v>6.9939507709841016E-5</v>
      </c>
    </row>
    <row r="517" spans="2:5" x14ac:dyDescent="0.3">
      <c r="B517" s="1">
        <v>486</v>
      </c>
      <c r="C517" s="1">
        <f t="shared" ca="1" si="21"/>
        <v>94.237009207441915</v>
      </c>
      <c r="D517" s="1">
        <f t="shared" si="22"/>
        <v>149.45523326476942</v>
      </c>
      <c r="E517" s="1">
        <f t="shared" ca="1" si="23"/>
        <v>2.6535860997411421E-5</v>
      </c>
    </row>
    <row r="518" spans="2:5" x14ac:dyDescent="0.3">
      <c r="B518" s="1">
        <v>487</v>
      </c>
      <c r="C518" s="1">
        <f t="shared" ca="1" si="21"/>
        <v>103.20460123561148</v>
      </c>
      <c r="D518" s="1">
        <f t="shared" si="22"/>
        <v>149.49281823605369</v>
      </c>
      <c r="E518" s="1">
        <f t="shared" ca="1" si="23"/>
        <v>2.0485016994859013E-4</v>
      </c>
    </row>
    <row r="519" spans="2:5" x14ac:dyDescent="0.3">
      <c r="B519" s="1">
        <v>488</v>
      </c>
      <c r="C519" s="1">
        <f t="shared" ca="1" si="21"/>
        <v>105.81802144551945</v>
      </c>
      <c r="D519" s="1">
        <f t="shared" si="22"/>
        <v>149.53040002333515</v>
      </c>
      <c r="E519" s="1">
        <f t="shared" ca="1" si="23"/>
        <v>3.4745636631911843E-4</v>
      </c>
    </row>
    <row r="520" spans="2:5" x14ac:dyDescent="0.3">
      <c r="B520" s="1">
        <v>489</v>
      </c>
      <c r="C520" s="1">
        <f t="shared" ca="1" si="21"/>
        <v>109.88685332296092</v>
      </c>
      <c r="D520" s="1">
        <f t="shared" si="22"/>
        <v>149.56797886302692</v>
      </c>
      <c r="E520" s="1">
        <f t="shared" ca="1" si="23"/>
        <v>7.4458190092132291E-4</v>
      </c>
    </row>
    <row r="521" spans="2:5" x14ac:dyDescent="0.3">
      <c r="B521" s="1">
        <v>490</v>
      </c>
      <c r="C521" s="1">
        <f t="shared" ca="1" si="21"/>
        <v>96.962683384170816</v>
      </c>
      <c r="D521" s="1">
        <f t="shared" si="22"/>
        <v>149.60555499141256</v>
      </c>
      <c r="E521" s="1">
        <f t="shared" ca="1" si="23"/>
        <v>5.1290542104836171E-5</v>
      </c>
    </row>
    <row r="522" spans="2:5" x14ac:dyDescent="0.3">
      <c r="B522" s="1">
        <v>491</v>
      </c>
      <c r="C522" s="1">
        <f t="shared" ca="1" si="21"/>
        <v>97.76278058042017</v>
      </c>
      <c r="D522" s="1">
        <f t="shared" si="22"/>
        <v>149.6431286446564</v>
      </c>
      <c r="E522" s="1">
        <f t="shared" ca="1" si="23"/>
        <v>6.1848252209555373E-5</v>
      </c>
    </row>
    <row r="523" spans="2:5" x14ac:dyDescent="0.3">
      <c r="B523" s="1">
        <v>492</v>
      </c>
      <c r="C523" s="1">
        <f t="shared" ca="1" si="21"/>
        <v>89.313549726247444</v>
      </c>
      <c r="D523" s="1">
        <f t="shared" si="22"/>
        <v>149.68070005881404</v>
      </c>
      <c r="E523" s="1">
        <f t="shared" ca="1" si="23"/>
        <v>7.4217974750190549E-6</v>
      </c>
    </row>
    <row r="524" spans="2:5" x14ac:dyDescent="0.3">
      <c r="B524" s="1">
        <v>493</v>
      </c>
      <c r="C524" s="1">
        <f t="shared" ca="1" si="21"/>
        <v>113.11188446426506</v>
      </c>
      <c r="D524" s="1">
        <f t="shared" si="22"/>
        <v>149.7182694698426</v>
      </c>
      <c r="E524" s="1">
        <f t="shared" ca="1" si="23"/>
        <v>1.2929355884267234E-3</v>
      </c>
    </row>
    <row r="525" spans="2:5" x14ac:dyDescent="0.3">
      <c r="B525" s="1">
        <v>494</v>
      </c>
      <c r="C525" s="1">
        <f t="shared" ca="1" si="21"/>
        <v>113.7272373128512</v>
      </c>
      <c r="D525" s="1">
        <f t="shared" si="22"/>
        <v>149.75583711361131</v>
      </c>
      <c r="E525" s="1">
        <f t="shared" ca="1" si="23"/>
        <v>1.4289775414382537E-3</v>
      </c>
    </row>
    <row r="526" spans="2:5" x14ac:dyDescent="0.3">
      <c r="B526" s="1">
        <v>495</v>
      </c>
      <c r="C526" s="1">
        <f t="shared" ca="1" si="21"/>
        <v>105.11922022483692</v>
      </c>
      <c r="D526" s="1">
        <f t="shared" si="22"/>
        <v>149.79340322591165</v>
      </c>
      <c r="E526" s="1">
        <f t="shared" ca="1" si="23"/>
        <v>3.0257654390164327E-4</v>
      </c>
    </row>
    <row r="527" spans="2:5" x14ac:dyDescent="0.3">
      <c r="B527" s="1">
        <v>496</v>
      </c>
      <c r="C527" s="1">
        <f t="shared" ca="1" si="21"/>
        <v>97.436940915284026</v>
      </c>
      <c r="D527" s="1">
        <f t="shared" si="22"/>
        <v>149.83096804246793</v>
      </c>
      <c r="E527" s="1">
        <f t="shared" ca="1" si="23"/>
        <v>5.7328575582291895E-5</v>
      </c>
    </row>
    <row r="528" spans="2:5" x14ac:dyDescent="0.3">
      <c r="B528" s="1">
        <v>497</v>
      </c>
      <c r="C528" s="1">
        <f t="shared" ca="1" si="21"/>
        <v>113.22179741538923</v>
      </c>
      <c r="D528" s="1">
        <f t="shared" si="22"/>
        <v>149.86853179894757</v>
      </c>
      <c r="E528" s="1">
        <f t="shared" ca="1" si="23"/>
        <v>1.3164100269400403E-3</v>
      </c>
    </row>
    <row r="529" spans="2:5" x14ac:dyDescent="0.3">
      <c r="B529" s="1">
        <v>498</v>
      </c>
      <c r="C529" s="1">
        <f t="shared" ca="1" si="21"/>
        <v>101.84702503049198</v>
      </c>
      <c r="D529" s="1">
        <f t="shared" si="22"/>
        <v>149.9060947309714</v>
      </c>
      <c r="E529" s="1">
        <f t="shared" ca="1" si="23"/>
        <v>1.5382801005989387E-4</v>
      </c>
    </row>
    <row r="530" spans="2:5" x14ac:dyDescent="0.3">
      <c r="B530" s="1">
        <v>499</v>
      </c>
      <c r="C530" s="1">
        <f t="shared" ca="1" si="21"/>
        <v>110.36343856312328</v>
      </c>
      <c r="D530" s="1">
        <f t="shared" si="22"/>
        <v>149.94365707412408</v>
      </c>
      <c r="E530" s="1">
        <f t="shared" ca="1" si="23"/>
        <v>8.1020235725450689E-4</v>
      </c>
    </row>
    <row r="531" spans="2:5" x14ac:dyDescent="0.3">
      <c r="B531" s="1">
        <v>500</v>
      </c>
      <c r="C531" s="1">
        <f t="shared" ca="1" si="21"/>
        <v>98.812897749241102</v>
      </c>
      <c r="D531" s="1">
        <f t="shared" si="22"/>
        <v>149.98121906396437</v>
      </c>
      <c r="E531" s="1">
        <f t="shared" ca="1" si="23"/>
        <v>7.8730780144300804E-5</v>
      </c>
    </row>
    <row r="532" spans="2:5" x14ac:dyDescent="0.3">
      <c r="B532" s="1">
        <v>501</v>
      </c>
      <c r="C532" s="1">
        <f t="shared" ca="1" si="21"/>
        <v>89.095994669302712</v>
      </c>
      <c r="D532" s="1">
        <f t="shared" si="22"/>
        <v>150.01878093603563</v>
      </c>
      <c r="E532" s="1">
        <f t="shared" ca="1" si="23"/>
        <v>6.9980929659178209E-6</v>
      </c>
    </row>
    <row r="533" spans="2:5" x14ac:dyDescent="0.3">
      <c r="B533" s="1">
        <v>502</v>
      </c>
      <c r="C533" s="1">
        <f t="shared" ca="1" si="21"/>
        <v>96.586536796629034</v>
      </c>
      <c r="D533" s="1">
        <f t="shared" si="22"/>
        <v>150.05634292587592</v>
      </c>
      <c r="E533" s="1">
        <f t="shared" ca="1" si="23"/>
        <v>4.6923853704584887E-5</v>
      </c>
    </row>
    <row r="534" spans="2:5" x14ac:dyDescent="0.3">
      <c r="B534" s="1">
        <v>503</v>
      </c>
      <c r="C534" s="1">
        <f t="shared" ca="1" si="21"/>
        <v>92.080722851490947</v>
      </c>
      <c r="D534" s="1">
        <f t="shared" si="22"/>
        <v>150.0939052690286</v>
      </c>
      <c r="E534" s="1">
        <f t="shared" ca="1" si="23"/>
        <v>1.539065250561725E-5</v>
      </c>
    </row>
    <row r="535" spans="2:5" x14ac:dyDescent="0.3">
      <c r="B535" s="1">
        <v>504</v>
      </c>
      <c r="C535" s="1">
        <f t="shared" ca="1" si="21"/>
        <v>99.199752122685538</v>
      </c>
      <c r="D535" s="1">
        <f t="shared" si="22"/>
        <v>150.13146820105243</v>
      </c>
      <c r="E535" s="1">
        <f t="shared" ca="1" si="23"/>
        <v>8.5945236004946358E-5</v>
      </c>
    </row>
    <row r="536" spans="2:5" x14ac:dyDescent="0.3">
      <c r="B536" s="1">
        <v>505</v>
      </c>
      <c r="C536" s="1">
        <f t="shared" ca="1" si="21"/>
        <v>116.34203280440393</v>
      </c>
      <c r="D536" s="1">
        <f t="shared" si="22"/>
        <v>150.16903195753207</v>
      </c>
      <c r="E536" s="1">
        <f t="shared" ca="1" si="23"/>
        <v>2.1453498579753886E-3</v>
      </c>
    </row>
    <row r="537" spans="2:5" x14ac:dyDescent="0.3">
      <c r="B537" s="1">
        <v>506</v>
      </c>
      <c r="C537" s="1">
        <f t="shared" ca="1" si="21"/>
        <v>107.26922362174123</v>
      </c>
      <c r="D537" s="1">
        <f t="shared" si="22"/>
        <v>150.20659677408835</v>
      </c>
      <c r="E537" s="1">
        <f t="shared" ca="1" si="23"/>
        <v>4.5986064161432258E-4</v>
      </c>
    </row>
    <row r="538" spans="2:5" x14ac:dyDescent="0.3">
      <c r="B538" s="1">
        <v>507</v>
      </c>
      <c r="C538" s="1">
        <f t="shared" ca="1" si="21"/>
        <v>108.6854396695352</v>
      </c>
      <c r="D538" s="1">
        <f t="shared" si="22"/>
        <v>150.24416288638869</v>
      </c>
      <c r="E538" s="1">
        <f t="shared" ca="1" si="23"/>
        <v>5.9909878483440716E-4</v>
      </c>
    </row>
    <row r="539" spans="2:5" x14ac:dyDescent="0.3">
      <c r="B539" s="1">
        <v>508</v>
      </c>
      <c r="C539" s="1">
        <f t="shared" ca="1" si="21"/>
        <v>92.790275654461297</v>
      </c>
      <c r="D539" s="1">
        <f t="shared" si="22"/>
        <v>150.2817305301574</v>
      </c>
      <c r="E539" s="1">
        <f t="shared" ca="1" si="23"/>
        <v>1.845423554971004E-5</v>
      </c>
    </row>
    <row r="540" spans="2:5" x14ac:dyDescent="0.3">
      <c r="B540" s="1">
        <v>509</v>
      </c>
      <c r="C540" s="1">
        <f t="shared" ca="1" si="21"/>
        <v>102.77459423015381</v>
      </c>
      <c r="D540" s="1">
        <f t="shared" si="22"/>
        <v>150.31929994118596</v>
      </c>
      <c r="E540" s="1">
        <f t="shared" ca="1" si="23"/>
        <v>1.872482483636731E-4</v>
      </c>
    </row>
    <row r="541" spans="2:5" x14ac:dyDescent="0.3">
      <c r="B541" s="1">
        <v>510</v>
      </c>
      <c r="C541" s="1">
        <f t="shared" ca="1" si="21"/>
        <v>98.930388329495216</v>
      </c>
      <c r="D541" s="1">
        <f t="shared" si="22"/>
        <v>150.35687135534357</v>
      </c>
      <c r="E541" s="1">
        <f t="shared" ca="1" si="23"/>
        <v>8.0861062969903499E-5</v>
      </c>
    </row>
    <row r="542" spans="2:5" x14ac:dyDescent="0.3">
      <c r="B542" s="1">
        <v>511</v>
      </c>
      <c r="C542" s="1">
        <f t="shared" ca="1" si="21"/>
        <v>105.5528079602131</v>
      </c>
      <c r="D542" s="1">
        <f t="shared" si="22"/>
        <v>150.39444500858744</v>
      </c>
      <c r="E542" s="1">
        <f t="shared" ca="1" si="23"/>
        <v>3.2977292516730614E-4</v>
      </c>
    </row>
    <row r="543" spans="2:5" x14ac:dyDescent="0.3">
      <c r="B543" s="1">
        <v>512</v>
      </c>
      <c r="C543" s="1">
        <f t="shared" ca="1" si="21"/>
        <v>101.69817985852887</v>
      </c>
      <c r="D543" s="1">
        <f t="shared" si="22"/>
        <v>150.43202113697308</v>
      </c>
      <c r="E543" s="1">
        <f t="shared" ca="1" si="23"/>
        <v>1.4899773322770983E-4</v>
      </c>
    </row>
    <row r="544" spans="2:5" x14ac:dyDescent="0.3">
      <c r="B544" s="1">
        <v>513</v>
      </c>
      <c r="C544" s="1">
        <f t="shared" ca="1" si="21"/>
        <v>94.750173017556577</v>
      </c>
      <c r="D544" s="1">
        <f t="shared" si="22"/>
        <v>150.46959997666485</v>
      </c>
      <c r="E544" s="1">
        <f t="shared" ca="1" si="23"/>
        <v>3.0117068980458586E-5</v>
      </c>
    </row>
    <row r="545" spans="2:5" x14ac:dyDescent="0.3">
      <c r="B545" s="1">
        <v>514</v>
      </c>
      <c r="C545" s="1">
        <f t="shared" ref="C545:C608" ca="1" si="24">_xlfn.NORM.INV(RAND(),$C$28,$C$29)</f>
        <v>106.94427482573455</v>
      </c>
      <c r="D545" s="1">
        <f t="shared" ref="D545:D608" si="25">_xlfn.NORM.INV(B545/1001,$D$28,$D$29)</f>
        <v>150.50718176394631</v>
      </c>
      <c r="E545" s="1">
        <f t="shared" ref="E545:E608" ca="1" si="26">_xlfn.NORM.DIST(C545,$D$28,$D$29,0)</f>
        <v>4.3223798775731239E-4</v>
      </c>
    </row>
    <row r="546" spans="2:5" x14ac:dyDescent="0.3">
      <c r="B546" s="1">
        <v>515</v>
      </c>
      <c r="C546" s="1">
        <f t="shared" ca="1" si="24"/>
        <v>95.248953221032323</v>
      </c>
      <c r="D546" s="1">
        <f t="shared" si="25"/>
        <v>150.54476673523058</v>
      </c>
      <c r="E546" s="1">
        <f t="shared" ca="1" si="26"/>
        <v>3.4022331063553166E-5</v>
      </c>
    </row>
    <row r="547" spans="2:5" x14ac:dyDescent="0.3">
      <c r="B547" s="1">
        <v>516</v>
      </c>
      <c r="C547" s="1">
        <f t="shared" ca="1" si="24"/>
        <v>87.280840262126645</v>
      </c>
      <c r="D547" s="1">
        <f t="shared" si="25"/>
        <v>150.58235512707094</v>
      </c>
      <c r="E547" s="1">
        <f t="shared" ca="1" si="26"/>
        <v>4.2502670982223721E-6</v>
      </c>
    </row>
    <row r="548" spans="2:5" x14ac:dyDescent="0.3">
      <c r="B548" s="1">
        <v>517</v>
      </c>
      <c r="C548" s="1">
        <f t="shared" ca="1" si="24"/>
        <v>99.953864417593152</v>
      </c>
      <c r="D548" s="1">
        <f t="shared" si="25"/>
        <v>150.61994717617108</v>
      </c>
      <c r="E548" s="1">
        <f t="shared" ca="1" si="26"/>
        <v>1.017693711925791E-4</v>
      </c>
    </row>
    <row r="549" spans="2:5" x14ac:dyDescent="0.3">
      <c r="B549" s="1">
        <v>518</v>
      </c>
      <c r="C549" s="1">
        <f t="shared" ca="1" si="24"/>
        <v>109.13613526596127</v>
      </c>
      <c r="D549" s="1">
        <f t="shared" si="25"/>
        <v>150.65754311939574</v>
      </c>
      <c r="E549" s="1">
        <f t="shared" ca="1" si="26"/>
        <v>6.5049392228454077E-4</v>
      </c>
    </row>
    <row r="550" spans="2:5" x14ac:dyDescent="0.3">
      <c r="B550" s="1">
        <v>519</v>
      </c>
      <c r="C550" s="1">
        <f t="shared" ca="1" si="24"/>
        <v>100.6056712923525</v>
      </c>
      <c r="D550" s="1">
        <f t="shared" si="25"/>
        <v>150.69514319378115</v>
      </c>
      <c r="E550" s="1">
        <f t="shared" ca="1" si="26"/>
        <v>1.1753600282868159E-4</v>
      </c>
    </row>
    <row r="551" spans="2:5" x14ac:dyDescent="0.3">
      <c r="B551" s="1">
        <v>520</v>
      </c>
      <c r="C551" s="1">
        <f t="shared" ca="1" si="24"/>
        <v>108.78817607717134</v>
      </c>
      <c r="D551" s="1">
        <f t="shared" si="25"/>
        <v>150.73274763654544</v>
      </c>
      <c r="E551" s="1">
        <f t="shared" ca="1" si="26"/>
        <v>6.1049343037939189E-4</v>
      </c>
    </row>
    <row r="552" spans="2:5" x14ac:dyDescent="0.3">
      <c r="B552" s="1">
        <v>521</v>
      </c>
      <c r="C552" s="1">
        <f t="shared" ca="1" si="24"/>
        <v>100.82954900659588</v>
      </c>
      <c r="D552" s="1">
        <f t="shared" si="25"/>
        <v>150.77035668509933</v>
      </c>
      <c r="E552" s="1">
        <f t="shared" ca="1" si="26"/>
        <v>1.2344321664866124E-4</v>
      </c>
    </row>
    <row r="553" spans="2:5" x14ac:dyDescent="0.3">
      <c r="B553" s="1">
        <v>522</v>
      </c>
      <c r="C553" s="1">
        <f t="shared" ca="1" si="24"/>
        <v>113.93125302880802</v>
      </c>
      <c r="D553" s="1">
        <f t="shared" si="25"/>
        <v>150.80797057705661</v>
      </c>
      <c r="E553" s="1">
        <f t="shared" ca="1" si="26"/>
        <v>1.4766212323240838E-3</v>
      </c>
    </row>
    <row r="554" spans="2:5" x14ac:dyDescent="0.3">
      <c r="B554" s="1">
        <v>523</v>
      </c>
      <c r="C554" s="1">
        <f t="shared" ca="1" si="24"/>
        <v>105.14373681336616</v>
      </c>
      <c r="D554" s="1">
        <f t="shared" si="25"/>
        <v>150.84558955024468</v>
      </c>
      <c r="E554" s="1">
        <f t="shared" ca="1" si="26"/>
        <v>3.0405946007002447E-4</v>
      </c>
    </row>
    <row r="555" spans="2:5" x14ac:dyDescent="0.3">
      <c r="B555" s="1">
        <v>524</v>
      </c>
      <c r="C555" s="1">
        <f t="shared" ca="1" si="24"/>
        <v>92.519711359115831</v>
      </c>
      <c r="D555" s="1">
        <f t="shared" si="25"/>
        <v>150.88321384271521</v>
      </c>
      <c r="E555" s="1">
        <f t="shared" ca="1" si="26"/>
        <v>1.7224556779718935E-5</v>
      </c>
    </row>
    <row r="556" spans="2:5" x14ac:dyDescent="0.3">
      <c r="B556" s="1">
        <v>525</v>
      </c>
      <c r="C556" s="1">
        <f t="shared" ca="1" si="24"/>
        <v>100.2307088059399</v>
      </c>
      <c r="D556" s="1">
        <f t="shared" si="25"/>
        <v>150.92084369275472</v>
      </c>
      <c r="E556" s="1">
        <f t="shared" ca="1" si="26"/>
        <v>1.0821463439065057E-4</v>
      </c>
    </row>
    <row r="557" spans="2:5" x14ac:dyDescent="0.3">
      <c r="B557" s="1">
        <v>526</v>
      </c>
      <c r="C557" s="1">
        <f t="shared" ca="1" si="24"/>
        <v>112.642048706574</v>
      </c>
      <c r="D557" s="1">
        <f t="shared" si="25"/>
        <v>150.95847933889527</v>
      </c>
      <c r="E557" s="1">
        <f t="shared" ca="1" si="26"/>
        <v>1.1964950478218345E-3</v>
      </c>
    </row>
    <row r="558" spans="2:5" x14ac:dyDescent="0.3">
      <c r="B558" s="1">
        <v>527</v>
      </c>
      <c r="C558" s="1">
        <f t="shared" ca="1" si="24"/>
        <v>106.5677415736826</v>
      </c>
      <c r="D558" s="1">
        <f t="shared" si="25"/>
        <v>150.99612101992514</v>
      </c>
      <c r="E558" s="1">
        <f t="shared" ca="1" si="26"/>
        <v>4.0206281406307678E-4</v>
      </c>
    </row>
    <row r="559" spans="2:5" x14ac:dyDescent="0.3">
      <c r="B559" s="1">
        <v>528</v>
      </c>
      <c r="C559" s="1">
        <f t="shared" ca="1" si="24"/>
        <v>93.542159928921677</v>
      </c>
      <c r="D559" s="1">
        <f t="shared" si="25"/>
        <v>151.03376897489949</v>
      </c>
      <c r="E559" s="1">
        <f t="shared" ca="1" si="26"/>
        <v>2.2314034079822559E-5</v>
      </c>
    </row>
    <row r="560" spans="2:5" x14ac:dyDescent="0.3">
      <c r="B560" s="1">
        <v>529</v>
      </c>
      <c r="C560" s="1">
        <f t="shared" ca="1" si="24"/>
        <v>107.85200943747881</v>
      </c>
      <c r="D560" s="1">
        <f t="shared" si="25"/>
        <v>151.07142344315119</v>
      </c>
      <c r="E560" s="1">
        <f t="shared" ca="1" si="26"/>
        <v>5.1329372737845224E-4</v>
      </c>
    </row>
    <row r="561" spans="2:5" x14ac:dyDescent="0.3">
      <c r="B561" s="1">
        <v>530</v>
      </c>
      <c r="C561" s="1">
        <f t="shared" ca="1" si="24"/>
        <v>74.679212422397754</v>
      </c>
      <c r="D561" s="1">
        <f t="shared" si="25"/>
        <v>151.10908466430149</v>
      </c>
      <c r="E561" s="1">
        <f t="shared" ca="1" si="26"/>
        <v>8.9042985213436312E-8</v>
      </c>
    </row>
    <row r="562" spans="2:5" x14ac:dyDescent="0.3">
      <c r="B562" s="1">
        <v>531</v>
      </c>
      <c r="C562" s="1">
        <f t="shared" ca="1" si="24"/>
        <v>83.935279191427725</v>
      </c>
      <c r="D562" s="1">
        <f t="shared" si="25"/>
        <v>151.14675287827089</v>
      </c>
      <c r="E562" s="1">
        <f t="shared" ca="1" si="26"/>
        <v>1.6315455320231138E-6</v>
      </c>
    </row>
    <row r="563" spans="2:5" x14ac:dyDescent="0.3">
      <c r="B563" s="1">
        <v>532</v>
      </c>
      <c r="C563" s="1">
        <f t="shared" ca="1" si="24"/>
        <v>100.66899527196531</v>
      </c>
      <c r="D563" s="1">
        <f t="shared" si="25"/>
        <v>151.18442832529001</v>
      </c>
      <c r="E563" s="1">
        <f t="shared" ca="1" si="26"/>
        <v>1.1918028160280162E-4</v>
      </c>
    </row>
    <row r="564" spans="2:5" x14ac:dyDescent="0.3">
      <c r="B564" s="1">
        <v>533</v>
      </c>
      <c r="C564" s="1">
        <f t="shared" ca="1" si="24"/>
        <v>107.87159976236357</v>
      </c>
      <c r="D564" s="1">
        <f t="shared" si="25"/>
        <v>151.22211124591036</v>
      </c>
      <c r="E564" s="1">
        <f t="shared" ca="1" si="26"/>
        <v>5.151804060661299E-4</v>
      </c>
    </row>
    <row r="565" spans="2:5" x14ac:dyDescent="0.3">
      <c r="B565" s="1">
        <v>534</v>
      </c>
      <c r="C565" s="1">
        <f t="shared" ca="1" si="24"/>
        <v>106.2281624942201</v>
      </c>
      <c r="D565" s="1">
        <f t="shared" si="25"/>
        <v>151.25980188101539</v>
      </c>
      <c r="E565" s="1">
        <f t="shared" ca="1" si="26"/>
        <v>3.7645644628474511E-4</v>
      </c>
    </row>
    <row r="566" spans="2:5" x14ac:dyDescent="0.3">
      <c r="B566" s="1">
        <v>535</v>
      </c>
      <c r="C566" s="1">
        <f t="shared" ca="1" si="24"/>
        <v>99.403839702342665</v>
      </c>
      <c r="D566" s="1">
        <f t="shared" si="25"/>
        <v>151.29750047183134</v>
      </c>
      <c r="E566" s="1">
        <f t="shared" ca="1" si="26"/>
        <v>8.9989807003444154E-5</v>
      </c>
    </row>
    <row r="567" spans="2:5" x14ac:dyDescent="0.3">
      <c r="B567" s="1">
        <v>536</v>
      </c>
      <c r="C567" s="1">
        <f t="shared" ca="1" si="24"/>
        <v>102.203609387044</v>
      </c>
      <c r="D567" s="1">
        <f t="shared" si="25"/>
        <v>151.33520725993824</v>
      </c>
      <c r="E567" s="1">
        <f t="shared" ca="1" si="26"/>
        <v>1.659798452303323E-4</v>
      </c>
    </row>
    <row r="568" spans="2:5" x14ac:dyDescent="0.3">
      <c r="B568" s="1">
        <v>537</v>
      </c>
      <c r="C568" s="1">
        <f t="shared" ca="1" si="24"/>
        <v>123.00457915177233</v>
      </c>
      <c r="D568" s="1">
        <f t="shared" si="25"/>
        <v>151.37292248728104</v>
      </c>
      <c r="E568" s="1">
        <f t="shared" ca="1" si="26"/>
        <v>5.2662366341685429E-3</v>
      </c>
    </row>
    <row r="569" spans="2:5" x14ac:dyDescent="0.3">
      <c r="B569" s="1">
        <v>538</v>
      </c>
      <c r="C569" s="1">
        <f t="shared" ca="1" si="24"/>
        <v>96.291913254653593</v>
      </c>
      <c r="D569" s="1">
        <f t="shared" si="25"/>
        <v>151.41064639618054</v>
      </c>
      <c r="E569" s="1">
        <f t="shared" ca="1" si="26"/>
        <v>4.3745626486251909E-5</v>
      </c>
    </row>
    <row r="570" spans="2:5" x14ac:dyDescent="0.3">
      <c r="B570" s="1">
        <v>539</v>
      </c>
      <c r="C570" s="1">
        <f t="shared" ca="1" si="24"/>
        <v>93.455932037919837</v>
      </c>
      <c r="D570" s="1">
        <f t="shared" si="25"/>
        <v>151.4483792293446</v>
      </c>
      <c r="E570" s="1">
        <f t="shared" ca="1" si="26"/>
        <v>2.1836058529375603E-5</v>
      </c>
    </row>
    <row r="571" spans="2:5" x14ac:dyDescent="0.3">
      <c r="B571" s="1">
        <v>540</v>
      </c>
      <c r="C571" s="1">
        <f t="shared" ca="1" si="24"/>
        <v>95.56164769582243</v>
      </c>
      <c r="D571" s="1">
        <f t="shared" si="25"/>
        <v>151.4861212298793</v>
      </c>
      <c r="E571" s="1">
        <f t="shared" ca="1" si="26"/>
        <v>3.6704166035074313E-5</v>
      </c>
    </row>
    <row r="572" spans="2:5" x14ac:dyDescent="0.3">
      <c r="B572" s="1">
        <v>541</v>
      </c>
      <c r="C572" s="1">
        <f t="shared" ca="1" si="24"/>
        <v>101.02571868126644</v>
      </c>
      <c r="D572" s="1">
        <f t="shared" si="25"/>
        <v>151.52387264130019</v>
      </c>
      <c r="E572" s="1">
        <f t="shared" ca="1" si="26"/>
        <v>1.2883928249233061E-4</v>
      </c>
    </row>
    <row r="573" spans="2:5" x14ac:dyDescent="0.3">
      <c r="B573" s="1">
        <v>542</v>
      </c>
      <c r="C573" s="1">
        <f t="shared" ca="1" si="24"/>
        <v>96.907671127348564</v>
      </c>
      <c r="D573" s="1">
        <f t="shared" si="25"/>
        <v>151.56163370754339</v>
      </c>
      <c r="E573" s="1">
        <f t="shared" ca="1" si="26"/>
        <v>5.062938196136303E-5</v>
      </c>
    </row>
    <row r="574" spans="2:5" x14ac:dyDescent="0.3">
      <c r="B574" s="1">
        <v>543</v>
      </c>
      <c r="C574" s="1">
        <f t="shared" ca="1" si="24"/>
        <v>90.603567922729425</v>
      </c>
      <c r="D574" s="1">
        <f t="shared" si="25"/>
        <v>151.5994046729771</v>
      </c>
      <c r="E574" s="1">
        <f t="shared" ca="1" si="26"/>
        <v>1.0471567498171216E-5</v>
      </c>
    </row>
    <row r="575" spans="2:5" x14ac:dyDescent="0.3">
      <c r="B575" s="1">
        <v>544</v>
      </c>
      <c r="C575" s="1">
        <f t="shared" ca="1" si="24"/>
        <v>98.066966818780173</v>
      </c>
      <c r="D575" s="1">
        <f t="shared" si="25"/>
        <v>151.63718578241279</v>
      </c>
      <c r="E575" s="1">
        <f t="shared" ca="1" si="26"/>
        <v>6.6360350359477617E-5</v>
      </c>
    </row>
    <row r="576" spans="2:5" x14ac:dyDescent="0.3">
      <c r="B576" s="1">
        <v>545</v>
      </c>
      <c r="C576" s="1">
        <f t="shared" ca="1" si="24"/>
        <v>103.45965243208393</v>
      </c>
      <c r="D576" s="1">
        <f t="shared" si="25"/>
        <v>151.67497728111675</v>
      </c>
      <c r="E576" s="1">
        <f t="shared" ca="1" si="26"/>
        <v>2.1597868206589668E-4</v>
      </c>
    </row>
    <row r="577" spans="2:5" x14ac:dyDescent="0.3">
      <c r="B577" s="1">
        <v>546</v>
      </c>
      <c r="C577" s="1">
        <f t="shared" ca="1" si="24"/>
        <v>90.613253945402278</v>
      </c>
      <c r="D577" s="1">
        <f t="shared" si="25"/>
        <v>151.71277941482143</v>
      </c>
      <c r="E577" s="1">
        <f t="shared" ca="1" si="26"/>
        <v>1.0498374911713628E-5</v>
      </c>
    </row>
    <row r="578" spans="2:5" x14ac:dyDescent="0.3">
      <c r="B578" s="1">
        <v>547</v>
      </c>
      <c r="C578" s="1">
        <f t="shared" ca="1" si="24"/>
        <v>93.838692330115435</v>
      </c>
      <c r="D578" s="1">
        <f t="shared" si="25"/>
        <v>151.75059242973703</v>
      </c>
      <c r="E578" s="1">
        <f t="shared" ca="1" si="26"/>
        <v>2.4032988934082515E-5</v>
      </c>
    </row>
    <row r="579" spans="2:5" x14ac:dyDescent="0.3">
      <c r="B579" s="1">
        <v>548</v>
      </c>
      <c r="C579" s="1">
        <f t="shared" ca="1" si="24"/>
        <v>104.22884175702997</v>
      </c>
      <c r="D579" s="1">
        <f t="shared" si="25"/>
        <v>151.78841657256311</v>
      </c>
      <c r="E579" s="1">
        <f t="shared" ca="1" si="26"/>
        <v>2.528935509010557E-4</v>
      </c>
    </row>
    <row r="580" spans="2:5" x14ac:dyDescent="0.3">
      <c r="B580" s="1">
        <v>549</v>
      </c>
      <c r="C580" s="1">
        <f t="shared" ca="1" si="24"/>
        <v>99.79863426245312</v>
      </c>
      <c r="D580" s="1">
        <f t="shared" si="25"/>
        <v>151.82625209050008</v>
      </c>
      <c r="E580" s="1">
        <f t="shared" ca="1" si="26"/>
        <v>9.8310242631652643E-5</v>
      </c>
    </row>
    <row r="581" spans="2:5" x14ac:dyDescent="0.3">
      <c r="B581" s="1">
        <v>550</v>
      </c>
      <c r="C581" s="1">
        <f t="shared" ca="1" si="24"/>
        <v>90.209819450214482</v>
      </c>
      <c r="D581" s="1">
        <f t="shared" si="25"/>
        <v>151.86409923126104</v>
      </c>
      <c r="E581" s="1">
        <f t="shared" ca="1" si="26"/>
        <v>9.4345251169648375E-6</v>
      </c>
    </row>
    <row r="582" spans="2:5" x14ac:dyDescent="0.3">
      <c r="B582" s="1">
        <v>551</v>
      </c>
      <c r="C582" s="1">
        <f t="shared" ca="1" si="24"/>
        <v>102.49312845524889</v>
      </c>
      <c r="D582" s="1">
        <f t="shared" si="25"/>
        <v>151.90195824308347</v>
      </c>
      <c r="E582" s="1">
        <f t="shared" ca="1" si="26"/>
        <v>1.7647552009206346E-4</v>
      </c>
    </row>
    <row r="583" spans="2:5" x14ac:dyDescent="0.3">
      <c r="B583" s="1">
        <v>552</v>
      </c>
      <c r="C583" s="1">
        <f t="shared" ca="1" si="24"/>
        <v>102.16260475533929</v>
      </c>
      <c r="D583" s="1">
        <f t="shared" si="25"/>
        <v>151.93982937474101</v>
      </c>
      <c r="E583" s="1">
        <f t="shared" ca="1" si="26"/>
        <v>1.645397334704939E-4</v>
      </c>
    </row>
    <row r="584" spans="2:5" x14ac:dyDescent="0.3">
      <c r="B584" s="1">
        <v>553</v>
      </c>
      <c r="C584" s="1">
        <f t="shared" ca="1" si="24"/>
        <v>101.99778387135592</v>
      </c>
      <c r="D584" s="1">
        <f t="shared" si="25"/>
        <v>151.97771287555545</v>
      </c>
      <c r="E584" s="1">
        <f t="shared" ca="1" si="26"/>
        <v>1.5886408711176069E-4</v>
      </c>
    </row>
    <row r="585" spans="2:5" x14ac:dyDescent="0.3">
      <c r="B585" s="1">
        <v>554</v>
      </c>
      <c r="C585" s="1">
        <f t="shared" ca="1" si="24"/>
        <v>105.83396691081495</v>
      </c>
      <c r="D585" s="1">
        <f t="shared" si="25"/>
        <v>152.01560899540854</v>
      </c>
      <c r="E585" s="1">
        <f t="shared" ca="1" si="26"/>
        <v>3.4854580227594204E-4</v>
      </c>
    </row>
    <row r="586" spans="2:5" x14ac:dyDescent="0.3">
      <c r="B586" s="1">
        <v>555</v>
      </c>
      <c r="C586" s="1">
        <f t="shared" ca="1" si="24"/>
        <v>87.138906149703416</v>
      </c>
      <c r="D586" s="1">
        <f t="shared" si="25"/>
        <v>152.05351798475405</v>
      </c>
      <c r="E586" s="1">
        <f t="shared" ca="1" si="26"/>
        <v>4.0852080938351905E-6</v>
      </c>
    </row>
    <row r="587" spans="2:5" x14ac:dyDescent="0.3">
      <c r="B587" s="1">
        <v>556</v>
      </c>
      <c r="C587" s="1">
        <f t="shared" ca="1" si="24"/>
        <v>97.736661080109769</v>
      </c>
      <c r="D587" s="1">
        <f t="shared" si="25"/>
        <v>152.09144009462989</v>
      </c>
      <c r="E587" s="1">
        <f t="shared" ca="1" si="26"/>
        <v>6.1474243308130372E-5</v>
      </c>
    </row>
    <row r="588" spans="2:5" x14ac:dyDescent="0.3">
      <c r="B588" s="1">
        <v>557</v>
      </c>
      <c r="C588" s="1">
        <f t="shared" ca="1" si="24"/>
        <v>83.651532849869767</v>
      </c>
      <c r="D588" s="1">
        <f t="shared" si="25"/>
        <v>152.12937557667018</v>
      </c>
      <c r="E588" s="1">
        <f t="shared" ca="1" si="26"/>
        <v>1.5008550063368561E-6</v>
      </c>
    </row>
    <row r="589" spans="2:5" x14ac:dyDescent="0.3">
      <c r="B589" s="1">
        <v>558</v>
      </c>
      <c r="C589" s="1">
        <f t="shared" ca="1" si="24"/>
        <v>100.5280579737951</v>
      </c>
      <c r="D589" s="1">
        <f t="shared" si="25"/>
        <v>152.16732468311756</v>
      </c>
      <c r="E589" s="1">
        <f t="shared" ca="1" si="26"/>
        <v>1.1554878577551719E-4</v>
      </c>
    </row>
    <row r="590" spans="2:5" x14ac:dyDescent="0.3">
      <c r="B590" s="1">
        <v>559</v>
      </c>
      <c r="C590" s="1">
        <f t="shared" ca="1" si="24"/>
        <v>113.7610825946897</v>
      </c>
      <c r="D590" s="1">
        <f t="shared" si="25"/>
        <v>152.20528766683537</v>
      </c>
      <c r="E590" s="1">
        <f t="shared" ca="1" si="26"/>
        <v>1.4367920881719601E-3</v>
      </c>
    </row>
    <row r="591" spans="2:5" x14ac:dyDescent="0.3">
      <c r="B591" s="1">
        <v>560</v>
      </c>
      <c r="C591" s="1">
        <f t="shared" ca="1" si="24"/>
        <v>109.15939803101813</v>
      </c>
      <c r="D591" s="1">
        <f t="shared" si="25"/>
        <v>152.24326478132014</v>
      </c>
      <c r="E591" s="1">
        <f t="shared" ca="1" si="26"/>
        <v>6.5324723382119247E-4</v>
      </c>
    </row>
    <row r="592" spans="2:5" x14ac:dyDescent="0.3">
      <c r="B592" s="1">
        <v>561</v>
      </c>
      <c r="C592" s="1">
        <f t="shared" ca="1" si="24"/>
        <v>119.2365325881967</v>
      </c>
      <c r="D592" s="1">
        <f t="shared" si="25"/>
        <v>152.2812562807139</v>
      </c>
      <c r="E592" s="1">
        <f t="shared" ca="1" si="26"/>
        <v>3.2468185050059471E-3</v>
      </c>
    </row>
    <row r="593" spans="2:5" x14ac:dyDescent="0.3">
      <c r="B593" s="1">
        <v>562</v>
      </c>
      <c r="C593" s="1">
        <f t="shared" ca="1" si="24"/>
        <v>111.86697529709141</v>
      </c>
      <c r="D593" s="1">
        <f t="shared" si="25"/>
        <v>152.31926241981682</v>
      </c>
      <c r="E593" s="1">
        <f t="shared" ca="1" si="26"/>
        <v>1.0506110402746893E-3</v>
      </c>
    </row>
    <row r="594" spans="2:5" x14ac:dyDescent="0.3">
      <c r="B594" s="1">
        <v>563</v>
      </c>
      <c r="C594" s="1">
        <f t="shared" ca="1" si="24"/>
        <v>97.665202538682919</v>
      </c>
      <c r="D594" s="1">
        <f t="shared" si="25"/>
        <v>152.35728345409979</v>
      </c>
      <c r="E594" s="1">
        <f t="shared" ca="1" si="26"/>
        <v>6.0461598868462527E-5</v>
      </c>
    </row>
    <row r="595" spans="2:5" x14ac:dyDescent="0.3">
      <c r="B595" s="1">
        <v>564</v>
      </c>
      <c r="C595" s="1">
        <f t="shared" ca="1" si="24"/>
        <v>104.78876636374756</v>
      </c>
      <c r="D595" s="1">
        <f t="shared" si="25"/>
        <v>152.39531963971694</v>
      </c>
      <c r="E595" s="1">
        <f t="shared" ca="1" si="26"/>
        <v>2.8320639467483869E-4</v>
      </c>
    </row>
    <row r="596" spans="2:5" x14ac:dyDescent="0.3">
      <c r="B596" s="1">
        <v>565</v>
      </c>
      <c r="C596" s="1">
        <f t="shared" ca="1" si="24"/>
        <v>113.90134710330847</v>
      </c>
      <c r="D596" s="1">
        <f t="shared" si="25"/>
        <v>152.43337123351867</v>
      </c>
      <c r="E596" s="1">
        <f t="shared" ca="1" si="26"/>
        <v>1.4695562047261032E-3</v>
      </c>
    </row>
    <row r="597" spans="2:5" x14ac:dyDescent="0.3">
      <c r="B597" s="1">
        <v>566</v>
      </c>
      <c r="C597" s="1">
        <f t="shared" ca="1" si="24"/>
        <v>94.816794160343633</v>
      </c>
      <c r="D597" s="1">
        <f t="shared" si="25"/>
        <v>152.47143849306426</v>
      </c>
      <c r="E597" s="1">
        <f t="shared" ca="1" si="26"/>
        <v>3.0613508452136988E-5</v>
      </c>
    </row>
    <row r="598" spans="2:5" x14ac:dyDescent="0.3">
      <c r="B598" s="1">
        <v>567</v>
      </c>
      <c r="C598" s="1">
        <f t="shared" ca="1" si="24"/>
        <v>90.136173715897357</v>
      </c>
      <c r="D598" s="1">
        <f t="shared" si="25"/>
        <v>152.50952167663496</v>
      </c>
      <c r="E598" s="1">
        <f t="shared" ca="1" si="26"/>
        <v>9.251573149427946E-6</v>
      </c>
    </row>
    <row r="599" spans="2:5" x14ac:dyDescent="0.3">
      <c r="B599" s="1">
        <v>568</v>
      </c>
      <c r="C599" s="1">
        <f t="shared" ca="1" si="24"/>
        <v>99.498768855196786</v>
      </c>
      <c r="D599" s="1">
        <f t="shared" si="25"/>
        <v>152.54762104324695</v>
      </c>
      <c r="E599" s="1">
        <f t="shared" ca="1" si="26"/>
        <v>9.1929619096175401E-5</v>
      </c>
    </row>
    <row r="600" spans="2:5" x14ac:dyDescent="0.3">
      <c r="B600" s="1">
        <v>569</v>
      </c>
      <c r="C600" s="1">
        <f t="shared" ca="1" si="24"/>
        <v>102.15192263577335</v>
      </c>
      <c r="D600" s="1">
        <f t="shared" si="25"/>
        <v>152.58573685266441</v>
      </c>
      <c r="E600" s="1">
        <f t="shared" ca="1" si="26"/>
        <v>1.641664243634092E-4</v>
      </c>
    </row>
    <row r="601" spans="2:5" x14ac:dyDescent="0.3">
      <c r="B601" s="1">
        <v>570</v>
      </c>
      <c r="C601" s="1">
        <f t="shared" ca="1" si="24"/>
        <v>101.87366154838953</v>
      </c>
      <c r="D601" s="1">
        <f t="shared" si="25"/>
        <v>152.62386936541284</v>
      </c>
      <c r="E601" s="1">
        <f t="shared" ca="1" si="26"/>
        <v>1.5470717720700731E-4</v>
      </c>
    </row>
    <row r="602" spans="2:5" x14ac:dyDescent="0.3">
      <c r="B602" s="1">
        <v>571</v>
      </c>
      <c r="C602" s="1">
        <f t="shared" ca="1" si="24"/>
        <v>105.84244166449527</v>
      </c>
      <c r="D602" s="1">
        <f t="shared" si="25"/>
        <v>152.66201884279224</v>
      </c>
      <c r="E602" s="1">
        <f t="shared" ca="1" si="26"/>
        <v>3.491260485968981E-4</v>
      </c>
    </row>
    <row r="603" spans="2:5" x14ac:dyDescent="0.3">
      <c r="B603" s="1">
        <v>572</v>
      </c>
      <c r="C603" s="1">
        <f t="shared" ca="1" si="24"/>
        <v>107.92947622286059</v>
      </c>
      <c r="D603" s="1">
        <f t="shared" si="25"/>
        <v>152.70018554689057</v>
      </c>
      <c r="E603" s="1">
        <f t="shared" ca="1" si="26"/>
        <v>5.2078971008955336E-4</v>
      </c>
    </row>
    <row r="604" spans="2:5" x14ac:dyDescent="0.3">
      <c r="B604" s="1">
        <v>573</v>
      </c>
      <c r="C604" s="1">
        <f t="shared" ca="1" si="24"/>
        <v>118.59165384292811</v>
      </c>
      <c r="D604" s="1">
        <f t="shared" si="25"/>
        <v>152.73836974059722</v>
      </c>
      <c r="E604" s="1">
        <f t="shared" ca="1" si="26"/>
        <v>2.9700518633507551E-3</v>
      </c>
    </row>
    <row r="605" spans="2:5" x14ac:dyDescent="0.3">
      <c r="B605" s="1">
        <v>574</v>
      </c>
      <c r="C605" s="1">
        <f t="shared" ca="1" si="24"/>
        <v>79.623082066111451</v>
      </c>
      <c r="D605" s="1">
        <f t="shared" si="25"/>
        <v>152.77657168761658</v>
      </c>
      <c r="E605" s="1">
        <f t="shared" ca="1" si="26"/>
        <v>4.413371747070728E-7</v>
      </c>
    </row>
    <row r="606" spans="2:5" x14ac:dyDescent="0.3">
      <c r="B606" s="1">
        <v>575</v>
      </c>
      <c r="C606" s="1">
        <f t="shared" ca="1" si="24"/>
        <v>112.28847545611796</v>
      </c>
      <c r="D606" s="1">
        <f t="shared" si="25"/>
        <v>152.8147916524818</v>
      </c>
      <c r="E606" s="1">
        <f t="shared" ca="1" si="26"/>
        <v>1.1279626332273377E-3</v>
      </c>
    </row>
    <row r="607" spans="2:5" x14ac:dyDescent="0.3">
      <c r="B607" s="1">
        <v>576</v>
      </c>
      <c r="C607" s="1">
        <f t="shared" ca="1" si="24"/>
        <v>109.64504810238942</v>
      </c>
      <c r="D607" s="1">
        <f t="shared" si="25"/>
        <v>152.85302990056849</v>
      </c>
      <c r="E607" s="1">
        <f t="shared" ca="1" si="26"/>
        <v>7.1307294965398135E-4</v>
      </c>
    </row>
    <row r="608" spans="2:5" x14ac:dyDescent="0.3">
      <c r="B608" s="1">
        <v>577</v>
      </c>
      <c r="C608" s="1">
        <f t="shared" ca="1" si="24"/>
        <v>105.1371856747659</v>
      </c>
      <c r="D608" s="1">
        <f t="shared" si="25"/>
        <v>152.89128669810864</v>
      </c>
      <c r="E608" s="1">
        <f t="shared" ca="1" si="26"/>
        <v>3.0366257569625879E-4</v>
      </c>
    </row>
    <row r="609" spans="2:5" x14ac:dyDescent="0.3">
      <c r="B609" s="1">
        <v>578</v>
      </c>
      <c r="C609" s="1">
        <f t="shared" ref="C609:C672" ca="1" si="27">_xlfn.NORM.INV(RAND(),$C$28,$C$29)</f>
        <v>102.4380598741008</v>
      </c>
      <c r="D609" s="1">
        <f t="shared" ref="D609:D672" si="28">_xlfn.NORM.INV(B609/1001,$D$28,$D$29)</f>
        <v>152.92956231220469</v>
      </c>
      <c r="E609" s="1">
        <f t="shared" ref="E609:E672" ca="1" si="29">_xlfn.NORM.DIST(C609,$D$28,$D$29,0)</f>
        <v>1.7443429891625078E-4</v>
      </c>
    </row>
    <row r="610" spans="2:5" x14ac:dyDescent="0.3">
      <c r="B610" s="1">
        <v>579</v>
      </c>
      <c r="C610" s="1">
        <f t="shared" ca="1" si="27"/>
        <v>107.44204362187597</v>
      </c>
      <c r="D610" s="1">
        <f t="shared" si="28"/>
        <v>152.96785701084363</v>
      </c>
      <c r="E610" s="1">
        <f t="shared" ca="1" si="29"/>
        <v>4.7517262287111211E-4</v>
      </c>
    </row>
    <row r="611" spans="2:5" x14ac:dyDescent="0.3">
      <c r="B611" s="1">
        <v>580</v>
      </c>
      <c r="C611" s="1">
        <f t="shared" ca="1" si="27"/>
        <v>103.77749053594621</v>
      </c>
      <c r="D611" s="1">
        <f t="shared" si="28"/>
        <v>153.00617106291111</v>
      </c>
      <c r="E611" s="1">
        <f t="shared" ca="1" si="29"/>
        <v>2.3060326222675549E-4</v>
      </c>
    </row>
    <row r="612" spans="2:5" x14ac:dyDescent="0.3">
      <c r="B612" s="1">
        <v>581</v>
      </c>
      <c r="C612" s="1">
        <f t="shared" ca="1" si="27"/>
        <v>91.76174109241451</v>
      </c>
      <c r="D612" s="1">
        <f t="shared" si="28"/>
        <v>153.04450473820594</v>
      </c>
      <c r="E612" s="1">
        <f t="shared" ca="1" si="29"/>
        <v>1.4174183787078558E-5</v>
      </c>
    </row>
    <row r="613" spans="2:5" x14ac:dyDescent="0.3">
      <c r="B613" s="1">
        <v>582</v>
      </c>
      <c r="C613" s="1">
        <f t="shared" ca="1" si="27"/>
        <v>118.61194246090908</v>
      </c>
      <c r="D613" s="1">
        <f t="shared" si="28"/>
        <v>153.08285830745439</v>
      </c>
      <c r="E613" s="1">
        <f t="shared" ca="1" si="29"/>
        <v>2.9784726699892644E-3</v>
      </c>
    </row>
    <row r="614" spans="2:5" x14ac:dyDescent="0.3">
      <c r="B614" s="1">
        <v>583</v>
      </c>
      <c r="C614" s="1">
        <f t="shared" ca="1" si="27"/>
        <v>114.11125996499055</v>
      </c>
      <c r="D614" s="1">
        <f t="shared" si="28"/>
        <v>153.12123204232489</v>
      </c>
      <c r="E614" s="1">
        <f t="shared" ca="1" si="29"/>
        <v>1.5197420715266797E-3</v>
      </c>
    </row>
    <row r="615" spans="2:5" x14ac:dyDescent="0.3">
      <c r="B615" s="1">
        <v>584</v>
      </c>
      <c r="C615" s="1">
        <f t="shared" ca="1" si="27"/>
        <v>110.89981898831623</v>
      </c>
      <c r="D615" s="1">
        <f t="shared" si="28"/>
        <v>153.1596262154427</v>
      </c>
      <c r="E615" s="1">
        <f t="shared" ca="1" si="29"/>
        <v>8.8992288439136756E-4</v>
      </c>
    </row>
    <row r="616" spans="2:5" x14ac:dyDescent="0.3">
      <c r="B616" s="1">
        <v>585</v>
      </c>
      <c r="C616" s="1">
        <f t="shared" ca="1" si="27"/>
        <v>100.60851151356025</v>
      </c>
      <c r="D616" s="1">
        <f t="shared" si="28"/>
        <v>153.19804110040457</v>
      </c>
      <c r="E616" s="1">
        <f t="shared" ca="1" si="29"/>
        <v>1.1760930900443984E-4</v>
      </c>
    </row>
    <row r="617" spans="2:5" x14ac:dyDescent="0.3">
      <c r="B617" s="1">
        <v>586</v>
      </c>
      <c r="C617" s="1">
        <f t="shared" ca="1" si="27"/>
        <v>96.285122685230874</v>
      </c>
      <c r="D617" s="1">
        <f t="shared" si="28"/>
        <v>153.23647697179393</v>
      </c>
      <c r="E617" s="1">
        <f t="shared" ca="1" si="29"/>
        <v>4.3674770997635915E-5</v>
      </c>
    </row>
    <row r="618" spans="2:5" x14ac:dyDescent="0.3">
      <c r="B618" s="1">
        <v>587</v>
      </c>
      <c r="C618" s="1">
        <f t="shared" ca="1" si="27"/>
        <v>104.50179316414689</v>
      </c>
      <c r="D618" s="1">
        <f t="shared" si="28"/>
        <v>153.27493410519571</v>
      </c>
      <c r="E618" s="1">
        <f t="shared" ca="1" si="29"/>
        <v>2.6728857462601004E-4</v>
      </c>
    </row>
    <row r="619" spans="2:5" x14ac:dyDescent="0.3">
      <c r="B619" s="1">
        <v>588</v>
      </c>
      <c r="C619" s="1">
        <f t="shared" ca="1" si="27"/>
        <v>97.145403114512021</v>
      </c>
      <c r="D619" s="1">
        <f t="shared" si="28"/>
        <v>153.31341277721168</v>
      </c>
      <c r="E619" s="1">
        <f t="shared" ca="1" si="29"/>
        <v>5.3543967053689337E-5</v>
      </c>
    </row>
    <row r="620" spans="2:5" x14ac:dyDescent="0.3">
      <c r="B620" s="1">
        <v>589</v>
      </c>
      <c r="C620" s="1">
        <f t="shared" ca="1" si="27"/>
        <v>97.758487211311461</v>
      </c>
      <c r="D620" s="1">
        <f t="shared" si="28"/>
        <v>153.35191326547573</v>
      </c>
      <c r="E620" s="1">
        <f t="shared" ca="1" si="29"/>
        <v>6.1786631797015916E-5</v>
      </c>
    </row>
    <row r="621" spans="2:5" x14ac:dyDescent="0.3">
      <c r="B621" s="1">
        <v>590</v>
      </c>
      <c r="C621" s="1">
        <f t="shared" ca="1" si="27"/>
        <v>82.41928422392094</v>
      </c>
      <c r="D621" s="1">
        <f t="shared" si="28"/>
        <v>153.39043584866931</v>
      </c>
      <c r="E621" s="1">
        <f t="shared" ca="1" si="29"/>
        <v>1.0400747785025908E-6</v>
      </c>
    </row>
    <row r="622" spans="2:5" x14ac:dyDescent="0.3">
      <c r="B622" s="1">
        <v>591</v>
      </c>
      <c r="C622" s="1">
        <f t="shared" ca="1" si="27"/>
        <v>91.518452174788123</v>
      </c>
      <c r="D622" s="1">
        <f t="shared" si="28"/>
        <v>153.42898080653706</v>
      </c>
      <c r="E622" s="1">
        <f t="shared" ca="1" si="29"/>
        <v>1.330737818914774E-5</v>
      </c>
    </row>
    <row r="623" spans="2:5" x14ac:dyDescent="0.3">
      <c r="B623" s="1">
        <v>592</v>
      </c>
      <c r="C623" s="1">
        <f t="shared" ca="1" si="27"/>
        <v>96.314535041630094</v>
      </c>
      <c r="D623" s="1">
        <f t="shared" si="28"/>
        <v>153.46754841990241</v>
      </c>
      <c r="E623" s="1">
        <f t="shared" ca="1" si="29"/>
        <v>4.3982436514775234E-5</v>
      </c>
    </row>
    <row r="624" spans="2:5" x14ac:dyDescent="0.3">
      <c r="B624" s="1">
        <v>593</v>
      </c>
      <c r="C624" s="1">
        <f t="shared" ca="1" si="27"/>
        <v>85.879294424668885</v>
      </c>
      <c r="D624" s="1">
        <f t="shared" si="28"/>
        <v>153.50613897068365</v>
      </c>
      <c r="E624" s="1">
        <f t="shared" ca="1" si="29"/>
        <v>2.8631808545211444E-6</v>
      </c>
    </row>
    <row r="625" spans="2:5" x14ac:dyDescent="0.3">
      <c r="B625" s="1">
        <v>594</v>
      </c>
      <c r="C625" s="1">
        <f t="shared" ca="1" si="27"/>
        <v>93.383858302821594</v>
      </c>
      <c r="D625" s="1">
        <f t="shared" si="28"/>
        <v>153.54475274190978</v>
      </c>
      <c r="E625" s="1">
        <f t="shared" ca="1" si="29"/>
        <v>2.1443862820142984E-5</v>
      </c>
    </row>
    <row r="626" spans="2:5" x14ac:dyDescent="0.3">
      <c r="B626" s="1">
        <v>595</v>
      </c>
      <c r="C626" s="1">
        <f t="shared" ca="1" si="27"/>
        <v>102.10277121565505</v>
      </c>
      <c r="D626" s="1">
        <f t="shared" si="28"/>
        <v>153.58339001773672</v>
      </c>
      <c r="E626" s="1">
        <f t="shared" ca="1" si="29"/>
        <v>1.6245854779304222E-4</v>
      </c>
    </row>
    <row r="627" spans="2:5" x14ac:dyDescent="0.3">
      <c r="B627" s="1">
        <v>596</v>
      </c>
      <c r="C627" s="1">
        <f t="shared" ca="1" si="27"/>
        <v>95.599345445027922</v>
      </c>
      <c r="D627" s="1">
        <f t="shared" si="28"/>
        <v>153.62205108346362</v>
      </c>
      <c r="E627" s="1">
        <f t="shared" ca="1" si="29"/>
        <v>3.7040355605159683E-5</v>
      </c>
    </row>
    <row r="628" spans="2:5" x14ac:dyDescent="0.3">
      <c r="B628" s="1">
        <v>597</v>
      </c>
      <c r="C628" s="1">
        <f t="shared" ca="1" si="27"/>
        <v>84.68415019267043</v>
      </c>
      <c r="D628" s="1">
        <f t="shared" si="28"/>
        <v>153.6607362255493</v>
      </c>
      <c r="E628" s="1">
        <f t="shared" ca="1" si="29"/>
        <v>2.0302638166247312E-6</v>
      </c>
    </row>
    <row r="629" spans="2:5" x14ac:dyDescent="0.3">
      <c r="B629" s="1">
        <v>598</v>
      </c>
      <c r="C629" s="1">
        <f t="shared" ca="1" si="27"/>
        <v>101.53348021948915</v>
      </c>
      <c r="D629" s="1">
        <f t="shared" si="28"/>
        <v>153.69944573162888</v>
      </c>
      <c r="E629" s="1">
        <f t="shared" ca="1" si="29"/>
        <v>1.4381301628881271E-4</v>
      </c>
    </row>
    <row r="630" spans="2:5" x14ac:dyDescent="0.3">
      <c r="B630" s="1">
        <v>599</v>
      </c>
      <c r="C630" s="1">
        <f t="shared" ca="1" si="27"/>
        <v>102.84447971548359</v>
      </c>
      <c r="D630" s="1">
        <f t="shared" si="28"/>
        <v>153.73817989053052</v>
      </c>
      <c r="E630" s="1">
        <f t="shared" ca="1" si="29"/>
        <v>1.9001304494853486E-4</v>
      </c>
    </row>
    <row r="631" spans="2:5" x14ac:dyDescent="0.3">
      <c r="B631" s="1">
        <v>600</v>
      </c>
      <c r="C631" s="1">
        <f t="shared" ca="1" si="27"/>
        <v>106.09070717908976</v>
      </c>
      <c r="D631" s="1">
        <f t="shared" si="28"/>
        <v>153.77693899229232</v>
      </c>
      <c r="E631" s="1">
        <f t="shared" ca="1" si="29"/>
        <v>3.6650772917260892E-4</v>
      </c>
    </row>
    <row r="632" spans="2:5" x14ac:dyDescent="0.3">
      <c r="B632" s="1">
        <v>601</v>
      </c>
      <c r="C632" s="1">
        <f t="shared" ca="1" si="27"/>
        <v>91.251652482993535</v>
      </c>
      <c r="D632" s="1">
        <f t="shared" si="28"/>
        <v>153.81572332817942</v>
      </c>
      <c r="E632" s="1">
        <f t="shared" ca="1" si="29"/>
        <v>1.2413870179776107E-5</v>
      </c>
    </row>
    <row r="633" spans="2:5" x14ac:dyDescent="0.3">
      <c r="B633" s="1">
        <v>602</v>
      </c>
      <c r="C633" s="1">
        <f t="shared" ca="1" si="27"/>
        <v>97.594858113629485</v>
      </c>
      <c r="D633" s="1">
        <f t="shared" si="28"/>
        <v>153.85453319070129</v>
      </c>
      <c r="E633" s="1">
        <f t="shared" ca="1" si="29"/>
        <v>5.9479718435408384E-5</v>
      </c>
    </row>
    <row r="634" spans="2:5" x14ac:dyDescent="0.3">
      <c r="B634" s="1">
        <v>603</v>
      </c>
      <c r="C634" s="1">
        <f t="shared" ca="1" si="27"/>
        <v>114.03808989599482</v>
      </c>
      <c r="D634" s="1">
        <f t="shared" si="28"/>
        <v>153.8933688736291</v>
      </c>
      <c r="E634" s="1">
        <f t="shared" ca="1" si="29"/>
        <v>1.5020903489232507E-3</v>
      </c>
    </row>
    <row r="635" spans="2:5" x14ac:dyDescent="0.3">
      <c r="B635" s="1">
        <v>604</v>
      </c>
      <c r="C635" s="1">
        <f t="shared" ca="1" si="27"/>
        <v>112.47349619645792</v>
      </c>
      <c r="D635" s="1">
        <f t="shared" si="28"/>
        <v>153.93223067201333</v>
      </c>
      <c r="E635" s="1">
        <f t="shared" ca="1" si="29"/>
        <v>1.163401082645213E-3</v>
      </c>
    </row>
    <row r="636" spans="2:5" x14ac:dyDescent="0.3">
      <c r="B636" s="1">
        <v>605</v>
      </c>
      <c r="C636" s="1">
        <f t="shared" ca="1" si="27"/>
        <v>102.0272353288556</v>
      </c>
      <c r="D636" s="1">
        <f t="shared" si="28"/>
        <v>153.97111888220144</v>
      </c>
      <c r="E636" s="1">
        <f t="shared" ca="1" si="29"/>
        <v>1.5986510706284354E-4</v>
      </c>
    </row>
    <row r="637" spans="2:5" x14ac:dyDescent="0.3">
      <c r="B637" s="1">
        <v>606</v>
      </c>
      <c r="C637" s="1">
        <f t="shared" ca="1" si="27"/>
        <v>109.00610066728029</v>
      </c>
      <c r="D637" s="1">
        <f t="shared" si="28"/>
        <v>154.01003380185591</v>
      </c>
      <c r="E637" s="1">
        <f t="shared" ca="1" si="29"/>
        <v>6.3528763354286769E-4</v>
      </c>
    </row>
    <row r="638" spans="2:5" x14ac:dyDescent="0.3">
      <c r="B638" s="1">
        <v>607</v>
      </c>
      <c r="C638" s="1">
        <f t="shared" ca="1" si="27"/>
        <v>107.110695470666</v>
      </c>
      <c r="D638" s="1">
        <f t="shared" si="28"/>
        <v>154.04897572997231</v>
      </c>
      <c r="E638" s="1">
        <f t="shared" ca="1" si="29"/>
        <v>4.4619712522851171E-4</v>
      </c>
    </row>
    <row r="639" spans="2:5" x14ac:dyDescent="0.3">
      <c r="B639" s="1">
        <v>608</v>
      </c>
      <c r="C639" s="1">
        <f t="shared" ca="1" si="27"/>
        <v>106.78502735724905</v>
      </c>
      <c r="D639" s="1">
        <f t="shared" si="28"/>
        <v>154.08794496689762</v>
      </c>
      <c r="E639" s="1">
        <f t="shared" ca="1" si="29"/>
        <v>4.1924127020244152E-4</v>
      </c>
    </row>
    <row r="640" spans="2:5" x14ac:dyDescent="0.3">
      <c r="B640" s="1">
        <v>609</v>
      </c>
      <c r="C640" s="1">
        <f t="shared" ca="1" si="27"/>
        <v>105.54058740141312</v>
      </c>
      <c r="D640" s="1">
        <f t="shared" si="28"/>
        <v>154.12694181434858</v>
      </c>
      <c r="E640" s="1">
        <f t="shared" ca="1" si="29"/>
        <v>3.2897767568748192E-4</v>
      </c>
    </row>
    <row r="641" spans="2:5" x14ac:dyDescent="0.3">
      <c r="B641" s="1">
        <v>610</v>
      </c>
      <c r="C641" s="1">
        <f t="shared" ca="1" si="27"/>
        <v>99.490545816081891</v>
      </c>
      <c r="D641" s="1">
        <f t="shared" si="28"/>
        <v>154.16596657543056</v>
      </c>
      <c r="E641" s="1">
        <f t="shared" ca="1" si="29"/>
        <v>9.1760090927884135E-5</v>
      </c>
    </row>
    <row r="642" spans="2:5" x14ac:dyDescent="0.3">
      <c r="B642" s="1">
        <v>611</v>
      </c>
      <c r="C642" s="1">
        <f t="shared" ca="1" si="27"/>
        <v>114.75638611868794</v>
      </c>
      <c r="D642" s="1">
        <f t="shared" si="28"/>
        <v>154.20501955465625</v>
      </c>
      <c r="E642" s="1">
        <f t="shared" ca="1" si="29"/>
        <v>1.6828973919081182E-3</v>
      </c>
    </row>
    <row r="643" spans="2:5" x14ac:dyDescent="0.3">
      <c r="B643" s="1">
        <v>612</v>
      </c>
      <c r="C643" s="1">
        <f t="shared" ca="1" si="27"/>
        <v>100.3221189471207</v>
      </c>
      <c r="D643" s="1">
        <f t="shared" si="28"/>
        <v>154.24410105796471</v>
      </c>
      <c r="E643" s="1">
        <f t="shared" ca="1" si="29"/>
        <v>1.1042291516491842E-4</v>
      </c>
    </row>
    <row r="644" spans="2:5" x14ac:dyDescent="0.3">
      <c r="B644" s="1">
        <v>613</v>
      </c>
      <c r="C644" s="1">
        <f t="shared" ca="1" si="27"/>
        <v>103.48465357777859</v>
      </c>
      <c r="D644" s="1">
        <f t="shared" si="28"/>
        <v>154.28321139274084</v>
      </c>
      <c r="E644" s="1">
        <f t="shared" ca="1" si="29"/>
        <v>2.170981827689915E-4</v>
      </c>
    </row>
    <row r="645" spans="2:5" x14ac:dyDescent="0.3">
      <c r="B645" s="1">
        <v>614</v>
      </c>
      <c r="C645" s="1">
        <f t="shared" ca="1" si="27"/>
        <v>109.71799803139443</v>
      </c>
      <c r="D645" s="1">
        <f t="shared" si="28"/>
        <v>154.32235086783447</v>
      </c>
      <c r="E645" s="1">
        <f t="shared" ca="1" si="29"/>
        <v>7.2245552595971371E-4</v>
      </c>
    </row>
    <row r="646" spans="2:5" x14ac:dyDescent="0.3">
      <c r="B646" s="1">
        <v>615</v>
      </c>
      <c r="C646" s="1">
        <f t="shared" ca="1" si="27"/>
        <v>96.39986461025471</v>
      </c>
      <c r="D646" s="1">
        <f t="shared" si="28"/>
        <v>154.36151979358038</v>
      </c>
      <c r="E646" s="1">
        <f t="shared" ca="1" si="29"/>
        <v>4.4886362370485266E-5</v>
      </c>
    </row>
    <row r="647" spans="2:5" x14ac:dyDescent="0.3">
      <c r="B647" s="1">
        <v>616</v>
      </c>
      <c r="C647" s="1">
        <f t="shared" ca="1" si="27"/>
        <v>96.301806069331718</v>
      </c>
      <c r="D647" s="1">
        <f t="shared" si="28"/>
        <v>154.4007184818179</v>
      </c>
      <c r="E647" s="1">
        <f t="shared" ca="1" si="29"/>
        <v>4.3849041718610737E-5</v>
      </c>
    </row>
    <row r="648" spans="2:5" x14ac:dyDescent="0.3">
      <c r="B648" s="1">
        <v>617</v>
      </c>
      <c r="C648" s="1">
        <f t="shared" ca="1" si="27"/>
        <v>85.991524880042505</v>
      </c>
      <c r="D648" s="1">
        <f t="shared" si="28"/>
        <v>154.4399472459111</v>
      </c>
      <c r="E648" s="1">
        <f t="shared" ca="1" si="29"/>
        <v>2.9561529413197067E-6</v>
      </c>
    </row>
    <row r="649" spans="2:5" x14ac:dyDescent="0.3">
      <c r="B649" s="1">
        <v>618</v>
      </c>
      <c r="C649" s="1">
        <f t="shared" ca="1" si="27"/>
        <v>100.47940341580103</v>
      </c>
      <c r="D649" s="1">
        <f t="shared" si="28"/>
        <v>154.47920640076902</v>
      </c>
      <c r="E649" s="1">
        <f t="shared" ca="1" si="29"/>
        <v>1.1431863946319709E-4</v>
      </c>
    </row>
    <row r="650" spans="2:5" x14ac:dyDescent="0.3">
      <c r="B650" s="1">
        <v>619</v>
      </c>
      <c r="C650" s="1">
        <f t="shared" ca="1" si="27"/>
        <v>98.280152235351181</v>
      </c>
      <c r="D650" s="1">
        <f t="shared" si="28"/>
        <v>154.51849626286631</v>
      </c>
      <c r="E650" s="1">
        <f t="shared" ca="1" si="29"/>
        <v>6.9700313627853465E-5</v>
      </c>
    </row>
    <row r="651" spans="2:5" x14ac:dyDescent="0.3">
      <c r="B651" s="1">
        <v>620</v>
      </c>
      <c r="C651" s="1">
        <f t="shared" ca="1" si="27"/>
        <v>79.659196328973039</v>
      </c>
      <c r="D651" s="1">
        <f t="shared" si="28"/>
        <v>154.55781715026379</v>
      </c>
      <c r="E651" s="1">
        <f t="shared" ca="1" si="29"/>
        <v>4.463495101761865E-7</v>
      </c>
    </row>
    <row r="652" spans="2:5" x14ac:dyDescent="0.3">
      <c r="B652" s="1">
        <v>621</v>
      </c>
      <c r="C652" s="1">
        <f t="shared" ca="1" si="27"/>
        <v>104.12197021583701</v>
      </c>
      <c r="D652" s="1">
        <f t="shared" si="28"/>
        <v>154.59716938262952</v>
      </c>
      <c r="E652" s="1">
        <f t="shared" ca="1" si="29"/>
        <v>2.4744854837470035E-4</v>
      </c>
    </row>
    <row r="653" spans="2:5" x14ac:dyDescent="0.3">
      <c r="B653" s="1">
        <v>622</v>
      </c>
      <c r="C653" s="1">
        <f t="shared" ca="1" si="27"/>
        <v>134.49675808833939</v>
      </c>
      <c r="D653" s="1">
        <f t="shared" si="28"/>
        <v>154.63655328125995</v>
      </c>
      <c r="E653" s="1">
        <f t="shared" ca="1" si="29"/>
        <v>1.5590383794183269E-2</v>
      </c>
    </row>
    <row r="654" spans="2:5" x14ac:dyDescent="0.3">
      <c r="B654" s="1">
        <v>623</v>
      </c>
      <c r="C654" s="1">
        <f t="shared" ca="1" si="27"/>
        <v>99.77134823986755</v>
      </c>
      <c r="D654" s="1">
        <f t="shared" si="28"/>
        <v>154.67596916910134</v>
      </c>
      <c r="E654" s="1">
        <f t="shared" ca="1" si="29"/>
        <v>9.771338829953069E-5</v>
      </c>
    </row>
    <row r="655" spans="2:5" x14ac:dyDescent="0.3">
      <c r="B655" s="1">
        <v>624</v>
      </c>
      <c r="C655" s="1">
        <f t="shared" ca="1" si="27"/>
        <v>110.76176559486358</v>
      </c>
      <c r="D655" s="1">
        <f t="shared" si="28"/>
        <v>154.71541737077146</v>
      </c>
      <c r="E655" s="1">
        <f t="shared" ca="1" si="29"/>
        <v>8.6879025845611017E-4</v>
      </c>
    </row>
    <row r="656" spans="2:5" x14ac:dyDescent="0.3">
      <c r="B656" s="1">
        <v>625</v>
      </c>
      <c r="C656" s="1">
        <f t="shared" ca="1" si="27"/>
        <v>93.40787234603107</v>
      </c>
      <c r="D656" s="1">
        <f t="shared" si="28"/>
        <v>154.75489821258145</v>
      </c>
      <c r="E656" s="1">
        <f t="shared" ca="1" si="29"/>
        <v>2.1573803896287793E-5</v>
      </c>
    </row>
    <row r="657" spans="2:5" x14ac:dyDescent="0.3">
      <c r="B657" s="1">
        <v>626</v>
      </c>
      <c r="C657" s="1">
        <f t="shared" ca="1" si="27"/>
        <v>110.054625118057</v>
      </c>
      <c r="D657" s="1">
        <f t="shared" si="28"/>
        <v>154.79441202255799</v>
      </c>
      <c r="E657" s="1">
        <f t="shared" ca="1" si="29"/>
        <v>7.6714111638763818E-4</v>
      </c>
    </row>
    <row r="658" spans="2:5" x14ac:dyDescent="0.3">
      <c r="B658" s="1">
        <v>627</v>
      </c>
      <c r="C658" s="1">
        <f t="shared" ca="1" si="27"/>
        <v>99.400917098183328</v>
      </c>
      <c r="D658" s="1">
        <f t="shared" si="28"/>
        <v>154.8339591304657</v>
      </c>
      <c r="E658" s="1">
        <f t="shared" ca="1" si="29"/>
        <v>8.9930682406221349E-5</v>
      </c>
    </row>
    <row r="659" spans="2:5" x14ac:dyDescent="0.3">
      <c r="B659" s="1">
        <v>628</v>
      </c>
      <c r="C659" s="1">
        <f t="shared" ca="1" si="27"/>
        <v>100.52881904680029</v>
      </c>
      <c r="D659" s="1">
        <f t="shared" si="28"/>
        <v>154.87353986782981</v>
      </c>
      <c r="E659" s="1">
        <f t="shared" ca="1" si="29"/>
        <v>1.1556812331183468E-4</v>
      </c>
    </row>
    <row r="660" spans="2:5" x14ac:dyDescent="0.3">
      <c r="B660" s="1">
        <v>629</v>
      </c>
      <c r="C660" s="1">
        <f t="shared" ca="1" si="27"/>
        <v>101.85429801004277</v>
      </c>
      <c r="D660" s="1">
        <f t="shared" si="28"/>
        <v>154.91315456795903</v>
      </c>
      <c r="E660" s="1">
        <f t="shared" ca="1" si="29"/>
        <v>1.5406761380727687E-4</v>
      </c>
    </row>
    <row r="661" spans="2:5" x14ac:dyDescent="0.3">
      <c r="B661" s="1">
        <v>630</v>
      </c>
      <c r="C661" s="1">
        <f t="shared" ca="1" si="27"/>
        <v>86.157209839308976</v>
      </c>
      <c r="D661" s="1">
        <f t="shared" si="28"/>
        <v>154.95280356596879</v>
      </c>
      <c r="E661" s="1">
        <f t="shared" ca="1" si="29"/>
        <v>3.0986364031365996E-6</v>
      </c>
    </row>
    <row r="662" spans="2:5" x14ac:dyDescent="0.3">
      <c r="B662" s="1">
        <v>631</v>
      </c>
      <c r="C662" s="1">
        <f t="shared" ca="1" si="27"/>
        <v>97.000148459642958</v>
      </c>
      <c r="D662" s="1">
        <f t="shared" si="28"/>
        <v>154.99248719880467</v>
      </c>
      <c r="E662" s="1">
        <f t="shared" ca="1" si="29"/>
        <v>5.1745349940185492E-5</v>
      </c>
    </row>
    <row r="663" spans="2:5" x14ac:dyDescent="0.3">
      <c r="B663" s="1">
        <v>632</v>
      </c>
      <c r="C663" s="1">
        <f t="shared" ca="1" si="27"/>
        <v>95.040296219970458</v>
      </c>
      <c r="D663" s="1">
        <f t="shared" si="28"/>
        <v>155.03220580526613</v>
      </c>
      <c r="E663" s="1">
        <f t="shared" ca="1" si="29"/>
        <v>3.2334868889233457E-5</v>
      </c>
    </row>
    <row r="664" spans="2:5" x14ac:dyDescent="0.3">
      <c r="B664" s="1">
        <v>633</v>
      </c>
      <c r="C664" s="1">
        <f t="shared" ca="1" si="27"/>
        <v>92.142791981232264</v>
      </c>
      <c r="D664" s="1">
        <f t="shared" si="28"/>
        <v>155.07195972603046</v>
      </c>
      <c r="E664" s="1">
        <f t="shared" ca="1" si="29"/>
        <v>1.5638402025232025E-5</v>
      </c>
    </row>
    <row r="665" spans="2:5" x14ac:dyDescent="0.3">
      <c r="B665" s="1">
        <v>634</v>
      </c>
      <c r="C665" s="1">
        <f t="shared" ca="1" si="27"/>
        <v>85.166864721270002</v>
      </c>
      <c r="D665" s="1">
        <f t="shared" si="28"/>
        <v>155.1117493036771</v>
      </c>
      <c r="E665" s="1">
        <f t="shared" ca="1" si="29"/>
        <v>2.3344502478359918E-6</v>
      </c>
    </row>
    <row r="666" spans="2:5" x14ac:dyDescent="0.3">
      <c r="B666" s="1">
        <v>635</v>
      </c>
      <c r="C666" s="1">
        <f t="shared" ca="1" si="27"/>
        <v>94.13271451148718</v>
      </c>
      <c r="D666" s="1">
        <f t="shared" si="28"/>
        <v>155.15157488271223</v>
      </c>
      <c r="E666" s="1">
        <f t="shared" ca="1" si="29"/>
        <v>2.5858127504174057E-5</v>
      </c>
    </row>
    <row r="667" spans="2:5" x14ac:dyDescent="0.3">
      <c r="B667" s="1">
        <v>636</v>
      </c>
      <c r="C667" s="1">
        <f t="shared" ca="1" si="27"/>
        <v>93.631848413255938</v>
      </c>
      <c r="D667" s="1">
        <f t="shared" si="28"/>
        <v>155.1914368095936</v>
      </c>
      <c r="E667" s="1">
        <f t="shared" ca="1" si="29"/>
        <v>2.2821496145708617E-5</v>
      </c>
    </row>
    <row r="668" spans="2:5" x14ac:dyDescent="0.3">
      <c r="B668" s="1">
        <v>637</v>
      </c>
      <c r="C668" s="1">
        <f t="shared" ca="1" si="27"/>
        <v>86.807235500684342</v>
      </c>
      <c r="D668" s="1">
        <f t="shared" si="28"/>
        <v>155.23133543275566</v>
      </c>
      <c r="E668" s="1">
        <f t="shared" ca="1" si="29"/>
        <v>3.7227594844223524E-6</v>
      </c>
    </row>
    <row r="669" spans="2:5" x14ac:dyDescent="0.3">
      <c r="B669" s="1">
        <v>638</v>
      </c>
      <c r="C669" s="1">
        <f t="shared" ca="1" si="27"/>
        <v>107.71003175924604</v>
      </c>
      <c r="D669" s="1">
        <f t="shared" si="28"/>
        <v>155.27127110263515</v>
      </c>
      <c r="E669" s="1">
        <f t="shared" ca="1" si="29"/>
        <v>4.9979977626898235E-4</v>
      </c>
    </row>
    <row r="670" spans="2:5" x14ac:dyDescent="0.3">
      <c r="B670" s="1">
        <v>639</v>
      </c>
      <c r="C670" s="1">
        <f t="shared" ca="1" si="27"/>
        <v>110.28719039162989</v>
      </c>
      <c r="D670" s="1">
        <f t="shared" si="28"/>
        <v>155.31124417169673</v>
      </c>
      <c r="E670" s="1">
        <f t="shared" ca="1" si="29"/>
        <v>7.9938209866852773E-4</v>
      </c>
    </row>
    <row r="671" spans="2:5" x14ac:dyDescent="0.3">
      <c r="B671" s="1">
        <v>640</v>
      </c>
      <c r="C671" s="1">
        <f t="shared" ca="1" si="27"/>
        <v>110.12320863878908</v>
      </c>
      <c r="D671" s="1">
        <f t="shared" si="28"/>
        <v>155.35125499445905</v>
      </c>
      <c r="E671" s="1">
        <f t="shared" ca="1" si="29"/>
        <v>7.7653078834417964E-4</v>
      </c>
    </row>
    <row r="672" spans="2:5" x14ac:dyDescent="0.3">
      <c r="B672" s="1">
        <v>641</v>
      </c>
      <c r="C672" s="1">
        <f t="shared" ca="1" si="27"/>
        <v>115.30296294575679</v>
      </c>
      <c r="D672" s="1">
        <f t="shared" si="28"/>
        <v>155.39130392752134</v>
      </c>
      <c r="E672" s="1">
        <f t="shared" ca="1" si="29"/>
        <v>1.8321092920217691E-3</v>
      </c>
    </row>
    <row r="673" spans="2:5" x14ac:dyDescent="0.3">
      <c r="B673" s="1">
        <v>642</v>
      </c>
      <c r="C673" s="1">
        <f t="shared" ref="C673:C736" ca="1" si="30">_xlfn.NORM.INV(RAND(),$C$28,$C$29)</f>
        <v>116.36807663386843</v>
      </c>
      <c r="D673" s="1">
        <f t="shared" ref="D673:D736" si="31">_xlfn.NORM.INV(B673/1001,$D$28,$D$29)</f>
        <v>155.4313913295899</v>
      </c>
      <c r="E673" s="1">
        <f t="shared" ref="E673:E736" ca="1" si="32">_xlfn.NORM.DIST(C673,$D$28,$D$29,0)</f>
        <v>2.1537210289621937E-3</v>
      </c>
    </row>
    <row r="674" spans="2:5" x14ac:dyDescent="0.3">
      <c r="B674" s="1">
        <v>643</v>
      </c>
      <c r="C674" s="1">
        <f t="shared" ca="1" si="30"/>
        <v>110.74126260846195</v>
      </c>
      <c r="D674" s="1">
        <f t="shared" si="31"/>
        <v>155.47151756150529</v>
      </c>
      <c r="E674" s="1">
        <f t="shared" ca="1" si="32"/>
        <v>8.6568858508645334E-4</v>
      </c>
    </row>
    <row r="675" spans="2:5" x14ac:dyDescent="0.3">
      <c r="B675" s="1">
        <v>644</v>
      </c>
      <c r="C675" s="1">
        <f t="shared" ca="1" si="30"/>
        <v>99.814839296925712</v>
      </c>
      <c r="D675" s="1">
        <f t="shared" si="31"/>
        <v>155.5116829862697</v>
      </c>
      <c r="E675" s="1">
        <f t="shared" ca="1" si="32"/>
        <v>9.8666281057751976E-5</v>
      </c>
    </row>
    <row r="676" spans="2:5" x14ac:dyDescent="0.3">
      <c r="B676" s="1">
        <v>645</v>
      </c>
      <c r="C676" s="1">
        <f t="shared" ca="1" si="30"/>
        <v>82.234328463238342</v>
      </c>
      <c r="D676" s="1">
        <f t="shared" si="31"/>
        <v>155.5518879690747</v>
      </c>
      <c r="E676" s="1">
        <f t="shared" ca="1" si="32"/>
        <v>9.8379623182795098E-7</v>
      </c>
    </row>
    <row r="677" spans="2:5" x14ac:dyDescent="0.3">
      <c r="B677" s="1">
        <v>646</v>
      </c>
      <c r="C677" s="1">
        <f t="shared" ca="1" si="30"/>
        <v>98.445900142676876</v>
      </c>
      <c r="D677" s="1">
        <f t="shared" si="31"/>
        <v>155.59213287732925</v>
      </c>
      <c r="E677" s="1">
        <f t="shared" ca="1" si="32"/>
        <v>7.2402698771677974E-5</v>
      </c>
    </row>
    <row r="678" spans="2:5" x14ac:dyDescent="0.3">
      <c r="B678" s="1">
        <v>647</v>
      </c>
      <c r="C678" s="1">
        <f t="shared" ca="1" si="30"/>
        <v>111.7913722111755</v>
      </c>
      <c r="D678" s="1">
        <f t="shared" si="31"/>
        <v>155.6324180806881</v>
      </c>
      <c r="E678" s="1">
        <f t="shared" ca="1" si="32"/>
        <v>1.0372220326481489E-3</v>
      </c>
    </row>
    <row r="679" spans="2:5" x14ac:dyDescent="0.3">
      <c r="B679" s="1">
        <v>648</v>
      </c>
      <c r="C679" s="1">
        <f t="shared" ca="1" si="30"/>
        <v>104.01981484341846</v>
      </c>
      <c r="D679" s="1">
        <f t="shared" si="31"/>
        <v>155.6727439510808</v>
      </c>
      <c r="E679" s="1">
        <f t="shared" ca="1" si="32"/>
        <v>2.4234195442655068E-4</v>
      </c>
    </row>
    <row r="680" spans="2:5" x14ac:dyDescent="0.3">
      <c r="B680" s="1">
        <v>649</v>
      </c>
      <c r="C680" s="1">
        <f t="shared" ca="1" si="30"/>
        <v>106.17307200142925</v>
      </c>
      <c r="D680" s="1">
        <f t="shared" si="31"/>
        <v>155.71311086274056</v>
      </c>
      <c r="E680" s="1">
        <f t="shared" ca="1" si="32"/>
        <v>3.7244084824943112E-4</v>
      </c>
    </row>
    <row r="681" spans="2:5" x14ac:dyDescent="0.3">
      <c r="B681" s="1">
        <v>650</v>
      </c>
      <c r="C681" s="1">
        <f t="shared" ca="1" si="30"/>
        <v>93.794693932199777</v>
      </c>
      <c r="D681" s="1">
        <f t="shared" si="31"/>
        <v>155.75351919223402</v>
      </c>
      <c r="E681" s="1">
        <f t="shared" ca="1" si="32"/>
        <v>2.3770394260586229E-5</v>
      </c>
    </row>
    <row r="682" spans="2:5" x14ac:dyDescent="0.3">
      <c r="B682" s="1">
        <v>651</v>
      </c>
      <c r="C682" s="1">
        <f t="shared" ca="1" si="30"/>
        <v>107.44398253145091</v>
      </c>
      <c r="D682" s="1">
        <f t="shared" si="31"/>
        <v>155.79396931849095</v>
      </c>
      <c r="E682" s="1">
        <f t="shared" ca="1" si="32"/>
        <v>4.753469146717225E-4</v>
      </c>
    </row>
    <row r="683" spans="2:5" x14ac:dyDescent="0.3">
      <c r="B683" s="1">
        <v>652</v>
      </c>
      <c r="C683" s="1">
        <f t="shared" ca="1" si="30"/>
        <v>96.479944557544641</v>
      </c>
      <c r="D683" s="1">
        <f t="shared" si="31"/>
        <v>155.83446162283471</v>
      </c>
      <c r="E683" s="1">
        <f t="shared" ca="1" si="32"/>
        <v>4.5750221614313679E-5</v>
      </c>
    </row>
    <row r="684" spans="2:5" x14ac:dyDescent="0.3">
      <c r="B684" s="1">
        <v>653</v>
      </c>
      <c r="C684" s="1">
        <f t="shared" ca="1" si="30"/>
        <v>112.27800879532937</v>
      </c>
      <c r="D684" s="1">
        <f t="shared" si="31"/>
        <v>155.87499648901286</v>
      </c>
      <c r="E684" s="1">
        <f t="shared" ca="1" si="32"/>
        <v>1.125985327779471E-3</v>
      </c>
    </row>
    <row r="685" spans="2:5" x14ac:dyDescent="0.3">
      <c r="B685" s="1">
        <v>654</v>
      </c>
      <c r="C685" s="1">
        <f t="shared" ca="1" si="30"/>
        <v>108.24254003817278</v>
      </c>
      <c r="D685" s="1">
        <f t="shared" si="31"/>
        <v>155.9155743032282</v>
      </c>
      <c r="E685" s="1">
        <f t="shared" ca="1" si="32"/>
        <v>5.5206469494942971E-4</v>
      </c>
    </row>
    <row r="686" spans="2:5" x14ac:dyDescent="0.3">
      <c r="B686" s="1">
        <v>655</v>
      </c>
      <c r="C686" s="1">
        <f t="shared" ca="1" si="30"/>
        <v>104.3471608757298</v>
      </c>
      <c r="D686" s="1">
        <f t="shared" si="31"/>
        <v>155.95619545417031</v>
      </c>
      <c r="E686" s="1">
        <f t="shared" ca="1" si="32"/>
        <v>2.5904632069406042E-4</v>
      </c>
    </row>
    <row r="687" spans="2:5" x14ac:dyDescent="0.3">
      <c r="B687" s="1">
        <v>656</v>
      </c>
      <c r="C687" s="1">
        <f t="shared" ca="1" si="30"/>
        <v>100.18472831187958</v>
      </c>
      <c r="D687" s="1">
        <f t="shared" si="31"/>
        <v>155.99686033304749</v>
      </c>
      <c r="E687" s="1">
        <f t="shared" ca="1" si="32"/>
        <v>1.0711908630892226E-4</v>
      </c>
    </row>
    <row r="688" spans="2:5" x14ac:dyDescent="0.3">
      <c r="B688" s="1">
        <v>657</v>
      </c>
      <c r="C688" s="1">
        <f t="shared" ca="1" si="30"/>
        <v>106.76847937199089</v>
      </c>
      <c r="D688" s="1">
        <f t="shared" si="31"/>
        <v>156.0375693336189</v>
      </c>
      <c r="E688" s="1">
        <f t="shared" ca="1" si="32"/>
        <v>4.1791065062517213E-4</v>
      </c>
    </row>
    <row r="689" spans="2:5" x14ac:dyDescent="0.3">
      <c r="B689" s="1">
        <v>658</v>
      </c>
      <c r="C689" s="1">
        <f t="shared" ca="1" si="30"/>
        <v>94.964765299901188</v>
      </c>
      <c r="D689" s="1">
        <f t="shared" si="31"/>
        <v>156.07832285222753</v>
      </c>
      <c r="E689" s="1">
        <f t="shared" ca="1" si="32"/>
        <v>3.1743370992153404E-5</v>
      </c>
    </row>
    <row r="690" spans="2:5" x14ac:dyDescent="0.3">
      <c r="B690" s="1">
        <v>659</v>
      </c>
      <c r="C690" s="1">
        <f t="shared" ca="1" si="30"/>
        <v>89.586445314484934</v>
      </c>
      <c r="D690" s="1">
        <f t="shared" si="31"/>
        <v>156.11912128783328</v>
      </c>
      <c r="E690" s="1">
        <f t="shared" ca="1" si="32"/>
        <v>7.9873617648966595E-6</v>
      </c>
    </row>
    <row r="691" spans="2:5" x14ac:dyDescent="0.3">
      <c r="B691" s="1">
        <v>660</v>
      </c>
      <c r="C691" s="1">
        <f t="shared" ca="1" si="30"/>
        <v>87.15477135997422</v>
      </c>
      <c r="D691" s="1">
        <f t="shared" si="31"/>
        <v>156.15996504204648</v>
      </c>
      <c r="E691" s="1">
        <f t="shared" ca="1" si="32"/>
        <v>4.1033535276279615E-6</v>
      </c>
    </row>
    <row r="692" spans="2:5" x14ac:dyDescent="0.3">
      <c r="B692" s="1">
        <v>661</v>
      </c>
      <c r="C692" s="1">
        <f t="shared" ca="1" si="30"/>
        <v>99.356806953235179</v>
      </c>
      <c r="D692" s="1">
        <f t="shared" si="31"/>
        <v>156.20085451916219</v>
      </c>
      <c r="E692" s="1">
        <f t="shared" ca="1" si="32"/>
        <v>8.9042621878516922E-5</v>
      </c>
    </row>
    <row r="693" spans="2:5" x14ac:dyDescent="0.3">
      <c r="B693" s="1">
        <v>662</v>
      </c>
      <c r="C693" s="1">
        <f t="shared" ca="1" si="30"/>
        <v>90.5556735288298</v>
      </c>
      <c r="D693" s="1">
        <f t="shared" si="31"/>
        <v>156.24179012619456</v>
      </c>
      <c r="E693" s="1">
        <f t="shared" ca="1" si="32"/>
        <v>1.033995243492909E-5</v>
      </c>
    </row>
    <row r="694" spans="2:5" x14ac:dyDescent="0.3">
      <c r="B694" s="1">
        <v>663</v>
      </c>
      <c r="C694" s="1">
        <f t="shared" ca="1" si="30"/>
        <v>79.958464920972261</v>
      </c>
      <c r="D694" s="1">
        <f t="shared" si="31"/>
        <v>156.28277227291181</v>
      </c>
      <c r="E694" s="1">
        <f t="shared" ca="1" si="32"/>
        <v>4.9002791333361727E-7</v>
      </c>
    </row>
    <row r="695" spans="2:5" x14ac:dyDescent="0.3">
      <c r="B695" s="1">
        <v>664</v>
      </c>
      <c r="C695" s="1">
        <f t="shared" ca="1" si="30"/>
        <v>89.069878850098632</v>
      </c>
      <c r="D695" s="1">
        <f t="shared" si="31"/>
        <v>156.32380137187189</v>
      </c>
      <c r="E695" s="1">
        <f t="shared" ca="1" si="32"/>
        <v>6.9487863347331172E-6</v>
      </c>
    </row>
    <row r="696" spans="2:5" x14ac:dyDescent="0.3">
      <c r="B696" s="1">
        <v>665</v>
      </c>
      <c r="C696" s="1">
        <f t="shared" ca="1" si="30"/>
        <v>105.2515471225947</v>
      </c>
      <c r="D696" s="1">
        <f t="shared" si="31"/>
        <v>156.36487783845826</v>
      </c>
      <c r="E696" s="1">
        <f t="shared" ca="1" si="32"/>
        <v>3.1065738064505805E-4</v>
      </c>
    </row>
    <row r="697" spans="2:5" x14ac:dyDescent="0.3">
      <c r="B697" s="1">
        <v>666</v>
      </c>
      <c r="C697" s="1">
        <f t="shared" ca="1" si="30"/>
        <v>98.599151631203668</v>
      </c>
      <c r="D697" s="1">
        <f t="shared" si="31"/>
        <v>156.40600209091639</v>
      </c>
      <c r="E697" s="1">
        <f t="shared" ca="1" si="32"/>
        <v>7.4986327333512472E-5</v>
      </c>
    </row>
    <row r="698" spans="2:5" x14ac:dyDescent="0.3">
      <c r="B698" s="1">
        <v>667</v>
      </c>
      <c r="C698" s="1">
        <f t="shared" ca="1" si="30"/>
        <v>102.70627204893411</v>
      </c>
      <c r="D698" s="1">
        <f t="shared" si="31"/>
        <v>156.44717455039083</v>
      </c>
      <c r="E698" s="1">
        <f t="shared" ca="1" si="32"/>
        <v>1.8458031949166549E-4</v>
      </c>
    </row>
    <row r="699" spans="2:5" x14ac:dyDescent="0.3">
      <c r="B699" s="1">
        <v>668</v>
      </c>
      <c r="C699" s="1">
        <f t="shared" ca="1" si="30"/>
        <v>110.83284352445587</v>
      </c>
      <c r="D699" s="1">
        <f t="shared" si="31"/>
        <v>156.48839564096244</v>
      </c>
      <c r="E699" s="1">
        <f t="shared" ca="1" si="32"/>
        <v>8.7961643471681273E-4</v>
      </c>
    </row>
    <row r="700" spans="2:5" x14ac:dyDescent="0.3">
      <c r="B700" s="1">
        <v>669</v>
      </c>
      <c r="C700" s="1">
        <f t="shared" ca="1" si="30"/>
        <v>95.763649882256814</v>
      </c>
      <c r="D700" s="1">
        <f t="shared" si="31"/>
        <v>156.52966578968659</v>
      </c>
      <c r="E700" s="1">
        <f t="shared" ca="1" si="32"/>
        <v>3.8539113436688656E-5</v>
      </c>
    </row>
    <row r="701" spans="2:5" x14ac:dyDescent="0.3">
      <c r="B701" s="1">
        <v>670</v>
      </c>
      <c r="C701" s="1">
        <f t="shared" ca="1" si="30"/>
        <v>99.699671372194416</v>
      </c>
      <c r="D701" s="1">
        <f t="shared" si="31"/>
        <v>156.57098542663161</v>
      </c>
      <c r="E701" s="1">
        <f t="shared" ca="1" si="32"/>
        <v>9.6161217762241293E-5</v>
      </c>
    </row>
    <row r="702" spans="2:5" x14ac:dyDescent="0.3">
      <c r="B702" s="1">
        <v>671</v>
      </c>
      <c r="C702" s="1">
        <f t="shared" ca="1" si="30"/>
        <v>93.77438102705058</v>
      </c>
      <c r="D702" s="1">
        <f t="shared" si="31"/>
        <v>156.61235498491777</v>
      </c>
      <c r="E702" s="1">
        <f t="shared" ca="1" si="32"/>
        <v>2.3650062542899894E-5</v>
      </c>
    </row>
    <row r="703" spans="2:5" x14ac:dyDescent="0.3">
      <c r="B703" s="1">
        <v>672</v>
      </c>
      <c r="C703" s="1">
        <f t="shared" ca="1" si="30"/>
        <v>100.35310594792119</v>
      </c>
      <c r="D703" s="1">
        <f t="shared" si="31"/>
        <v>156.65377490075699</v>
      </c>
      <c r="E703" s="1">
        <f t="shared" ca="1" si="32"/>
        <v>1.1118074178088048E-4</v>
      </c>
    </row>
    <row r="704" spans="2:5" x14ac:dyDescent="0.3">
      <c r="B704" s="1">
        <v>673</v>
      </c>
      <c r="C704" s="1">
        <f t="shared" ca="1" si="30"/>
        <v>108.95905390114788</v>
      </c>
      <c r="D704" s="1">
        <f t="shared" si="31"/>
        <v>156.69524561349292</v>
      </c>
      <c r="E704" s="1">
        <f t="shared" ca="1" si="32"/>
        <v>6.2986231837362263E-4</v>
      </c>
    </row>
    <row r="705" spans="2:5" x14ac:dyDescent="0.3">
      <c r="B705" s="1">
        <v>674</v>
      </c>
      <c r="C705" s="1">
        <f t="shared" ca="1" si="30"/>
        <v>96.599805170079605</v>
      </c>
      <c r="D705" s="1">
        <f t="shared" si="31"/>
        <v>156.73676756564171</v>
      </c>
      <c r="E705" s="1">
        <f t="shared" ca="1" si="32"/>
        <v>4.7071870058844582E-5</v>
      </c>
    </row>
    <row r="706" spans="2:5" x14ac:dyDescent="0.3">
      <c r="B706" s="1">
        <v>675</v>
      </c>
      <c r="C706" s="1">
        <f t="shared" ca="1" si="30"/>
        <v>95.104972389120078</v>
      </c>
      <c r="D706" s="1">
        <f t="shared" si="31"/>
        <v>156.77834120293332</v>
      </c>
      <c r="E706" s="1">
        <f t="shared" ca="1" si="32"/>
        <v>3.2849450973615883E-5</v>
      </c>
    </row>
    <row r="707" spans="2:5" x14ac:dyDescent="0.3">
      <c r="B707" s="1">
        <v>676</v>
      </c>
      <c r="C707" s="1">
        <f t="shared" ca="1" si="30"/>
        <v>110.37412609997834</v>
      </c>
      <c r="D707" s="1">
        <f t="shared" si="31"/>
        <v>156.81996697435341</v>
      </c>
      <c r="E707" s="1">
        <f t="shared" ca="1" si="32"/>
        <v>8.1172899103293633E-4</v>
      </c>
    </row>
    <row r="708" spans="2:5" x14ac:dyDescent="0.3">
      <c r="B708" s="1">
        <v>677</v>
      </c>
      <c r="C708" s="1">
        <f t="shared" ca="1" si="30"/>
        <v>98.032866827083012</v>
      </c>
      <c r="D708" s="1">
        <f t="shared" si="31"/>
        <v>156.86164533218584</v>
      </c>
      <c r="E708" s="1">
        <f t="shared" ca="1" si="32"/>
        <v>6.5839925391349721E-5</v>
      </c>
    </row>
    <row r="709" spans="2:5" x14ac:dyDescent="0.3">
      <c r="B709" s="1">
        <v>678</v>
      </c>
      <c r="C709" s="1">
        <f t="shared" ca="1" si="30"/>
        <v>107.74868722213294</v>
      </c>
      <c r="D709" s="1">
        <f t="shared" si="31"/>
        <v>156.90337673205576</v>
      </c>
      <c r="E709" s="1">
        <f t="shared" ca="1" si="32"/>
        <v>5.0344262521628195E-4</v>
      </c>
    </row>
    <row r="710" spans="2:5" x14ac:dyDescent="0.3">
      <c r="B710" s="1">
        <v>679</v>
      </c>
      <c r="C710" s="1">
        <f t="shared" ca="1" si="30"/>
        <v>98.313311405185217</v>
      </c>
      <c r="D710" s="1">
        <f t="shared" si="31"/>
        <v>156.9451616329734</v>
      </c>
      <c r="E710" s="1">
        <f t="shared" ca="1" si="32"/>
        <v>7.0233439196046898E-5</v>
      </c>
    </row>
    <row r="711" spans="2:5" x14ac:dyDescent="0.3">
      <c r="B711" s="1">
        <v>680</v>
      </c>
      <c r="C711" s="1">
        <f t="shared" ca="1" si="30"/>
        <v>96.883313198149722</v>
      </c>
      <c r="D711" s="1">
        <f t="shared" si="31"/>
        <v>156.98700049737846</v>
      </c>
      <c r="E711" s="1">
        <f t="shared" ca="1" si="32"/>
        <v>5.0339150768202468E-5</v>
      </c>
    </row>
    <row r="712" spans="2:5" x14ac:dyDescent="0.3">
      <c r="B712" s="1">
        <v>681</v>
      </c>
      <c r="C712" s="1">
        <f t="shared" ca="1" si="30"/>
        <v>92.951951803682547</v>
      </c>
      <c r="D712" s="1">
        <f t="shared" si="31"/>
        <v>157.02889379118503</v>
      </c>
      <c r="E712" s="1">
        <f t="shared" ca="1" si="32"/>
        <v>1.9227556484469779E-5</v>
      </c>
    </row>
    <row r="713" spans="2:5" x14ac:dyDescent="0.3">
      <c r="B713" s="1">
        <v>682</v>
      </c>
      <c r="C713" s="1">
        <f t="shared" ca="1" si="30"/>
        <v>88.59332557832758</v>
      </c>
      <c r="D713" s="1">
        <f t="shared" si="31"/>
        <v>157.07084198382734</v>
      </c>
      <c r="E713" s="1">
        <f t="shared" ca="1" si="32"/>
        <v>6.1044099967226536E-6</v>
      </c>
    </row>
    <row r="714" spans="2:5" x14ac:dyDescent="0.3">
      <c r="B714" s="1">
        <v>683</v>
      </c>
      <c r="C714" s="1">
        <f t="shared" ca="1" si="30"/>
        <v>97.154872568656629</v>
      </c>
      <c r="D714" s="1">
        <f t="shared" si="31"/>
        <v>157.1128455483061</v>
      </c>
      <c r="E714" s="1">
        <f t="shared" ca="1" si="32"/>
        <v>5.3663195507844402E-5</v>
      </c>
    </row>
    <row r="715" spans="2:5" x14ac:dyDescent="0.3">
      <c r="B715" s="1">
        <v>684</v>
      </c>
      <c r="C715" s="1">
        <f t="shared" ca="1" si="30"/>
        <v>106.42105231585855</v>
      </c>
      <c r="D715" s="1">
        <f t="shared" si="31"/>
        <v>157.15490496123556</v>
      </c>
      <c r="E715" s="1">
        <f t="shared" ca="1" si="32"/>
        <v>3.9081908480431167E-4</v>
      </c>
    </row>
    <row r="716" spans="2:5" x14ac:dyDescent="0.3">
      <c r="B716" s="1">
        <v>685</v>
      </c>
      <c r="C716" s="1">
        <f t="shared" ca="1" si="30"/>
        <v>96.148650232213996</v>
      </c>
      <c r="D716" s="1">
        <f t="shared" si="31"/>
        <v>157.19702070289125</v>
      </c>
      <c r="E716" s="1">
        <f t="shared" ca="1" si="32"/>
        <v>4.2273008065869119E-5</v>
      </c>
    </row>
    <row r="717" spans="2:5" x14ac:dyDescent="0.3">
      <c r="B717" s="1">
        <v>686</v>
      </c>
      <c r="C717" s="1">
        <f t="shared" ca="1" si="30"/>
        <v>84.696194706427605</v>
      </c>
      <c r="D717" s="1">
        <f t="shared" si="31"/>
        <v>157.23919325725831</v>
      </c>
      <c r="E717" s="1">
        <f t="shared" ca="1" si="32"/>
        <v>2.0373742677859641E-6</v>
      </c>
    </row>
    <row r="718" spans="2:5" x14ac:dyDescent="0.3">
      <c r="B718" s="1">
        <v>687</v>
      </c>
      <c r="C718" s="1">
        <f t="shared" ca="1" si="30"/>
        <v>109.805981672616</v>
      </c>
      <c r="D718" s="1">
        <f t="shared" si="31"/>
        <v>157.2814231120808</v>
      </c>
      <c r="E718" s="1">
        <f t="shared" ca="1" si="32"/>
        <v>7.3391298288050829E-4</v>
      </c>
    </row>
    <row r="719" spans="2:5" x14ac:dyDescent="0.3">
      <c r="B719" s="1">
        <v>688</v>
      </c>
      <c r="C719" s="1">
        <f t="shared" ca="1" si="30"/>
        <v>98.695225922901216</v>
      </c>
      <c r="D719" s="1">
        <f t="shared" si="31"/>
        <v>157.32371075891157</v>
      </c>
      <c r="E719" s="1">
        <f t="shared" ca="1" si="32"/>
        <v>7.664874893753867E-5</v>
      </c>
    </row>
    <row r="720" spans="2:5" x14ac:dyDescent="0.3">
      <c r="B720" s="1">
        <v>689</v>
      </c>
      <c r="C720" s="1">
        <f t="shared" ca="1" si="30"/>
        <v>109.51947036941776</v>
      </c>
      <c r="D720" s="1">
        <f t="shared" si="31"/>
        <v>157.36605669316288</v>
      </c>
      <c r="E720" s="1">
        <f t="shared" ca="1" si="32"/>
        <v>6.9716746527466206E-4</v>
      </c>
    </row>
    <row r="721" spans="2:5" x14ac:dyDescent="0.3">
      <c r="B721" s="1">
        <v>690</v>
      </c>
      <c r="C721" s="1">
        <f t="shared" ca="1" si="30"/>
        <v>102.3673505014162</v>
      </c>
      <c r="D721" s="1">
        <f t="shared" si="31"/>
        <v>157.40846141415781</v>
      </c>
      <c r="E721" s="1">
        <f t="shared" ca="1" si="32"/>
        <v>1.7184450887217247E-4</v>
      </c>
    </row>
    <row r="722" spans="2:5" x14ac:dyDescent="0.3">
      <c r="B722" s="1">
        <v>691</v>
      </c>
      <c r="C722" s="1">
        <f t="shared" ca="1" si="30"/>
        <v>105.85996548717783</v>
      </c>
      <c r="D722" s="1">
        <f t="shared" si="31"/>
        <v>157.45092542518256</v>
      </c>
      <c r="E722" s="1">
        <f t="shared" ca="1" si="32"/>
        <v>3.5032857417196308E-4</v>
      </c>
    </row>
    <row r="723" spans="2:5" x14ac:dyDescent="0.3">
      <c r="B723" s="1">
        <v>692</v>
      </c>
      <c r="C723" s="1">
        <f t="shared" ca="1" si="30"/>
        <v>85.797160755889848</v>
      </c>
      <c r="D723" s="1">
        <f t="shared" si="31"/>
        <v>157.49344923353937</v>
      </c>
      <c r="E723" s="1">
        <f t="shared" ca="1" si="32"/>
        <v>2.7969000385095583E-6</v>
      </c>
    </row>
    <row r="724" spans="2:5" x14ac:dyDescent="0.3">
      <c r="B724" s="1">
        <v>693</v>
      </c>
      <c r="C724" s="1">
        <f t="shared" ca="1" si="30"/>
        <v>95.603898733167753</v>
      </c>
      <c r="D724" s="1">
        <f t="shared" si="31"/>
        <v>157.53603335060032</v>
      </c>
      <c r="E724" s="1">
        <f t="shared" ca="1" si="32"/>
        <v>3.7081153972310162E-5</v>
      </c>
    </row>
    <row r="725" spans="2:5" x14ac:dyDescent="0.3">
      <c r="B725" s="1">
        <v>694</v>
      </c>
      <c r="C725" s="1">
        <f t="shared" ca="1" si="30"/>
        <v>108.77998086337126</v>
      </c>
      <c r="D725" s="1">
        <f t="shared" si="31"/>
        <v>157.5786782918621</v>
      </c>
      <c r="E725" s="1">
        <f t="shared" ca="1" si="32"/>
        <v>6.0957763629163606E-4</v>
      </c>
    </row>
    <row r="726" spans="2:5" x14ac:dyDescent="0.3">
      <c r="B726" s="1">
        <v>695</v>
      </c>
      <c r="C726" s="1">
        <f t="shared" ca="1" si="30"/>
        <v>85.239187701032165</v>
      </c>
      <c r="D726" s="1">
        <f t="shared" si="31"/>
        <v>157.62138457700132</v>
      </c>
      <c r="E726" s="1">
        <f t="shared" ca="1" si="32"/>
        <v>2.3835821684762608E-6</v>
      </c>
    </row>
    <row r="727" spans="2:5" x14ac:dyDescent="0.3">
      <c r="B727" s="1">
        <v>696</v>
      </c>
      <c r="C727" s="1">
        <f t="shared" ca="1" si="30"/>
        <v>99.017075835163865</v>
      </c>
      <c r="D727" s="1">
        <f t="shared" si="31"/>
        <v>157.66415272993098</v>
      </c>
      <c r="E727" s="1">
        <f t="shared" ca="1" si="32"/>
        <v>8.2466462730108509E-5</v>
      </c>
    </row>
    <row r="728" spans="2:5" x14ac:dyDescent="0.3">
      <c r="B728" s="1">
        <v>697</v>
      </c>
      <c r="C728" s="1">
        <f t="shared" ca="1" si="30"/>
        <v>98.082079130464379</v>
      </c>
      <c r="D728" s="1">
        <f t="shared" si="31"/>
        <v>157.70698327885756</v>
      </c>
      <c r="E728" s="1">
        <f t="shared" ca="1" si="32"/>
        <v>6.6592193951023375E-5</v>
      </c>
    </row>
    <row r="729" spans="2:5" x14ac:dyDescent="0.3">
      <c r="B729" s="1">
        <v>698</v>
      </c>
      <c r="C729" s="1">
        <f t="shared" ca="1" si="30"/>
        <v>113.46930711499537</v>
      </c>
      <c r="D729" s="1">
        <f t="shared" si="31"/>
        <v>157.74987675633935</v>
      </c>
      <c r="E729" s="1">
        <f t="shared" ca="1" si="32"/>
        <v>1.3705742706347987E-3</v>
      </c>
    </row>
    <row r="730" spans="2:5" x14ac:dyDescent="0.3">
      <c r="B730" s="1">
        <v>699</v>
      </c>
      <c r="C730" s="1">
        <f t="shared" ca="1" si="30"/>
        <v>109.79854267336263</v>
      </c>
      <c r="D730" s="1">
        <f t="shared" si="31"/>
        <v>157.79283369934524</v>
      </c>
      <c r="E730" s="1">
        <f t="shared" ca="1" si="32"/>
        <v>7.3293824101778281E-4</v>
      </c>
    </row>
    <row r="731" spans="2:5" x14ac:dyDescent="0.3">
      <c r="B731" s="1">
        <v>700</v>
      </c>
      <c r="C731" s="1">
        <f t="shared" ca="1" si="30"/>
        <v>107.00183209475826</v>
      </c>
      <c r="D731" s="1">
        <f t="shared" si="31"/>
        <v>157.8358546493148</v>
      </c>
      <c r="E731" s="1">
        <f t="shared" ca="1" si="32"/>
        <v>4.370217919323578E-4</v>
      </c>
    </row>
    <row r="732" spans="2:5" x14ac:dyDescent="0.3">
      <c r="B732" s="1">
        <v>701</v>
      </c>
      <c r="C732" s="1">
        <f t="shared" ca="1" si="30"/>
        <v>87.847083925449837</v>
      </c>
      <c r="D732" s="1">
        <f t="shared" si="31"/>
        <v>157.8789401522192</v>
      </c>
      <c r="E732" s="1">
        <f t="shared" ca="1" si="32"/>
        <v>4.9734350813403575E-6</v>
      </c>
    </row>
    <row r="733" spans="2:5" x14ac:dyDescent="0.3">
      <c r="B733" s="1">
        <v>702</v>
      </c>
      <c r="C733" s="1">
        <f t="shared" ca="1" si="30"/>
        <v>109.8000649724564</v>
      </c>
      <c r="D733" s="1">
        <f t="shared" si="31"/>
        <v>157.92209075862297</v>
      </c>
      <c r="E733" s="1">
        <f t="shared" ca="1" si="32"/>
        <v>7.3313761913445391E-4</v>
      </c>
    </row>
    <row r="734" spans="2:5" x14ac:dyDescent="0.3">
      <c r="B734" s="1">
        <v>703</v>
      </c>
      <c r="C734" s="1">
        <f t="shared" ca="1" si="30"/>
        <v>111.23918649630249</v>
      </c>
      <c r="D734" s="1">
        <f t="shared" si="31"/>
        <v>157.96530702374696</v>
      </c>
      <c r="E734" s="1">
        <f t="shared" ca="1" si="32"/>
        <v>9.437428105901161E-4</v>
      </c>
    </row>
    <row r="735" spans="2:5" x14ac:dyDescent="0.3">
      <c r="B735" s="1">
        <v>704</v>
      </c>
      <c r="C735" s="1">
        <f t="shared" ca="1" si="30"/>
        <v>96.433940409398886</v>
      </c>
      <c r="D735" s="1">
        <f t="shared" si="31"/>
        <v>158.00858950753215</v>
      </c>
      <c r="E735" s="1">
        <f t="shared" ca="1" si="32"/>
        <v>4.5252099549792929E-5</v>
      </c>
    </row>
    <row r="736" spans="2:5" x14ac:dyDescent="0.3">
      <c r="B736" s="1">
        <v>705</v>
      </c>
      <c r="C736" s="1">
        <f t="shared" ca="1" si="30"/>
        <v>89.653914083465523</v>
      </c>
      <c r="D736" s="1">
        <f t="shared" si="31"/>
        <v>158.0519387747045</v>
      </c>
      <c r="E736" s="1">
        <f t="shared" ca="1" si="32"/>
        <v>8.1332945747684356E-6</v>
      </c>
    </row>
    <row r="737" spans="2:5" x14ac:dyDescent="0.3">
      <c r="B737" s="1">
        <v>706</v>
      </c>
      <c r="C737" s="1">
        <f t="shared" ref="C737:C800" ca="1" si="33">_xlfn.NORM.INV(RAND(),$C$28,$C$29)</f>
        <v>109.61086728585704</v>
      </c>
      <c r="D737" s="1">
        <f t="shared" ref="D737:D800" si="34">_xlfn.NORM.INV(B737/1001,$D$28,$D$29)</f>
        <v>158.09535539484096</v>
      </c>
      <c r="E737" s="1">
        <f t="shared" ref="E737:E800" ca="1" si="35">_xlfn.NORM.DIST(C737,$D$28,$D$29,0)</f>
        <v>7.0871297976703271E-4</v>
      </c>
    </row>
    <row r="738" spans="2:5" x14ac:dyDescent="0.3">
      <c r="B738" s="1">
        <v>707</v>
      </c>
      <c r="C738" s="1">
        <f t="shared" ca="1" si="33"/>
        <v>85.952372962615868</v>
      </c>
      <c r="D738" s="1">
        <f t="shared" si="34"/>
        <v>158.13883994243639</v>
      </c>
      <c r="E738" s="1">
        <f t="shared" ca="1" si="35"/>
        <v>2.923399976697852E-6</v>
      </c>
    </row>
    <row r="739" spans="2:5" x14ac:dyDescent="0.3">
      <c r="B739" s="1">
        <v>708</v>
      </c>
      <c r="C739" s="1">
        <f t="shared" ca="1" si="33"/>
        <v>103.6045919776891</v>
      </c>
      <c r="D739" s="1">
        <f t="shared" si="34"/>
        <v>158.18239299697166</v>
      </c>
      <c r="E739" s="1">
        <f t="shared" ca="1" si="35"/>
        <v>2.2254140831710491E-4</v>
      </c>
    </row>
    <row r="740" spans="2:5" x14ac:dyDescent="0.3">
      <c r="B740" s="1">
        <v>709</v>
      </c>
      <c r="C740" s="1">
        <f t="shared" ca="1" si="33"/>
        <v>92.163541621812215</v>
      </c>
      <c r="D740" s="1">
        <f t="shared" si="34"/>
        <v>158.22601514298293</v>
      </c>
      <c r="E740" s="1">
        <f t="shared" ca="1" si="35"/>
        <v>1.5722050677215624E-5</v>
      </c>
    </row>
    <row r="741" spans="2:5" x14ac:dyDescent="0.3">
      <c r="B741" s="1">
        <v>710</v>
      </c>
      <c r="C741" s="1">
        <f t="shared" ca="1" si="33"/>
        <v>101.6150578570149</v>
      </c>
      <c r="D741" s="1">
        <f t="shared" si="34"/>
        <v>158.26970697013178</v>
      </c>
      <c r="E741" s="1">
        <f t="shared" ca="1" si="35"/>
        <v>1.4636032244700082E-4</v>
      </c>
    </row>
    <row r="742" spans="2:5" x14ac:dyDescent="0.3">
      <c r="B742" s="1">
        <v>711</v>
      </c>
      <c r="C742" s="1">
        <f t="shared" ca="1" si="33"/>
        <v>115.59506137692118</v>
      </c>
      <c r="D742" s="1">
        <f t="shared" si="34"/>
        <v>158.31346907327696</v>
      </c>
      <c r="E742" s="1">
        <f t="shared" ca="1" si="35"/>
        <v>1.916158769101732E-3</v>
      </c>
    </row>
    <row r="743" spans="2:5" x14ac:dyDescent="0.3">
      <c r="B743" s="1">
        <v>712</v>
      </c>
      <c r="C743" s="1">
        <f t="shared" ca="1" si="33"/>
        <v>92.032459659222795</v>
      </c>
      <c r="D743" s="1">
        <f t="shared" si="34"/>
        <v>158.3573020525468</v>
      </c>
      <c r="E743" s="1">
        <f t="shared" ca="1" si="35"/>
        <v>1.5200545350407079E-5</v>
      </c>
    </row>
    <row r="744" spans="2:5" x14ac:dyDescent="0.3">
      <c r="B744" s="1">
        <v>713</v>
      </c>
      <c r="C744" s="1">
        <f t="shared" ca="1" si="33"/>
        <v>105.73599106377083</v>
      </c>
      <c r="D744" s="1">
        <f t="shared" si="34"/>
        <v>158.40120651341317</v>
      </c>
      <c r="E744" s="1">
        <f t="shared" ca="1" si="35"/>
        <v>3.4189931623782531E-4</v>
      </c>
    </row>
    <row r="745" spans="2:5" x14ac:dyDescent="0.3">
      <c r="B745" s="1">
        <v>714</v>
      </c>
      <c r="C745" s="1">
        <f t="shared" ca="1" si="33"/>
        <v>107.29451046114298</v>
      </c>
      <c r="D745" s="1">
        <f t="shared" si="34"/>
        <v>158.44518306676673</v>
      </c>
      <c r="E745" s="1">
        <f t="shared" ca="1" si="35"/>
        <v>4.6207370299473823E-4</v>
      </c>
    </row>
    <row r="746" spans="2:5" x14ac:dyDescent="0.3">
      <c r="B746" s="1">
        <v>715</v>
      </c>
      <c r="C746" s="1">
        <f t="shared" ca="1" si="33"/>
        <v>94.747369370595422</v>
      </c>
      <c r="D746" s="1">
        <f t="shared" si="34"/>
        <v>158.48923232899295</v>
      </c>
      <c r="E746" s="1">
        <f t="shared" ca="1" si="35"/>
        <v>3.0096341526330157E-5</v>
      </c>
    </row>
    <row r="747" spans="2:5" x14ac:dyDescent="0.3">
      <c r="B747" s="1">
        <v>716</v>
      </c>
      <c r="C747" s="1">
        <f t="shared" ca="1" si="33"/>
        <v>108.348271179778</v>
      </c>
      <c r="D747" s="1">
        <f t="shared" si="34"/>
        <v>158.53335492205005</v>
      </c>
      <c r="E747" s="1">
        <f t="shared" ca="1" si="35"/>
        <v>5.6299058455387533E-4</v>
      </c>
    </row>
    <row r="748" spans="2:5" x14ac:dyDescent="0.3">
      <c r="B748" s="1">
        <v>717</v>
      </c>
      <c r="C748" s="1">
        <f t="shared" ca="1" si="33"/>
        <v>104.40698907160215</v>
      </c>
      <c r="D748" s="1">
        <f t="shared" si="34"/>
        <v>158.57755147354777</v>
      </c>
      <c r="E748" s="1">
        <f t="shared" ca="1" si="35"/>
        <v>2.6220802229516137E-4</v>
      </c>
    </row>
    <row r="749" spans="2:5" x14ac:dyDescent="0.3">
      <c r="B749" s="1">
        <v>718</v>
      </c>
      <c r="C749" s="1">
        <f t="shared" ca="1" si="33"/>
        <v>109.44157213883992</v>
      </c>
      <c r="D749" s="1">
        <f t="shared" si="34"/>
        <v>158.62182261682767</v>
      </c>
      <c r="E749" s="1">
        <f t="shared" ca="1" si="35"/>
        <v>6.8745558402082412E-4</v>
      </c>
    </row>
    <row r="750" spans="2:5" x14ac:dyDescent="0.3">
      <c r="B750" s="1">
        <v>719</v>
      </c>
      <c r="C750" s="1">
        <f t="shared" ca="1" si="33"/>
        <v>90.432348856343935</v>
      </c>
      <c r="D750" s="1">
        <f t="shared" si="34"/>
        <v>158.66616899104477</v>
      </c>
      <c r="E750" s="1">
        <f t="shared" ca="1" si="35"/>
        <v>1.0008147006355268E-5</v>
      </c>
    </row>
    <row r="751" spans="2:5" x14ac:dyDescent="0.3">
      <c r="B751" s="1">
        <v>720</v>
      </c>
      <c r="C751" s="1">
        <f t="shared" ca="1" si="33"/>
        <v>104.67435805042773</v>
      </c>
      <c r="D751" s="1">
        <f t="shared" si="34"/>
        <v>158.7105912412506</v>
      </c>
      <c r="E751" s="1">
        <f t="shared" ca="1" si="35"/>
        <v>2.7676195911177507E-4</v>
      </c>
    </row>
    <row r="752" spans="2:5" x14ac:dyDescent="0.3">
      <c r="B752" s="1">
        <v>721</v>
      </c>
      <c r="C752" s="1">
        <f t="shared" ca="1" si="33"/>
        <v>104.59164013412939</v>
      </c>
      <c r="D752" s="1">
        <f t="shared" si="34"/>
        <v>158.75509001847752</v>
      </c>
      <c r="E752" s="1">
        <f t="shared" ca="1" si="35"/>
        <v>2.7218426387096601E-4</v>
      </c>
    </row>
    <row r="753" spans="2:5" x14ac:dyDescent="0.3">
      <c r="B753" s="1">
        <v>722</v>
      </c>
      <c r="C753" s="1">
        <f t="shared" ca="1" si="33"/>
        <v>105.04649583514905</v>
      </c>
      <c r="D753" s="1">
        <f t="shared" si="34"/>
        <v>158.79966597982482</v>
      </c>
      <c r="E753" s="1">
        <f t="shared" ca="1" si="35"/>
        <v>2.9821544245342118E-4</v>
      </c>
    </row>
    <row r="754" spans="2:5" x14ac:dyDescent="0.3">
      <c r="B754" s="1">
        <v>723</v>
      </c>
      <c r="C754" s="1">
        <f t="shared" ca="1" si="33"/>
        <v>119.11452349286145</v>
      </c>
      <c r="D754" s="1">
        <f t="shared" si="34"/>
        <v>158.84431978854585</v>
      </c>
      <c r="E754" s="1">
        <f t="shared" ca="1" si="35"/>
        <v>3.1929991119996259E-3</v>
      </c>
    </row>
    <row r="755" spans="2:5" x14ac:dyDescent="0.3">
      <c r="B755" s="1">
        <v>724</v>
      </c>
      <c r="C755" s="1">
        <f t="shared" ca="1" si="33"/>
        <v>91.851934111934725</v>
      </c>
      <c r="D755" s="1">
        <f t="shared" si="34"/>
        <v>158.88905211413709</v>
      </c>
      <c r="E755" s="1">
        <f t="shared" ca="1" si="35"/>
        <v>1.4508714278138703E-5</v>
      </c>
    </row>
    <row r="756" spans="2:5" x14ac:dyDescent="0.3">
      <c r="B756" s="1">
        <v>725</v>
      </c>
      <c r="C756" s="1">
        <f t="shared" ca="1" si="33"/>
        <v>111.83991780046406</v>
      </c>
      <c r="D756" s="1">
        <f t="shared" si="34"/>
        <v>158.93386363242848</v>
      </c>
      <c r="E756" s="1">
        <f t="shared" ca="1" si="35"/>
        <v>1.0458025735570126E-3</v>
      </c>
    </row>
    <row r="757" spans="2:5" x14ac:dyDescent="0.3">
      <c r="B757" s="1">
        <v>726</v>
      </c>
      <c r="C757" s="1">
        <f t="shared" ca="1" si="33"/>
        <v>89.593232196890384</v>
      </c>
      <c r="D757" s="1">
        <f t="shared" si="34"/>
        <v>158.97875502567544</v>
      </c>
      <c r="E757" s="1">
        <f t="shared" ca="1" si="35"/>
        <v>8.0019296632849276E-6</v>
      </c>
    </row>
    <row r="758" spans="2:5" x14ac:dyDescent="0.3">
      <c r="B758" s="1">
        <v>727</v>
      </c>
      <c r="C758" s="1">
        <f t="shared" ca="1" si="33"/>
        <v>108.77270632308769</v>
      </c>
      <c r="D758" s="1">
        <f t="shared" si="34"/>
        <v>159.02372698265251</v>
      </c>
      <c r="E758" s="1">
        <f t="shared" ca="1" si="35"/>
        <v>6.087657238704647E-4</v>
      </c>
    </row>
    <row r="759" spans="2:5" x14ac:dyDescent="0.3">
      <c r="B759" s="1">
        <v>728</v>
      </c>
      <c r="C759" s="1">
        <f t="shared" ca="1" si="33"/>
        <v>97.667683300877556</v>
      </c>
      <c r="D759" s="1">
        <f t="shared" si="34"/>
        <v>159.06878019874856</v>
      </c>
      <c r="E759" s="1">
        <f t="shared" ca="1" si="35"/>
        <v>6.0496495844955405E-5</v>
      </c>
    </row>
    <row r="760" spans="2:5" x14ac:dyDescent="0.3">
      <c r="B760" s="1">
        <v>729</v>
      </c>
      <c r="C760" s="1">
        <f t="shared" ca="1" si="33"/>
        <v>99.01865305942674</v>
      </c>
      <c r="D760" s="1">
        <f t="shared" si="34"/>
        <v>159.11391537606377</v>
      </c>
      <c r="E760" s="1">
        <f t="shared" ca="1" si="35"/>
        <v>8.2495939773946056E-5</v>
      </c>
    </row>
    <row r="761" spans="2:5" x14ac:dyDescent="0.3">
      <c r="B761" s="1">
        <v>730</v>
      </c>
      <c r="C761" s="1">
        <f t="shared" ca="1" si="33"/>
        <v>130.39367070262034</v>
      </c>
      <c r="D761" s="1">
        <f t="shared" si="34"/>
        <v>159.15913322350829</v>
      </c>
      <c r="E761" s="1">
        <f t="shared" ca="1" si="35"/>
        <v>1.1319492217264754E-2</v>
      </c>
    </row>
    <row r="762" spans="2:5" x14ac:dyDescent="0.3">
      <c r="B762" s="1">
        <v>731</v>
      </c>
      <c r="C762" s="1">
        <f t="shared" ca="1" si="33"/>
        <v>84.70278841499227</v>
      </c>
      <c r="D762" s="1">
        <f t="shared" si="34"/>
        <v>159.20443445690267</v>
      </c>
      <c r="E762" s="1">
        <f t="shared" ca="1" si="35"/>
        <v>2.0412768334618887E-6</v>
      </c>
    </row>
    <row r="763" spans="2:5" x14ac:dyDescent="0.3">
      <c r="B763" s="1">
        <v>732</v>
      </c>
      <c r="C763" s="1">
        <f t="shared" ca="1" si="33"/>
        <v>100.1534497642615</v>
      </c>
      <c r="D763" s="1">
        <f t="shared" si="34"/>
        <v>159.24981979907994</v>
      </c>
      <c r="E763" s="1">
        <f t="shared" ca="1" si="35"/>
        <v>1.0637960640665371E-4</v>
      </c>
    </row>
    <row r="764" spans="2:5" x14ac:dyDescent="0.3">
      <c r="B764" s="1">
        <v>733</v>
      </c>
      <c r="C764" s="1">
        <f t="shared" ca="1" si="33"/>
        <v>99.384990019615486</v>
      </c>
      <c r="D764" s="1">
        <f t="shared" si="34"/>
        <v>159.29528997998986</v>
      </c>
      <c r="E764" s="1">
        <f t="shared" ca="1" si="35"/>
        <v>8.9609098115363058E-5</v>
      </c>
    </row>
    <row r="765" spans="2:5" x14ac:dyDescent="0.3">
      <c r="B765" s="1">
        <v>734</v>
      </c>
      <c r="C765" s="1">
        <f t="shared" ca="1" si="33"/>
        <v>98.224144126743141</v>
      </c>
      <c r="D765" s="1">
        <f t="shared" si="34"/>
        <v>159.34084573680471</v>
      </c>
      <c r="E765" s="1">
        <f t="shared" ca="1" si="35"/>
        <v>6.8808238760417181E-5</v>
      </c>
    </row>
    <row r="766" spans="2:5" x14ac:dyDescent="0.3">
      <c r="B766" s="1">
        <v>735</v>
      </c>
      <c r="C766" s="1">
        <f t="shared" ca="1" si="33"/>
        <v>93.579495225656615</v>
      </c>
      <c r="D766" s="1">
        <f t="shared" si="34"/>
        <v>159.38648781402711</v>
      </c>
      <c r="E766" s="1">
        <f t="shared" ca="1" si="35"/>
        <v>2.2523991407223461E-5</v>
      </c>
    </row>
    <row r="767" spans="2:5" x14ac:dyDescent="0.3">
      <c r="B767" s="1">
        <v>736</v>
      </c>
      <c r="C767" s="1">
        <f t="shared" ca="1" si="33"/>
        <v>94.684166622169883</v>
      </c>
      <c r="D767" s="1">
        <f t="shared" si="34"/>
        <v>159.43221696359981</v>
      </c>
      <c r="E767" s="1">
        <f t="shared" ca="1" si="35"/>
        <v>2.9632573684580777E-5</v>
      </c>
    </row>
    <row r="768" spans="2:5" x14ac:dyDescent="0.3">
      <c r="B768" s="1">
        <v>737</v>
      </c>
      <c r="C768" s="1">
        <f t="shared" ca="1" si="33"/>
        <v>111.23637054340094</v>
      </c>
      <c r="D768" s="1">
        <f t="shared" si="34"/>
        <v>159.47803394501761</v>
      </c>
      <c r="E768" s="1">
        <f t="shared" ca="1" si="35"/>
        <v>9.4328509063706738E-4</v>
      </c>
    </row>
    <row r="769" spans="2:5" x14ac:dyDescent="0.3">
      <c r="B769" s="1">
        <v>738</v>
      </c>
      <c r="C769" s="1">
        <f t="shared" ca="1" si="33"/>
        <v>76.506385437595995</v>
      </c>
      <c r="D769" s="1">
        <f t="shared" si="34"/>
        <v>159.52393952544097</v>
      </c>
      <c r="E769" s="1">
        <f t="shared" ca="1" si="35"/>
        <v>1.629368857189661E-7</v>
      </c>
    </row>
    <row r="770" spans="2:5" x14ac:dyDescent="0.3">
      <c r="B770" s="1">
        <v>739</v>
      </c>
      <c r="C770" s="1">
        <f t="shared" ca="1" si="33"/>
        <v>91.346133145629778</v>
      </c>
      <c r="D770" s="1">
        <f t="shared" si="34"/>
        <v>159.56993447981219</v>
      </c>
      <c r="E770" s="1">
        <f t="shared" ca="1" si="35"/>
        <v>1.2723667354497615E-5</v>
      </c>
    </row>
    <row r="771" spans="2:5" x14ac:dyDescent="0.3">
      <c r="B771" s="1">
        <v>740</v>
      </c>
      <c r="C771" s="1">
        <f t="shared" ca="1" si="33"/>
        <v>118.77388956211011</v>
      </c>
      <c r="D771" s="1">
        <f t="shared" si="34"/>
        <v>159.61601959097322</v>
      </c>
      <c r="E771" s="1">
        <f t="shared" ca="1" si="35"/>
        <v>3.0463506994777693E-3</v>
      </c>
    </row>
    <row r="772" spans="2:5" x14ac:dyDescent="0.3">
      <c r="B772" s="1">
        <v>741</v>
      </c>
      <c r="C772" s="1">
        <f t="shared" ca="1" si="33"/>
        <v>94.616932561520784</v>
      </c>
      <c r="D772" s="1">
        <f t="shared" si="34"/>
        <v>159.66219564978618</v>
      </c>
      <c r="E772" s="1">
        <f t="shared" ca="1" si="35"/>
        <v>2.914649903564046E-5</v>
      </c>
    </row>
    <row r="773" spans="2:5" x14ac:dyDescent="0.3">
      <c r="B773" s="1">
        <v>742</v>
      </c>
      <c r="C773" s="1">
        <f t="shared" ca="1" si="33"/>
        <v>103.68056020548974</v>
      </c>
      <c r="D773" s="1">
        <f t="shared" si="34"/>
        <v>159.70846345525561</v>
      </c>
      <c r="E773" s="1">
        <f t="shared" ca="1" si="35"/>
        <v>2.2605202018537062E-4</v>
      </c>
    </row>
    <row r="774" spans="2:5" x14ac:dyDescent="0.3">
      <c r="B774" s="1">
        <v>743</v>
      </c>
      <c r="C774" s="1">
        <f t="shared" ca="1" si="33"/>
        <v>90.33095055508538</v>
      </c>
      <c r="D774" s="1">
        <f t="shared" si="34"/>
        <v>159.75482381465338</v>
      </c>
      <c r="E774" s="1">
        <f t="shared" ca="1" si="35"/>
        <v>9.7428327181687497E-6</v>
      </c>
    </row>
    <row r="775" spans="2:5" x14ac:dyDescent="0.3">
      <c r="B775" s="1">
        <v>744</v>
      </c>
      <c r="C775" s="1">
        <f t="shared" ca="1" si="33"/>
        <v>95.784257274146398</v>
      </c>
      <c r="D775" s="1">
        <f t="shared" si="34"/>
        <v>159.80127754364585</v>
      </c>
      <c r="E775" s="1">
        <f t="shared" ca="1" si="35"/>
        <v>3.8730993156904214E-5</v>
      </c>
    </row>
    <row r="776" spans="2:5" x14ac:dyDescent="0.3">
      <c r="B776" s="1">
        <v>745</v>
      </c>
      <c r="C776" s="1">
        <f t="shared" ca="1" si="33"/>
        <v>83.564028243451418</v>
      </c>
      <c r="D776" s="1">
        <f t="shared" si="34"/>
        <v>159.84782546642325</v>
      </c>
      <c r="E776" s="1">
        <f t="shared" ca="1" si="35"/>
        <v>1.4625981284396605E-6</v>
      </c>
    </row>
    <row r="777" spans="2:5" x14ac:dyDescent="0.3">
      <c r="B777" s="1">
        <v>746</v>
      </c>
      <c r="C777" s="1">
        <f t="shared" ca="1" si="33"/>
        <v>90.088485574740503</v>
      </c>
      <c r="D777" s="1">
        <f t="shared" si="34"/>
        <v>159.89446841583174</v>
      </c>
      <c r="E777" s="1">
        <f t="shared" ca="1" si="35"/>
        <v>9.1348847879600673E-6</v>
      </c>
    </row>
    <row r="778" spans="2:5" x14ac:dyDescent="0.3">
      <c r="B778" s="1">
        <v>747</v>
      </c>
      <c r="C778" s="1">
        <f t="shared" ca="1" si="33"/>
        <v>115.22071421985277</v>
      </c>
      <c r="D778" s="1">
        <f t="shared" si="34"/>
        <v>159.94120723350792</v>
      </c>
      <c r="E778" s="1">
        <f t="shared" ca="1" si="35"/>
        <v>1.8089912880409611E-3</v>
      </c>
    </row>
    <row r="779" spans="2:5" x14ac:dyDescent="0.3">
      <c r="B779" s="1">
        <v>748</v>
      </c>
      <c r="C779" s="1">
        <f t="shared" ca="1" si="33"/>
        <v>102.36861568491508</v>
      </c>
      <c r="D779" s="1">
        <f t="shared" si="34"/>
        <v>159.98804277001574</v>
      </c>
      <c r="E779" s="1">
        <f t="shared" ca="1" si="35"/>
        <v>1.71890541290667E-4</v>
      </c>
    </row>
    <row r="780" spans="2:5" x14ac:dyDescent="0.3">
      <c r="B780" s="1">
        <v>749</v>
      </c>
      <c r="C780" s="1">
        <f t="shared" ca="1" si="33"/>
        <v>122.34753432326575</v>
      </c>
      <c r="D780" s="1">
        <f t="shared" si="34"/>
        <v>160.03497588498624</v>
      </c>
      <c r="E780" s="1">
        <f t="shared" ca="1" si="35"/>
        <v>4.8623635069575165E-3</v>
      </c>
    </row>
    <row r="781" spans="2:5" x14ac:dyDescent="0.3">
      <c r="B781" s="1">
        <v>750</v>
      </c>
      <c r="C781" s="1">
        <f t="shared" ca="1" si="33"/>
        <v>92.532940045919489</v>
      </c>
      <c r="D781" s="1">
        <f t="shared" si="34"/>
        <v>160.08200744725994</v>
      </c>
      <c r="E781" s="1">
        <f t="shared" ca="1" si="35"/>
        <v>1.7282859015143239E-5</v>
      </c>
    </row>
    <row r="782" spans="2:5" x14ac:dyDescent="0.3">
      <c r="B782" s="1">
        <v>751</v>
      </c>
      <c r="C782" s="1">
        <f t="shared" ca="1" si="33"/>
        <v>101.36852009507969</v>
      </c>
      <c r="D782" s="1">
        <f t="shared" si="34"/>
        <v>160.1291383350318</v>
      </c>
      <c r="E782" s="1">
        <f t="shared" ca="1" si="35"/>
        <v>1.3878416575733324E-4</v>
      </c>
    </row>
    <row r="783" spans="2:5" x14ac:dyDescent="0.3">
      <c r="B783" s="1">
        <v>752</v>
      </c>
      <c r="C783" s="1">
        <f t="shared" ca="1" si="33"/>
        <v>94.785865838926</v>
      </c>
      <c r="D783" s="1">
        <f t="shared" si="34"/>
        <v>160.17636943599931</v>
      </c>
      <c r="E783" s="1">
        <f t="shared" ca="1" si="35"/>
        <v>3.0382105458487359E-5</v>
      </c>
    </row>
    <row r="784" spans="2:5" x14ac:dyDescent="0.3">
      <c r="B784" s="1">
        <v>753</v>
      </c>
      <c r="C784" s="1">
        <f t="shared" ca="1" si="33"/>
        <v>92.896068915381093</v>
      </c>
      <c r="D784" s="1">
        <f t="shared" si="34"/>
        <v>160.22370164751311</v>
      </c>
      <c r="E784" s="1">
        <f t="shared" ca="1" si="35"/>
        <v>1.8956911952192774E-5</v>
      </c>
    </row>
    <row r="785" spans="2:5" x14ac:dyDescent="0.3">
      <c r="B785" s="1">
        <v>754</v>
      </c>
      <c r="C785" s="1">
        <f t="shared" ca="1" si="33"/>
        <v>97.535764446366713</v>
      </c>
      <c r="D785" s="1">
        <f t="shared" si="34"/>
        <v>160.27113587673085</v>
      </c>
      <c r="E785" s="1">
        <f t="shared" ca="1" si="35"/>
        <v>5.8666215658907741E-5</v>
      </c>
    </row>
    <row r="786" spans="2:5" x14ac:dyDescent="0.3">
      <c r="B786" s="1">
        <v>755</v>
      </c>
      <c r="C786" s="1">
        <f t="shared" ca="1" si="33"/>
        <v>103.19524643770967</v>
      </c>
      <c r="D786" s="1">
        <f t="shared" si="34"/>
        <v>160.31867304077383</v>
      </c>
      <c r="E786" s="1">
        <f t="shared" ca="1" si="35"/>
        <v>2.0445195980089834E-4</v>
      </c>
    </row>
    <row r="787" spans="2:5" x14ac:dyDescent="0.3">
      <c r="B787" s="1">
        <v>756</v>
      </c>
      <c r="C787" s="1">
        <f t="shared" ca="1" si="33"/>
        <v>91.182847969313059</v>
      </c>
      <c r="D787" s="1">
        <f t="shared" si="34"/>
        <v>160.36631406688701</v>
      </c>
      <c r="E787" s="1">
        <f t="shared" ca="1" si="35"/>
        <v>1.2192716588788007E-5</v>
      </c>
    </row>
    <row r="788" spans="2:5" x14ac:dyDescent="0.3">
      <c r="B788" s="1">
        <v>757</v>
      </c>
      <c r="C788" s="1">
        <f t="shared" ca="1" si="33"/>
        <v>120.06700949825706</v>
      </c>
      <c r="D788" s="1">
        <f t="shared" si="34"/>
        <v>160.4140598926019</v>
      </c>
      <c r="E788" s="1">
        <f t="shared" ca="1" si="35"/>
        <v>3.6316648011898859E-3</v>
      </c>
    </row>
    <row r="789" spans="2:5" x14ac:dyDescent="0.3">
      <c r="B789" s="1">
        <v>758</v>
      </c>
      <c r="C789" s="1">
        <f t="shared" ca="1" si="33"/>
        <v>88.441655739506459</v>
      </c>
      <c r="D789" s="1">
        <f t="shared" si="34"/>
        <v>160.46191146590286</v>
      </c>
      <c r="E789" s="1">
        <f t="shared" ca="1" si="35"/>
        <v>5.8565859293442292E-6</v>
      </c>
    </row>
    <row r="790" spans="2:5" x14ac:dyDescent="0.3">
      <c r="B790" s="1">
        <v>759</v>
      </c>
      <c r="C790" s="1">
        <f t="shared" ca="1" si="33"/>
        <v>102.35441468135768</v>
      </c>
      <c r="D790" s="1">
        <f t="shared" si="34"/>
        <v>160.50986974539666</v>
      </c>
      <c r="E790" s="1">
        <f t="shared" ca="1" si="35"/>
        <v>1.7137448901485166E-4</v>
      </c>
    </row>
    <row r="791" spans="2:5" x14ac:dyDescent="0.3">
      <c r="B791" s="1">
        <v>760</v>
      </c>
      <c r="C791" s="1">
        <f t="shared" ca="1" si="33"/>
        <v>101.88149236911738</v>
      </c>
      <c r="D791" s="1">
        <f t="shared" si="34"/>
        <v>160.55793570048556</v>
      </c>
      <c r="E791" s="1">
        <f t="shared" ca="1" si="35"/>
        <v>1.5496650343854577E-4</v>
      </c>
    </row>
    <row r="792" spans="2:5" x14ac:dyDescent="0.3">
      <c r="B792" s="1">
        <v>761</v>
      </c>
      <c r="C792" s="1">
        <f t="shared" ca="1" si="33"/>
        <v>104.99472822220687</v>
      </c>
      <c r="D792" s="1">
        <f t="shared" si="34"/>
        <v>160.6061103115436</v>
      </c>
      <c r="E792" s="1">
        <f t="shared" ca="1" si="35"/>
        <v>2.9514519046747992E-4</v>
      </c>
    </row>
    <row r="793" spans="2:5" x14ac:dyDescent="0.3">
      <c r="B793" s="1">
        <v>762</v>
      </c>
      <c r="C793" s="1">
        <f t="shared" ca="1" si="33"/>
        <v>100.91004340843237</v>
      </c>
      <c r="D793" s="1">
        <f t="shared" si="34"/>
        <v>160.65439457009685</v>
      </c>
      <c r="E793" s="1">
        <f t="shared" ca="1" si="35"/>
        <v>1.2563209299271068E-4</v>
      </c>
    </row>
    <row r="794" spans="2:5" x14ac:dyDescent="0.3">
      <c r="B794" s="1">
        <v>763</v>
      </c>
      <c r="C794" s="1">
        <f t="shared" ca="1" si="33"/>
        <v>104.81195302588748</v>
      </c>
      <c r="D794" s="1">
        <f t="shared" si="34"/>
        <v>160.70278947900695</v>
      </c>
      <c r="E794" s="1">
        <f t="shared" ca="1" si="35"/>
        <v>2.845286203732856E-4</v>
      </c>
    </row>
    <row r="795" spans="2:5" x14ac:dyDescent="0.3">
      <c r="B795" s="1">
        <v>764</v>
      </c>
      <c r="C795" s="1">
        <f t="shared" ca="1" si="33"/>
        <v>109.51586764390616</v>
      </c>
      <c r="D795" s="1">
        <f t="shared" si="34"/>
        <v>160.75129605265866</v>
      </c>
      <c r="E795" s="1">
        <f t="shared" ca="1" si="35"/>
        <v>6.9671570240754032E-4</v>
      </c>
    </row>
    <row r="796" spans="2:5" x14ac:dyDescent="0.3">
      <c r="B796" s="1">
        <v>765</v>
      </c>
      <c r="C796" s="1">
        <f t="shared" ca="1" si="33"/>
        <v>111.71738814444949</v>
      </c>
      <c r="D796" s="1">
        <f t="shared" si="34"/>
        <v>160.79991531715106</v>
      </c>
      <c r="E796" s="1">
        <f t="shared" ca="1" si="35"/>
        <v>1.024259759489593E-3</v>
      </c>
    </row>
    <row r="797" spans="2:5" x14ac:dyDescent="0.3">
      <c r="B797" s="1">
        <v>766</v>
      </c>
      <c r="C797" s="1">
        <f t="shared" ca="1" si="33"/>
        <v>89.689395211154107</v>
      </c>
      <c r="D797" s="1">
        <f t="shared" si="34"/>
        <v>160.84864831049291</v>
      </c>
      <c r="E797" s="1">
        <f t="shared" ca="1" si="35"/>
        <v>8.2110391797461866E-6</v>
      </c>
    </row>
    <row r="798" spans="2:5" x14ac:dyDescent="0.3">
      <c r="B798" s="1">
        <v>767</v>
      </c>
      <c r="C798" s="1">
        <f t="shared" ca="1" si="33"/>
        <v>90.526151698369858</v>
      </c>
      <c r="D798" s="1">
        <f t="shared" si="34"/>
        <v>160.89749608280184</v>
      </c>
      <c r="E798" s="1">
        <f t="shared" ca="1" si="35"/>
        <v>1.0259598977641737E-5</v>
      </c>
    </row>
    <row r="799" spans="2:5" x14ac:dyDescent="0.3">
      <c r="B799" s="1">
        <v>768</v>
      </c>
      <c r="C799" s="1">
        <f t="shared" ca="1" si="33"/>
        <v>87.622111851296637</v>
      </c>
      <c r="D799" s="1">
        <f t="shared" si="34"/>
        <v>160.94645969650773</v>
      </c>
      <c r="E799" s="1">
        <f t="shared" ca="1" si="35"/>
        <v>4.6732421931247396E-6</v>
      </c>
    </row>
    <row r="800" spans="2:5" x14ac:dyDescent="0.3">
      <c r="B800" s="1">
        <v>769</v>
      </c>
      <c r="C800" s="1">
        <f t="shared" ca="1" si="33"/>
        <v>117.77882051615099</v>
      </c>
      <c r="D800" s="1">
        <f t="shared" si="34"/>
        <v>160.99554022656048</v>
      </c>
      <c r="E800" s="1">
        <f t="shared" ca="1" si="35"/>
        <v>2.6475790052345929E-3</v>
      </c>
    </row>
    <row r="801" spans="2:5" x14ac:dyDescent="0.3">
      <c r="B801" s="1">
        <v>770</v>
      </c>
      <c r="C801" s="1">
        <f t="shared" ref="C801:C864" ca="1" si="36">_xlfn.NORM.INV(RAND(),$C$28,$C$29)</f>
        <v>110.05817681388504</v>
      </c>
      <c r="D801" s="1">
        <f t="shared" ref="D801:D864" si="37">_xlfn.NORM.INV(B801/1001,$D$28,$D$29)</f>
        <v>161.04473876064193</v>
      </c>
      <c r="E801" s="1">
        <f t="shared" ref="E801:E864" ca="1" si="38">_xlfn.NORM.DIST(C801,$D$28,$D$29,0)</f>
        <v>7.6762496848072504E-4</v>
      </c>
    </row>
    <row r="802" spans="2:5" x14ac:dyDescent="0.3">
      <c r="B802" s="1">
        <v>771</v>
      </c>
      <c r="C802" s="1">
        <f t="shared" ca="1" si="36"/>
        <v>107.6835259638858</v>
      </c>
      <c r="D802" s="1">
        <f t="shared" si="37"/>
        <v>161.09405639938242</v>
      </c>
      <c r="E802" s="1">
        <f t="shared" ca="1" si="38"/>
        <v>4.9731523554091773E-4</v>
      </c>
    </row>
    <row r="803" spans="2:5" x14ac:dyDescent="0.3">
      <c r="B803" s="1">
        <v>772</v>
      </c>
      <c r="C803" s="1">
        <f t="shared" ca="1" si="36"/>
        <v>90.675496252087413</v>
      </c>
      <c r="D803" s="1">
        <f t="shared" si="37"/>
        <v>161.1434942565817</v>
      </c>
      <c r="E803" s="1">
        <f t="shared" ca="1" si="38"/>
        <v>1.0672178000525673E-5</v>
      </c>
    </row>
    <row r="804" spans="2:5" x14ac:dyDescent="0.3">
      <c r="B804" s="1">
        <v>773</v>
      </c>
      <c r="C804" s="1">
        <f t="shared" ca="1" si="36"/>
        <v>100.64244343233212</v>
      </c>
      <c r="D804" s="1">
        <f t="shared" si="37"/>
        <v>161.19305345943488</v>
      </c>
      <c r="E804" s="1">
        <f t="shared" ca="1" si="38"/>
        <v>1.1848830806503723E-4</v>
      </c>
    </row>
    <row r="805" spans="2:5" x14ac:dyDescent="0.3">
      <c r="B805" s="1">
        <v>774</v>
      </c>
      <c r="C805" s="1">
        <f t="shared" ca="1" si="36"/>
        <v>87.496642376084253</v>
      </c>
      <c r="D805" s="1">
        <f t="shared" si="37"/>
        <v>161.24273514876282</v>
      </c>
      <c r="E805" s="1">
        <f t="shared" ca="1" si="38"/>
        <v>4.5133224603805221E-6</v>
      </c>
    </row>
    <row r="806" spans="2:5" x14ac:dyDescent="0.3">
      <c r="B806" s="1">
        <v>775</v>
      </c>
      <c r="C806" s="1">
        <f t="shared" ca="1" si="36"/>
        <v>102.48338754072638</v>
      </c>
      <c r="D806" s="1">
        <f t="shared" si="37"/>
        <v>161.29254047924772</v>
      </c>
      <c r="E806" s="1">
        <f t="shared" ca="1" si="38"/>
        <v>1.7611289649633309E-4</v>
      </c>
    </row>
    <row r="807" spans="2:5" x14ac:dyDescent="0.3">
      <c r="B807" s="1">
        <v>776</v>
      </c>
      <c r="C807" s="1">
        <f t="shared" ca="1" si="36"/>
        <v>107.67718771156632</v>
      </c>
      <c r="D807" s="1">
        <f t="shared" si="37"/>
        <v>161.34247061967375</v>
      </c>
      <c r="E807" s="1">
        <f t="shared" ca="1" si="38"/>
        <v>4.9672271703089061E-4</v>
      </c>
    </row>
    <row r="808" spans="2:5" x14ac:dyDescent="0.3">
      <c r="B808" s="1">
        <v>777</v>
      </c>
      <c r="C808" s="1">
        <f t="shared" ca="1" si="36"/>
        <v>113.20390099852271</v>
      </c>
      <c r="D808" s="1">
        <f t="shared" si="37"/>
        <v>161.39252675317275</v>
      </c>
      <c r="E808" s="1">
        <f t="shared" ca="1" si="38"/>
        <v>1.3125637931619091E-3</v>
      </c>
    </row>
    <row r="809" spans="2:5" x14ac:dyDescent="0.3">
      <c r="B809" s="1">
        <v>778</v>
      </c>
      <c r="C809" s="1">
        <f t="shared" ca="1" si="36"/>
        <v>99.97698619106319</v>
      </c>
      <c r="D809" s="1">
        <f t="shared" si="37"/>
        <v>161.44271007747543</v>
      </c>
      <c r="E809" s="1">
        <f t="shared" ca="1" si="38"/>
        <v>1.022939888662595E-4</v>
      </c>
    </row>
    <row r="810" spans="2:5" x14ac:dyDescent="0.3">
      <c r="B810" s="1">
        <v>779</v>
      </c>
      <c r="C810" s="1">
        <f t="shared" ca="1" si="36"/>
        <v>84.108681416008082</v>
      </c>
      <c r="D810" s="1">
        <f t="shared" si="37"/>
        <v>161.49302180516787</v>
      </c>
      <c r="E810" s="1">
        <f t="shared" ca="1" si="38"/>
        <v>1.7166512709263572E-6</v>
      </c>
    </row>
    <row r="811" spans="2:5" x14ac:dyDescent="0.3">
      <c r="B811" s="1">
        <v>780</v>
      </c>
      <c r="C811" s="1">
        <f t="shared" ca="1" si="36"/>
        <v>85.330133188164027</v>
      </c>
      <c r="D811" s="1">
        <f t="shared" si="37"/>
        <v>161.54346316395399</v>
      </c>
      <c r="E811" s="1">
        <f t="shared" ca="1" si="38"/>
        <v>2.4467547368555805E-6</v>
      </c>
    </row>
    <row r="812" spans="2:5" x14ac:dyDescent="0.3">
      <c r="B812" s="1">
        <v>781</v>
      </c>
      <c r="C812" s="1">
        <f t="shared" ca="1" si="36"/>
        <v>100.23401002933245</v>
      </c>
      <c r="D812" s="1">
        <f t="shared" si="37"/>
        <v>161.59403539692329</v>
      </c>
      <c r="E812" s="1">
        <f t="shared" ca="1" si="38"/>
        <v>1.0829368113977662E-4</v>
      </c>
    </row>
    <row r="813" spans="2:5" x14ac:dyDescent="0.3">
      <c r="B813" s="1">
        <v>782</v>
      </c>
      <c r="C813" s="1">
        <f t="shared" ca="1" si="36"/>
        <v>107.34123652914397</v>
      </c>
      <c r="D813" s="1">
        <f t="shared" si="37"/>
        <v>161.64473976282505</v>
      </c>
      <c r="E813" s="1">
        <f t="shared" ca="1" si="38"/>
        <v>4.6618766431709955E-4</v>
      </c>
    </row>
    <row r="814" spans="2:5" x14ac:dyDescent="0.3">
      <c r="B814" s="1">
        <v>783</v>
      </c>
      <c r="C814" s="1">
        <f t="shared" ca="1" si="36"/>
        <v>102.97348685187782</v>
      </c>
      <c r="D814" s="1">
        <f t="shared" si="37"/>
        <v>161.6955775363482</v>
      </c>
      <c r="E814" s="1">
        <f t="shared" ca="1" si="38"/>
        <v>1.9521335147932049E-4</v>
      </c>
    </row>
    <row r="815" spans="2:5" x14ac:dyDescent="0.3">
      <c r="B815" s="1">
        <v>784</v>
      </c>
      <c r="C815" s="1">
        <f t="shared" ca="1" si="36"/>
        <v>97.582470812422685</v>
      </c>
      <c r="D815" s="1">
        <f t="shared" si="37"/>
        <v>161.74655000840772</v>
      </c>
      <c r="E815" s="1">
        <f t="shared" ca="1" si="38"/>
        <v>5.9308337746210274E-5</v>
      </c>
    </row>
    <row r="816" spans="2:5" x14ac:dyDescent="0.3">
      <c r="B816" s="1">
        <v>785</v>
      </c>
      <c r="C816" s="1">
        <f t="shared" ca="1" si="36"/>
        <v>94.378595924745483</v>
      </c>
      <c r="D816" s="1">
        <f t="shared" si="37"/>
        <v>161.79765848643737</v>
      </c>
      <c r="E816" s="1">
        <f t="shared" ca="1" si="38"/>
        <v>2.7482315686556196E-5</v>
      </c>
    </row>
    <row r="817" spans="2:5" x14ac:dyDescent="0.3">
      <c r="B817" s="1">
        <v>786</v>
      </c>
      <c r="C817" s="1">
        <f t="shared" ca="1" si="36"/>
        <v>107.811436210021</v>
      </c>
      <c r="D817" s="1">
        <f t="shared" si="37"/>
        <v>161.84890429468896</v>
      </c>
      <c r="E817" s="1">
        <f t="shared" ca="1" si="38"/>
        <v>5.0940543684308817E-4</v>
      </c>
    </row>
    <row r="818" spans="2:5" x14ac:dyDescent="0.3">
      <c r="B818" s="1">
        <v>787</v>
      </c>
      <c r="C818" s="1">
        <f t="shared" ca="1" si="36"/>
        <v>99.392000054854435</v>
      </c>
      <c r="D818" s="1">
        <f t="shared" si="37"/>
        <v>161.90028877453864</v>
      </c>
      <c r="E818" s="1">
        <f t="shared" ca="1" si="38"/>
        <v>8.9750508561279202E-5</v>
      </c>
    </row>
    <row r="819" spans="2:5" x14ac:dyDescent="0.3">
      <c r="B819" s="1">
        <v>788</v>
      </c>
      <c r="C819" s="1">
        <f t="shared" ca="1" si="36"/>
        <v>110.5156004284047</v>
      </c>
      <c r="D819" s="1">
        <f t="shared" si="37"/>
        <v>161.95181328479973</v>
      </c>
      <c r="E819" s="1">
        <f t="shared" ca="1" si="38"/>
        <v>8.3217087844625066E-4</v>
      </c>
    </row>
    <row r="820" spans="2:5" x14ac:dyDescent="0.3">
      <c r="B820" s="1">
        <v>789</v>
      </c>
      <c r="C820" s="1">
        <f t="shared" ca="1" si="36"/>
        <v>89.910773218761818</v>
      </c>
      <c r="D820" s="1">
        <f t="shared" si="37"/>
        <v>162.00347920204322</v>
      </c>
      <c r="E820" s="1">
        <f t="shared" ca="1" si="38"/>
        <v>8.7120778652023355E-6</v>
      </c>
    </row>
    <row r="821" spans="2:5" x14ac:dyDescent="0.3">
      <c r="B821" s="1">
        <v>790</v>
      </c>
      <c r="C821" s="1">
        <f t="shared" ca="1" si="36"/>
        <v>92.499847736587711</v>
      </c>
      <c r="D821" s="1">
        <f t="shared" si="37"/>
        <v>162.05528792092534</v>
      </c>
      <c r="E821" s="1">
        <f t="shared" ca="1" si="38"/>
        <v>1.7137356812232222E-5</v>
      </c>
    </row>
    <row r="822" spans="2:5" x14ac:dyDescent="0.3">
      <c r="B822" s="1">
        <v>791</v>
      </c>
      <c r="C822" s="1">
        <f t="shared" ca="1" si="36"/>
        <v>98.331986064204102</v>
      </c>
      <c r="D822" s="1">
        <f t="shared" si="37"/>
        <v>162.10724085452259</v>
      </c>
      <c r="E822" s="1">
        <f t="shared" ca="1" si="38"/>
        <v>7.0535327336345734E-5</v>
      </c>
    </row>
    <row r="823" spans="2:5" x14ac:dyDescent="0.3">
      <c r="B823" s="1">
        <v>792</v>
      </c>
      <c r="C823" s="1">
        <f t="shared" ca="1" si="36"/>
        <v>98.640267322585203</v>
      </c>
      <c r="D823" s="1">
        <f t="shared" si="37"/>
        <v>162.15933943467496</v>
      </c>
      <c r="E823" s="1">
        <f t="shared" ca="1" si="38"/>
        <v>7.5693693233252237E-5</v>
      </c>
    </row>
    <row r="824" spans="2:5" x14ac:dyDescent="0.3">
      <c r="B824" s="1">
        <v>793</v>
      </c>
      <c r="C824" s="1">
        <f t="shared" ca="1" si="36"/>
        <v>93.094981990712768</v>
      </c>
      <c r="D824" s="1">
        <f t="shared" si="37"/>
        <v>162.21158511233673</v>
      </c>
      <c r="E824" s="1">
        <f t="shared" ca="1" si="38"/>
        <v>1.9936732410536767E-5</v>
      </c>
    </row>
    <row r="825" spans="2:5" x14ac:dyDescent="0.3">
      <c r="B825" s="1">
        <v>794</v>
      </c>
      <c r="C825" s="1">
        <f t="shared" ca="1" si="36"/>
        <v>127.53739943565392</v>
      </c>
      <c r="D825" s="1">
        <f t="shared" si="37"/>
        <v>162.26397935793577</v>
      </c>
      <c r="E825" s="1">
        <f t="shared" ca="1" si="38"/>
        <v>8.6668324670071441E-3</v>
      </c>
    </row>
    <row r="826" spans="2:5" x14ac:dyDescent="0.3">
      <c r="B826" s="1">
        <v>795</v>
      </c>
      <c r="C826" s="1">
        <f t="shared" ca="1" si="36"/>
        <v>96.852334886017616</v>
      </c>
      <c r="D826" s="1">
        <f t="shared" si="37"/>
        <v>162.31652366174109</v>
      </c>
      <c r="E826" s="1">
        <f t="shared" ca="1" si="38"/>
        <v>4.9972247830806701E-5</v>
      </c>
    </row>
    <row r="827" spans="2:5" x14ac:dyDescent="0.3">
      <c r="B827" s="1">
        <v>796</v>
      </c>
      <c r="C827" s="1">
        <f t="shared" ca="1" si="36"/>
        <v>90.621290800159031</v>
      </c>
      <c r="D827" s="1">
        <f t="shared" si="37"/>
        <v>162.36921953423942</v>
      </c>
      <c r="E827" s="1">
        <f t="shared" ca="1" si="38"/>
        <v>1.0520666781471065E-5</v>
      </c>
    </row>
    <row r="828" spans="2:5" x14ac:dyDescent="0.3">
      <c r="B828" s="1">
        <v>797</v>
      </c>
      <c r="C828" s="1">
        <f t="shared" ca="1" si="36"/>
        <v>104.83136790887082</v>
      </c>
      <c r="D828" s="1">
        <f t="shared" si="37"/>
        <v>162.4220685065203</v>
      </c>
      <c r="E828" s="1">
        <f t="shared" ca="1" si="38"/>
        <v>2.8563998169087759E-4</v>
      </c>
    </row>
    <row r="829" spans="2:5" x14ac:dyDescent="0.3">
      <c r="B829" s="1">
        <v>798</v>
      </c>
      <c r="C829" s="1">
        <f t="shared" ca="1" si="36"/>
        <v>101.6392924869357</v>
      </c>
      <c r="D829" s="1">
        <f t="shared" si="37"/>
        <v>162.47507213067081</v>
      </c>
      <c r="E829" s="1">
        <f t="shared" ca="1" si="38"/>
        <v>1.4712488065567287E-4</v>
      </c>
    </row>
    <row r="830" spans="2:5" x14ac:dyDescent="0.3">
      <c r="B830" s="1">
        <v>799</v>
      </c>
      <c r="C830" s="1">
        <f t="shared" ca="1" si="36"/>
        <v>102.65318071646627</v>
      </c>
      <c r="D830" s="1">
        <f t="shared" si="37"/>
        <v>162.52823198017944</v>
      </c>
      <c r="E830" s="1">
        <f t="shared" ca="1" si="38"/>
        <v>1.8253080313158148E-4</v>
      </c>
    </row>
    <row r="831" spans="2:5" x14ac:dyDescent="0.3">
      <c r="B831" s="1">
        <v>800</v>
      </c>
      <c r="C831" s="1">
        <f t="shared" ca="1" si="36"/>
        <v>85.992502126174884</v>
      </c>
      <c r="D831" s="1">
        <f t="shared" si="37"/>
        <v>162.58154965035004</v>
      </c>
      <c r="E831" s="1">
        <f t="shared" ca="1" si="38"/>
        <v>2.9569748865451343E-6</v>
      </c>
    </row>
    <row r="832" spans="2:5" x14ac:dyDescent="0.3">
      <c r="B832" s="1">
        <v>801</v>
      </c>
      <c r="C832" s="1">
        <f t="shared" ca="1" si="36"/>
        <v>107.46875573383527</v>
      </c>
      <c r="D832" s="1">
        <f t="shared" si="37"/>
        <v>162.63502675872553</v>
      </c>
      <c r="E832" s="1">
        <f t="shared" ca="1" si="38"/>
        <v>4.7757875139319147E-4</v>
      </c>
    </row>
    <row r="833" spans="2:5" x14ac:dyDescent="0.3">
      <c r="B833" s="1">
        <v>802</v>
      </c>
      <c r="C833" s="1">
        <f t="shared" ca="1" si="36"/>
        <v>101.50678253956133</v>
      </c>
      <c r="D833" s="1">
        <f t="shared" si="37"/>
        <v>162.68866494552202</v>
      </c>
      <c r="E833" s="1">
        <f t="shared" ca="1" si="38"/>
        <v>1.4298811476722074E-4</v>
      </c>
    </row>
    <row r="834" spans="2:5" x14ac:dyDescent="0.3">
      <c r="B834" s="1">
        <v>803</v>
      </c>
      <c r="C834" s="1">
        <f t="shared" ca="1" si="36"/>
        <v>83.685699970348608</v>
      </c>
      <c r="D834" s="1">
        <f t="shared" si="37"/>
        <v>162.74246587407379</v>
      </c>
      <c r="E834" s="1">
        <f t="shared" ca="1" si="38"/>
        <v>1.5160490281456038E-6</v>
      </c>
    </row>
    <row r="835" spans="2:5" x14ac:dyDescent="0.3">
      <c r="B835" s="1">
        <v>804</v>
      </c>
      <c r="C835" s="1">
        <f t="shared" ca="1" si="36"/>
        <v>112.03244062582418</v>
      </c>
      <c r="D835" s="1">
        <f t="shared" si="37"/>
        <v>162.79643123128895</v>
      </c>
      <c r="E835" s="1">
        <f t="shared" ca="1" si="38"/>
        <v>1.0804246716981584E-3</v>
      </c>
    </row>
    <row r="836" spans="2:5" x14ac:dyDescent="0.3">
      <c r="B836" s="1">
        <v>805</v>
      </c>
      <c r="C836" s="1">
        <f t="shared" ca="1" si="36"/>
        <v>106.3797288456277</v>
      </c>
      <c r="D836" s="1">
        <f t="shared" si="37"/>
        <v>162.8505627281165</v>
      </c>
      <c r="E836" s="1">
        <f t="shared" ca="1" si="38"/>
        <v>3.8770209785921912E-4</v>
      </c>
    </row>
    <row r="837" spans="2:5" x14ac:dyDescent="0.3">
      <c r="B837" s="1">
        <v>806</v>
      </c>
      <c r="C837" s="1">
        <f t="shared" ca="1" si="36"/>
        <v>103.82377329842849</v>
      </c>
      <c r="D837" s="1">
        <f t="shared" si="37"/>
        <v>162.90486210002513</v>
      </c>
      <c r="E837" s="1">
        <f t="shared" ca="1" si="38"/>
        <v>2.3280519207478855E-4</v>
      </c>
    </row>
    <row r="838" spans="2:5" x14ac:dyDescent="0.3">
      <c r="B838" s="1">
        <v>807</v>
      </c>
      <c r="C838" s="1">
        <f t="shared" ca="1" si="36"/>
        <v>79.205646041968762</v>
      </c>
      <c r="D838" s="1">
        <f t="shared" si="37"/>
        <v>162.95933110749385</v>
      </c>
      <c r="E838" s="1">
        <f t="shared" ca="1" si="38"/>
        <v>3.8716604312124084E-7</v>
      </c>
    </row>
    <row r="839" spans="2:5" x14ac:dyDescent="0.3">
      <c r="B839" s="1">
        <v>808</v>
      </c>
      <c r="C839" s="1">
        <f t="shared" ca="1" si="36"/>
        <v>94.705795324261942</v>
      </c>
      <c r="D839" s="1">
        <f t="shared" si="37"/>
        <v>163.01397153651499</v>
      </c>
      <c r="E839" s="1">
        <f t="shared" ca="1" si="38"/>
        <v>2.9790529928899903E-5</v>
      </c>
    </row>
    <row r="840" spans="2:5" x14ac:dyDescent="0.3">
      <c r="B840" s="1">
        <v>809</v>
      </c>
      <c r="C840" s="1">
        <f t="shared" ca="1" si="36"/>
        <v>110.75757115464552</v>
      </c>
      <c r="D840" s="1">
        <f t="shared" si="37"/>
        <v>163.06878519911001</v>
      </c>
      <c r="E840" s="1">
        <f t="shared" ca="1" si="38"/>
        <v>8.6815495639352611E-4</v>
      </c>
    </row>
    <row r="841" spans="2:5" x14ac:dyDescent="0.3">
      <c r="B841" s="1">
        <v>810</v>
      </c>
      <c r="C841" s="1">
        <f t="shared" ca="1" si="36"/>
        <v>96.716098413205472</v>
      </c>
      <c r="D841" s="1">
        <f t="shared" si="37"/>
        <v>163.12377393385833</v>
      </c>
      <c r="E841" s="1">
        <f t="shared" ca="1" si="38"/>
        <v>4.838771184931802E-5</v>
      </c>
    </row>
    <row r="842" spans="2:5" x14ac:dyDescent="0.3">
      <c r="B842" s="1">
        <v>811</v>
      </c>
      <c r="C842" s="1">
        <f t="shared" ca="1" si="36"/>
        <v>91.424041227643315</v>
      </c>
      <c r="D842" s="1">
        <f t="shared" si="37"/>
        <v>163.17893960643977</v>
      </c>
      <c r="E842" s="1">
        <f t="shared" ca="1" si="38"/>
        <v>1.2984543924121258E-5</v>
      </c>
    </row>
    <row r="843" spans="2:5" x14ac:dyDescent="0.3">
      <c r="B843" s="1">
        <v>812</v>
      </c>
      <c r="C843" s="1">
        <f t="shared" ca="1" si="36"/>
        <v>99.161169215367224</v>
      </c>
      <c r="D843" s="1">
        <f t="shared" si="37"/>
        <v>163.23428411019097</v>
      </c>
      <c r="E843" s="1">
        <f t="shared" ca="1" si="38"/>
        <v>8.5199519070347979E-5</v>
      </c>
    </row>
    <row r="844" spans="2:5" x14ac:dyDescent="0.3">
      <c r="B844" s="1">
        <v>813</v>
      </c>
      <c r="C844" s="1">
        <f t="shared" ca="1" si="36"/>
        <v>103.15626074512467</v>
      </c>
      <c r="D844" s="1">
        <f t="shared" si="37"/>
        <v>163.28980936667583</v>
      </c>
      <c r="E844" s="1">
        <f t="shared" ca="1" si="38"/>
        <v>2.0279990580817178E-4</v>
      </c>
    </row>
    <row r="845" spans="2:5" x14ac:dyDescent="0.3">
      <c r="B845" s="1">
        <v>814</v>
      </c>
      <c r="C845" s="1">
        <f t="shared" ca="1" si="36"/>
        <v>101.9338399367479</v>
      </c>
      <c r="D845" s="1">
        <f t="shared" si="37"/>
        <v>163.34551732627142</v>
      </c>
      <c r="E845" s="1">
        <f t="shared" ca="1" si="38"/>
        <v>1.5671015456100715E-4</v>
      </c>
    </row>
    <row r="846" spans="2:5" x14ac:dyDescent="0.3">
      <c r="B846" s="1">
        <v>815</v>
      </c>
      <c r="C846" s="1">
        <f t="shared" ca="1" si="36"/>
        <v>95.623153917513875</v>
      </c>
      <c r="D846" s="1">
        <f t="shared" si="37"/>
        <v>163.40140996876846</v>
      </c>
      <c r="E846" s="1">
        <f t="shared" ca="1" si="38"/>
        <v>3.7254143721455167E-5</v>
      </c>
    </row>
    <row r="847" spans="2:5" x14ac:dyDescent="0.3">
      <c r="B847" s="1">
        <v>816</v>
      </c>
      <c r="C847" s="1">
        <f t="shared" ca="1" si="36"/>
        <v>103.68348102042185</v>
      </c>
      <c r="D847" s="1">
        <f t="shared" si="37"/>
        <v>163.45748930398815</v>
      </c>
      <c r="E847" s="1">
        <f t="shared" ca="1" si="38"/>
        <v>2.2618797985197276E-4</v>
      </c>
    </row>
    <row r="848" spans="2:5" x14ac:dyDescent="0.3">
      <c r="B848" s="1">
        <v>817</v>
      </c>
      <c r="C848" s="1">
        <f t="shared" ca="1" si="36"/>
        <v>106.89836807636314</v>
      </c>
      <c r="D848" s="1">
        <f t="shared" si="37"/>
        <v>163.51375737241509</v>
      </c>
      <c r="E848" s="1">
        <f t="shared" ca="1" si="38"/>
        <v>4.2845554690513018E-4</v>
      </c>
    </row>
    <row r="849" spans="2:5" x14ac:dyDescent="0.3">
      <c r="B849" s="1">
        <v>818</v>
      </c>
      <c r="C849" s="1">
        <f t="shared" ca="1" si="36"/>
        <v>117.90515148822399</v>
      </c>
      <c r="D849" s="1">
        <f t="shared" si="37"/>
        <v>163.57021624584678</v>
      </c>
      <c r="E849" s="1">
        <f t="shared" ca="1" si="38"/>
        <v>2.6958173206610998E-3</v>
      </c>
    </row>
    <row r="850" spans="2:5" x14ac:dyDescent="0.3">
      <c r="B850" s="1">
        <v>819</v>
      </c>
      <c r="C850" s="1">
        <f t="shared" ca="1" si="36"/>
        <v>104.97206048282618</v>
      </c>
      <c r="D850" s="1">
        <f t="shared" si="37"/>
        <v>163.62686802806076</v>
      </c>
      <c r="E850" s="1">
        <f t="shared" ca="1" si="38"/>
        <v>2.9380967257796215E-4</v>
      </c>
    </row>
    <row r="851" spans="2:5" x14ac:dyDescent="0.3">
      <c r="B851" s="1">
        <v>820</v>
      </c>
      <c r="C851" s="1">
        <f t="shared" ca="1" si="36"/>
        <v>97.233369089034156</v>
      </c>
      <c r="D851" s="1">
        <f t="shared" si="37"/>
        <v>163.68371485549974</v>
      </c>
      <c r="E851" s="1">
        <f t="shared" ca="1" si="38"/>
        <v>5.4660971951719163E-5</v>
      </c>
    </row>
    <row r="852" spans="2:5" x14ac:dyDescent="0.3">
      <c r="B852" s="1">
        <v>821</v>
      </c>
      <c r="C852" s="1">
        <f t="shared" ca="1" si="36"/>
        <v>102.99163069989856</v>
      </c>
      <c r="D852" s="1">
        <f t="shared" si="37"/>
        <v>163.74075889797473</v>
      </c>
      <c r="E852" s="1">
        <f t="shared" ca="1" si="38"/>
        <v>1.9595489894211901E-4</v>
      </c>
    </row>
    <row r="853" spans="2:5" x14ac:dyDescent="0.3">
      <c r="B853" s="1">
        <v>822</v>
      </c>
      <c r="C853" s="1">
        <f t="shared" ca="1" si="36"/>
        <v>79.022164902496655</v>
      </c>
      <c r="D853" s="1">
        <f t="shared" si="37"/>
        <v>163.79800235938777</v>
      </c>
      <c r="E853" s="1">
        <f t="shared" ca="1" si="38"/>
        <v>3.6542024476394143E-7</v>
      </c>
    </row>
    <row r="854" spans="2:5" x14ac:dyDescent="0.3">
      <c r="B854" s="1">
        <v>823</v>
      </c>
      <c r="C854" s="1">
        <f t="shared" ca="1" si="36"/>
        <v>114.839101017503</v>
      </c>
      <c r="D854" s="1">
        <f t="shared" si="37"/>
        <v>163.8554474784741</v>
      </c>
      <c r="E854" s="1">
        <f t="shared" ca="1" si="38"/>
        <v>1.7048174914721615E-3</v>
      </c>
    </row>
    <row r="855" spans="2:5" x14ac:dyDescent="0.3">
      <c r="B855" s="1">
        <v>824</v>
      </c>
      <c r="C855" s="1">
        <f t="shared" ca="1" si="36"/>
        <v>85.956597468606105</v>
      </c>
      <c r="D855" s="1">
        <f t="shared" si="37"/>
        <v>163.913096529565</v>
      </c>
      <c r="E855" s="1">
        <f t="shared" ca="1" si="38"/>
        <v>2.9269174557200502E-6</v>
      </c>
    </row>
    <row r="856" spans="2:5" x14ac:dyDescent="0.3">
      <c r="B856" s="1">
        <v>825</v>
      </c>
      <c r="C856" s="1">
        <f t="shared" ca="1" si="36"/>
        <v>111.23392727864871</v>
      </c>
      <c r="D856" s="1">
        <f t="shared" si="37"/>
        <v>163.97095182337114</v>
      </c>
      <c r="E856" s="1">
        <f t="shared" ca="1" si="38"/>
        <v>9.4288810234598587E-4</v>
      </c>
    </row>
    <row r="857" spans="2:5" x14ac:dyDescent="0.3">
      <c r="B857" s="1">
        <v>826</v>
      </c>
      <c r="C857" s="1">
        <f t="shared" ca="1" si="36"/>
        <v>98.012663673065873</v>
      </c>
      <c r="D857" s="1">
        <f t="shared" si="37"/>
        <v>164.0290157077884</v>
      </c>
      <c r="E857" s="1">
        <f t="shared" ca="1" si="38"/>
        <v>6.553335790190566E-5</v>
      </c>
    </row>
    <row r="858" spans="2:5" x14ac:dyDescent="0.3">
      <c r="B858" s="1">
        <v>827</v>
      </c>
      <c r="C858" s="1">
        <f t="shared" ca="1" si="36"/>
        <v>89.586122447892478</v>
      </c>
      <c r="D858" s="1">
        <f t="shared" si="37"/>
        <v>164.08729056872568</v>
      </c>
      <c r="E858" s="1">
        <f t="shared" ca="1" si="38"/>
        <v>7.9866693591352606E-6</v>
      </c>
    </row>
    <row r="859" spans="2:5" x14ac:dyDescent="0.3">
      <c r="B859" s="1">
        <v>828</v>
      </c>
      <c r="C859" s="1">
        <f t="shared" ca="1" si="36"/>
        <v>117.47691157482215</v>
      </c>
      <c r="D859" s="1">
        <f t="shared" si="37"/>
        <v>164.14577883095595</v>
      </c>
      <c r="E859" s="1">
        <f t="shared" ca="1" si="38"/>
        <v>2.5350367731035283E-3</v>
      </c>
    </row>
    <row r="860" spans="2:5" x14ac:dyDescent="0.3">
      <c r="B860" s="1">
        <v>829</v>
      </c>
      <c r="C860" s="1">
        <f t="shared" ca="1" si="36"/>
        <v>94.225320919748299</v>
      </c>
      <c r="D860" s="1">
        <f t="shared" si="37"/>
        <v>164.20448295899195</v>
      </c>
      <c r="E860" s="1">
        <f t="shared" ca="1" si="38"/>
        <v>2.6459095832072223E-5</v>
      </c>
    </row>
    <row r="861" spans="2:5" x14ac:dyDescent="0.3">
      <c r="B861" s="1">
        <v>830</v>
      </c>
      <c r="C861" s="1">
        <f t="shared" ca="1" si="36"/>
        <v>97.810561219675023</v>
      </c>
      <c r="D861" s="1">
        <f t="shared" si="37"/>
        <v>164.26340545798593</v>
      </c>
      <c r="E861" s="1">
        <f t="shared" ca="1" si="38"/>
        <v>6.253783782488697E-5</v>
      </c>
    </row>
    <row r="862" spans="2:5" x14ac:dyDescent="0.3">
      <c r="B862" s="1">
        <v>831</v>
      </c>
      <c r="C862" s="1">
        <f t="shared" ca="1" si="36"/>
        <v>89.706734677180094</v>
      </c>
      <c r="D862" s="1">
        <f t="shared" si="37"/>
        <v>164.32254887465575</v>
      </c>
      <c r="E862" s="1">
        <f t="shared" ca="1" si="38"/>
        <v>8.2492857129582668E-6</v>
      </c>
    </row>
    <row r="863" spans="2:5" x14ac:dyDescent="0.3">
      <c r="B863" s="1">
        <v>832</v>
      </c>
      <c r="C863" s="1">
        <f t="shared" ca="1" si="36"/>
        <v>102.86394225540293</v>
      </c>
      <c r="D863" s="1">
        <f t="shared" si="37"/>
        <v>164.38191579823746</v>
      </c>
      <c r="E863" s="1">
        <f t="shared" ca="1" si="38"/>
        <v>1.9078952298794201E-4</v>
      </c>
    </row>
    <row r="864" spans="2:5" x14ac:dyDescent="0.3">
      <c r="B864" s="1">
        <v>833</v>
      </c>
      <c r="C864" s="1">
        <f t="shared" ca="1" si="36"/>
        <v>87.727411936555384</v>
      </c>
      <c r="D864" s="1">
        <f t="shared" si="37"/>
        <v>164.44150886146508</v>
      </c>
      <c r="E864" s="1">
        <f t="shared" ca="1" si="38"/>
        <v>4.8115598544691233E-6</v>
      </c>
    </row>
    <row r="865" spans="2:5" x14ac:dyDescent="0.3">
      <c r="B865" s="1">
        <v>834</v>
      </c>
      <c r="C865" s="1">
        <f t="shared" ref="C865:C928" ca="1" si="39">_xlfn.NORM.INV(RAND(),$C$28,$C$29)</f>
        <v>106.55088912471005</v>
      </c>
      <c r="D865" s="1">
        <f t="shared" ref="D865:D928" si="40">_xlfn.NORM.INV(B865/1001,$D$28,$D$29)</f>
        <v>164.50133074157961</v>
      </c>
      <c r="E865" s="1">
        <f t="shared" ref="E865:E928" ca="1" si="41">_xlfn.NORM.DIST(C865,$D$28,$D$29,0)</f>
        <v>4.0075674924097145E-4</v>
      </c>
    </row>
    <row r="866" spans="2:5" x14ac:dyDescent="0.3">
      <c r="B866" s="1">
        <v>835</v>
      </c>
      <c r="C866" s="1">
        <f t="shared" ca="1" si="39"/>
        <v>98.733126751984884</v>
      </c>
      <c r="D866" s="1">
        <f t="shared" si="40"/>
        <v>164.56138416136704</v>
      </c>
      <c r="E866" s="1">
        <f t="shared" ca="1" si="41"/>
        <v>7.7313786052430702E-5</v>
      </c>
    </row>
    <row r="867" spans="2:5" x14ac:dyDescent="0.3">
      <c r="B867" s="1">
        <v>836</v>
      </c>
      <c r="C867" s="1">
        <f t="shared" ca="1" si="39"/>
        <v>88.654688714528547</v>
      </c>
      <c r="D867" s="1">
        <f t="shared" si="40"/>
        <v>164.62167189022679</v>
      </c>
      <c r="E867" s="1">
        <f t="shared" ca="1" si="41"/>
        <v>6.2074502940476454E-6</v>
      </c>
    </row>
    <row r="868" spans="2:5" x14ac:dyDescent="0.3">
      <c r="B868" s="1">
        <v>837</v>
      </c>
      <c r="C868" s="1">
        <f t="shared" ca="1" si="39"/>
        <v>98.349743795403498</v>
      </c>
      <c r="D868" s="1">
        <f t="shared" si="40"/>
        <v>164.68219674527256</v>
      </c>
      <c r="E868" s="1">
        <f t="shared" ca="1" si="41"/>
        <v>7.0823494445365669E-5</v>
      </c>
    </row>
    <row r="869" spans="2:5" x14ac:dyDescent="0.3">
      <c r="B869" s="1">
        <v>838</v>
      </c>
      <c r="C869" s="1">
        <f t="shared" ca="1" si="39"/>
        <v>116.30065795416672</v>
      </c>
      <c r="D869" s="1">
        <f t="shared" si="40"/>
        <v>164.74296159246524</v>
      </c>
      <c r="E869" s="1">
        <f t="shared" ca="1" si="41"/>
        <v>2.1321045318938945E-3</v>
      </c>
    </row>
    <row r="870" spans="2:5" x14ac:dyDescent="0.3">
      <c r="B870" s="1">
        <v>839</v>
      </c>
      <c r="C870" s="1">
        <f t="shared" ca="1" si="39"/>
        <v>91.578083804479235</v>
      </c>
      <c r="D870" s="1">
        <f t="shared" si="40"/>
        <v>164.80396934778042</v>
      </c>
      <c r="E870" s="1">
        <f t="shared" ca="1" si="41"/>
        <v>1.351513358326825E-5</v>
      </c>
    </row>
    <row r="871" spans="2:5" x14ac:dyDescent="0.3">
      <c r="B871" s="1">
        <v>840</v>
      </c>
      <c r="C871" s="1">
        <f t="shared" ca="1" si="39"/>
        <v>89.197552733570376</v>
      </c>
      <c r="D871" s="1">
        <f t="shared" si="40"/>
        <v>164.86522297841057</v>
      </c>
      <c r="E871" s="1">
        <f t="shared" ca="1" si="41"/>
        <v>7.1929756742825558E-6</v>
      </c>
    </row>
    <row r="872" spans="2:5" x14ac:dyDescent="0.3">
      <c r="B872" s="1">
        <v>841</v>
      </c>
      <c r="C872" s="1">
        <f t="shared" ca="1" si="39"/>
        <v>106.42309502999211</v>
      </c>
      <c r="D872" s="1">
        <f t="shared" si="40"/>
        <v>164.92672550400422</v>
      </c>
      <c r="E872" s="1">
        <f t="shared" ca="1" si="41"/>
        <v>3.9097373601088746E-4</v>
      </c>
    </row>
    <row r="873" spans="2:5" x14ac:dyDescent="0.3">
      <c r="B873" s="1">
        <v>842</v>
      </c>
      <c r="C873" s="1">
        <f t="shared" ca="1" si="39"/>
        <v>111.46327813159041</v>
      </c>
      <c r="D873" s="1">
        <f t="shared" si="40"/>
        <v>164.98847999794299</v>
      </c>
      <c r="E873" s="1">
        <f t="shared" ca="1" si="41"/>
        <v>9.8077827868261178E-4</v>
      </c>
    </row>
    <row r="874" spans="2:5" x14ac:dyDescent="0.3">
      <c r="B874" s="1">
        <v>843</v>
      </c>
      <c r="C874" s="1">
        <f t="shared" ca="1" si="39"/>
        <v>116.39430759814037</v>
      </c>
      <c r="D874" s="1">
        <f t="shared" si="40"/>
        <v>165.05048958865751</v>
      </c>
      <c r="E874" s="1">
        <f t="shared" ca="1" si="41"/>
        <v>2.1621787790770067E-3</v>
      </c>
    </row>
    <row r="875" spans="2:5" x14ac:dyDescent="0.3">
      <c r="B875" s="1">
        <v>844</v>
      </c>
      <c r="C875" s="1">
        <f t="shared" ca="1" si="39"/>
        <v>95.451141435463796</v>
      </c>
      <c r="D875" s="1">
        <f t="shared" si="40"/>
        <v>165.11275746098448</v>
      </c>
      <c r="E875" s="1">
        <f t="shared" ca="1" si="41"/>
        <v>3.5734847503172527E-5</v>
      </c>
    </row>
    <row r="876" spans="2:5" x14ac:dyDescent="0.3">
      <c r="B876" s="1">
        <v>845</v>
      </c>
      <c r="C876" s="1">
        <f t="shared" ca="1" si="39"/>
        <v>97.569088129653593</v>
      </c>
      <c r="D876" s="1">
        <f t="shared" si="40"/>
        <v>165.17528685756616</v>
      </c>
      <c r="E876" s="1">
        <f t="shared" ca="1" si="41"/>
        <v>5.912369532592765E-5</v>
      </c>
    </row>
    <row r="877" spans="2:5" x14ac:dyDescent="0.3">
      <c r="B877" s="1">
        <v>846</v>
      </c>
      <c r="C877" s="1">
        <f t="shared" ca="1" si="39"/>
        <v>114.32161788269603</v>
      </c>
      <c r="D877" s="1">
        <f t="shared" si="40"/>
        <v>165.23808108029306</v>
      </c>
      <c r="E877" s="1">
        <f t="shared" ca="1" si="41"/>
        <v>1.5714449454892645E-3</v>
      </c>
    </row>
    <row r="878" spans="2:5" x14ac:dyDescent="0.3">
      <c r="B878" s="1">
        <v>847</v>
      </c>
      <c r="C878" s="1">
        <f t="shared" ca="1" si="39"/>
        <v>118.11139232653306</v>
      </c>
      <c r="D878" s="1">
        <f t="shared" si="40"/>
        <v>165.30114349179297</v>
      </c>
      <c r="E878" s="1">
        <f t="shared" ca="1" si="41"/>
        <v>2.7760411872717124E-3</v>
      </c>
    </row>
    <row r="879" spans="2:5" x14ac:dyDescent="0.3">
      <c r="B879" s="1">
        <v>848</v>
      </c>
      <c r="C879" s="1">
        <f t="shared" ca="1" si="39"/>
        <v>104.06953102578986</v>
      </c>
      <c r="D879" s="1">
        <f t="shared" si="40"/>
        <v>165.36447751696687</v>
      </c>
      <c r="E879" s="1">
        <f t="shared" ca="1" si="41"/>
        <v>2.4481531009000186E-4</v>
      </c>
    </row>
    <row r="880" spans="2:5" x14ac:dyDescent="0.3">
      <c r="B880" s="1">
        <v>849</v>
      </c>
      <c r="C880" s="1">
        <f t="shared" ca="1" si="39"/>
        <v>109.71648529902549</v>
      </c>
      <c r="D880" s="1">
        <f t="shared" si="40"/>
        <v>165.42808664457408</v>
      </c>
      <c r="E880" s="1">
        <f t="shared" ca="1" si="41"/>
        <v>7.2225988891622638E-4</v>
      </c>
    </row>
    <row r="881" spans="2:5" x14ac:dyDescent="0.3">
      <c r="B881" s="1">
        <v>850</v>
      </c>
      <c r="C881" s="1">
        <f t="shared" ca="1" si="39"/>
        <v>106.50516043671459</v>
      </c>
      <c r="D881" s="1">
        <f t="shared" si="40"/>
        <v>165.49197442886828</v>
      </c>
      <c r="E881" s="1">
        <f t="shared" ca="1" si="41"/>
        <v>3.9723158530483E-4</v>
      </c>
    </row>
    <row r="882" spans="2:5" x14ac:dyDescent="0.3">
      <c r="B882" s="1">
        <v>851</v>
      </c>
      <c r="C882" s="1">
        <f t="shared" ca="1" si="39"/>
        <v>114.58399519041942</v>
      </c>
      <c r="D882" s="1">
        <f t="shared" si="40"/>
        <v>165.55614449128706</v>
      </c>
      <c r="E882" s="1">
        <f t="shared" ca="1" si="41"/>
        <v>1.6379539728020396E-3</v>
      </c>
    </row>
    <row r="883" spans="2:5" x14ac:dyDescent="0.3">
      <c r="B883" s="1">
        <v>852</v>
      </c>
      <c r="C883" s="1">
        <f t="shared" ca="1" si="39"/>
        <v>92.820650882232343</v>
      </c>
      <c r="D883" s="1">
        <f t="shared" si="40"/>
        <v>165.62060052219596</v>
      </c>
      <c r="E883" s="1">
        <f t="shared" ca="1" si="41"/>
        <v>1.8597278142519692E-5</v>
      </c>
    </row>
    <row r="884" spans="2:5" x14ac:dyDescent="0.3">
      <c r="B884" s="1">
        <v>853</v>
      </c>
      <c r="C884" s="1">
        <f t="shared" ca="1" si="39"/>
        <v>95.086505996175106</v>
      </c>
      <c r="D884" s="1">
        <f t="shared" si="40"/>
        <v>165.68534628269023</v>
      </c>
      <c r="E884" s="1">
        <f t="shared" ca="1" si="41"/>
        <v>3.2701759444037921E-5</v>
      </c>
    </row>
    <row r="885" spans="2:5" x14ac:dyDescent="0.3">
      <c r="B885" s="1">
        <v>854</v>
      </c>
      <c r="C885" s="1">
        <f t="shared" ca="1" si="39"/>
        <v>99.127151952125288</v>
      </c>
      <c r="D885" s="1">
        <f t="shared" si="40"/>
        <v>165.75038560645612</v>
      </c>
      <c r="E885" s="1">
        <f t="shared" ca="1" si="41"/>
        <v>8.4546950287390742E-5</v>
      </c>
    </row>
    <row r="886" spans="2:5" x14ac:dyDescent="0.3">
      <c r="B886" s="1">
        <v>855</v>
      </c>
      <c r="C886" s="1">
        <f t="shared" ca="1" si="39"/>
        <v>95.551906455548959</v>
      </c>
      <c r="D886" s="1">
        <f t="shared" si="40"/>
        <v>165.81572240169407</v>
      </c>
      <c r="E886" s="1">
        <f t="shared" ca="1" si="41"/>
        <v>3.6617753013631259E-5</v>
      </c>
    </row>
    <row r="887" spans="2:5" x14ac:dyDescent="0.3">
      <c r="B887" s="1">
        <v>856</v>
      </c>
      <c r="C887" s="1">
        <f t="shared" ca="1" si="39"/>
        <v>109.42939349332377</v>
      </c>
      <c r="D887" s="1">
        <f t="shared" si="40"/>
        <v>165.88136065310641</v>
      </c>
      <c r="E887" s="1">
        <f t="shared" ca="1" si="41"/>
        <v>6.8594782916800131E-4</v>
      </c>
    </row>
    <row r="888" spans="2:5" x14ac:dyDescent="0.3">
      <c r="B888" s="1">
        <v>857</v>
      </c>
      <c r="C888" s="1">
        <f t="shared" ca="1" si="39"/>
        <v>95.66942447412336</v>
      </c>
      <c r="D888" s="1">
        <f t="shared" si="40"/>
        <v>165.94730442395223</v>
      </c>
      <c r="E888" s="1">
        <f t="shared" ca="1" si="41"/>
        <v>3.7672894331277588E-5</v>
      </c>
    </row>
    <row r="889" spans="2:5" x14ac:dyDescent="0.3">
      <c r="B889" s="1">
        <v>858</v>
      </c>
      <c r="C889" s="1">
        <f t="shared" ca="1" si="39"/>
        <v>106.7694841098364</v>
      </c>
      <c r="D889" s="1">
        <f t="shared" si="40"/>
        <v>166.01355785817213</v>
      </c>
      <c r="E889" s="1">
        <f t="shared" ca="1" si="41"/>
        <v>4.1799133530278189E-4</v>
      </c>
    </row>
    <row r="890" spans="2:5" x14ac:dyDescent="0.3">
      <c r="B890" s="1">
        <v>859</v>
      </c>
      <c r="C890" s="1">
        <f t="shared" ca="1" si="39"/>
        <v>111.65299715703496</v>
      </c>
      <c r="D890" s="1">
        <f t="shared" si="40"/>
        <v>166.08012518258565</v>
      </c>
      <c r="E890" s="1">
        <f t="shared" ca="1" si="41"/>
        <v>1.0130900860334179E-3</v>
      </c>
    </row>
    <row r="891" spans="2:5" x14ac:dyDescent="0.3">
      <c r="B891" s="1">
        <v>860</v>
      </c>
      <c r="C891" s="1">
        <f t="shared" ca="1" si="39"/>
        <v>113.72984223226887</v>
      </c>
      <c r="D891" s="1">
        <f t="shared" si="40"/>
        <v>166.14701070916456</v>
      </c>
      <c r="E891" s="1">
        <f t="shared" ca="1" si="41"/>
        <v>1.4295777378682986E-3</v>
      </c>
    </row>
    <row r="892" spans="2:5" x14ac:dyDescent="0.3">
      <c r="B892" s="1">
        <v>861</v>
      </c>
      <c r="C892" s="1">
        <f t="shared" ca="1" si="39"/>
        <v>113.90311405188403</v>
      </c>
      <c r="D892" s="1">
        <f t="shared" si="40"/>
        <v>166.21421883738512</v>
      </c>
      <c r="E892" s="1">
        <f t="shared" ca="1" si="41"/>
        <v>1.469972852933492E-3</v>
      </c>
    </row>
    <row r="893" spans="2:5" x14ac:dyDescent="0.3">
      <c r="B893" s="1">
        <v>862</v>
      </c>
      <c r="C893" s="1">
        <f t="shared" ca="1" si="39"/>
        <v>105.37834823881569</v>
      </c>
      <c r="D893" s="1">
        <f t="shared" si="40"/>
        <v>166.28175405666249</v>
      </c>
      <c r="E893" s="1">
        <f t="shared" ca="1" si="41"/>
        <v>3.1857991883963268E-4</v>
      </c>
    </row>
    <row r="894" spans="2:5" x14ac:dyDescent="0.3">
      <c r="B894" s="1">
        <v>863</v>
      </c>
      <c r="C894" s="1">
        <f t="shared" ca="1" si="39"/>
        <v>88.485321829036224</v>
      </c>
      <c r="D894" s="1">
        <f t="shared" si="40"/>
        <v>166.34962094887112</v>
      </c>
      <c r="E894" s="1">
        <f t="shared" ca="1" si="41"/>
        <v>5.9269474199197542E-6</v>
      </c>
    </row>
    <row r="895" spans="2:5" x14ac:dyDescent="0.3">
      <c r="B895" s="1">
        <v>864</v>
      </c>
      <c r="C895" s="1">
        <f t="shared" ca="1" si="39"/>
        <v>92.115245811774571</v>
      </c>
      <c r="D895" s="1">
        <f t="shared" si="40"/>
        <v>166.41782419095449</v>
      </c>
      <c r="E895" s="1">
        <f t="shared" ca="1" si="41"/>
        <v>1.5527995602972242E-5</v>
      </c>
    </row>
    <row r="896" spans="2:5" x14ac:dyDescent="0.3">
      <c r="B896" s="1">
        <v>865</v>
      </c>
      <c r="C896" s="1">
        <f t="shared" ca="1" si="39"/>
        <v>89.280605465655256</v>
      </c>
      <c r="D896" s="1">
        <f t="shared" si="40"/>
        <v>166.48636855762814</v>
      </c>
      <c r="E896" s="1">
        <f t="shared" ca="1" si="41"/>
        <v>7.3561243990949201E-6</v>
      </c>
    </row>
    <row r="897" spans="2:5" x14ac:dyDescent="0.3">
      <c r="B897" s="1">
        <v>866</v>
      </c>
      <c r="C897" s="1">
        <f t="shared" ca="1" si="39"/>
        <v>91.083594472567484</v>
      </c>
      <c r="D897" s="1">
        <f t="shared" si="40"/>
        <v>166.55525892418007</v>
      </c>
      <c r="E897" s="1">
        <f t="shared" ca="1" si="41"/>
        <v>1.1880175273596872E-5</v>
      </c>
    </row>
    <row r="898" spans="2:5" x14ac:dyDescent="0.3">
      <c r="B898" s="1">
        <v>867</v>
      </c>
      <c r="C898" s="1">
        <f t="shared" ca="1" si="39"/>
        <v>101.81537320429727</v>
      </c>
      <c r="D898" s="1">
        <f t="shared" si="40"/>
        <v>166.62450026937293</v>
      </c>
      <c r="E898" s="1">
        <f t="shared" ca="1" si="41"/>
        <v>1.5278917422341262E-4</v>
      </c>
    </row>
    <row r="899" spans="2:5" x14ac:dyDescent="0.3">
      <c r="B899" s="1">
        <v>868</v>
      </c>
      <c r="C899" s="1">
        <f t="shared" ca="1" si="39"/>
        <v>96.252668535585983</v>
      </c>
      <c r="D899" s="1">
        <f t="shared" si="40"/>
        <v>166.69409767845207</v>
      </c>
      <c r="E899" s="1">
        <f t="shared" ca="1" si="41"/>
        <v>4.3337590637608329E-5</v>
      </c>
    </row>
    <row r="900" spans="2:5" x14ac:dyDescent="0.3">
      <c r="B900" s="1">
        <v>869</v>
      </c>
      <c r="C900" s="1">
        <f t="shared" ca="1" si="39"/>
        <v>107.85901378087256</v>
      </c>
      <c r="D900" s="1">
        <f t="shared" si="40"/>
        <v>166.7640563462646</v>
      </c>
      <c r="E900" s="1">
        <f t="shared" ca="1" si="41"/>
        <v>5.1396759808475527E-4</v>
      </c>
    </row>
    <row r="901" spans="2:5" x14ac:dyDescent="0.3">
      <c r="B901" s="1">
        <v>870</v>
      </c>
      <c r="C901" s="1">
        <f t="shared" ca="1" si="39"/>
        <v>101.3913910518903</v>
      </c>
      <c r="D901" s="1">
        <f t="shared" si="40"/>
        <v>166.83438158049404</v>
      </c>
      <c r="E901" s="1">
        <f t="shared" ca="1" si="41"/>
        <v>1.3947175758374962E-4</v>
      </c>
    </row>
    <row r="902" spans="2:5" x14ac:dyDescent="0.3">
      <c r="B902" s="1">
        <v>871</v>
      </c>
      <c r="C902" s="1">
        <f t="shared" ca="1" si="39"/>
        <v>109.35331613236741</v>
      </c>
      <c r="D902" s="1">
        <f t="shared" si="40"/>
        <v>166.90507880501622</v>
      </c>
      <c r="E902" s="1">
        <f t="shared" ca="1" si="41"/>
        <v>6.7659367886333888E-4</v>
      </c>
    </row>
    <row r="903" spans="2:5" x14ac:dyDescent="0.3">
      <c r="B903" s="1">
        <v>872</v>
      </c>
      <c r="C903" s="1">
        <f t="shared" ca="1" si="39"/>
        <v>93.104558375895081</v>
      </c>
      <c r="D903" s="1">
        <f t="shared" si="40"/>
        <v>166.97615356338156</v>
      </c>
      <c r="E903" s="1">
        <f t="shared" ca="1" si="41"/>
        <v>1.998507312615549E-5</v>
      </c>
    </row>
    <row r="904" spans="2:5" x14ac:dyDescent="0.3">
      <c r="B904" s="1">
        <v>873</v>
      </c>
      <c r="C904" s="1">
        <f t="shared" ca="1" si="39"/>
        <v>116.25318787342802</v>
      </c>
      <c r="D904" s="1">
        <f t="shared" si="40"/>
        <v>167.04761152242946</v>
      </c>
      <c r="E904" s="1">
        <f t="shared" ca="1" si="41"/>
        <v>2.116988803117776E-3</v>
      </c>
    </row>
    <row r="905" spans="2:5" x14ac:dyDescent="0.3">
      <c r="B905" s="1">
        <v>874</v>
      </c>
      <c r="C905" s="1">
        <f t="shared" ca="1" si="39"/>
        <v>97.628575951996169</v>
      </c>
      <c r="D905" s="1">
        <f t="shared" si="40"/>
        <v>167.11945847604142</v>
      </c>
      <c r="E905" s="1">
        <f t="shared" ca="1" si="41"/>
        <v>5.9948516877581693E-5</v>
      </c>
    </row>
    <row r="906" spans="2:5" x14ac:dyDescent="0.3">
      <c r="B906" s="1">
        <v>875</v>
      </c>
      <c r="C906" s="1">
        <f t="shared" ca="1" si="39"/>
        <v>94.828899078578061</v>
      </c>
      <c r="D906" s="1">
        <f t="shared" si="40"/>
        <v>167.19170034903883</v>
      </c>
      <c r="E906" s="1">
        <f t="shared" ca="1" si="41"/>
        <v>3.0704520000162317E-5</v>
      </c>
    </row>
    <row r="907" spans="2:5" x14ac:dyDescent="0.3">
      <c r="B907" s="1">
        <v>876</v>
      </c>
      <c r="C907" s="1">
        <f t="shared" ca="1" si="39"/>
        <v>95.201955750282792</v>
      </c>
      <c r="D907" s="1">
        <f t="shared" si="40"/>
        <v>167.26434320123232</v>
      </c>
      <c r="E907" s="1">
        <f t="shared" ca="1" si="41"/>
        <v>3.3635293813244851E-5</v>
      </c>
    </row>
    <row r="908" spans="2:5" x14ac:dyDescent="0.3">
      <c r="B908" s="1">
        <v>877</v>
      </c>
      <c r="C908" s="1">
        <f t="shared" ca="1" si="39"/>
        <v>93.405008636025272</v>
      </c>
      <c r="D908" s="1">
        <f t="shared" si="40"/>
        <v>167.33739323163013</v>
      </c>
      <c r="E908" s="1">
        <f t="shared" ca="1" si="41"/>
        <v>2.1558269876504166E-5</v>
      </c>
    </row>
    <row r="909" spans="2:5" x14ac:dyDescent="0.3">
      <c r="B909" s="1">
        <v>878</v>
      </c>
      <c r="C909" s="1">
        <f t="shared" ca="1" si="39"/>
        <v>89.949938924137399</v>
      </c>
      <c r="D909" s="1">
        <f t="shared" si="40"/>
        <v>167.41085678281269</v>
      </c>
      <c r="E909" s="1">
        <f t="shared" ca="1" si="41"/>
        <v>8.8036519902774819E-6</v>
      </c>
    </row>
    <row r="910" spans="2:5" x14ac:dyDescent="0.3">
      <c r="B910" s="1">
        <v>879</v>
      </c>
      <c r="C910" s="1">
        <f t="shared" ca="1" si="39"/>
        <v>116.95085043884426</v>
      </c>
      <c r="D910" s="1">
        <f t="shared" si="40"/>
        <v>167.48474034548155</v>
      </c>
      <c r="E910" s="1">
        <f t="shared" ca="1" si="41"/>
        <v>2.3479734025471603E-3</v>
      </c>
    </row>
    <row r="911" spans="2:5" x14ac:dyDescent="0.3">
      <c r="B911" s="1">
        <v>880</v>
      </c>
      <c r="C911" s="1">
        <f t="shared" ca="1" si="39"/>
        <v>105.73153375516449</v>
      </c>
      <c r="D911" s="1">
        <f t="shared" si="40"/>
        <v>167.55905056319125</v>
      </c>
      <c r="E911" s="1">
        <f t="shared" ca="1" si="41"/>
        <v>3.4159962736333722E-4</v>
      </c>
    </row>
    <row r="912" spans="2:5" x14ac:dyDescent="0.3">
      <c r="B912" s="1">
        <v>881</v>
      </c>
      <c r="C912" s="1">
        <f t="shared" ca="1" si="39"/>
        <v>105.60574241607291</v>
      </c>
      <c r="D912" s="1">
        <f t="shared" si="40"/>
        <v>167.63379423727281</v>
      </c>
      <c r="E912" s="1">
        <f t="shared" ca="1" si="41"/>
        <v>3.3323732388600326E-4</v>
      </c>
    </row>
    <row r="913" spans="2:5" x14ac:dyDescent="0.3">
      <c r="B913" s="1">
        <v>882</v>
      </c>
      <c r="C913" s="1">
        <f t="shared" ca="1" si="39"/>
        <v>99.188889093842249</v>
      </c>
      <c r="D913" s="1">
        <f t="shared" si="40"/>
        <v>167.70897833195858</v>
      </c>
      <c r="E913" s="1">
        <f t="shared" ca="1" si="41"/>
        <v>8.5734678874271092E-5</v>
      </c>
    </row>
    <row r="914" spans="2:5" x14ac:dyDescent="0.3">
      <c r="B914" s="1">
        <v>883</v>
      </c>
      <c r="C914" s="1">
        <f t="shared" ca="1" si="39"/>
        <v>95.185912424716292</v>
      </c>
      <c r="D914" s="1">
        <f t="shared" si="40"/>
        <v>167.78460997971811</v>
      </c>
      <c r="E914" s="1">
        <f t="shared" ca="1" si="41"/>
        <v>3.3504107832819676E-5</v>
      </c>
    </row>
    <row r="915" spans="2:5" x14ac:dyDescent="0.3">
      <c r="B915" s="1">
        <v>884</v>
      </c>
      <c r="C915" s="1">
        <f t="shared" ca="1" si="39"/>
        <v>85.571167672715958</v>
      </c>
      <c r="D915" s="1">
        <f t="shared" si="40"/>
        <v>167.86069648681581</v>
      </c>
      <c r="E915" s="1">
        <f t="shared" ca="1" si="41"/>
        <v>2.6219333565107724E-6</v>
      </c>
    </row>
    <row r="916" spans="2:5" x14ac:dyDescent="0.3">
      <c r="B916" s="1">
        <v>885</v>
      </c>
      <c r="C916" s="1">
        <f t="shared" ca="1" si="39"/>
        <v>110.21028539505653</v>
      </c>
      <c r="D916" s="1">
        <f t="shared" si="40"/>
        <v>167.93724533910171</v>
      </c>
      <c r="E916" s="1">
        <f t="shared" ca="1" si="41"/>
        <v>7.8859436179895895E-4</v>
      </c>
    </row>
    <row r="917" spans="2:5" x14ac:dyDescent="0.3">
      <c r="B917" s="1">
        <v>886</v>
      </c>
      <c r="C917" s="1">
        <f t="shared" ca="1" si="39"/>
        <v>104.2768378920064</v>
      </c>
      <c r="D917" s="1">
        <f t="shared" si="40"/>
        <v>168.01426420804694</v>
      </c>
      <c r="E917" s="1">
        <f t="shared" ca="1" si="41"/>
        <v>2.5537352086091108E-4</v>
      </c>
    </row>
    <row r="918" spans="2:5" x14ac:dyDescent="0.3">
      <c r="B918" s="1">
        <v>887</v>
      </c>
      <c r="C918" s="1">
        <f t="shared" ca="1" si="39"/>
        <v>104.77961374951586</v>
      </c>
      <c r="D918" s="1">
        <f t="shared" si="40"/>
        <v>168.09176095703671</v>
      </c>
      <c r="E918" s="1">
        <f t="shared" ca="1" si="41"/>
        <v>2.82685971447314E-4</v>
      </c>
    </row>
    <row r="919" spans="2:5" x14ac:dyDescent="0.3">
      <c r="B919" s="1">
        <v>888</v>
      </c>
      <c r="C919" s="1">
        <f t="shared" ca="1" si="39"/>
        <v>86.786040899689624</v>
      </c>
      <c r="D919" s="1">
        <f t="shared" si="40"/>
        <v>168.16974364793415</v>
      </c>
      <c r="E919" s="1">
        <f t="shared" ca="1" si="41"/>
        <v>3.7006613450310432E-6</v>
      </c>
    </row>
    <row r="920" spans="2:5" x14ac:dyDescent="0.3">
      <c r="B920" s="1">
        <v>889</v>
      </c>
      <c r="C920" s="1">
        <f t="shared" ca="1" si="39"/>
        <v>93.336865145197805</v>
      </c>
      <c r="D920" s="1">
        <f t="shared" si="40"/>
        <v>168.24822054792895</v>
      </c>
      <c r="E920" s="1">
        <f t="shared" ca="1" si="41"/>
        <v>2.1191683567465253E-5</v>
      </c>
    </row>
    <row r="921" spans="2:5" x14ac:dyDescent="0.3">
      <c r="B921" s="1">
        <v>890</v>
      </c>
      <c r="C921" s="1">
        <f t="shared" ca="1" si="39"/>
        <v>96.800597201073487</v>
      </c>
      <c r="D921" s="1">
        <f t="shared" si="40"/>
        <v>168.32720013668609</v>
      </c>
      <c r="E921" s="1">
        <f t="shared" ca="1" si="41"/>
        <v>4.9364957272401637E-5</v>
      </c>
    </row>
    <row r="922" spans="2:5" x14ac:dyDescent="0.3">
      <c r="B922" s="1">
        <v>891</v>
      </c>
      <c r="C922" s="1">
        <f t="shared" ca="1" si="39"/>
        <v>111.29668702253424</v>
      </c>
      <c r="D922" s="1">
        <f t="shared" si="40"/>
        <v>168.40669111381072</v>
      </c>
      <c r="E922" s="1">
        <f t="shared" ca="1" si="41"/>
        <v>9.531306304565438E-4</v>
      </c>
    </row>
    <row r="923" spans="2:5" x14ac:dyDescent="0.3">
      <c r="B923" s="1">
        <v>892</v>
      </c>
      <c r="C923" s="1">
        <f t="shared" ca="1" si="39"/>
        <v>106.77642574631761</v>
      </c>
      <c r="D923" s="1">
        <f t="shared" si="40"/>
        <v>168.48670240664586</v>
      </c>
      <c r="E923" s="1">
        <f t="shared" ca="1" si="41"/>
        <v>4.1854915237618756E-4</v>
      </c>
    </row>
    <row r="924" spans="2:5" x14ac:dyDescent="0.3">
      <c r="B924" s="1">
        <v>893</v>
      </c>
      <c r="C924" s="1">
        <f t="shared" ca="1" si="39"/>
        <v>113.89782433891111</v>
      </c>
      <c r="D924" s="1">
        <f t="shared" si="40"/>
        <v>168.56724317842117</v>
      </c>
      <c r="E924" s="1">
        <f t="shared" ca="1" si="41"/>
        <v>1.4687258249985748E-3</v>
      </c>
    </row>
    <row r="925" spans="2:5" x14ac:dyDescent="0.3">
      <c r="B925" s="1">
        <v>894</v>
      </c>
      <c r="C925" s="1">
        <f t="shared" ca="1" si="39"/>
        <v>82.380754261330296</v>
      </c>
      <c r="D925" s="1">
        <f t="shared" si="40"/>
        <v>168.64832283677197</v>
      </c>
      <c r="E925" s="1">
        <f t="shared" ca="1" si="41"/>
        <v>1.0281041787193083E-6</v>
      </c>
    </row>
    <row r="926" spans="2:5" x14ac:dyDescent="0.3">
      <c r="B926" s="1">
        <v>895</v>
      </c>
      <c r="C926" s="1">
        <f t="shared" ca="1" si="39"/>
        <v>119.2507661998745</v>
      </c>
      <c r="D926" s="1">
        <f t="shared" si="40"/>
        <v>168.72995104264945</v>
      </c>
      <c r="E926" s="1">
        <f t="shared" ca="1" si="41"/>
        <v>3.2531418659754356E-3</v>
      </c>
    </row>
    <row r="927" spans="2:5" x14ac:dyDescent="0.3">
      <c r="B927" s="1">
        <v>896</v>
      </c>
      <c r="C927" s="1">
        <f t="shared" ca="1" si="39"/>
        <v>107.20870413200859</v>
      </c>
      <c r="D927" s="1">
        <f t="shared" si="40"/>
        <v>168.81213771964275</v>
      </c>
      <c r="E927" s="1">
        <f t="shared" ca="1" si="41"/>
        <v>4.5460177642423996E-4</v>
      </c>
    </row>
    <row r="928" spans="2:5" x14ac:dyDescent="0.3">
      <c r="B928" s="1">
        <v>897</v>
      </c>
      <c r="C928" s="1">
        <f t="shared" ca="1" si="39"/>
        <v>103.37718650916787</v>
      </c>
      <c r="D928" s="1">
        <f t="shared" si="40"/>
        <v>168.89489306373747</v>
      </c>
      <c r="E928" s="1">
        <f t="shared" ca="1" si="41"/>
        <v>2.1232260734437131E-4</v>
      </c>
    </row>
    <row r="929" spans="2:5" x14ac:dyDescent="0.3">
      <c r="B929" s="1">
        <v>898</v>
      </c>
      <c r="C929" s="1">
        <f t="shared" ref="C929:C992" ca="1" si="42">_xlfn.NORM.INV(RAND(),$C$28,$C$29)</f>
        <v>104.99889117619703</v>
      </c>
      <c r="D929" s="1">
        <f t="shared" ref="D929:D992" si="43">_xlfn.NORM.INV(B929/1001,$D$28,$D$29)</f>
        <v>168.97822755353454</v>
      </c>
      <c r="E929" s="1">
        <f t="shared" ref="E929:E992" ca="1" si="44">_xlfn.NORM.DIST(C929,$D$28,$D$29,0)</f>
        <v>2.9539104540001084E-4</v>
      </c>
    </row>
    <row r="930" spans="2:5" x14ac:dyDescent="0.3">
      <c r="B930" s="1">
        <v>899</v>
      </c>
      <c r="C930" s="1">
        <f t="shared" ca="1" si="42"/>
        <v>104.05800954184545</v>
      </c>
      <c r="D930" s="1">
        <f t="shared" si="43"/>
        <v>169.06215196095616</v>
      </c>
      <c r="E930" s="1">
        <f t="shared" ca="1" si="44"/>
        <v>2.4424012298663927E-4</v>
      </c>
    </row>
    <row r="931" spans="2:5" x14ac:dyDescent="0.3">
      <c r="B931" s="1">
        <v>900</v>
      </c>
      <c r="C931" s="1">
        <f t="shared" ca="1" si="42"/>
        <v>87.852800606156435</v>
      </c>
      <c r="D931" s="1">
        <f t="shared" si="43"/>
        <v>169.14667736246727</v>
      </c>
      <c r="E931" s="1">
        <f t="shared" ca="1" si="44"/>
        <v>4.9812947157451311E-6</v>
      </c>
    </row>
    <row r="932" spans="2:5" x14ac:dyDescent="0.3">
      <c r="B932" s="1">
        <v>901</v>
      </c>
      <c r="C932" s="1">
        <f t="shared" ca="1" si="42"/>
        <v>91.064502506493767</v>
      </c>
      <c r="D932" s="1">
        <f t="shared" si="43"/>
        <v>169.23181515084241</v>
      </c>
      <c r="E932" s="1">
        <f t="shared" ca="1" si="44"/>
        <v>1.18209220077433E-5</v>
      </c>
    </row>
    <row r="933" spans="2:5" x14ac:dyDescent="0.3">
      <c r="B933" s="1">
        <v>902</v>
      </c>
      <c r="C933" s="1">
        <f t="shared" ca="1" si="42"/>
        <v>100.30465632407859</v>
      </c>
      <c r="D933" s="1">
        <f t="shared" si="43"/>
        <v>169.3175770475105</v>
      </c>
      <c r="E933" s="1">
        <f t="shared" ca="1" si="44"/>
        <v>1.0999791563495432E-4</v>
      </c>
    </row>
    <row r="934" spans="2:5" x14ac:dyDescent="0.3">
      <c r="B934" s="1">
        <v>903</v>
      </c>
      <c r="C934" s="1">
        <f t="shared" ca="1" si="42"/>
        <v>109.2100832345449</v>
      </c>
      <c r="D934" s="1">
        <f t="shared" si="43"/>
        <v>169.403975115512</v>
      </c>
      <c r="E934" s="1">
        <f t="shared" ca="1" si="44"/>
        <v>6.5928111668686531E-4</v>
      </c>
    </row>
    <row r="935" spans="2:5" x14ac:dyDescent="0.3">
      <c r="B935" s="1">
        <v>904</v>
      </c>
      <c r="C935" s="1">
        <f t="shared" ca="1" si="42"/>
        <v>102.77339953675919</v>
      </c>
      <c r="D935" s="1">
        <f t="shared" si="43"/>
        <v>169.49102177310542</v>
      </c>
      <c r="E935" s="1">
        <f t="shared" ca="1" si="44"/>
        <v>1.8720130021737335E-4</v>
      </c>
    </row>
    <row r="936" spans="2:5" x14ac:dyDescent="0.3">
      <c r="B936" s="1">
        <v>905</v>
      </c>
      <c r="C936" s="1">
        <f t="shared" ca="1" si="42"/>
        <v>88.262798822101914</v>
      </c>
      <c r="D936" s="1">
        <f t="shared" si="43"/>
        <v>169.578729808063</v>
      </c>
      <c r="E936" s="1">
        <f t="shared" ca="1" si="44"/>
        <v>5.576502585166366E-6</v>
      </c>
    </row>
    <row r="937" spans="2:5" x14ac:dyDescent="0.3">
      <c r="B937" s="1">
        <v>906</v>
      </c>
      <c r="C937" s="1">
        <f t="shared" ca="1" si="42"/>
        <v>111.30667835793327</v>
      </c>
      <c r="D937" s="1">
        <f t="shared" si="43"/>
        <v>169.66711239269765</v>
      </c>
      <c r="E937" s="1">
        <f t="shared" ca="1" si="44"/>
        <v>9.5476993157300131E-4</v>
      </c>
    </row>
    <row r="938" spans="2:5" x14ac:dyDescent="0.3">
      <c r="B938" s="1">
        <v>907</v>
      </c>
      <c r="C938" s="1">
        <f t="shared" ca="1" si="42"/>
        <v>131.64404785652334</v>
      </c>
      <c r="D938" s="1">
        <f t="shared" si="43"/>
        <v>169.75618309966734</v>
      </c>
      <c r="E938" s="1">
        <f t="shared" ca="1" si="44"/>
        <v>1.2578749133207494E-2</v>
      </c>
    </row>
    <row r="939" spans="2:5" x14ac:dyDescent="0.3">
      <c r="B939" s="1">
        <v>908</v>
      </c>
      <c r="C939" s="1">
        <f t="shared" ca="1" si="42"/>
        <v>90.522705860121008</v>
      </c>
      <c r="D939" s="1">
        <f t="shared" si="43"/>
        <v>169.84595591860528</v>
      </c>
      <c r="E939" s="1">
        <f t="shared" ca="1" si="44"/>
        <v>1.0250258187794666E-5</v>
      </c>
    </row>
    <row r="940" spans="2:5" x14ac:dyDescent="0.3">
      <c r="B940" s="1">
        <v>909</v>
      </c>
      <c r="C940" s="1">
        <f t="shared" ca="1" si="42"/>
        <v>98.996199323652846</v>
      </c>
      <c r="D940" s="1">
        <f t="shared" si="43"/>
        <v>169.93644527362889</v>
      </c>
      <c r="E940" s="1">
        <f t="shared" ca="1" si="44"/>
        <v>8.2077203048201456E-5</v>
      </c>
    </row>
    <row r="941" spans="2:5" x14ac:dyDescent="0.3">
      <c r="B941" s="1">
        <v>910</v>
      </c>
      <c r="C941" s="1">
        <f t="shared" ca="1" si="42"/>
        <v>85.200073860006739</v>
      </c>
      <c r="D941" s="1">
        <f t="shared" si="43"/>
        <v>170.02766604178404</v>
      </c>
      <c r="E941" s="1">
        <f t="shared" ca="1" si="44"/>
        <v>2.356890334577976E-6</v>
      </c>
    </row>
    <row r="942" spans="2:5" x14ac:dyDescent="0.3">
      <c r="B942" s="1">
        <v>911</v>
      </c>
      <c r="C942" s="1">
        <f t="shared" ca="1" si="42"/>
        <v>96.485851154685122</v>
      </c>
      <c r="D942" s="1">
        <f t="shared" si="43"/>
        <v>170.11963357248544</v>
      </c>
      <c r="E942" s="1">
        <f t="shared" ca="1" si="44"/>
        <v>4.5814541569216053E-5</v>
      </c>
    </row>
    <row r="943" spans="2:5" x14ac:dyDescent="0.3">
      <c r="B943" s="1">
        <v>912</v>
      </c>
      <c r="C943" s="1">
        <f t="shared" ca="1" si="42"/>
        <v>106.24109362406298</v>
      </c>
      <c r="D943" s="1">
        <f t="shared" si="43"/>
        <v>170.2123637080185</v>
      </c>
      <c r="E943" s="1">
        <f t="shared" ca="1" si="44"/>
        <v>3.774045276591499E-4</v>
      </c>
    </row>
    <row r="944" spans="2:5" x14ac:dyDescent="0.3">
      <c r="B944" s="1">
        <v>913</v>
      </c>
      <c r="C944" s="1">
        <f t="shared" ca="1" si="42"/>
        <v>92.880169301443601</v>
      </c>
      <c r="D944" s="1">
        <f t="shared" si="43"/>
        <v>170.30587280517392</v>
      </c>
      <c r="E944" s="1">
        <f t="shared" ca="1" si="44"/>
        <v>1.8880559665670967E-5</v>
      </c>
    </row>
    <row r="945" spans="2:5" x14ac:dyDescent="0.3">
      <c r="B945" s="1">
        <v>914</v>
      </c>
      <c r="C945" s="1">
        <f t="shared" ca="1" si="42"/>
        <v>117.42861145349302</v>
      </c>
      <c r="D945" s="1">
        <f t="shared" si="43"/>
        <v>170.40017775809059</v>
      </c>
      <c r="E945" s="1">
        <f t="shared" ca="1" si="44"/>
        <v>2.5173866464170106E-3</v>
      </c>
    </row>
    <row r="946" spans="2:5" x14ac:dyDescent="0.3">
      <c r="B946" s="1">
        <v>915</v>
      </c>
      <c r="C946" s="1">
        <f t="shared" ca="1" si="42"/>
        <v>72.72055889588961</v>
      </c>
      <c r="D946" s="1">
        <f t="shared" si="43"/>
        <v>170.49529602238937</v>
      </c>
      <c r="E946" s="1">
        <f t="shared" ca="1" si="44"/>
        <v>4.582899933728213E-8</v>
      </c>
    </row>
    <row r="947" spans="2:5" x14ac:dyDescent="0.3">
      <c r="B947" s="1">
        <v>916</v>
      </c>
      <c r="C947" s="1">
        <f t="shared" ca="1" si="42"/>
        <v>100.26675689870902</v>
      </c>
      <c r="D947" s="1">
        <f t="shared" si="43"/>
        <v>170.59124564068713</v>
      </c>
      <c r="E947" s="1">
        <f t="shared" ca="1" si="44"/>
        <v>1.0908064240646771E-4</v>
      </c>
    </row>
    <row r="948" spans="2:5" x14ac:dyDescent="0.3">
      <c r="B948" s="1">
        <v>917</v>
      </c>
      <c r="C948" s="1">
        <f t="shared" ca="1" si="42"/>
        <v>111.03268918647495</v>
      </c>
      <c r="D948" s="1">
        <f t="shared" si="43"/>
        <v>170.68804526958627</v>
      </c>
      <c r="E948" s="1">
        <f t="shared" ca="1" si="44"/>
        <v>9.1067453728467648E-4</v>
      </c>
    </row>
    <row r="949" spans="2:5" x14ac:dyDescent="0.3">
      <c r="B949" s="1">
        <v>918</v>
      </c>
      <c r="C949" s="1">
        <f t="shared" ca="1" si="42"/>
        <v>95.56000154482544</v>
      </c>
      <c r="D949" s="1">
        <f t="shared" si="43"/>
        <v>170.78571420824511</v>
      </c>
      <c r="E949" s="1">
        <f t="shared" ca="1" si="44"/>
        <v>3.6689550067677829E-5</v>
      </c>
    </row>
    <row r="950" spans="2:5" x14ac:dyDescent="0.3">
      <c r="B950" s="1">
        <v>919</v>
      </c>
      <c r="C950" s="1">
        <f t="shared" ca="1" si="42"/>
        <v>104.35067098614437</v>
      </c>
      <c r="D950" s="1">
        <f t="shared" si="43"/>
        <v>170.88427242864086</v>
      </c>
      <c r="E950" s="1">
        <f t="shared" ca="1" si="44"/>
        <v>2.5923087383466424E-4</v>
      </c>
    </row>
    <row r="951" spans="2:5" x14ac:dyDescent="0.3">
      <c r="B951" s="1">
        <v>920</v>
      </c>
      <c r="C951" s="1">
        <f t="shared" ca="1" si="42"/>
        <v>101.68263305294074</v>
      </c>
      <c r="D951" s="1">
        <f t="shared" si="43"/>
        <v>170.98374060764837</v>
      </c>
      <c r="E951" s="1">
        <f t="shared" ca="1" si="44"/>
        <v>1.4850120144899835E-4</v>
      </c>
    </row>
    <row r="952" spans="2:5" x14ac:dyDescent="0.3">
      <c r="B952" s="1">
        <v>921</v>
      </c>
      <c r="C952" s="1">
        <f t="shared" ca="1" si="42"/>
        <v>89.866741398217215</v>
      </c>
      <c r="D952" s="1">
        <f t="shared" si="43"/>
        <v>171.08414016106707</v>
      </c>
      <c r="E952" s="1">
        <f t="shared" ca="1" si="44"/>
        <v>8.6101930054367726E-6</v>
      </c>
    </row>
    <row r="953" spans="2:5" x14ac:dyDescent="0.3">
      <c r="B953" s="1">
        <v>922</v>
      </c>
      <c r="C953" s="1">
        <f t="shared" ca="1" si="42"/>
        <v>113.64287542549438</v>
      </c>
      <c r="D953" s="1">
        <f t="shared" si="43"/>
        <v>171.18549327974102</v>
      </c>
      <c r="E953" s="1">
        <f t="shared" ca="1" si="44"/>
        <v>1.4096524646840319E-3</v>
      </c>
    </row>
    <row r="954" spans="2:5" x14ac:dyDescent="0.3">
      <c r="B954" s="1">
        <v>923</v>
      </c>
      <c r="C954" s="1">
        <f t="shared" ca="1" si="42"/>
        <v>85.900815299695367</v>
      </c>
      <c r="D954" s="1">
        <f t="shared" si="43"/>
        <v>171.28782296792849</v>
      </c>
      <c r="E954" s="1">
        <f t="shared" ca="1" si="44"/>
        <v>2.8807918466652413E-6</v>
      </c>
    </row>
    <row r="955" spans="2:5" x14ac:dyDescent="0.3">
      <c r="B955" s="1">
        <v>924</v>
      </c>
      <c r="C955" s="1">
        <f t="shared" ca="1" si="42"/>
        <v>119.84913589426702</v>
      </c>
      <c r="D955" s="1">
        <f t="shared" si="43"/>
        <v>171.39115308409274</v>
      </c>
      <c r="E955" s="1">
        <f t="shared" ca="1" si="44"/>
        <v>3.5275400306601771E-3</v>
      </c>
    </row>
    <row r="956" spans="2:5" x14ac:dyDescent="0.3">
      <c r="B956" s="1">
        <v>925</v>
      </c>
      <c r="C956" s="1">
        <f t="shared" ca="1" si="42"/>
        <v>99.368334493747241</v>
      </c>
      <c r="D956" s="1">
        <f t="shared" si="43"/>
        <v>171.49550838429997</v>
      </c>
      <c r="E956" s="1">
        <f t="shared" ca="1" si="44"/>
        <v>8.9273928040351053E-5</v>
      </c>
    </row>
    <row r="957" spans="2:5" x14ac:dyDescent="0.3">
      <c r="B957" s="1">
        <v>926</v>
      </c>
      <c r="C957" s="1">
        <f t="shared" ca="1" si="42"/>
        <v>92.328685680460381</v>
      </c>
      <c r="D957" s="1">
        <f t="shared" si="43"/>
        <v>171.60091456842898</v>
      </c>
      <c r="E957" s="1">
        <f t="shared" ca="1" si="44"/>
        <v>1.6402832875570069E-5</v>
      </c>
    </row>
    <row r="958" spans="2:5" x14ac:dyDescent="0.3">
      <c r="B958" s="1">
        <v>927</v>
      </c>
      <c r="C958" s="1">
        <f t="shared" ca="1" si="42"/>
        <v>94.003677400721855</v>
      </c>
      <c r="D958" s="1">
        <f t="shared" si="43"/>
        <v>171.70739832941311</v>
      </c>
      <c r="E958" s="1">
        <f t="shared" ca="1" si="44"/>
        <v>2.5041843579383904E-5</v>
      </c>
    </row>
    <row r="959" spans="2:5" x14ac:dyDescent="0.3">
      <c r="B959" s="1">
        <v>928</v>
      </c>
      <c r="C959" s="1">
        <f t="shared" ca="1" si="42"/>
        <v>107.28807735907075</v>
      </c>
      <c r="D959" s="1">
        <f t="shared" si="43"/>
        <v>171.81498740575972</v>
      </c>
      <c r="E959" s="1">
        <f t="shared" ca="1" si="44"/>
        <v>4.615098051196157E-4</v>
      </c>
    </row>
    <row r="960" spans="2:5" x14ac:dyDescent="0.3">
      <c r="B960" s="1">
        <v>929</v>
      </c>
      <c r="C960" s="1">
        <f t="shared" ca="1" si="42"/>
        <v>110.27529370075939</v>
      </c>
      <c r="D960" s="1">
        <f t="shared" si="43"/>
        <v>171.92371063761209</v>
      </c>
      <c r="E960" s="1">
        <f t="shared" ca="1" si="44"/>
        <v>7.9770508042958563E-4</v>
      </c>
    </row>
    <row r="961" spans="2:5" x14ac:dyDescent="0.3">
      <c r="B961" s="1">
        <v>930</v>
      </c>
      <c r="C961" s="1">
        <f t="shared" ca="1" si="42"/>
        <v>90.78130081894237</v>
      </c>
      <c r="D961" s="1">
        <f t="shared" si="43"/>
        <v>172.03359802664644</v>
      </c>
      <c r="E961" s="1">
        <f t="shared" ca="1" si="44"/>
        <v>1.0973817359108374E-5</v>
      </c>
    </row>
    <row r="962" spans="2:5" x14ac:dyDescent="0.3">
      <c r="B962" s="1">
        <v>931</v>
      </c>
      <c r="C962" s="1">
        <f t="shared" ca="1" si="42"/>
        <v>88.65035709444696</v>
      </c>
      <c r="D962" s="1">
        <f t="shared" si="43"/>
        <v>172.14468080012466</v>
      </c>
      <c r="E962" s="1">
        <f t="shared" ca="1" si="44"/>
        <v>6.2001233754957065E-6</v>
      </c>
    </row>
    <row r="963" spans="2:5" x14ac:dyDescent="0.3">
      <c r="B963" s="1">
        <v>932</v>
      </c>
      <c r="C963" s="1">
        <f t="shared" ca="1" si="42"/>
        <v>106.06989689294798</v>
      </c>
      <c r="D963" s="1">
        <f t="shared" si="43"/>
        <v>172.25699147945485</v>
      </c>
      <c r="E963" s="1">
        <f t="shared" ca="1" si="44"/>
        <v>3.6502194327330884E-4</v>
      </c>
    </row>
    <row r="964" spans="2:5" x14ac:dyDescent="0.3">
      <c r="B964" s="1">
        <v>933</v>
      </c>
      <c r="C964" s="1">
        <f t="shared" ca="1" si="42"/>
        <v>94.00828922259457</v>
      </c>
      <c r="D964" s="1">
        <f t="shared" si="43"/>
        <v>172.37056395364817</v>
      </c>
      <c r="E964" s="1">
        <f t="shared" ca="1" si="44"/>
        <v>2.5070600817471813E-5</v>
      </c>
    </row>
    <row r="965" spans="2:5" x14ac:dyDescent="0.3">
      <c r="B965" s="1">
        <v>934</v>
      </c>
      <c r="C965" s="1">
        <f t="shared" ca="1" si="42"/>
        <v>118.79971042064469</v>
      </c>
      <c r="D965" s="1">
        <f t="shared" si="43"/>
        <v>172.48543355809898</v>
      </c>
      <c r="E965" s="1">
        <f t="shared" ca="1" si="44"/>
        <v>3.0572823165189466E-3</v>
      </c>
    </row>
    <row r="966" spans="2:5" x14ac:dyDescent="0.3">
      <c r="B966" s="1">
        <v>935</v>
      </c>
      <c r="C966" s="1">
        <f t="shared" ca="1" si="42"/>
        <v>88.340280712729694</v>
      </c>
      <c r="D966" s="1">
        <f t="shared" si="43"/>
        <v>172.60163715916028</v>
      </c>
      <c r="E966" s="1">
        <f t="shared" ca="1" si="44"/>
        <v>5.696252651195786E-6</v>
      </c>
    </row>
    <row r="967" spans="2:5" x14ac:dyDescent="0.3">
      <c r="B967" s="1">
        <v>936</v>
      </c>
      <c r="C967" s="1">
        <f t="shared" ca="1" si="42"/>
        <v>75.22705367563006</v>
      </c>
      <c r="D967" s="1">
        <f t="shared" si="43"/>
        <v>172.71921324503654</v>
      </c>
      <c r="E967" s="1">
        <f t="shared" ca="1" si="44"/>
        <v>1.0689500575976696E-7</v>
      </c>
    </row>
    <row r="968" spans="2:5" x14ac:dyDescent="0.3">
      <c r="B968" s="1">
        <v>937</v>
      </c>
      <c r="C968" s="1">
        <f t="shared" ca="1" si="42"/>
        <v>82.874869442202254</v>
      </c>
      <c r="D968" s="1">
        <f t="shared" si="43"/>
        <v>172.83820202357063</v>
      </c>
      <c r="E968" s="1">
        <f t="shared" ca="1" si="44"/>
        <v>1.1920450646900023E-6</v>
      </c>
    </row>
    <row r="969" spans="2:5" x14ac:dyDescent="0.3">
      <c r="B969" s="1">
        <v>938</v>
      </c>
      <c r="C969" s="1">
        <f t="shared" ca="1" si="42"/>
        <v>94.913555810129765</v>
      </c>
      <c r="D969" s="1">
        <f t="shared" si="43"/>
        <v>172.95864552756515</v>
      </c>
      <c r="E969" s="1">
        <f t="shared" ca="1" si="44"/>
        <v>3.1348054059767356E-5</v>
      </c>
    </row>
    <row r="970" spans="2:5" x14ac:dyDescent="0.3">
      <c r="B970" s="1">
        <v>939</v>
      </c>
      <c r="C970" s="1">
        <f t="shared" ca="1" si="42"/>
        <v>104.89396593051784</v>
      </c>
      <c r="D970" s="1">
        <f t="shared" si="43"/>
        <v>173.08058772834914</v>
      </c>
      <c r="E970" s="1">
        <f t="shared" ca="1" si="44"/>
        <v>2.8924961204230724E-4</v>
      </c>
    </row>
    <row r="971" spans="2:5" x14ac:dyDescent="0.3">
      <c r="B971" s="1">
        <v>940</v>
      </c>
      <c r="C971" s="1">
        <f t="shared" ca="1" si="42"/>
        <v>100.09438379094937</v>
      </c>
      <c r="D971" s="1">
        <f t="shared" si="43"/>
        <v>173.20407465838036</v>
      </c>
      <c r="E971" s="1">
        <f t="shared" ca="1" si="44"/>
        <v>1.0499583131906027E-4</v>
      </c>
    </row>
    <row r="972" spans="2:5" x14ac:dyDescent="0.3">
      <c r="B972" s="1">
        <v>941</v>
      </c>
      <c r="C972" s="1">
        <f t="shared" ca="1" si="42"/>
        <v>116.01094671891627</v>
      </c>
      <c r="D972" s="1">
        <f t="shared" si="43"/>
        <v>173.32915454376342</v>
      </c>
      <c r="E972" s="1">
        <f t="shared" ca="1" si="44"/>
        <v>2.0411871203682842E-3</v>
      </c>
    </row>
    <row r="973" spans="2:5" x14ac:dyDescent="0.3">
      <c r="B973" s="1">
        <v>942</v>
      </c>
      <c r="C973" s="1">
        <f t="shared" ca="1" si="42"/>
        <v>99.868251335018854</v>
      </c>
      <c r="D973" s="1">
        <f t="shared" si="43"/>
        <v>173.45587794766726</v>
      </c>
      <c r="E973" s="1">
        <f t="shared" ca="1" si="44"/>
        <v>9.9848118288823842E-5</v>
      </c>
    </row>
    <row r="974" spans="2:5" x14ac:dyDescent="0.3">
      <c r="B974" s="1">
        <v>943</v>
      </c>
      <c r="C974" s="1">
        <f t="shared" ca="1" si="42"/>
        <v>98.768098337692052</v>
      </c>
      <c r="D974" s="1">
        <f t="shared" si="43"/>
        <v>173.58429792573946</v>
      </c>
      <c r="E974" s="1">
        <f t="shared" ca="1" si="44"/>
        <v>7.7932100358607491E-5</v>
      </c>
    </row>
    <row r="975" spans="2:5" x14ac:dyDescent="0.3">
      <c r="B975" s="1">
        <v>944</v>
      </c>
      <c r="C975" s="1">
        <f t="shared" ca="1" si="42"/>
        <v>108.97492330401154</v>
      </c>
      <c r="D975" s="1">
        <f t="shared" si="43"/>
        <v>173.71447019474857</v>
      </c>
      <c r="E975" s="1">
        <f t="shared" ca="1" si="44"/>
        <v>6.3168783452549702E-4</v>
      </c>
    </row>
    <row r="976" spans="2:5" x14ac:dyDescent="0.3">
      <c r="B976" s="1">
        <v>945</v>
      </c>
      <c r="C976" s="1">
        <f t="shared" ca="1" si="42"/>
        <v>102.28969463124237</v>
      </c>
      <c r="D976" s="1">
        <f t="shared" si="43"/>
        <v>173.84645331583434</v>
      </c>
      <c r="E976" s="1">
        <f t="shared" ca="1" si="44"/>
        <v>1.6904024953222859E-4</v>
      </c>
    </row>
    <row r="977" spans="2:5" x14ac:dyDescent="0.3">
      <c r="B977" s="1">
        <v>946</v>
      </c>
      <c r="C977" s="1">
        <f t="shared" ca="1" si="42"/>
        <v>111.77633602974294</v>
      </c>
      <c r="D977" s="1">
        <f t="shared" si="43"/>
        <v>173.98030889391873</v>
      </c>
      <c r="E977" s="1">
        <f t="shared" ca="1" si="44"/>
        <v>1.034576462953262E-3</v>
      </c>
    </row>
    <row r="978" spans="2:5" x14ac:dyDescent="0.3">
      <c r="B978" s="1">
        <v>947</v>
      </c>
      <c r="C978" s="1">
        <f t="shared" ca="1" si="42"/>
        <v>91.085324446991677</v>
      </c>
      <c r="D978" s="1">
        <f t="shared" si="43"/>
        <v>174.11610179502551</v>
      </c>
      <c r="E978" s="1">
        <f t="shared" ca="1" si="44"/>
        <v>1.1885558073649988E-5</v>
      </c>
    </row>
    <row r="979" spans="2:5" x14ac:dyDescent="0.3">
      <c r="B979" s="1">
        <v>948</v>
      </c>
      <c r="C979" s="1">
        <f t="shared" ca="1" si="42"/>
        <v>106.10809268877317</v>
      </c>
      <c r="D979" s="1">
        <f t="shared" si="43"/>
        <v>174.25390038348331</v>
      </c>
      <c r="E979" s="1">
        <f t="shared" ca="1" si="44"/>
        <v>3.6775309030760169E-4</v>
      </c>
    </row>
    <row r="980" spans="2:5" x14ac:dyDescent="0.3">
      <c r="B980" s="1">
        <v>949</v>
      </c>
      <c r="C980" s="1">
        <f t="shared" ca="1" si="42"/>
        <v>103.37239258375757</v>
      </c>
      <c r="D980" s="1">
        <f t="shared" si="43"/>
        <v>174.39377678124549</v>
      </c>
      <c r="E980" s="1">
        <f t="shared" ca="1" si="44"/>
        <v>2.121117881743053E-4</v>
      </c>
    </row>
    <row r="981" spans="2:5" x14ac:dyDescent="0.3">
      <c r="B981" s="1">
        <v>950</v>
      </c>
      <c r="C981" s="1">
        <f t="shared" ca="1" si="42"/>
        <v>106.72497101478632</v>
      </c>
      <c r="D981" s="1">
        <f t="shared" si="43"/>
        <v>174.53580715185953</v>
      </c>
      <c r="E981" s="1">
        <f t="shared" ca="1" si="44"/>
        <v>4.1442986186445287E-4</v>
      </c>
    </row>
    <row r="982" spans="2:5" x14ac:dyDescent="0.3">
      <c r="B982" s="1">
        <v>951</v>
      </c>
      <c r="C982" s="1">
        <f t="shared" ca="1" si="42"/>
        <v>109.17943155206589</v>
      </c>
      <c r="D982" s="1">
        <f t="shared" si="43"/>
        <v>174.68007201196536</v>
      </c>
      <c r="E982" s="1">
        <f t="shared" ca="1" si="44"/>
        <v>6.5562641559147896E-4</v>
      </c>
    </row>
    <row r="983" spans="2:5" x14ac:dyDescent="0.3">
      <c r="B983" s="1">
        <v>952</v>
      </c>
      <c r="C983" s="1">
        <f t="shared" ca="1" si="42"/>
        <v>95.588540153538005</v>
      </c>
      <c r="D983" s="1">
        <f t="shared" si="43"/>
        <v>174.82665657360226</v>
      </c>
      <c r="E983" s="1">
        <f t="shared" ca="1" si="44"/>
        <v>3.6943703985105069E-5</v>
      </c>
    </row>
    <row r="984" spans="2:5" x14ac:dyDescent="0.3">
      <c r="B984" s="1">
        <v>953</v>
      </c>
      <c r="C984" s="1">
        <f t="shared" ca="1" si="42"/>
        <v>101.91262427528844</v>
      </c>
      <c r="D984" s="1">
        <f t="shared" si="43"/>
        <v>174.9756511210721</v>
      </c>
      <c r="E984" s="1">
        <f t="shared" ca="1" si="44"/>
        <v>1.5600135661446995E-4</v>
      </c>
    </row>
    <row r="985" spans="2:5" x14ac:dyDescent="0.3">
      <c r="B985" s="1">
        <v>954</v>
      </c>
      <c r="C985" s="1">
        <f t="shared" ca="1" si="42"/>
        <v>77.637483226319006</v>
      </c>
      <c r="D985" s="1">
        <f t="shared" si="43"/>
        <v>175.12715142664968</v>
      </c>
      <c r="E985" s="1">
        <f t="shared" ca="1" si="44"/>
        <v>2.3509265056016298E-7</v>
      </c>
    </row>
    <row r="986" spans="2:5" x14ac:dyDescent="0.3">
      <c r="B986" s="1">
        <v>955</v>
      </c>
      <c r="C986" s="1">
        <f t="shared" ca="1" si="42"/>
        <v>93.223896284002194</v>
      </c>
      <c r="D986" s="1">
        <f t="shared" si="43"/>
        <v>175.28125921006873</v>
      </c>
      <c r="E986" s="1">
        <f t="shared" ca="1" si="44"/>
        <v>2.0596698925371403E-5</v>
      </c>
    </row>
    <row r="987" spans="2:5" x14ac:dyDescent="0.3">
      <c r="B987" s="1">
        <v>956</v>
      </c>
      <c r="C987" s="1">
        <f t="shared" ca="1" si="42"/>
        <v>112.95148983193072</v>
      </c>
      <c r="D987" s="1">
        <f t="shared" si="43"/>
        <v>175.43808264745945</v>
      </c>
      <c r="E987" s="1">
        <f t="shared" ca="1" si="44"/>
        <v>1.2593073724310718E-3</v>
      </c>
    </row>
    <row r="988" spans="2:5" x14ac:dyDescent="0.3">
      <c r="B988" s="1">
        <v>957</v>
      </c>
      <c r="C988" s="1">
        <f t="shared" ca="1" si="42"/>
        <v>97.168026832184864</v>
      </c>
      <c r="D988" s="1">
        <f t="shared" si="43"/>
        <v>175.59773693629336</v>
      </c>
      <c r="E988" s="1">
        <f t="shared" ca="1" si="44"/>
        <v>5.3829223918543269E-5</v>
      </c>
    </row>
    <row r="989" spans="2:5" x14ac:dyDescent="0.3">
      <c r="B989" s="1">
        <v>958</v>
      </c>
      <c r="C989" s="1">
        <f t="shared" ca="1" si="42"/>
        <v>93.926902438395544</v>
      </c>
      <c r="D989" s="1">
        <f t="shared" si="43"/>
        <v>175.76034492393183</v>
      </c>
      <c r="E989" s="1">
        <f t="shared" ca="1" si="44"/>
        <v>2.4567584972475184E-5</v>
      </c>
    </row>
    <row r="990" spans="2:5" x14ac:dyDescent="0.3">
      <c r="B990" s="1">
        <v>959</v>
      </c>
      <c r="C990" s="1">
        <f t="shared" ca="1" si="42"/>
        <v>107.17096702603382</v>
      </c>
      <c r="D990" s="1">
        <f t="shared" si="43"/>
        <v>175.92603780860838</v>
      </c>
      <c r="E990" s="1">
        <f t="shared" ca="1" si="44"/>
        <v>4.5134936196794897E-4</v>
      </c>
    </row>
    <row r="991" spans="2:5" x14ac:dyDescent="0.3">
      <c r="B991" s="1">
        <v>960</v>
      </c>
      <c r="C991" s="1">
        <f t="shared" ca="1" si="42"/>
        <v>106.8071856032095</v>
      </c>
      <c r="D991" s="1">
        <f t="shared" si="43"/>
        <v>176.09495592314286</v>
      </c>
      <c r="E991" s="1">
        <f t="shared" ca="1" si="44"/>
        <v>4.2102884414072937E-4</v>
      </c>
    </row>
    <row r="992" spans="2:5" x14ac:dyDescent="0.3">
      <c r="B992" s="1">
        <v>961</v>
      </c>
      <c r="C992" s="1">
        <f t="shared" ca="1" si="42"/>
        <v>96.494130672289671</v>
      </c>
      <c r="D992" s="1">
        <f t="shared" si="43"/>
        <v>176.26724961344155</v>
      </c>
      <c r="E992" s="1">
        <f t="shared" ca="1" si="44"/>
        <v>4.5904841731438124E-5</v>
      </c>
    </row>
    <row r="993" spans="2:5" x14ac:dyDescent="0.3">
      <c r="B993" s="1">
        <v>962</v>
      </c>
      <c r="C993" s="1">
        <f t="shared" ref="C993:C1031" ca="1" si="45">_xlfn.NORM.INV(RAND(),$C$28,$C$29)</f>
        <v>107.77520039905971</v>
      </c>
      <c r="D993" s="1">
        <f t="shared" ref="D993:D1031" si="46">_xlfn.NORM.INV(B993/1001,$D$28,$D$29)</f>
        <v>176.44308022594322</v>
      </c>
      <c r="E993" s="1">
        <f t="shared" ref="E993:E1031" ca="1" si="47">_xlfn.NORM.DIST(C993,$D$28,$D$29,0)</f>
        <v>5.0595459486443806E-4</v>
      </c>
    </row>
    <row r="994" spans="2:5" x14ac:dyDescent="0.3">
      <c r="B994" s="1">
        <v>963</v>
      </c>
      <c r="C994" s="1">
        <f t="shared" ca="1" si="45"/>
        <v>104.93524230692174</v>
      </c>
      <c r="D994" s="1">
        <f t="shared" si="46"/>
        <v>176.62262122071053</v>
      </c>
      <c r="E994" s="1">
        <f t="shared" ca="1" si="47"/>
        <v>2.9165189947086983E-4</v>
      </c>
    </row>
    <row r="995" spans="2:5" x14ac:dyDescent="0.3">
      <c r="B995" s="1">
        <v>964</v>
      </c>
      <c r="C995" s="1">
        <f t="shared" ca="1" si="45"/>
        <v>99.812196932050213</v>
      </c>
      <c r="D995" s="1">
        <f t="shared" si="46"/>
        <v>176.80605942993967</v>
      </c>
      <c r="E995" s="1">
        <f t="shared" ca="1" si="47"/>
        <v>9.8608146040652514E-5</v>
      </c>
    </row>
    <row r="996" spans="2:5" x14ac:dyDescent="0.3">
      <c r="B996" s="1">
        <v>965</v>
      </c>
      <c r="C996" s="1">
        <f t="shared" ca="1" si="45"/>
        <v>108.94466842242373</v>
      </c>
      <c r="D996" s="1">
        <f t="shared" si="46"/>
        <v>176.99359648540212</v>
      </c>
      <c r="E996" s="1">
        <f t="shared" ca="1" si="47"/>
        <v>6.2821145498808979E-4</v>
      </c>
    </row>
    <row r="997" spans="2:5" x14ac:dyDescent="0.3">
      <c r="B997" s="1">
        <v>966</v>
      </c>
      <c r="C997" s="1">
        <f t="shared" ca="1" si="45"/>
        <v>112.02485628749787</v>
      </c>
      <c r="D997" s="1">
        <f t="shared" si="46"/>
        <v>177.18545044290494</v>
      </c>
      <c r="E997" s="1">
        <f t="shared" ca="1" si="47"/>
        <v>1.0790426724032038E-3</v>
      </c>
    </row>
    <row r="998" spans="2:5" x14ac:dyDescent="0.3">
      <c r="B998" s="1">
        <v>967</v>
      </c>
      <c r="C998" s="1">
        <f t="shared" ca="1" si="45"/>
        <v>106.40574861739951</v>
      </c>
      <c r="D998" s="1">
        <f t="shared" si="46"/>
        <v>177.38185763747609</v>
      </c>
      <c r="E998" s="1">
        <f t="shared" ca="1" si="47"/>
        <v>3.8966217623854078E-4</v>
      </c>
    </row>
    <row r="999" spans="2:5" x14ac:dyDescent="0.3">
      <c r="B999" s="1">
        <v>968</v>
      </c>
      <c r="C999" s="1">
        <f t="shared" ca="1" si="45"/>
        <v>107.78111014567418</v>
      </c>
      <c r="D999" s="1">
        <f t="shared" si="46"/>
        <v>177.58307480993014</v>
      </c>
      <c r="E999" s="1">
        <f t="shared" ca="1" si="47"/>
        <v>5.0651599941058231E-4</v>
      </c>
    </row>
    <row r="1000" spans="2:5" x14ac:dyDescent="0.3">
      <c r="B1000" s="1">
        <v>969</v>
      </c>
      <c r="C1000" s="1">
        <f t="shared" ca="1" si="45"/>
        <v>102.63179207417062</v>
      </c>
      <c r="D1000" s="1">
        <f t="shared" si="46"/>
        <v>177.78938155410682</v>
      </c>
      <c r="E1000" s="1">
        <f t="shared" ca="1" si="47"/>
        <v>1.8171092639781235E-4</v>
      </c>
    </row>
    <row r="1001" spans="2:5" x14ac:dyDescent="0.3">
      <c r="B1001" s="1">
        <v>970</v>
      </c>
      <c r="C1001" s="1">
        <f t="shared" ca="1" si="45"/>
        <v>113.48583411381529</v>
      </c>
      <c r="D1001" s="1">
        <f t="shared" si="46"/>
        <v>178.00108314488003</v>
      </c>
      <c r="E1001" s="1">
        <f t="shared" ca="1" si="47"/>
        <v>1.3742560383109927E-3</v>
      </c>
    </row>
    <row r="1002" spans="2:5" x14ac:dyDescent="0.3">
      <c r="B1002" s="1">
        <v>971</v>
      </c>
      <c r="C1002" s="1">
        <f t="shared" ca="1" si="45"/>
        <v>86.759350515539424</v>
      </c>
      <c r="D1002" s="1">
        <f t="shared" si="46"/>
        <v>178.21851382064398</v>
      </c>
      <c r="E1002" s="1">
        <f t="shared" ca="1" si="47"/>
        <v>3.6730092098756729E-6</v>
      </c>
    </row>
    <row r="1003" spans="2:5" x14ac:dyDescent="0.3">
      <c r="B1003" s="1">
        <v>972</v>
      </c>
      <c r="C1003" s="1">
        <f t="shared" ca="1" si="45"/>
        <v>122.13598485311846</v>
      </c>
      <c r="D1003" s="1">
        <f t="shared" si="46"/>
        <v>178.4420406112377</v>
      </c>
      <c r="E1003" s="1">
        <f t="shared" ca="1" si="47"/>
        <v>4.7371031016585022E-3</v>
      </c>
    </row>
    <row r="1004" spans="2:5" x14ac:dyDescent="0.3">
      <c r="B1004" s="1">
        <v>973</v>
      </c>
      <c r="C1004" s="1">
        <f t="shared" ca="1" si="45"/>
        <v>112.32758680012475</v>
      </c>
      <c r="D1004" s="1">
        <f t="shared" si="46"/>
        <v>178.67206782431236</v>
      </c>
      <c r="E1004" s="1">
        <f t="shared" ca="1" si="47"/>
        <v>1.1353772253967786E-3</v>
      </c>
    </row>
    <row r="1005" spans="2:5" x14ac:dyDescent="0.3">
      <c r="B1005" s="1">
        <v>974</v>
      </c>
      <c r="C1005" s="1">
        <f t="shared" ca="1" si="45"/>
        <v>94.000985524263953</v>
      </c>
      <c r="D1005" s="1">
        <f t="shared" si="46"/>
        <v>178.9090423315302</v>
      </c>
      <c r="E1005" s="1">
        <f t="shared" ca="1" si="47"/>
        <v>2.5025072408638362E-5</v>
      </c>
    </row>
    <row r="1006" spans="2:5" x14ac:dyDescent="0.3">
      <c r="B1006" s="1">
        <v>975</v>
      </c>
      <c r="C1006" s="1">
        <f t="shared" ca="1" si="45"/>
        <v>98.99530378450234</v>
      </c>
      <c r="D1006" s="1">
        <f t="shared" si="46"/>
        <v>179.15345983283785</v>
      </c>
      <c r="E1006" s="1">
        <f t="shared" ca="1" si="47"/>
        <v>8.2060542592416998E-5</v>
      </c>
    </row>
    <row r="1007" spans="2:5" x14ac:dyDescent="0.3">
      <c r="B1007" s="1">
        <v>976</v>
      </c>
      <c r="C1007" s="1">
        <f t="shared" ca="1" si="45"/>
        <v>118.31399271288561</v>
      </c>
      <c r="D1007" s="1">
        <f t="shared" si="46"/>
        <v>179.40587232534514</v>
      </c>
      <c r="E1007" s="1">
        <f t="shared" ca="1" si="47"/>
        <v>2.8566472257264639E-3</v>
      </c>
    </row>
    <row r="1008" spans="2:5" x14ac:dyDescent="0.3">
      <c r="B1008" s="1">
        <v>977</v>
      </c>
      <c r="C1008" s="1">
        <f t="shared" ca="1" si="45"/>
        <v>111.08655152610342</v>
      </c>
      <c r="D1008" s="1">
        <f t="shared" si="46"/>
        <v>179.66689706721803</v>
      </c>
      <c r="E1008" s="1">
        <f t="shared" ca="1" si="47"/>
        <v>9.1920341447621469E-4</v>
      </c>
    </row>
    <row r="1009" spans="2:5" x14ac:dyDescent="0.3">
      <c r="B1009" s="1">
        <v>978</v>
      </c>
      <c r="C1009" s="1">
        <f t="shared" ca="1" si="45"/>
        <v>104.57152732170549</v>
      </c>
      <c r="D1009" s="1">
        <f t="shared" si="46"/>
        <v>179.9372274123788</v>
      </c>
      <c r="E1009" s="1">
        <f t="shared" ca="1" si="47"/>
        <v>2.7108144554862567E-4</v>
      </c>
    </row>
    <row r="1010" spans="2:5" x14ac:dyDescent="0.3">
      <c r="B1010" s="1">
        <v>979</v>
      </c>
      <c r="C1010" s="1">
        <f t="shared" ca="1" si="45"/>
        <v>113.23086490532212</v>
      </c>
      <c r="D1010" s="1">
        <f t="shared" si="46"/>
        <v>180.21764600721519</v>
      </c>
      <c r="E1010" s="1">
        <f t="shared" ca="1" si="47"/>
        <v>1.31836236289889E-3</v>
      </c>
    </row>
    <row r="1011" spans="2:5" x14ac:dyDescent="0.3">
      <c r="B1011" s="1">
        <v>980</v>
      </c>
      <c r="C1011" s="1">
        <f t="shared" ca="1" si="45"/>
        <v>84.238421634046574</v>
      </c>
      <c r="D1011" s="1">
        <f t="shared" si="46"/>
        <v>180.5090409983832</v>
      </c>
      <c r="E1011" s="1">
        <f t="shared" ca="1" si="47"/>
        <v>1.7830627189916126E-6</v>
      </c>
    </row>
    <row r="1012" spans="2:5" x14ac:dyDescent="0.3">
      <c r="B1012" s="1">
        <v>981</v>
      </c>
      <c r="C1012" s="1">
        <f t="shared" ca="1" si="45"/>
        <v>93.087476101254268</v>
      </c>
      <c r="D1012" s="1">
        <f t="shared" si="46"/>
        <v>180.81242611962159</v>
      </c>
      <c r="E1012" s="1">
        <f t="shared" ca="1" si="47"/>
        <v>1.9898919452342291E-5</v>
      </c>
    </row>
    <row r="1013" spans="2:5" x14ac:dyDescent="0.3">
      <c r="B1013" s="1">
        <v>982</v>
      </c>
      <c r="C1013" s="1">
        <f t="shared" ca="1" si="45"/>
        <v>115.39077905789523</v>
      </c>
      <c r="D1013" s="1">
        <f t="shared" si="46"/>
        <v>181.12896583315123</v>
      </c>
      <c r="E1013" s="1">
        <f t="shared" ca="1" si="47"/>
        <v>1.85705671702043E-3</v>
      </c>
    </row>
    <row r="1014" spans="2:5" x14ac:dyDescent="0.3">
      <c r="B1014" s="1">
        <v>983</v>
      </c>
      <c r="C1014" s="1">
        <f t="shared" ca="1" si="45"/>
        <v>117.84617153251983</v>
      </c>
      <c r="D1014" s="1">
        <f t="shared" si="46"/>
        <v>181.46000714052559</v>
      </c>
      <c r="E1014" s="1">
        <f t="shared" ca="1" si="47"/>
        <v>2.6732115511780489E-3</v>
      </c>
    </row>
    <row r="1015" spans="2:5" x14ac:dyDescent="0.3">
      <c r="B1015" s="1">
        <v>984</v>
      </c>
      <c r="C1015" s="1">
        <f t="shared" ca="1" si="45"/>
        <v>100.46596687648832</v>
      </c>
      <c r="D1015" s="1">
        <f t="shared" si="46"/>
        <v>181.80712031583937</v>
      </c>
      <c r="E1015" s="1">
        <f t="shared" ca="1" si="47"/>
        <v>1.139810221978896E-4</v>
      </c>
    </row>
    <row r="1016" spans="2:5" x14ac:dyDescent="0.3">
      <c r="B1016" s="1">
        <v>985</v>
      </c>
      <c r="C1016" s="1">
        <f t="shared" ca="1" si="45"/>
        <v>112.85322984390929</v>
      </c>
      <c r="D1016" s="1">
        <f t="shared" si="46"/>
        <v>182.17215175844817</v>
      </c>
      <c r="E1016" s="1">
        <f t="shared" ca="1" si="47"/>
        <v>1.2390697738632048E-3</v>
      </c>
    </row>
    <row r="1017" spans="2:5" x14ac:dyDescent="0.3">
      <c r="B1017" s="1">
        <v>986</v>
      </c>
      <c r="C1017" s="1">
        <f t="shared" ca="1" si="45"/>
        <v>99.918016773190345</v>
      </c>
      <c r="D1017" s="1">
        <f t="shared" si="46"/>
        <v>182.55729358910671</v>
      </c>
      <c r="E1017" s="1">
        <f t="shared" ca="1" si="47"/>
        <v>1.0096085193965188E-4</v>
      </c>
    </row>
    <row r="1018" spans="2:5" x14ac:dyDescent="0.3">
      <c r="B1018" s="1">
        <v>987</v>
      </c>
      <c r="C1018" s="1">
        <f t="shared" ca="1" si="45"/>
        <v>87.139514215711642</v>
      </c>
      <c r="D1018" s="1">
        <f t="shared" si="46"/>
        <v>182.96517681974464</v>
      </c>
      <c r="E1018" s="1">
        <f t="shared" ca="1" si="47"/>
        <v>4.0859021571904454E-6</v>
      </c>
    </row>
    <row r="1019" spans="2:5" x14ac:dyDescent="0.3">
      <c r="B1019" s="1">
        <v>988</v>
      </c>
      <c r="C1019" s="1">
        <f t="shared" ca="1" si="45"/>
        <v>115.35336211272384</v>
      </c>
      <c r="D1019" s="1">
        <f t="shared" si="46"/>
        <v>183.39899842860095</v>
      </c>
      <c r="E1019" s="1">
        <f t="shared" ca="1" si="47"/>
        <v>1.8463935146856071E-3</v>
      </c>
    </row>
    <row r="1020" spans="2:5" x14ac:dyDescent="0.3">
      <c r="B1020" s="1">
        <v>989</v>
      </c>
      <c r="C1020" s="1">
        <f t="shared" ca="1" si="45"/>
        <v>98.895472956038759</v>
      </c>
      <c r="D1020" s="1">
        <f t="shared" si="46"/>
        <v>183.86269839476432</v>
      </c>
      <c r="E1020" s="1">
        <f t="shared" ca="1" si="47"/>
        <v>8.0222558007901623E-5</v>
      </c>
    </row>
    <row r="1021" spans="2:5" x14ac:dyDescent="0.3">
      <c r="B1021" s="1">
        <v>990</v>
      </c>
      <c r="C1021" s="1">
        <f t="shared" ca="1" si="45"/>
        <v>89.855277318353941</v>
      </c>
      <c r="D1021" s="1">
        <f t="shared" si="46"/>
        <v>184.36121241535329</v>
      </c>
      <c r="E1021" s="1">
        <f t="shared" ca="1" si="47"/>
        <v>8.583850292452888E-6</v>
      </c>
    </row>
    <row r="1022" spans="2:5" x14ac:dyDescent="0.3">
      <c r="B1022" s="1">
        <v>991</v>
      </c>
      <c r="C1022" s="1">
        <f t="shared" ca="1" si="45"/>
        <v>106.53021700190115</v>
      </c>
      <c r="D1022" s="1">
        <f t="shared" si="46"/>
        <v>184.90084300649087</v>
      </c>
      <c r="E1022" s="1">
        <f t="shared" ca="1" si="47"/>
        <v>3.9915976421782949E-4</v>
      </c>
    </row>
    <row r="1023" spans="2:5" x14ac:dyDescent="0.3">
      <c r="B1023" s="1">
        <v>992</v>
      </c>
      <c r="C1023" s="1">
        <f t="shared" ca="1" si="45"/>
        <v>105.52085660905126</v>
      </c>
      <c r="D1023" s="1">
        <f t="shared" si="46"/>
        <v>185.48982286248437</v>
      </c>
      <c r="E1023" s="1">
        <f t="shared" ca="1" si="47"/>
        <v>3.2769728649946912E-4</v>
      </c>
    </row>
    <row r="1024" spans="2:5" x14ac:dyDescent="0.3">
      <c r="B1024" s="1">
        <v>993</v>
      </c>
      <c r="C1024" s="1">
        <f t="shared" ca="1" si="45"/>
        <v>91.771216626908853</v>
      </c>
      <c r="D1024" s="1">
        <f t="shared" si="46"/>
        <v>186.13920468221937</v>
      </c>
      <c r="E1024" s="1">
        <f t="shared" ca="1" si="47"/>
        <v>1.4208987449994019E-5</v>
      </c>
    </row>
    <row r="1025" spans="2:5" x14ac:dyDescent="0.3">
      <c r="B1025" s="1">
        <v>994</v>
      </c>
      <c r="C1025" s="1">
        <f t="shared" ca="1" si="45"/>
        <v>103.98642236410835</v>
      </c>
      <c r="D1025" s="1">
        <f t="shared" si="46"/>
        <v>186.86433606613329</v>
      </c>
      <c r="E1025" s="1">
        <f t="shared" ca="1" si="47"/>
        <v>2.4069325441633324E-4</v>
      </c>
    </row>
    <row r="1026" spans="2:5" x14ac:dyDescent="0.3">
      <c r="B1026" s="1">
        <v>995</v>
      </c>
      <c r="C1026" s="1">
        <f t="shared" ca="1" si="45"/>
        <v>94.753155733151772</v>
      </c>
      <c r="D1026" s="1">
        <f t="shared" si="46"/>
        <v>187.68745519788843</v>
      </c>
      <c r="E1026" s="1">
        <f t="shared" ca="1" si="47"/>
        <v>3.0139134810978611E-5</v>
      </c>
    </row>
    <row r="1027" spans="2:5" x14ac:dyDescent="0.3">
      <c r="B1027" s="1">
        <v>996</v>
      </c>
      <c r="C1027" s="1">
        <f t="shared" ca="1" si="45"/>
        <v>95.375218042232504</v>
      </c>
      <c r="D1027" s="1">
        <f t="shared" si="46"/>
        <v>188.64262349254921</v>
      </c>
      <c r="E1027" s="1">
        <f t="shared" ca="1" si="47"/>
        <v>3.5082649913515699E-5</v>
      </c>
    </row>
    <row r="1028" spans="2:5" x14ac:dyDescent="0.3">
      <c r="B1028" s="1">
        <v>997</v>
      </c>
      <c r="C1028" s="1">
        <f t="shared" ca="1" si="45"/>
        <v>97.885325661157893</v>
      </c>
      <c r="D1028" s="1">
        <f t="shared" si="46"/>
        <v>189.78610887173281</v>
      </c>
      <c r="E1028" s="1">
        <f t="shared" ca="1" si="47"/>
        <v>6.3631027059007813E-5</v>
      </c>
    </row>
    <row r="1029" spans="2:5" x14ac:dyDescent="0.3">
      <c r="B1029" s="1">
        <v>998</v>
      </c>
      <c r="C1029" s="1">
        <f t="shared" ca="1" si="45"/>
        <v>112.46721975314431</v>
      </c>
      <c r="D1029" s="1">
        <f t="shared" si="46"/>
        <v>191.22163654844363</v>
      </c>
      <c r="E1029" s="1">
        <f t="shared" ca="1" si="47"/>
        <v>1.1621837544909602E-3</v>
      </c>
    </row>
    <row r="1030" spans="2:5" x14ac:dyDescent="0.3">
      <c r="B1030" s="1">
        <v>999</v>
      </c>
      <c r="C1030" s="1">
        <f t="shared" ca="1" si="45"/>
        <v>93.032199575714898</v>
      </c>
      <c r="D1030" s="1">
        <f t="shared" si="46"/>
        <v>193.17715522149206</v>
      </c>
      <c r="E1030" s="1">
        <f t="shared" ca="1" si="47"/>
        <v>1.9622497615045482E-5</v>
      </c>
    </row>
    <row r="1031" spans="2:5" x14ac:dyDescent="0.3">
      <c r="B1031" s="1">
        <v>1000</v>
      </c>
      <c r="C1031" s="1">
        <f t="shared" ca="1" si="45"/>
        <v>93.259958674796991</v>
      </c>
      <c r="D1031" s="1">
        <f t="shared" si="46"/>
        <v>196.35793706887918</v>
      </c>
      <c r="E1031" s="1">
        <f t="shared" ca="1" si="47"/>
        <v>2.0784922557220873E-5</v>
      </c>
    </row>
  </sheetData>
  <hyperlinks>
    <hyperlink ref="A1" r:id="rId1" xr:uid="{C9B59711-A6A0-1A4D-86C3-2C30A9F8093A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F07C-69A5-294C-95BC-8125AF026E84}">
  <sheetPr codeName="Sheet47">
    <tabColor rgb="FFFF0000"/>
  </sheetPr>
  <dimension ref="A1:C11"/>
  <sheetViews>
    <sheetView workbookViewId="0"/>
  </sheetViews>
  <sheetFormatPr baseColWidth="10" defaultRowHeight="26" x14ac:dyDescent="0.3"/>
  <cols>
    <col min="1" max="1" width="10.83203125" style="38"/>
    <col min="2" max="2" width="16" style="38" bestFit="1" customWidth="1"/>
    <col min="3" max="16384" width="10.83203125" style="38"/>
  </cols>
  <sheetData>
    <row r="1" spans="1:3" x14ac:dyDescent="0.3">
      <c r="A1" s="37" t="s">
        <v>229</v>
      </c>
    </row>
    <row r="3" spans="1:3" x14ac:dyDescent="0.3">
      <c r="B3" s="38" t="s">
        <v>230</v>
      </c>
    </row>
    <row r="5" spans="1:3" ht="30" x14ac:dyDescent="0.4">
      <c r="C5" s="38" t="s">
        <v>231</v>
      </c>
    </row>
    <row r="7" spans="1:3" ht="30" x14ac:dyDescent="0.4">
      <c r="C7" s="38" t="s">
        <v>232</v>
      </c>
    </row>
    <row r="9" spans="1:3" ht="31" x14ac:dyDescent="0.4">
      <c r="C9" s="38" t="s">
        <v>233</v>
      </c>
    </row>
    <row r="11" spans="1:3" x14ac:dyDescent="0.3">
      <c r="B11" s="39"/>
    </row>
  </sheetData>
  <hyperlinks>
    <hyperlink ref="A1" r:id="rId1" xr:uid="{7C2D8BBB-8EA1-A14E-9F1C-7E8B17276BA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EC29-7212-434F-B1FB-712DA7D51AA7}">
  <sheetPr codeName="Sheet48">
    <tabColor rgb="FFFF0000"/>
  </sheetPr>
  <dimension ref="B2:D49"/>
  <sheetViews>
    <sheetView workbookViewId="0"/>
  </sheetViews>
  <sheetFormatPr baseColWidth="10" defaultColWidth="10.83203125" defaultRowHeight="26" x14ac:dyDescent="0.3"/>
  <cols>
    <col min="1" max="3" width="10.83203125" style="40"/>
    <col min="4" max="4" width="11.33203125" style="40" bestFit="1" customWidth="1"/>
    <col min="5" max="16384" width="10.83203125" style="40"/>
  </cols>
  <sheetData>
    <row r="2" spans="2:4" x14ac:dyDescent="0.3">
      <c r="B2" s="40" t="s">
        <v>234</v>
      </c>
    </row>
    <row r="4" spans="2:4" ht="29" x14ac:dyDescent="0.3">
      <c r="B4" s="40" t="s">
        <v>235</v>
      </c>
    </row>
    <row r="6" spans="2:4" x14ac:dyDescent="0.3">
      <c r="C6" s="40" t="s">
        <v>236</v>
      </c>
      <c r="D6" s="40" t="s">
        <v>228</v>
      </c>
    </row>
    <row r="7" spans="2:4" x14ac:dyDescent="0.3">
      <c r="C7" s="40">
        <v>66.2</v>
      </c>
      <c r="D7" s="40">
        <f>_xlfn.NORM.DIST(C7,68,2,FALSE)</f>
        <v>0.1330426249493776</v>
      </c>
    </row>
    <row r="8" spans="2:4" x14ac:dyDescent="0.3">
      <c r="C8" s="40">
        <v>68.3</v>
      </c>
      <c r="D8" s="40">
        <f>_xlfn.NORM.DIST(C8,68,2,FALSE)</f>
        <v>0.1972396654539445</v>
      </c>
    </row>
    <row r="9" spans="2:4" x14ac:dyDescent="0.3">
      <c r="C9" s="40">
        <v>69.099999999999994</v>
      </c>
      <c r="D9" s="40">
        <f>_xlfn.NORM.DIST(C9,68,2,FALSE)</f>
        <v>0.17147192750969223</v>
      </c>
    </row>
    <row r="11" spans="2:4" x14ac:dyDescent="0.3">
      <c r="B11" s="40" t="s">
        <v>237</v>
      </c>
    </row>
    <row r="13" spans="2:4" x14ac:dyDescent="0.3">
      <c r="D13" s="40" t="s">
        <v>210</v>
      </c>
    </row>
    <row r="14" spans="2:4" x14ac:dyDescent="0.3">
      <c r="D14" s="41">
        <f>PRODUCT(D7:D9)</f>
        <v>4.4996433482381876E-3</v>
      </c>
    </row>
    <row r="16" spans="2:4" x14ac:dyDescent="0.3">
      <c r="B16" s="40" t="s">
        <v>238</v>
      </c>
    </row>
    <row r="18" spans="2:4" x14ac:dyDescent="0.3">
      <c r="B18" s="40" t="s">
        <v>239</v>
      </c>
    </row>
    <row r="19" spans="2:4" x14ac:dyDescent="0.3">
      <c r="B19" s="40" t="s">
        <v>240</v>
      </c>
    </row>
    <row r="20" spans="2:4" x14ac:dyDescent="0.3">
      <c r="B20" s="40" t="s">
        <v>241</v>
      </c>
    </row>
    <row r="22" spans="2:4" x14ac:dyDescent="0.3">
      <c r="B22" s="40" t="s">
        <v>242</v>
      </c>
    </row>
    <row r="23" spans="2:4" x14ac:dyDescent="0.3">
      <c r="B23" s="40" t="s">
        <v>243</v>
      </c>
    </row>
    <row r="24" spans="2:4" x14ac:dyDescent="0.3">
      <c r="B24" s="40" t="s">
        <v>244</v>
      </c>
    </row>
    <row r="26" spans="2:4" x14ac:dyDescent="0.3">
      <c r="B26" s="40" t="s">
        <v>245</v>
      </c>
    </row>
    <row r="28" spans="2:4" x14ac:dyDescent="0.3">
      <c r="D28" s="40" t="s">
        <v>226</v>
      </c>
    </row>
    <row r="29" spans="2:4" x14ac:dyDescent="0.3">
      <c r="D29" s="40">
        <f t="array" ref="D29">SUM(LOG(D7:D9))</f>
        <v>-2.3468219080092103</v>
      </c>
    </row>
    <row r="31" spans="2:4" x14ac:dyDescent="0.3">
      <c r="B31" s="40" t="s">
        <v>246</v>
      </c>
    </row>
    <row r="33" spans="2:3" x14ac:dyDescent="0.3">
      <c r="B33" s="42" t="s">
        <v>247</v>
      </c>
    </row>
    <row r="34" spans="2:3" x14ac:dyDescent="0.3">
      <c r="B34" s="40" t="s">
        <v>248</v>
      </c>
    </row>
    <row r="35" spans="2:3" x14ac:dyDescent="0.3">
      <c r="C35" s="42"/>
    </row>
    <row r="36" spans="2:3" x14ac:dyDescent="0.3">
      <c r="B36" s="43" t="s">
        <v>34</v>
      </c>
      <c r="C36" s="43" t="s">
        <v>221</v>
      </c>
    </row>
    <row r="37" spans="2:3" x14ac:dyDescent="0.3">
      <c r="B37" s="40">
        <v>1</v>
      </c>
      <c r="C37" s="40">
        <f t="shared" ref="C37:C46" si="0">LN(B37)</f>
        <v>0</v>
      </c>
    </row>
    <row r="38" spans="2:3" x14ac:dyDescent="0.3">
      <c r="B38" s="40">
        <v>2</v>
      </c>
      <c r="C38" s="40">
        <f t="shared" si="0"/>
        <v>0.69314718055994529</v>
      </c>
    </row>
    <row r="39" spans="2:3" x14ac:dyDescent="0.3">
      <c r="B39" s="40">
        <v>3</v>
      </c>
      <c r="C39" s="40">
        <f t="shared" si="0"/>
        <v>1.0986122886681098</v>
      </c>
    </row>
    <row r="40" spans="2:3" x14ac:dyDescent="0.3">
      <c r="B40" s="40">
        <v>4</v>
      </c>
      <c r="C40" s="40">
        <f t="shared" si="0"/>
        <v>1.3862943611198906</v>
      </c>
    </row>
    <row r="41" spans="2:3" x14ac:dyDescent="0.3">
      <c r="B41" s="40">
        <v>5</v>
      </c>
      <c r="C41" s="40">
        <f t="shared" si="0"/>
        <v>1.6094379124341003</v>
      </c>
    </row>
    <row r="42" spans="2:3" x14ac:dyDescent="0.3">
      <c r="B42" s="40">
        <v>6</v>
      </c>
      <c r="C42" s="40">
        <f t="shared" si="0"/>
        <v>1.791759469228055</v>
      </c>
    </row>
    <row r="43" spans="2:3" x14ac:dyDescent="0.3">
      <c r="B43" s="40">
        <v>7</v>
      </c>
      <c r="C43" s="40">
        <f t="shared" si="0"/>
        <v>1.9459101490553132</v>
      </c>
    </row>
    <row r="44" spans="2:3" x14ac:dyDescent="0.3">
      <c r="B44" s="40">
        <v>8</v>
      </c>
      <c r="C44" s="40">
        <f t="shared" si="0"/>
        <v>2.0794415416798357</v>
      </c>
    </row>
    <row r="45" spans="2:3" x14ac:dyDescent="0.3">
      <c r="B45" s="40">
        <v>9</v>
      </c>
      <c r="C45" s="40">
        <f t="shared" si="0"/>
        <v>2.1972245773362196</v>
      </c>
    </row>
    <row r="46" spans="2:3" x14ac:dyDescent="0.3">
      <c r="B46" s="40">
        <v>10</v>
      </c>
      <c r="C46" s="40">
        <f t="shared" si="0"/>
        <v>2.3025850929940459</v>
      </c>
    </row>
    <row r="48" spans="2:3" x14ac:dyDescent="0.3">
      <c r="B48" s="44" t="s">
        <v>249</v>
      </c>
    </row>
    <row r="49" spans="2:2" x14ac:dyDescent="0.3">
      <c r="B49" s="44" t="s">
        <v>250</v>
      </c>
    </row>
  </sheetData>
  <hyperlinks>
    <hyperlink ref="B48" r:id="rId1" xr:uid="{A21D5483-DE51-D64E-BDC2-DA67B3DC3E5B}"/>
    <hyperlink ref="B49" r:id="rId2" xr:uid="{E84F7E35-7B7A-9E49-8740-3C2E4495ED4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23</v>
      </c>
    </row>
    <row r="2" spans="1:1" x14ac:dyDescent="0.3">
      <c r="A2" s="1" t="s">
        <v>0</v>
      </c>
    </row>
    <row r="3" spans="1:1" x14ac:dyDescent="0.3">
      <c r="A3" s="1" t="s">
        <v>155</v>
      </c>
    </row>
    <row r="4" spans="1:1" x14ac:dyDescent="0.3">
      <c r="A4" s="1" t="s">
        <v>24</v>
      </c>
    </row>
    <row r="5" spans="1:1" x14ac:dyDescent="0.3">
      <c r="A5" s="1" t="s">
        <v>165</v>
      </c>
    </row>
    <row r="6" spans="1:1" x14ac:dyDescent="0.3">
      <c r="A6" s="1" t="s">
        <v>25</v>
      </c>
    </row>
    <row r="7" spans="1:1" x14ac:dyDescent="0.3">
      <c r="A7" s="1" t="s">
        <v>26</v>
      </c>
    </row>
    <row r="8" spans="1:1" x14ac:dyDescent="0.3">
      <c r="A8" s="1" t="s">
        <v>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>
      <selection activeCell="B10" sqref="B10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3.5506041017917429</v>
      </c>
      <c r="I2" s="6">
        <f t="shared" si="0"/>
        <v>3.1554195406643224</v>
      </c>
      <c r="J2" s="6">
        <f t="shared" si="0"/>
        <v>2.8058799816399835</v>
      </c>
      <c r="K2" s="6">
        <f t="shared" si="0"/>
        <v>2.3697227874027873</v>
      </c>
      <c r="L2" s="6">
        <f t="shared" si="0"/>
        <v>1.9866840624335376</v>
      </c>
      <c r="M2" s="6">
        <f t="shared" si="0"/>
        <v>1.6085525576560109</v>
      </c>
      <c r="N2" s="6">
        <f t="shared" si="0"/>
        <v>1.1588907878413341</v>
      </c>
      <c r="O2" s="6">
        <f t="shared" si="0"/>
        <v>0.78337909815721185</v>
      </c>
      <c r="P2" s="6">
        <f t="shared" si="0"/>
        <v>0.43469212281247166</v>
      </c>
      <c r="Q2" s="6">
        <f t="shared" si="0"/>
        <v>0</v>
      </c>
    </row>
    <row r="3" spans="1:17" x14ac:dyDescent="0.2">
      <c r="B3" s="2">
        <v>0.1</v>
      </c>
      <c r="D3" s="5">
        <f ca="1">CORREL(OFFSET(B4,1,0,100),OFFSET(B4,2,0,100))</f>
        <v>0.10073320036884947</v>
      </c>
    </row>
    <row r="4" spans="1:17" x14ac:dyDescent="0.2">
      <c r="F4" s="4">
        <f ca="1">D12</f>
        <v>1.7729289253888652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1.4168604085193142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3.7448564724453708</v>
      </c>
      <c r="I5" s="3">
        <v>3.2960344598204068</v>
      </c>
      <c r="J5" s="3">
        <v>2.7257220285592312</v>
      </c>
      <c r="K5" s="3">
        <v>2.2506976328404482</v>
      </c>
      <c r="L5" s="3">
        <v>2.0301417411950826</v>
      </c>
      <c r="M5" s="3">
        <v>1.395372118119117</v>
      </c>
      <c r="N5" s="3">
        <v>1.3505430139122625</v>
      </c>
      <c r="O5" s="3">
        <v>0.95026994986358659</v>
      </c>
      <c r="P5" s="3">
        <v>0.55381908643396127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-0.14700575483008949</v>
      </c>
      <c r="D6" s="5">
        <f ca="1">SUMXMY2(OFFSET(B4,1,0,99),OFFSET(B4,2,0,99))</f>
        <v>184.21395735385806</v>
      </c>
      <c r="F6" s="4">
        <v>2</v>
      </c>
      <c r="G6" s="3">
        <v>3.9600000000000004</v>
      </c>
      <c r="H6" s="3">
        <v>3.6651870535981761</v>
      </c>
      <c r="I6" s="3">
        <v>3.1599642708149398</v>
      </c>
      <c r="J6" s="3">
        <v>2.8296101093080397</v>
      </c>
      <c r="K6" s="3">
        <v>2.2426850878948024</v>
      </c>
      <c r="L6" s="3">
        <v>1.9567412764928915</v>
      </c>
      <c r="M6" s="3">
        <v>1.6971776157959346</v>
      </c>
      <c r="N6" s="3">
        <v>1.0500999130801278</v>
      </c>
      <c r="O6" s="3">
        <v>0.73825743467261085</v>
      </c>
      <c r="P6" s="3">
        <v>0.36190975171147877</v>
      </c>
      <c r="Q6" s="3">
        <v>0</v>
      </c>
    </row>
    <row r="7" spans="1:17" x14ac:dyDescent="0.2">
      <c r="A7" s="2">
        <v>3</v>
      </c>
      <c r="B7" s="2">
        <f t="shared" ca="1" si="1"/>
        <v>1.1481910735086711</v>
      </c>
      <c r="F7" s="4">
        <v>3</v>
      </c>
      <c r="G7" s="3">
        <v>3.96</v>
      </c>
      <c r="H7" s="3">
        <v>3.3099092070473723</v>
      </c>
      <c r="I7" s="3">
        <v>3.2688530429318208</v>
      </c>
      <c r="J7" s="3">
        <v>2.6045593973132504</v>
      </c>
      <c r="K7" s="3">
        <v>2.4138794654765294</v>
      </c>
      <c r="L7" s="3">
        <v>1.9860167675480103</v>
      </c>
      <c r="M7" s="3">
        <v>1.5703221003599821</v>
      </c>
      <c r="N7" s="3">
        <v>1.2687403379346223</v>
      </c>
      <c r="O7" s="3">
        <v>0.77448420875762225</v>
      </c>
      <c r="P7" s="3">
        <v>0.49624949711679961</v>
      </c>
      <c r="Q7" s="3">
        <v>0</v>
      </c>
    </row>
    <row r="8" spans="1:17" x14ac:dyDescent="0.2">
      <c r="A8" s="2">
        <v>4</v>
      </c>
      <c r="B8" s="2">
        <f t="shared" ca="1" si="1"/>
        <v>-0.82187554370941684</v>
      </c>
      <c r="D8" s="2" t="s">
        <v>2</v>
      </c>
      <c r="F8" s="4">
        <v>4</v>
      </c>
      <c r="G8" s="3">
        <v>3.96</v>
      </c>
      <c r="H8" s="3">
        <v>3.463457606712228</v>
      </c>
      <c r="I8" s="3">
        <v>3.3361976552752122</v>
      </c>
      <c r="J8" s="3">
        <v>2.7239394623331128</v>
      </c>
      <c r="K8" s="3">
        <v>2.2603406103045369</v>
      </c>
      <c r="L8" s="3">
        <v>1.7254129730779804</v>
      </c>
      <c r="M8" s="3">
        <v>1.7153445632538324</v>
      </c>
      <c r="N8" s="3">
        <v>1.2468588627215604</v>
      </c>
      <c r="O8" s="3">
        <v>0.82078881121729708</v>
      </c>
      <c r="P8" s="3">
        <v>0.35044127537576109</v>
      </c>
      <c r="Q8" s="3">
        <v>0</v>
      </c>
    </row>
    <row r="9" spans="1:17" x14ac:dyDescent="0.2">
      <c r="A9" s="2">
        <v>5</v>
      </c>
      <c r="B9" s="2">
        <f t="shared" ca="1" si="1"/>
        <v>-0.38417984037985142</v>
      </c>
      <c r="D9" s="2">
        <f ca="1">SUMSQ(B5:B104)</f>
        <v>103.90374634643265</v>
      </c>
      <c r="F9" s="4">
        <v>5</v>
      </c>
      <c r="G9" s="3">
        <v>3.96</v>
      </c>
      <c r="H9" s="3">
        <v>3.5874351493519878</v>
      </c>
      <c r="I9" s="3">
        <v>3.1926041909891469</v>
      </c>
      <c r="J9" s="3">
        <v>2.8590117933229404</v>
      </c>
      <c r="K9" s="3">
        <v>2.4615740527786119</v>
      </c>
      <c r="L9" s="3">
        <v>2.2471813732511365</v>
      </c>
      <c r="M9" s="3">
        <v>1.6872108372327863</v>
      </c>
      <c r="N9" s="3">
        <v>1.5098100053049772</v>
      </c>
      <c r="O9" s="3">
        <v>0.95068145263793635</v>
      </c>
      <c r="P9" s="3">
        <v>0.51979526514215335</v>
      </c>
      <c r="Q9" s="3">
        <v>0</v>
      </c>
    </row>
    <row r="10" spans="1:17" x14ac:dyDescent="0.2">
      <c r="A10" s="2">
        <v>6</v>
      </c>
      <c r="B10" s="2">
        <f t="shared" ca="1" si="1"/>
        <v>-0.72923147588144588</v>
      </c>
      <c r="F10" s="4">
        <v>6</v>
      </c>
      <c r="G10" s="3">
        <v>3.9599999999999995</v>
      </c>
      <c r="H10" s="3">
        <v>3.4876579610899725</v>
      </c>
      <c r="I10" s="3">
        <v>3.0047232595998445</v>
      </c>
      <c r="J10" s="3">
        <v>2.5733546689667999</v>
      </c>
      <c r="K10" s="3">
        <v>2.5951215436998689</v>
      </c>
      <c r="L10" s="3">
        <v>1.9246237340802561</v>
      </c>
      <c r="M10" s="3">
        <v>1.6771160769378424</v>
      </c>
      <c r="N10" s="3">
        <v>1.1303201795669455</v>
      </c>
      <c r="O10" s="3">
        <v>0.73830052782576283</v>
      </c>
      <c r="P10" s="3">
        <v>0.49443923095641967</v>
      </c>
      <c r="Q10" s="3">
        <v>0</v>
      </c>
    </row>
    <row r="11" spans="1:17" x14ac:dyDescent="0.2">
      <c r="A11" s="2">
        <v>7</v>
      </c>
      <c r="B11" s="2">
        <f t="shared" ca="1" si="1"/>
        <v>-1.6427779014922621</v>
      </c>
      <c r="D11" s="2" t="s">
        <v>1</v>
      </c>
      <c r="F11" s="4">
        <v>7</v>
      </c>
      <c r="G11" s="3">
        <v>3.96</v>
      </c>
      <c r="H11" s="3">
        <v>3.550959108535984</v>
      </c>
      <c r="I11" s="3">
        <v>2.9290795287799409</v>
      </c>
      <c r="J11" s="3">
        <v>2.8436700670581709</v>
      </c>
      <c r="K11" s="3">
        <v>2.2225063153006088</v>
      </c>
      <c r="L11" s="3">
        <v>2.0130055093832131</v>
      </c>
      <c r="M11" s="3">
        <v>1.5503225133955918</v>
      </c>
      <c r="N11" s="3">
        <v>1.2263202231921166</v>
      </c>
      <c r="O11" s="3">
        <v>0.85095845278549653</v>
      </c>
      <c r="P11" s="3">
        <v>0.49034405454437041</v>
      </c>
      <c r="Q11" s="3">
        <v>0</v>
      </c>
    </row>
    <row r="12" spans="1:17" x14ac:dyDescent="0.2">
      <c r="A12" s="2">
        <v>8</v>
      </c>
      <c r="B12" s="2">
        <f t="shared" ca="1" si="1"/>
        <v>-0.2207386450565515</v>
      </c>
      <c r="D12" s="2">
        <f ca="1">D6/D9</f>
        <v>1.7729289253888652</v>
      </c>
      <c r="F12" s="4">
        <v>8</v>
      </c>
      <c r="G12" s="3">
        <v>3.96</v>
      </c>
      <c r="H12" s="3">
        <v>3.4641490396199437</v>
      </c>
      <c r="I12" s="3">
        <v>3.1856135428873702</v>
      </c>
      <c r="J12" s="3">
        <v>2.6934872222212074</v>
      </c>
      <c r="K12" s="3">
        <v>2.147842360331838</v>
      </c>
      <c r="L12" s="3">
        <v>2.0031039258065464</v>
      </c>
      <c r="M12" s="3">
        <v>1.3889645628388301</v>
      </c>
      <c r="N12" s="3">
        <v>1.1815869376288262</v>
      </c>
      <c r="O12" s="3">
        <v>0.7857083021877157</v>
      </c>
      <c r="P12" s="3">
        <v>0.39058359406950838</v>
      </c>
      <c r="Q12" s="3">
        <v>0</v>
      </c>
    </row>
    <row r="13" spans="1:17" x14ac:dyDescent="0.2">
      <c r="A13" s="2">
        <v>9</v>
      </c>
      <c r="B13" s="2">
        <f t="shared" ca="1" si="1"/>
        <v>1.8984567165648967</v>
      </c>
      <c r="F13" s="4">
        <v>9</v>
      </c>
      <c r="G13" s="3">
        <v>3.96</v>
      </c>
      <c r="H13" s="3">
        <v>3.4017327512676694</v>
      </c>
      <c r="I13" s="3">
        <v>2.8084870088801903</v>
      </c>
      <c r="J13" s="3">
        <v>2.8349130861934051</v>
      </c>
      <c r="K13" s="3">
        <v>2.4042649724697664</v>
      </c>
      <c r="L13" s="3">
        <v>1.9400665215990198</v>
      </c>
      <c r="M13" s="3">
        <v>1.7460035615902083</v>
      </c>
      <c r="N13" s="3">
        <v>0.87466223434825929</v>
      </c>
      <c r="O13" s="3">
        <v>0.7516646521651148</v>
      </c>
      <c r="P13" s="3">
        <v>0.27429040440242775</v>
      </c>
      <c r="Q13" s="3">
        <v>0</v>
      </c>
    </row>
    <row r="14" spans="1:17" x14ac:dyDescent="0.2">
      <c r="A14" s="2">
        <v>10</v>
      </c>
      <c r="B14" s="2">
        <f t="shared" ca="1" si="1"/>
        <v>0.94931728429721629</v>
      </c>
      <c r="F14" s="4">
        <v>10</v>
      </c>
      <c r="G14" s="3">
        <v>3.96</v>
      </c>
      <c r="H14" s="3">
        <v>3.4913909760778967</v>
      </c>
      <c r="I14" s="3">
        <v>3.3704547225961177</v>
      </c>
      <c r="J14" s="3">
        <v>2.6573516459794471</v>
      </c>
      <c r="K14" s="3">
        <v>2.1732455778119379</v>
      </c>
      <c r="L14" s="3">
        <v>2.2700735726866692</v>
      </c>
      <c r="M14" s="3">
        <v>1.6120544684283393</v>
      </c>
      <c r="N14" s="3">
        <v>1.2058744742598</v>
      </c>
      <c r="O14" s="3">
        <v>0.69659006162679693</v>
      </c>
      <c r="P14" s="3">
        <v>0.35152280709953915</v>
      </c>
      <c r="Q14" s="3">
        <v>0</v>
      </c>
    </row>
    <row r="15" spans="1:17" x14ac:dyDescent="0.2">
      <c r="A15" s="2">
        <v>11</v>
      </c>
      <c r="B15" s="2">
        <f t="shared" ca="1" si="1"/>
        <v>-0.69215753550970449</v>
      </c>
      <c r="F15" s="4">
        <v>11</v>
      </c>
      <c r="G15" s="3">
        <v>3.9599999999999995</v>
      </c>
      <c r="H15" s="3">
        <v>3.6696419797580315</v>
      </c>
      <c r="I15" s="3">
        <v>3.0983593764383226</v>
      </c>
      <c r="J15" s="3">
        <v>2.8263710053728843</v>
      </c>
      <c r="K15" s="3">
        <v>2.4993276961493414</v>
      </c>
      <c r="L15" s="3">
        <v>1.9953179288454317</v>
      </c>
      <c r="M15" s="3">
        <v>1.513461558197621</v>
      </c>
      <c r="N15" s="3">
        <v>1.0560246700216787</v>
      </c>
      <c r="O15" s="3">
        <v>0.79944544640755777</v>
      </c>
      <c r="P15" s="3">
        <v>0.61365583440569016</v>
      </c>
      <c r="Q15" s="3">
        <v>0</v>
      </c>
    </row>
    <row r="16" spans="1:17" x14ac:dyDescent="0.2">
      <c r="A16" s="2">
        <v>12</v>
      </c>
      <c r="B16" s="2">
        <f t="shared" ca="1" si="1"/>
        <v>0.51438005217786409</v>
      </c>
      <c r="F16" s="4">
        <v>12</v>
      </c>
      <c r="G16" s="3">
        <v>3.96</v>
      </c>
      <c r="H16" s="3">
        <v>3.6578385536063638</v>
      </c>
      <c r="I16" s="3">
        <v>3.2188186315540568</v>
      </c>
      <c r="J16" s="3">
        <v>2.7927586503197195</v>
      </c>
      <c r="K16" s="3">
        <v>2.3624731950332429</v>
      </c>
      <c r="L16" s="3">
        <v>1.9510922485220963</v>
      </c>
      <c r="M16" s="3">
        <v>1.4662869526488884</v>
      </c>
      <c r="N16" s="3">
        <v>1.0627175614565827</v>
      </c>
      <c r="O16" s="3">
        <v>1.0404721697120254</v>
      </c>
      <c r="P16" s="3">
        <v>0.54173740224382549</v>
      </c>
      <c r="Q16" s="3">
        <v>0</v>
      </c>
    </row>
    <row r="17" spans="1:17" x14ac:dyDescent="0.2">
      <c r="A17" s="2">
        <v>13</v>
      </c>
      <c r="B17" s="2">
        <f t="shared" ca="1" si="1"/>
        <v>7.2780631984614583E-2</v>
      </c>
      <c r="F17" s="4">
        <v>13</v>
      </c>
      <c r="G17" s="3">
        <v>3.96</v>
      </c>
      <c r="H17" s="3">
        <v>3.142457024621685</v>
      </c>
      <c r="I17" s="3">
        <v>2.9537547582018311</v>
      </c>
      <c r="J17" s="3">
        <v>2.8533593372187727</v>
      </c>
      <c r="K17" s="3">
        <v>1.9517160708549861</v>
      </c>
      <c r="L17" s="3">
        <v>1.775217477671212</v>
      </c>
      <c r="M17" s="3">
        <v>1.4898792280001376</v>
      </c>
      <c r="N17" s="3">
        <v>0.93165943256488848</v>
      </c>
      <c r="O17" s="3">
        <v>0.89607494461516335</v>
      </c>
      <c r="P17" s="3">
        <v>0.42940777879096748</v>
      </c>
      <c r="Q17" s="3">
        <v>0</v>
      </c>
    </row>
    <row r="18" spans="1:17" x14ac:dyDescent="0.2">
      <c r="A18" s="2">
        <v>14</v>
      </c>
      <c r="B18" s="2">
        <f t="shared" ca="1" si="1"/>
        <v>1.6317625884438043</v>
      </c>
      <c r="F18" s="4">
        <v>14</v>
      </c>
      <c r="G18" s="3">
        <v>3.9600000000000004</v>
      </c>
      <c r="H18" s="3">
        <v>3.5888648658618836</v>
      </c>
      <c r="I18" s="3">
        <v>3.2379474384697478</v>
      </c>
      <c r="J18" s="3">
        <v>2.9552400853933118</v>
      </c>
      <c r="K18" s="3">
        <v>2.2904002833222576</v>
      </c>
      <c r="L18" s="3">
        <v>1.8312210694258635</v>
      </c>
      <c r="M18" s="3">
        <v>1.9474325633815179</v>
      </c>
      <c r="N18" s="3">
        <v>1.1425810297173096</v>
      </c>
      <c r="O18" s="3">
        <v>1.1132159997032309</v>
      </c>
      <c r="P18" s="3">
        <v>0.36431068807012157</v>
      </c>
      <c r="Q18" s="3">
        <v>0</v>
      </c>
    </row>
    <row r="19" spans="1:17" x14ac:dyDescent="0.2">
      <c r="A19" s="2">
        <v>15</v>
      </c>
      <c r="B19" s="2">
        <f t="shared" ca="1" si="1"/>
        <v>0.66429872644261978</v>
      </c>
      <c r="F19" s="4">
        <v>15</v>
      </c>
      <c r="G19" s="3">
        <v>3.96</v>
      </c>
      <c r="H19" s="3">
        <v>3.5454642608655527</v>
      </c>
      <c r="I19" s="3">
        <v>3.536693678873287</v>
      </c>
      <c r="J19" s="3">
        <v>2.7786891152661268</v>
      </c>
      <c r="K19" s="3">
        <v>2.2082869681767234</v>
      </c>
      <c r="L19" s="3">
        <v>1.9725169110981027</v>
      </c>
      <c r="M19" s="3">
        <v>1.3307409999016582</v>
      </c>
      <c r="N19" s="3">
        <v>1.1909832207226931</v>
      </c>
      <c r="O19" s="3">
        <v>0.75155736096880577</v>
      </c>
      <c r="P19" s="3">
        <v>0.26212068461342675</v>
      </c>
      <c r="Q19" s="3">
        <v>0</v>
      </c>
    </row>
    <row r="20" spans="1:17" x14ac:dyDescent="0.2">
      <c r="A20" s="2">
        <v>16</v>
      </c>
      <c r="B20" s="2">
        <f t="shared" ca="1" si="1"/>
        <v>-1.0211594954443524</v>
      </c>
      <c r="F20" s="4">
        <v>16</v>
      </c>
      <c r="G20" s="3">
        <v>3.96</v>
      </c>
      <c r="H20" s="3">
        <v>3.4688239973990274</v>
      </c>
      <c r="I20" s="3">
        <v>3.1353296709745653</v>
      </c>
      <c r="J20" s="3">
        <v>2.3445948292899277</v>
      </c>
      <c r="K20" s="3">
        <v>2.0863720051387524</v>
      </c>
      <c r="L20" s="3">
        <v>2.2410611696609899</v>
      </c>
      <c r="M20" s="3">
        <v>1.4247826273511595</v>
      </c>
      <c r="N20" s="3">
        <v>0.99065363622695812</v>
      </c>
      <c r="O20" s="3">
        <v>0.71599528215671038</v>
      </c>
      <c r="P20" s="3">
        <v>0.27129947314428121</v>
      </c>
      <c r="Q20" s="3">
        <v>0</v>
      </c>
    </row>
    <row r="21" spans="1:17" x14ac:dyDescent="0.2">
      <c r="A21" s="2">
        <v>17</v>
      </c>
      <c r="B21" s="2">
        <f t="shared" ca="1" si="1"/>
        <v>0.67101135895828845</v>
      </c>
      <c r="F21" s="4">
        <v>17</v>
      </c>
      <c r="G21" s="3">
        <v>3.9600000000000004</v>
      </c>
      <c r="H21" s="3">
        <v>3.5415095481085204</v>
      </c>
      <c r="I21" s="3">
        <v>3.1288383756702025</v>
      </c>
      <c r="J21" s="3">
        <v>3.039394744361148</v>
      </c>
      <c r="K21" s="3">
        <v>2.4636408628283926</v>
      </c>
      <c r="L21" s="3">
        <v>2.0446183768152877</v>
      </c>
      <c r="M21" s="3">
        <v>1.8046533606234934</v>
      </c>
      <c r="N21" s="3">
        <v>1.2871775507312699</v>
      </c>
      <c r="O21" s="3">
        <v>0.74530375828473439</v>
      </c>
      <c r="P21" s="3">
        <v>0.36360791387551522</v>
      </c>
      <c r="Q21" s="3">
        <v>0</v>
      </c>
    </row>
    <row r="22" spans="1:17" x14ac:dyDescent="0.2">
      <c r="A22" s="2">
        <v>18</v>
      </c>
      <c r="B22" s="2">
        <f t="shared" ca="1" si="1"/>
        <v>1.3142509852273401</v>
      </c>
      <c r="F22" s="4">
        <v>18</v>
      </c>
      <c r="G22" s="3">
        <v>3.96</v>
      </c>
      <c r="H22" s="3">
        <v>3.634053878443992</v>
      </c>
      <c r="I22" s="3">
        <v>2.6375389376950755</v>
      </c>
      <c r="J22" s="3">
        <v>2.7775136036998047</v>
      </c>
      <c r="K22" s="3">
        <v>2.2636507685910234</v>
      </c>
      <c r="L22" s="3">
        <v>1.9412230616965997</v>
      </c>
      <c r="M22" s="3">
        <v>1.7109755120952512</v>
      </c>
      <c r="N22" s="3">
        <v>1.2780997998806374</v>
      </c>
      <c r="O22" s="3">
        <v>0.88867654139051777</v>
      </c>
      <c r="P22" s="3">
        <v>0.44257584480309164</v>
      </c>
      <c r="Q22" s="3">
        <v>0</v>
      </c>
    </row>
    <row r="23" spans="1:17" x14ac:dyDescent="0.2">
      <c r="A23" s="2">
        <v>19</v>
      </c>
      <c r="B23" s="2">
        <f t="shared" ca="1" si="1"/>
        <v>7.1555000432719854E-2</v>
      </c>
      <c r="F23" s="4">
        <v>19</v>
      </c>
      <c r="G23" s="3">
        <v>3.96</v>
      </c>
      <c r="H23" s="3">
        <v>3.6112241187007332</v>
      </c>
      <c r="I23" s="3">
        <v>3.11875111258446</v>
      </c>
      <c r="J23" s="3">
        <v>2.7354252324134816</v>
      </c>
      <c r="K23" s="3">
        <v>2.2418178372667699</v>
      </c>
      <c r="L23" s="3">
        <v>2.2900587359917504</v>
      </c>
      <c r="M23" s="3">
        <v>1.883063283379629</v>
      </c>
      <c r="N23" s="3">
        <v>1.0120747166188206</v>
      </c>
      <c r="O23" s="3">
        <v>0.8574851115206964</v>
      </c>
      <c r="P23" s="3">
        <v>0.32583469068272597</v>
      </c>
      <c r="Q23" s="3">
        <v>0</v>
      </c>
    </row>
    <row r="24" spans="1:17" x14ac:dyDescent="0.2">
      <c r="A24" s="2">
        <v>20</v>
      </c>
      <c r="B24" s="2">
        <f t="shared" ca="1" si="1"/>
        <v>-0.83273368561054073</v>
      </c>
      <c r="F24" s="4">
        <v>20</v>
      </c>
      <c r="G24" s="3">
        <v>3.96</v>
      </c>
      <c r="H24" s="3">
        <v>3.6573025707115421</v>
      </c>
      <c r="I24" s="3">
        <v>3.2148971349575506</v>
      </c>
      <c r="J24" s="3">
        <v>3.0630131914579106</v>
      </c>
      <c r="K24" s="3">
        <v>2.5286121290904879</v>
      </c>
      <c r="L24" s="3">
        <v>1.9760551081821969</v>
      </c>
      <c r="M24" s="3">
        <v>1.9745422743305461</v>
      </c>
      <c r="N24" s="3">
        <v>1.0881743829474197</v>
      </c>
      <c r="O24" s="3">
        <v>0.80731020797435482</v>
      </c>
      <c r="P24" s="3">
        <v>0.46860905845637557</v>
      </c>
      <c r="Q24" s="3">
        <v>0</v>
      </c>
    </row>
    <row r="25" spans="1:17" x14ac:dyDescent="0.2">
      <c r="A25" s="2">
        <v>21</v>
      </c>
      <c r="B25" s="2">
        <f t="shared" ca="1" si="1"/>
        <v>-0.66123093629031426</v>
      </c>
      <c r="F25" s="4">
        <v>21</v>
      </c>
      <c r="G25" s="3">
        <v>3.96</v>
      </c>
      <c r="H25" s="3">
        <v>3.7108991193562511</v>
      </c>
      <c r="I25" s="3">
        <v>3.1754895368222456</v>
      </c>
      <c r="J25" s="3">
        <v>2.8060121860847542</v>
      </c>
      <c r="K25" s="3">
        <v>2.1749334565644447</v>
      </c>
      <c r="L25" s="3">
        <v>1.8345042204067576</v>
      </c>
      <c r="M25" s="3">
        <v>1.521902495003844</v>
      </c>
      <c r="N25" s="3">
        <v>1.1488826787094941</v>
      </c>
      <c r="O25" s="3">
        <v>0.6478448675630325</v>
      </c>
      <c r="P25" s="3">
        <v>0.40422483628585759</v>
      </c>
      <c r="Q25" s="3">
        <v>0</v>
      </c>
    </row>
    <row r="26" spans="1:17" x14ac:dyDescent="0.2">
      <c r="A26" s="2">
        <v>22</v>
      </c>
      <c r="B26" s="2">
        <f t="shared" ca="1" si="1"/>
        <v>1.1958772032012674</v>
      </c>
      <c r="F26" s="4">
        <v>22</v>
      </c>
      <c r="G26" s="3">
        <v>3.96</v>
      </c>
      <c r="H26" s="3">
        <v>3.5733505264967382</v>
      </c>
      <c r="I26" s="3">
        <v>3.0129287606493542</v>
      </c>
      <c r="J26" s="3">
        <v>2.9814070588472457</v>
      </c>
      <c r="K26" s="3">
        <v>2.5359375381120204</v>
      </c>
      <c r="L26" s="3">
        <v>2.0768562608182775</v>
      </c>
      <c r="M26" s="3">
        <v>1.645940635569904</v>
      </c>
      <c r="N26" s="3">
        <v>1.1633625827270231</v>
      </c>
      <c r="O26" s="3">
        <v>0.98673780919693865</v>
      </c>
      <c r="P26" s="3">
        <v>0.5467639321410448</v>
      </c>
      <c r="Q26" s="3">
        <v>0</v>
      </c>
    </row>
    <row r="27" spans="1:17" x14ac:dyDescent="0.2">
      <c r="A27" s="2">
        <v>23</v>
      </c>
      <c r="B27" s="2">
        <f t="shared" ca="1" si="1"/>
        <v>-0.735687340182414</v>
      </c>
      <c r="F27" s="4">
        <v>23</v>
      </c>
      <c r="G27" s="3">
        <v>3.96</v>
      </c>
      <c r="H27" s="3">
        <v>3.5417158303694789</v>
      </c>
      <c r="I27" s="3">
        <v>3.1502258991219247</v>
      </c>
      <c r="J27" s="3">
        <v>2.8812030830936268</v>
      </c>
      <c r="K27" s="3">
        <v>2.6597270628231664</v>
      </c>
      <c r="L27" s="3">
        <v>1.8315374098490664</v>
      </c>
      <c r="M27" s="3">
        <v>1.9529581436076329</v>
      </c>
      <c r="N27" s="3">
        <v>0.9379039162807904</v>
      </c>
      <c r="O27" s="3">
        <v>0.75545875029502763</v>
      </c>
      <c r="P27" s="3">
        <v>0.5748040231991034</v>
      </c>
      <c r="Q27" s="3">
        <v>0</v>
      </c>
    </row>
    <row r="28" spans="1:17" x14ac:dyDescent="0.2">
      <c r="A28" s="2">
        <v>24</v>
      </c>
      <c r="B28" s="2">
        <f t="shared" ca="1" si="1"/>
        <v>0.61174209245439393</v>
      </c>
      <c r="F28" s="4">
        <v>24</v>
      </c>
      <c r="G28" s="3">
        <v>3.96</v>
      </c>
      <c r="H28" s="3">
        <v>3.5544064461564293</v>
      </c>
      <c r="I28" s="3">
        <v>3.3051336169540386</v>
      </c>
      <c r="J28" s="3">
        <v>3.1455409268485481</v>
      </c>
      <c r="K28" s="3">
        <v>2.0294818126437963</v>
      </c>
      <c r="L28" s="3">
        <v>2.0813909957730807</v>
      </c>
      <c r="M28" s="3">
        <v>1.5129571075420098</v>
      </c>
      <c r="N28" s="3">
        <v>1.2901322985042032</v>
      </c>
      <c r="O28" s="3">
        <v>0.71586582487382266</v>
      </c>
      <c r="P28" s="3">
        <v>0.49313750649459476</v>
      </c>
      <c r="Q28" s="3">
        <v>0</v>
      </c>
    </row>
    <row r="29" spans="1:17" x14ac:dyDescent="0.2">
      <c r="A29" s="2">
        <v>25</v>
      </c>
      <c r="B29" s="2">
        <f t="shared" ca="1" si="1"/>
        <v>-2.0430249401652461</v>
      </c>
      <c r="F29" s="4">
        <v>25</v>
      </c>
      <c r="G29" s="3">
        <v>3.96</v>
      </c>
      <c r="H29" s="3">
        <v>3.6732898996643444</v>
      </c>
      <c r="I29" s="3">
        <v>3.3093985480400487</v>
      </c>
      <c r="J29" s="3">
        <v>2.7445251262563972</v>
      </c>
      <c r="K29" s="3">
        <v>2.657966884242791</v>
      </c>
      <c r="L29" s="3">
        <v>2.014170425420954</v>
      </c>
      <c r="M29" s="3">
        <v>1.5523175623168979</v>
      </c>
      <c r="N29" s="3">
        <v>1.2233388392578664</v>
      </c>
      <c r="O29" s="3">
        <v>0.62878437178537072</v>
      </c>
      <c r="P29" s="3">
        <v>0.30224981498702497</v>
      </c>
      <c r="Q29" s="3">
        <v>0</v>
      </c>
    </row>
    <row r="30" spans="1:17" x14ac:dyDescent="0.2">
      <c r="A30" s="2">
        <v>26</v>
      </c>
      <c r="B30" s="2">
        <f t="shared" ca="1" si="1"/>
        <v>-0.30088685672729054</v>
      </c>
      <c r="F30" s="4">
        <v>26</v>
      </c>
      <c r="G30" s="3">
        <v>3.96</v>
      </c>
      <c r="H30" s="3">
        <v>3.6043462569038396</v>
      </c>
      <c r="I30" s="3">
        <v>2.943024978412395</v>
      </c>
      <c r="J30" s="3">
        <v>2.9765751154901023</v>
      </c>
      <c r="K30" s="3">
        <v>2.2355575699386243</v>
      </c>
      <c r="L30" s="3">
        <v>1.8948371547569471</v>
      </c>
      <c r="M30" s="3">
        <v>1.4330364372318043</v>
      </c>
      <c r="N30" s="3">
        <v>1.1379859029412174</v>
      </c>
      <c r="O30" s="3">
        <v>0.77569405860878238</v>
      </c>
      <c r="P30" s="3">
        <v>0.28406666960519278</v>
      </c>
      <c r="Q30" s="3">
        <v>0</v>
      </c>
    </row>
    <row r="31" spans="1:17" x14ac:dyDescent="0.2">
      <c r="A31" s="2">
        <v>27</v>
      </c>
      <c r="B31" s="2">
        <f t="shared" ca="1" si="1"/>
        <v>-1.253965394144906</v>
      </c>
      <c r="F31" s="4">
        <v>27</v>
      </c>
      <c r="G31" s="3">
        <v>3.96</v>
      </c>
      <c r="H31" s="3">
        <v>3.651153260064929</v>
      </c>
      <c r="I31" s="3">
        <v>3.0900241448663532</v>
      </c>
      <c r="J31" s="3">
        <v>2.5536697138755167</v>
      </c>
      <c r="K31" s="3">
        <v>2.3776947244361275</v>
      </c>
      <c r="L31" s="3">
        <v>2.0940105200768007</v>
      </c>
      <c r="M31" s="3">
        <v>1.6897349953601621</v>
      </c>
      <c r="N31" s="3">
        <v>1.2838274826999028</v>
      </c>
      <c r="O31" s="3">
        <v>0.47759480048144498</v>
      </c>
      <c r="P31" s="3">
        <v>0.43129049224900257</v>
      </c>
      <c r="Q31" s="3">
        <v>0</v>
      </c>
    </row>
    <row r="32" spans="1:17" x14ac:dyDescent="0.2">
      <c r="A32" s="2">
        <v>28</v>
      </c>
      <c r="B32" s="2">
        <f t="shared" ca="1" si="1"/>
        <v>-0.28306293979415742</v>
      </c>
      <c r="F32" s="4">
        <v>28</v>
      </c>
      <c r="G32" s="3">
        <v>3.9600000000000004</v>
      </c>
      <c r="H32" s="3">
        <v>3.6260664358271537</v>
      </c>
      <c r="I32" s="3">
        <v>2.8661257901587263</v>
      </c>
      <c r="J32" s="3">
        <v>2.6445844199787198</v>
      </c>
      <c r="K32" s="3">
        <v>2.2121071908452383</v>
      </c>
      <c r="L32" s="3">
        <v>2.1709468914676302</v>
      </c>
      <c r="M32" s="3">
        <v>1.0965769699429191</v>
      </c>
      <c r="N32" s="3">
        <v>1.2063405320802674</v>
      </c>
      <c r="O32" s="3">
        <v>0.83789897174820915</v>
      </c>
      <c r="P32" s="3">
        <v>0.60257562716416879</v>
      </c>
      <c r="Q32" s="3">
        <v>0</v>
      </c>
    </row>
    <row r="33" spans="1:17" x14ac:dyDescent="0.2">
      <c r="A33" s="2">
        <v>29</v>
      </c>
      <c r="B33" s="2">
        <f t="shared" ca="1" si="1"/>
        <v>-2.4875778452596649</v>
      </c>
      <c r="F33" s="4">
        <v>29</v>
      </c>
      <c r="G33" s="3">
        <v>3.9600000000000004</v>
      </c>
      <c r="H33" s="3">
        <v>3.6336677335915515</v>
      </c>
      <c r="I33" s="3">
        <v>3.3336136461377222</v>
      </c>
      <c r="J33" s="3">
        <v>2.8158805861111174</v>
      </c>
      <c r="K33" s="3">
        <v>2.5194891881558452</v>
      </c>
      <c r="L33" s="3">
        <v>2.1454279761268356</v>
      </c>
      <c r="M33" s="3">
        <v>1.8917431293597333</v>
      </c>
      <c r="N33" s="3">
        <v>1.4697693429799923</v>
      </c>
      <c r="O33" s="3">
        <v>0.79076944070489286</v>
      </c>
      <c r="P33" s="3">
        <v>0.39339744137067578</v>
      </c>
      <c r="Q33" s="3">
        <v>0</v>
      </c>
    </row>
    <row r="34" spans="1:17" x14ac:dyDescent="0.2">
      <c r="A34" s="2">
        <v>30</v>
      </c>
      <c r="B34" s="2">
        <f t="shared" ca="1" si="1"/>
        <v>-0.55163902098748785</v>
      </c>
      <c r="F34" s="4">
        <v>30</v>
      </c>
      <c r="G34" s="3">
        <v>3.96</v>
      </c>
      <c r="H34" s="3">
        <v>3.5977672614280034</v>
      </c>
      <c r="I34" s="3">
        <v>3.4366020879472878</v>
      </c>
      <c r="J34" s="3">
        <v>2.788545515361911</v>
      </c>
      <c r="K34" s="3">
        <v>2.2726308531292094</v>
      </c>
      <c r="L34" s="3">
        <v>1.6717721801736871</v>
      </c>
      <c r="M34" s="3">
        <v>1.5826161776788297</v>
      </c>
      <c r="N34" s="3">
        <v>1.1019247877973657</v>
      </c>
      <c r="O34" s="3">
        <v>0.67825728975873645</v>
      </c>
      <c r="P34" s="3">
        <v>0.42227791301500139</v>
      </c>
      <c r="Q34" s="3">
        <v>0</v>
      </c>
    </row>
    <row r="35" spans="1:17" x14ac:dyDescent="0.2">
      <c r="A35" s="2">
        <v>31</v>
      </c>
      <c r="B35" s="2">
        <f t="shared" ca="1" si="1"/>
        <v>-0.5304587611412338</v>
      </c>
      <c r="F35" s="4">
        <v>31</v>
      </c>
      <c r="G35" s="3">
        <v>3.96</v>
      </c>
      <c r="H35" s="3">
        <v>3.5366718101909331</v>
      </c>
      <c r="I35" s="3">
        <v>3.1310103587276816</v>
      </c>
      <c r="J35" s="3">
        <v>2.8961610389039438</v>
      </c>
      <c r="K35" s="3">
        <v>2.278647772454681</v>
      </c>
      <c r="L35" s="3">
        <v>1.9156193807018878</v>
      </c>
      <c r="M35" s="3">
        <v>1.4634275606774712</v>
      </c>
      <c r="N35" s="3">
        <v>1.20203493533358</v>
      </c>
      <c r="O35" s="3">
        <v>0.80882722320631495</v>
      </c>
      <c r="P35" s="3">
        <v>0.59817888947406972</v>
      </c>
      <c r="Q35" s="3">
        <v>0</v>
      </c>
    </row>
    <row r="36" spans="1:17" x14ac:dyDescent="0.2">
      <c r="A36" s="2">
        <v>32</v>
      </c>
      <c r="B36" s="2">
        <f t="shared" ca="1" si="1"/>
        <v>-1.0780750405191009</v>
      </c>
      <c r="F36" s="4">
        <v>32</v>
      </c>
      <c r="G36" s="3">
        <v>3.96</v>
      </c>
      <c r="H36" s="3">
        <v>3.5498020330701419</v>
      </c>
      <c r="I36" s="3">
        <v>3.1186330593776352</v>
      </c>
      <c r="J36" s="3">
        <v>2.8062379748895054</v>
      </c>
      <c r="K36" s="3">
        <v>2.6833509080094302</v>
      </c>
      <c r="L36" s="3">
        <v>1.8388984027690363</v>
      </c>
      <c r="M36" s="3">
        <v>1.4666311985656164</v>
      </c>
      <c r="N36" s="3">
        <v>1.1729585758042784</v>
      </c>
      <c r="O36" s="3">
        <v>0.80161363793563023</v>
      </c>
      <c r="P36" s="3">
        <v>0.44901608156432687</v>
      </c>
      <c r="Q36" s="3">
        <v>0</v>
      </c>
    </row>
    <row r="37" spans="1:17" x14ac:dyDescent="0.2">
      <c r="A37" s="2">
        <v>33</v>
      </c>
      <c r="B37" s="2">
        <f t="shared" ca="1" si="1"/>
        <v>-0.98883332689438463</v>
      </c>
      <c r="F37" s="4">
        <v>33</v>
      </c>
      <c r="G37" s="3">
        <v>3.96</v>
      </c>
      <c r="H37" s="3">
        <v>3.4247228212348757</v>
      </c>
      <c r="I37" s="3">
        <v>3.1928553541103852</v>
      </c>
      <c r="J37" s="3">
        <v>2.7616850950725773</v>
      </c>
      <c r="K37" s="3">
        <v>2.6788961078855507</v>
      </c>
      <c r="L37" s="3">
        <v>1.7662716296169656</v>
      </c>
      <c r="M37" s="3">
        <v>1.7958461334241593</v>
      </c>
      <c r="N37" s="3">
        <v>1.2455496357261995</v>
      </c>
      <c r="O37" s="3">
        <v>0.79184597485065844</v>
      </c>
      <c r="P37" s="3">
        <v>0.61961460845947713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0.8169748317966633</v>
      </c>
      <c r="F38" s="4">
        <v>34</v>
      </c>
      <c r="G38" s="3">
        <v>3.9600000000000004</v>
      </c>
      <c r="H38" s="3">
        <v>3.5676182541560126</v>
      </c>
      <c r="I38" s="3">
        <v>3.4580320691001698</v>
      </c>
      <c r="J38" s="3">
        <v>2.5657351475672758</v>
      </c>
      <c r="K38" s="3">
        <v>2.6485842580981043</v>
      </c>
      <c r="L38" s="3">
        <v>2.1146311534445661</v>
      </c>
      <c r="M38" s="3">
        <v>1.4469946081486846</v>
      </c>
      <c r="N38" s="3">
        <v>1.1988259846970599</v>
      </c>
      <c r="O38" s="3">
        <v>0.57293553654286866</v>
      </c>
      <c r="P38" s="3">
        <v>0.66299392443050575</v>
      </c>
      <c r="Q38" s="3">
        <v>0</v>
      </c>
    </row>
    <row r="39" spans="1:17" x14ac:dyDescent="0.2">
      <c r="A39" s="2">
        <v>35</v>
      </c>
      <c r="B39" s="2">
        <f t="shared" ca="1" si="2"/>
        <v>0.23030278732340803</v>
      </c>
      <c r="F39" s="4">
        <v>35</v>
      </c>
      <c r="G39" s="3">
        <v>3.96</v>
      </c>
      <c r="H39" s="3">
        <v>3.7336835846388596</v>
      </c>
      <c r="I39" s="3">
        <v>3.1929516301221881</v>
      </c>
      <c r="J39" s="3">
        <v>2.7772590062746416</v>
      </c>
      <c r="K39" s="3">
        <v>2.3357761339186069</v>
      </c>
      <c r="L39" s="3">
        <v>1.8250104650457935</v>
      </c>
      <c r="M39" s="3">
        <v>1.4050392285212803</v>
      </c>
      <c r="N39" s="3">
        <v>1.2488461761513809</v>
      </c>
      <c r="O39" s="3">
        <v>0.87557354528844833</v>
      </c>
      <c r="P39" s="3">
        <v>0.36199211538642062</v>
      </c>
      <c r="Q39" s="3">
        <v>0</v>
      </c>
    </row>
    <row r="40" spans="1:17" x14ac:dyDescent="0.2">
      <c r="A40" s="2">
        <v>36</v>
      </c>
      <c r="B40" s="2">
        <f t="shared" ca="1" si="2"/>
        <v>0.26811834667027368</v>
      </c>
      <c r="F40" s="4">
        <v>36</v>
      </c>
      <c r="G40" s="3">
        <v>3.96</v>
      </c>
      <c r="H40" s="3">
        <v>3.689483185798244</v>
      </c>
      <c r="I40" s="3">
        <v>3.2838598913840125</v>
      </c>
      <c r="J40" s="3">
        <v>2.7484598465930241</v>
      </c>
      <c r="K40" s="3">
        <v>2.2811635883182957</v>
      </c>
      <c r="L40" s="3">
        <v>1.5524978150410569</v>
      </c>
      <c r="M40" s="3">
        <v>1.5639068142885291</v>
      </c>
      <c r="N40" s="3">
        <v>1.1117170801599747</v>
      </c>
      <c r="O40" s="3">
        <v>0.95035915231030299</v>
      </c>
      <c r="P40" s="3">
        <v>0.61261945965618758</v>
      </c>
      <c r="Q40" s="3">
        <v>0</v>
      </c>
    </row>
    <row r="41" spans="1:17" x14ac:dyDescent="0.2">
      <c r="A41" s="2">
        <v>37</v>
      </c>
      <c r="B41" s="2">
        <f t="shared" ca="1" si="2"/>
        <v>1.4858864701182906</v>
      </c>
      <c r="F41" s="4">
        <v>37</v>
      </c>
      <c r="G41" s="3">
        <v>3.9600000000000004</v>
      </c>
      <c r="H41" s="3">
        <v>3.6710622790987424</v>
      </c>
      <c r="I41" s="3">
        <v>3.2975793666959423</v>
      </c>
      <c r="J41" s="3">
        <v>2.8977360519340989</v>
      </c>
      <c r="K41" s="3">
        <v>2.4703114878692909</v>
      </c>
      <c r="L41" s="3">
        <v>1.802492587861749</v>
      </c>
      <c r="M41" s="3">
        <v>1.6649824111127614</v>
      </c>
      <c r="N41" s="3">
        <v>0.96919162144498139</v>
      </c>
      <c r="O41" s="3">
        <v>0.86544769411683808</v>
      </c>
      <c r="P41" s="3">
        <v>0.21199423230756617</v>
      </c>
      <c r="Q41" s="3">
        <v>0</v>
      </c>
    </row>
    <row r="42" spans="1:17" x14ac:dyDescent="0.2">
      <c r="A42" s="2">
        <v>38</v>
      </c>
      <c r="B42" s="2">
        <f t="shared" ca="1" si="2"/>
        <v>0.50580153287178231</v>
      </c>
      <c r="F42" s="4">
        <v>38</v>
      </c>
      <c r="G42" s="3">
        <v>3.96</v>
      </c>
      <c r="H42" s="3">
        <v>3.5330117126224647</v>
      </c>
      <c r="I42" s="3">
        <v>3.2035166121733716</v>
      </c>
      <c r="J42" s="3">
        <v>2.9410687585277113</v>
      </c>
      <c r="K42" s="3">
        <v>2.3817359183824984</v>
      </c>
      <c r="L42" s="3">
        <v>1.9237110984696164</v>
      </c>
      <c r="M42" s="3">
        <v>1.8261428727120852</v>
      </c>
      <c r="N42" s="3">
        <v>0.93726924544181678</v>
      </c>
      <c r="O42" s="3">
        <v>0.87495148902143693</v>
      </c>
      <c r="P42" s="3">
        <v>0.37628531688659211</v>
      </c>
      <c r="Q42" s="3">
        <v>0</v>
      </c>
    </row>
    <row r="43" spans="1:17" x14ac:dyDescent="0.2">
      <c r="A43" s="2">
        <v>39</v>
      </c>
      <c r="B43" s="2">
        <f t="shared" ca="1" si="2"/>
        <v>-1.693685408144189</v>
      </c>
      <c r="F43" s="4">
        <v>39</v>
      </c>
      <c r="G43" s="3">
        <v>3.96</v>
      </c>
      <c r="H43" s="3">
        <v>3.4972436470278794</v>
      </c>
      <c r="I43" s="3">
        <v>3.2058134371298888</v>
      </c>
      <c r="J43" s="3">
        <v>2.824265319422866</v>
      </c>
      <c r="K43" s="3">
        <v>2.2844782194857451</v>
      </c>
      <c r="L43" s="3">
        <v>2.0001254893978024</v>
      </c>
      <c r="M43" s="3">
        <v>1.7483191367618804</v>
      </c>
      <c r="N43" s="3">
        <v>1.2393762073282291</v>
      </c>
      <c r="O43" s="3">
        <v>0.59794252101978929</v>
      </c>
      <c r="P43" s="3">
        <v>0.45745569372614592</v>
      </c>
      <c r="Q43" s="3">
        <v>0</v>
      </c>
    </row>
    <row r="44" spans="1:17" x14ac:dyDescent="0.2">
      <c r="A44" s="2">
        <v>40</v>
      </c>
      <c r="B44" s="2">
        <f t="shared" ca="1" si="2"/>
        <v>-8.4754819717591592E-2</v>
      </c>
      <c r="F44" s="4">
        <v>40</v>
      </c>
      <c r="G44" s="3">
        <v>3.96</v>
      </c>
      <c r="H44" s="3">
        <v>3.6972490814289936</v>
      </c>
      <c r="I44" s="3">
        <v>2.867637510073525</v>
      </c>
      <c r="J44" s="3">
        <v>2.6244906390764533</v>
      </c>
      <c r="K44" s="3">
        <v>2.629892585431076</v>
      </c>
      <c r="L44" s="3">
        <v>2.0548753198051504</v>
      </c>
      <c r="M44" s="3">
        <v>1.9994328454475043</v>
      </c>
      <c r="N44" s="3">
        <v>1.3706761825407041</v>
      </c>
      <c r="O44" s="3">
        <v>0.90900475402634562</v>
      </c>
      <c r="P44" s="3">
        <v>0.47389453845839535</v>
      </c>
      <c r="Q44" s="3">
        <v>0</v>
      </c>
    </row>
    <row r="45" spans="1:17" x14ac:dyDescent="0.2">
      <c r="A45" s="2">
        <v>41</v>
      </c>
      <c r="B45" s="2">
        <f t="shared" ca="1" si="2"/>
        <v>-0.64919054027341061</v>
      </c>
      <c r="F45" s="4">
        <v>41</v>
      </c>
      <c r="G45" s="3">
        <v>3.96</v>
      </c>
      <c r="H45" s="3">
        <v>3.6520931716201614</v>
      </c>
      <c r="I45" s="3">
        <v>3.2191311231507731</v>
      </c>
      <c r="J45" s="3">
        <v>3.0014543065713819</v>
      </c>
      <c r="K45" s="3">
        <v>2.4500756423214041</v>
      </c>
      <c r="L45" s="3">
        <v>1.8228177671583761</v>
      </c>
      <c r="M45" s="3">
        <v>2.0106442552171813</v>
      </c>
      <c r="N45" s="3">
        <v>0.96186724416539671</v>
      </c>
      <c r="O45" s="3">
        <v>1.0438695295249876</v>
      </c>
      <c r="P45" s="3">
        <v>0.40402736891875729</v>
      </c>
      <c r="Q45" s="3">
        <v>0</v>
      </c>
    </row>
    <row r="46" spans="1:17" x14ac:dyDescent="0.2">
      <c r="A46" s="2">
        <v>42</v>
      </c>
      <c r="B46" s="2">
        <f t="shared" ca="1" si="2"/>
        <v>0.46693427397807702</v>
      </c>
      <c r="F46" s="4">
        <v>42</v>
      </c>
      <c r="G46" s="3">
        <v>3.96</v>
      </c>
      <c r="H46" s="3">
        <v>3.7747560958126587</v>
      </c>
      <c r="I46" s="3">
        <v>3.1748350065415032</v>
      </c>
      <c r="J46" s="3">
        <v>2.6225005436389321</v>
      </c>
      <c r="K46" s="3">
        <v>2.2786658488238514</v>
      </c>
      <c r="L46" s="3">
        <v>1.9973342309182525</v>
      </c>
      <c r="M46" s="3">
        <v>1.7907773954698394</v>
      </c>
      <c r="N46" s="3">
        <v>1.072137306624402</v>
      </c>
      <c r="O46" s="3">
        <v>0.76149357437048437</v>
      </c>
      <c r="P46" s="3">
        <v>0.35361164680954876</v>
      </c>
      <c r="Q46" s="3">
        <v>0</v>
      </c>
    </row>
    <row r="47" spans="1:17" x14ac:dyDescent="0.2">
      <c r="A47" s="2">
        <v>43</v>
      </c>
      <c r="B47" s="2">
        <f t="shared" ca="1" si="2"/>
        <v>0.15070933186994567</v>
      </c>
      <c r="F47" s="4">
        <v>43</v>
      </c>
      <c r="G47" s="3">
        <v>3.96</v>
      </c>
      <c r="H47" s="3">
        <v>3.501198207894936</v>
      </c>
      <c r="I47" s="3">
        <v>3.2993114494641635</v>
      </c>
      <c r="J47" s="3">
        <v>2.719622946496544</v>
      </c>
      <c r="K47" s="3">
        <v>2.5324018677839475</v>
      </c>
      <c r="L47" s="3">
        <v>2.1351161561551777</v>
      </c>
      <c r="M47" s="3">
        <v>1.4508340274921008</v>
      </c>
      <c r="N47" s="3">
        <v>1.0792589798687209</v>
      </c>
      <c r="O47" s="3">
        <v>0.94584064673358859</v>
      </c>
      <c r="P47" s="3">
        <v>0.28268397022670338</v>
      </c>
      <c r="Q47" s="3">
        <v>0</v>
      </c>
    </row>
    <row r="48" spans="1:17" x14ac:dyDescent="0.2">
      <c r="A48" s="2">
        <v>44</v>
      </c>
      <c r="B48" s="2">
        <f t="shared" ca="1" si="2"/>
        <v>-0.21961883036146779</v>
      </c>
      <c r="F48" s="4">
        <v>44</v>
      </c>
      <c r="G48" s="3">
        <v>3.9600000000000004</v>
      </c>
      <c r="H48" s="3">
        <v>3.5358116984681414</v>
      </c>
      <c r="I48" s="3">
        <v>3.3311485597389043</v>
      </c>
      <c r="J48" s="3">
        <v>2.7146069279425711</v>
      </c>
      <c r="K48" s="3">
        <v>2.1989756475835032</v>
      </c>
      <c r="L48" s="3">
        <v>2.1608520658006958</v>
      </c>
      <c r="M48" s="3">
        <v>1.597187591350911</v>
      </c>
      <c r="N48" s="3">
        <v>0.94862572599803074</v>
      </c>
      <c r="O48" s="3">
        <v>0.40570018150765319</v>
      </c>
      <c r="P48" s="3">
        <v>0.39501249367773589</v>
      </c>
      <c r="Q48" s="3">
        <v>0</v>
      </c>
    </row>
    <row r="49" spans="1:17" x14ac:dyDescent="0.2">
      <c r="A49" s="2">
        <v>45</v>
      </c>
      <c r="B49" s="2">
        <f t="shared" ca="1" si="2"/>
        <v>0.47841774039589113</v>
      </c>
      <c r="F49" s="4">
        <v>45</v>
      </c>
      <c r="G49" s="3">
        <v>3.96</v>
      </c>
      <c r="H49" s="3">
        <v>3.3487842457908235</v>
      </c>
      <c r="I49" s="3">
        <v>3.1586190756890851</v>
      </c>
      <c r="J49" s="3">
        <v>3.0462181909844315</v>
      </c>
      <c r="K49" s="3">
        <v>2.3441946935898197</v>
      </c>
      <c r="L49" s="3">
        <v>1.6694894349085017</v>
      </c>
      <c r="M49" s="3">
        <v>1.7297584066640197</v>
      </c>
      <c r="N49" s="3">
        <v>1.4445209939289534</v>
      </c>
      <c r="O49" s="3">
        <v>0.85807577288924575</v>
      </c>
      <c r="P49" s="3">
        <v>0.64786000317826042</v>
      </c>
      <c r="Q49" s="3">
        <v>0</v>
      </c>
    </row>
    <row r="50" spans="1:17" x14ac:dyDescent="0.2">
      <c r="A50" s="2">
        <v>46</v>
      </c>
      <c r="B50" s="2">
        <f t="shared" ca="1" si="2"/>
        <v>0.13000461677673231</v>
      </c>
      <c r="F50" s="4">
        <v>46</v>
      </c>
      <c r="G50" s="3">
        <v>3.96</v>
      </c>
      <c r="H50" s="3">
        <v>3.4003375913099094</v>
      </c>
      <c r="I50" s="3">
        <v>2.6865998343851554</v>
      </c>
      <c r="J50" s="3">
        <v>3.2349990936946127</v>
      </c>
      <c r="K50" s="3">
        <v>2.4840644440379744</v>
      </c>
      <c r="L50" s="3">
        <v>2.354990883325927</v>
      </c>
      <c r="M50" s="3">
        <v>1.7082598583072599</v>
      </c>
      <c r="N50" s="3">
        <v>0.94455339908407898</v>
      </c>
      <c r="O50" s="3">
        <v>0.60607470018992782</v>
      </c>
      <c r="P50" s="3">
        <v>0.36404782819005482</v>
      </c>
      <c r="Q50" s="3">
        <v>0</v>
      </c>
    </row>
    <row r="51" spans="1:17" x14ac:dyDescent="0.2">
      <c r="A51" s="2">
        <v>47</v>
      </c>
      <c r="B51" s="2">
        <f t="shared" ca="1" si="2"/>
        <v>1.1627941507603159</v>
      </c>
      <c r="F51" s="4">
        <v>47</v>
      </c>
      <c r="G51" s="3">
        <v>3.96</v>
      </c>
      <c r="H51" s="3">
        <v>3.5691718652679776</v>
      </c>
      <c r="I51" s="3">
        <v>3.1098567385202802</v>
      </c>
      <c r="J51" s="3">
        <v>2.8898092947310352</v>
      </c>
      <c r="K51" s="3">
        <v>2.4534609317862088</v>
      </c>
      <c r="L51" s="3">
        <v>1.8478141095231897</v>
      </c>
      <c r="M51" s="3">
        <v>1.6909290209779442</v>
      </c>
      <c r="N51" s="3">
        <v>0.98389683642080095</v>
      </c>
      <c r="O51" s="3">
        <v>0.77582242081514019</v>
      </c>
      <c r="P51" s="3">
        <v>0.46151049522359106</v>
      </c>
      <c r="Q51" s="3">
        <v>0</v>
      </c>
    </row>
    <row r="52" spans="1:17" x14ac:dyDescent="0.2">
      <c r="A52" s="2">
        <v>48</v>
      </c>
      <c r="B52" s="2">
        <f t="shared" ca="1" si="2"/>
        <v>-1.6769508778972009</v>
      </c>
      <c r="F52" s="4">
        <v>48</v>
      </c>
      <c r="G52" s="3">
        <v>3.96</v>
      </c>
      <c r="H52" s="3">
        <v>3.6560634352677082</v>
      </c>
      <c r="I52" s="3">
        <v>2.8437704119727449</v>
      </c>
      <c r="J52" s="3">
        <v>2.6479191469223915</v>
      </c>
      <c r="K52" s="3">
        <v>2.3556845506335753</v>
      </c>
      <c r="L52" s="3">
        <v>1.9912020412703229</v>
      </c>
      <c r="M52" s="3">
        <v>1.5041160998769239</v>
      </c>
      <c r="N52" s="3">
        <v>1.2153526773703842</v>
      </c>
      <c r="O52" s="3">
        <v>0.66579433434162127</v>
      </c>
      <c r="P52" s="3">
        <v>0.56514520625864517</v>
      </c>
      <c r="Q52" s="3">
        <v>0</v>
      </c>
    </row>
    <row r="53" spans="1:17" x14ac:dyDescent="0.2">
      <c r="A53" s="2">
        <v>49</v>
      </c>
      <c r="B53" s="2">
        <f t="shared" ca="1" si="2"/>
        <v>1.2033544878173117</v>
      </c>
      <c r="F53" s="4">
        <v>49</v>
      </c>
      <c r="G53" s="3">
        <v>3.96</v>
      </c>
      <c r="H53" s="3">
        <v>3.7214969974480931</v>
      </c>
      <c r="I53" s="3">
        <v>3.4227338529911466</v>
      </c>
      <c r="J53" s="3">
        <v>3.0702704327116828</v>
      </c>
      <c r="K53" s="3">
        <v>1.8878625354755518</v>
      </c>
      <c r="L53" s="3">
        <v>1.8610135466255577</v>
      </c>
      <c r="M53" s="3">
        <v>1.6499028165806064</v>
      </c>
      <c r="N53" s="3">
        <v>1.1735396646578515</v>
      </c>
      <c r="O53" s="3">
        <v>0.90152416394987711</v>
      </c>
      <c r="P53" s="3">
        <v>0.26937702803579994</v>
      </c>
      <c r="Q53" s="3">
        <v>0</v>
      </c>
    </row>
    <row r="54" spans="1:17" x14ac:dyDescent="0.2">
      <c r="A54" s="2">
        <v>50</v>
      </c>
      <c r="B54" s="2">
        <f t="shared" ca="1" si="2"/>
        <v>-0.30923691048168944</v>
      </c>
      <c r="F54" s="4">
        <v>50</v>
      </c>
      <c r="G54" s="3">
        <v>3.96</v>
      </c>
      <c r="H54" s="3">
        <v>3.5313778976445174</v>
      </c>
      <c r="I54" s="3">
        <v>3.2005135629199968</v>
      </c>
      <c r="J54" s="3">
        <v>2.9222561482603897</v>
      </c>
      <c r="K54" s="3">
        <v>2.21373724864748</v>
      </c>
      <c r="L54" s="3">
        <v>1.8252322481788972</v>
      </c>
      <c r="M54" s="3">
        <v>1.7402031702667236</v>
      </c>
      <c r="N54" s="3">
        <v>1.1349042390446482</v>
      </c>
      <c r="O54" s="3">
        <v>0.72707634169270607</v>
      </c>
      <c r="P54" s="3">
        <v>0.34991392896164097</v>
      </c>
      <c r="Q54" s="3">
        <v>0</v>
      </c>
    </row>
    <row r="55" spans="1:17" x14ac:dyDescent="0.2">
      <c r="A55" s="2">
        <v>51</v>
      </c>
      <c r="B55" s="2">
        <f t="shared" ca="1" si="2"/>
        <v>0.90819915176762445</v>
      </c>
      <c r="F55" s="4">
        <v>51</v>
      </c>
      <c r="G55" s="3">
        <v>3.96</v>
      </c>
      <c r="H55" s="3">
        <v>3.6588810522747002</v>
      </c>
      <c r="I55" s="3">
        <v>3.2582052360127842</v>
      </c>
      <c r="J55" s="3">
        <v>2.8507299295916586</v>
      </c>
      <c r="K55" s="3">
        <v>2.3750636109927616</v>
      </c>
      <c r="L55" s="3">
        <v>1.9225939120460307</v>
      </c>
      <c r="M55" s="3">
        <v>1.8525365373907181</v>
      </c>
      <c r="N55" s="3">
        <v>1.3363310119569873</v>
      </c>
      <c r="O55" s="3">
        <v>0.69012153137420829</v>
      </c>
      <c r="P55" s="3">
        <v>0.63504247224947952</v>
      </c>
      <c r="Q55" s="3">
        <v>0</v>
      </c>
    </row>
    <row r="56" spans="1:17" x14ac:dyDescent="0.2">
      <c r="A56" s="2">
        <v>52</v>
      </c>
      <c r="B56" s="2">
        <f t="shared" ca="1" si="2"/>
        <v>0.73554608603969807</v>
      </c>
      <c r="F56" s="4">
        <v>52</v>
      </c>
      <c r="G56" s="3">
        <v>3.96</v>
      </c>
      <c r="H56" s="3">
        <v>3.4814746951188349</v>
      </c>
      <c r="I56" s="3">
        <v>3.3280089664010886</v>
      </c>
      <c r="J56" s="3">
        <v>3.0424273618568565</v>
      </c>
      <c r="K56" s="3">
        <v>2.5034700397468224</v>
      </c>
      <c r="L56" s="3">
        <v>2.0084063827251746</v>
      </c>
      <c r="M56" s="3">
        <v>1.5202046215298648</v>
      </c>
      <c r="N56" s="3">
        <v>1.1809389396732308</v>
      </c>
      <c r="O56" s="3">
        <v>0.62475526029335249</v>
      </c>
      <c r="P56" s="3">
        <v>0.41997578217972054</v>
      </c>
      <c r="Q56" s="3">
        <v>0</v>
      </c>
    </row>
    <row r="57" spans="1:17" x14ac:dyDescent="0.2">
      <c r="A57" s="2">
        <v>53</v>
      </c>
      <c r="B57" s="2">
        <f t="shared" ca="1" si="2"/>
        <v>2.1301768172539286</v>
      </c>
      <c r="F57" s="4">
        <v>53</v>
      </c>
      <c r="G57" s="3">
        <v>3.96</v>
      </c>
      <c r="H57" s="3">
        <v>3.5605269481016095</v>
      </c>
      <c r="I57" s="3">
        <v>3.1784809792174675</v>
      </c>
      <c r="J57" s="3">
        <v>2.9001090640193032</v>
      </c>
      <c r="K57" s="3">
        <v>2.0949560293456648</v>
      </c>
      <c r="L57" s="3">
        <v>2.0682908534670674</v>
      </c>
      <c r="M57" s="3">
        <v>1.551451746277092</v>
      </c>
      <c r="N57" s="3">
        <v>1.1927313267649431</v>
      </c>
      <c r="O57" s="3">
        <v>0.721224613313456</v>
      </c>
      <c r="P57" s="3">
        <v>0.42405473320300802</v>
      </c>
      <c r="Q57" s="3">
        <v>0</v>
      </c>
    </row>
    <row r="58" spans="1:17" x14ac:dyDescent="0.2">
      <c r="A58" s="2">
        <v>54</v>
      </c>
      <c r="B58" s="2">
        <f t="shared" ca="1" si="2"/>
        <v>-0.44566768694058395</v>
      </c>
      <c r="F58" s="4">
        <v>54</v>
      </c>
      <c r="G58" s="3">
        <v>3.96</v>
      </c>
      <c r="H58" s="3">
        <v>3.4588132606840558</v>
      </c>
      <c r="I58" s="3">
        <v>3.1460076719196515</v>
      </c>
      <c r="J58" s="3">
        <v>2.5913848216593731</v>
      </c>
      <c r="K58" s="3">
        <v>2.4408651262586791</v>
      </c>
      <c r="L58" s="3">
        <v>2.1081018975631389</v>
      </c>
      <c r="M58" s="3">
        <v>1.5244612807229236</v>
      </c>
      <c r="N58" s="3">
        <v>0.96492850584413825</v>
      </c>
      <c r="O58" s="3">
        <v>1.3220765019564298</v>
      </c>
      <c r="P58" s="3">
        <v>0.538764638210391</v>
      </c>
      <c r="Q58" s="3">
        <v>0</v>
      </c>
    </row>
    <row r="59" spans="1:17" x14ac:dyDescent="0.2">
      <c r="A59" s="2">
        <v>55</v>
      </c>
      <c r="B59" s="2">
        <f t="shared" ca="1" si="2"/>
        <v>-0.31332833546351418</v>
      </c>
      <c r="F59" s="4">
        <v>55</v>
      </c>
      <c r="G59" s="3">
        <v>3.9599999999999995</v>
      </c>
      <c r="H59" s="3">
        <v>3.7157644066434665</v>
      </c>
      <c r="I59" s="3">
        <v>2.8409813438155838</v>
      </c>
      <c r="J59" s="3">
        <v>2.7846794854352992</v>
      </c>
      <c r="K59" s="3">
        <v>2.2154380513406298</v>
      </c>
      <c r="L59" s="3">
        <v>2.1132786157391821</v>
      </c>
      <c r="M59" s="3">
        <v>1.787585215703156</v>
      </c>
      <c r="N59" s="3">
        <v>1.5986864148578113</v>
      </c>
      <c r="O59" s="3">
        <v>0.6711424343027409</v>
      </c>
      <c r="P59" s="3">
        <v>0.42617189370070629</v>
      </c>
      <c r="Q59" s="3">
        <v>0</v>
      </c>
    </row>
    <row r="60" spans="1:17" x14ac:dyDescent="0.2">
      <c r="A60" s="2">
        <v>56</v>
      </c>
      <c r="B60" s="2">
        <f t="shared" ca="1" si="2"/>
        <v>-1.0495760698981631</v>
      </c>
      <c r="F60" s="4">
        <v>56</v>
      </c>
      <c r="G60" s="3">
        <v>3.96</v>
      </c>
      <c r="H60" s="3">
        <v>3.3383007510459501</v>
      </c>
      <c r="I60" s="3">
        <v>3.3708576721088614</v>
      </c>
      <c r="J60" s="3">
        <v>2.8365137599033723</v>
      </c>
      <c r="K60" s="3">
        <v>2.0474194361284943</v>
      </c>
      <c r="L60" s="3">
        <v>2.1765594366888275</v>
      </c>
      <c r="M60" s="3">
        <v>1.4291076576040342</v>
      </c>
      <c r="N60" s="3">
        <v>1.5601709116461857</v>
      </c>
      <c r="O60" s="3">
        <v>0.96083623536225826</v>
      </c>
      <c r="P60" s="3">
        <v>0.43616113723853972</v>
      </c>
      <c r="Q60" s="3">
        <v>0</v>
      </c>
    </row>
    <row r="61" spans="1:17" x14ac:dyDescent="0.2">
      <c r="A61" s="2">
        <v>57</v>
      </c>
      <c r="B61" s="2">
        <f t="shared" ca="1" si="2"/>
        <v>-0.33441709622537835</v>
      </c>
      <c r="F61" s="4">
        <v>57</v>
      </c>
      <c r="G61" s="3">
        <v>3.96</v>
      </c>
      <c r="H61" s="3">
        <v>3.756943332987206</v>
      </c>
      <c r="I61" s="3">
        <v>2.9696086674589268</v>
      </c>
      <c r="J61" s="3">
        <v>2.9042878303998805</v>
      </c>
      <c r="K61" s="3">
        <v>2.5910001269725074</v>
      </c>
      <c r="L61" s="3">
        <v>1.6665499814962146</v>
      </c>
      <c r="M61" s="3">
        <v>1.6914799305858013</v>
      </c>
      <c r="N61" s="3">
        <v>1.2283516573513682</v>
      </c>
      <c r="O61" s="3">
        <v>0.57783862195826552</v>
      </c>
      <c r="P61" s="3">
        <v>0.51259256603375047</v>
      </c>
      <c r="Q61" s="3">
        <v>0</v>
      </c>
    </row>
    <row r="62" spans="1:17" x14ac:dyDescent="0.2">
      <c r="A62" s="2">
        <v>58</v>
      </c>
      <c r="B62" s="2">
        <f t="shared" ca="1" si="2"/>
        <v>-0.18305708297025128</v>
      </c>
      <c r="F62" s="4">
        <v>58</v>
      </c>
      <c r="G62" s="3">
        <v>3.96</v>
      </c>
      <c r="H62" s="3">
        <v>3.5362507243847618</v>
      </c>
      <c r="I62" s="3">
        <v>3.1626308092949817</v>
      </c>
      <c r="J62" s="3">
        <v>2.9768416046286488</v>
      </c>
      <c r="K62" s="3">
        <v>2.8459531932504856</v>
      </c>
      <c r="L62" s="3">
        <v>2.0699139797402002</v>
      </c>
      <c r="M62" s="3">
        <v>1.5602918972311077</v>
      </c>
      <c r="N62" s="3">
        <v>0.8566971433241003</v>
      </c>
      <c r="O62" s="3">
        <v>0.76609781980981695</v>
      </c>
      <c r="P62" s="3">
        <v>0.50667638647572988</v>
      </c>
      <c r="Q62" s="3">
        <v>0</v>
      </c>
    </row>
    <row r="63" spans="1:17" x14ac:dyDescent="0.2">
      <c r="A63" s="2">
        <v>59</v>
      </c>
      <c r="B63" s="2">
        <f t="shared" ca="1" si="2"/>
        <v>1.0491521835565689</v>
      </c>
      <c r="F63" s="4">
        <v>59</v>
      </c>
      <c r="G63" s="3">
        <v>3.9600000000000004</v>
      </c>
      <c r="H63" s="3">
        <v>3.6787597700909576</v>
      </c>
      <c r="I63" s="3">
        <v>3.2059038927913321</v>
      </c>
      <c r="J63" s="3">
        <v>3.1317528690234013</v>
      </c>
      <c r="K63" s="3">
        <v>2.4349738985387415</v>
      </c>
      <c r="L63" s="3">
        <v>1.7264919050351806</v>
      </c>
      <c r="M63" s="3">
        <v>1.2845407893838945</v>
      </c>
      <c r="N63" s="3">
        <v>0.85820304454464613</v>
      </c>
      <c r="O63" s="3">
        <v>0.79347536635563176</v>
      </c>
      <c r="P63" s="3">
        <v>0.40339770728347429</v>
      </c>
      <c r="Q63" s="3">
        <v>0</v>
      </c>
    </row>
    <row r="64" spans="1:17" x14ac:dyDescent="0.2">
      <c r="A64" s="2">
        <v>60</v>
      </c>
      <c r="B64" s="2">
        <f t="shared" ca="1" si="2"/>
        <v>-0.39936622010986011</v>
      </c>
      <c r="F64" s="4">
        <v>60</v>
      </c>
      <c r="G64" s="3">
        <v>3.96</v>
      </c>
      <c r="H64" s="3">
        <v>3.5722108145706146</v>
      </c>
      <c r="I64" s="3">
        <v>3.3303258339068544</v>
      </c>
      <c r="J64" s="3">
        <v>2.5229762612256663</v>
      </c>
      <c r="K64" s="3">
        <v>2.5404099919911478</v>
      </c>
      <c r="L64" s="3">
        <v>2.0485263249970025</v>
      </c>
      <c r="M64" s="3">
        <v>1.7581518919191508</v>
      </c>
      <c r="N64" s="3">
        <v>1.0604746720616265</v>
      </c>
      <c r="O64" s="3">
        <v>0.86895424716495862</v>
      </c>
      <c r="P64" s="3">
        <v>0.57244087254951226</v>
      </c>
      <c r="Q64" s="3">
        <v>0</v>
      </c>
    </row>
    <row r="65" spans="1:17" x14ac:dyDescent="0.2">
      <c r="A65" s="2">
        <v>61</v>
      </c>
      <c r="B65" s="2">
        <f t="shared" ca="1" si="2"/>
        <v>0.80998634819695536</v>
      </c>
      <c r="F65" s="4">
        <v>61</v>
      </c>
      <c r="G65" s="3">
        <v>3.96</v>
      </c>
      <c r="H65" s="3">
        <v>3.631010376270781</v>
      </c>
      <c r="I65" s="3">
        <v>3.1811739105789028</v>
      </c>
      <c r="J65" s="3">
        <v>3.1718534863489216</v>
      </c>
      <c r="K65" s="3">
        <v>2.4218116392555942</v>
      </c>
      <c r="L65" s="3">
        <v>1.7684829669544875</v>
      </c>
      <c r="M65" s="3">
        <v>1.5473295424363893</v>
      </c>
      <c r="N65" s="3">
        <v>1.3001371048904278</v>
      </c>
      <c r="O65" s="3">
        <v>0.84357996352391296</v>
      </c>
      <c r="P65" s="3">
        <v>0.27290435989590883</v>
      </c>
      <c r="Q65" s="3">
        <v>0</v>
      </c>
    </row>
    <row r="66" spans="1:17" x14ac:dyDescent="0.2">
      <c r="A66" s="2">
        <v>62</v>
      </c>
      <c r="B66" s="2">
        <f t="shared" ca="1" si="2"/>
        <v>-0.4682547199280746</v>
      </c>
      <c r="F66" s="4">
        <v>62</v>
      </c>
      <c r="G66" s="3">
        <v>3.96</v>
      </c>
      <c r="H66" s="3">
        <v>3.2884883887646685</v>
      </c>
      <c r="I66" s="3">
        <v>3.4011513533416458</v>
      </c>
      <c r="J66" s="3">
        <v>2.8828332233340359</v>
      </c>
      <c r="K66" s="3">
        <v>2.1128063120702296</v>
      </c>
      <c r="L66" s="3">
        <v>2.2217080201469686</v>
      </c>
      <c r="M66" s="3">
        <v>1.6243775932405198</v>
      </c>
      <c r="N66" s="3">
        <v>1.4268028707297495</v>
      </c>
      <c r="O66" s="3">
        <v>0.75093971746141086</v>
      </c>
      <c r="P66" s="3">
        <v>0.51695377541979359</v>
      </c>
      <c r="Q66" s="3">
        <v>0</v>
      </c>
    </row>
    <row r="67" spans="1:17" x14ac:dyDescent="0.2">
      <c r="A67" s="2">
        <v>63</v>
      </c>
      <c r="B67" s="2">
        <f t="shared" ca="1" si="2"/>
        <v>1.4421669937617443</v>
      </c>
      <c r="F67" s="4">
        <v>63</v>
      </c>
      <c r="G67" s="3">
        <v>3.96</v>
      </c>
      <c r="H67" s="3">
        <v>3.5501787836328735</v>
      </c>
      <c r="I67" s="3">
        <v>3.1470353641713169</v>
      </c>
      <c r="J67" s="3">
        <v>2.5885622066742995</v>
      </c>
      <c r="K67" s="3">
        <v>2.0786083538788667</v>
      </c>
      <c r="L67" s="3">
        <v>2.0124227319171606</v>
      </c>
      <c r="M67" s="3">
        <v>1.3924965428276357</v>
      </c>
      <c r="N67" s="3">
        <v>1.475730276506265</v>
      </c>
      <c r="O67" s="3">
        <v>0.9571408617572813</v>
      </c>
      <c r="P67" s="3">
        <v>0.39544078193471571</v>
      </c>
      <c r="Q67" s="3">
        <v>0</v>
      </c>
    </row>
    <row r="68" spans="1:17" x14ac:dyDescent="0.2">
      <c r="A68" s="2">
        <v>64</v>
      </c>
      <c r="B68" s="2">
        <f t="shared" ca="1" si="2"/>
        <v>2.0932196329423496</v>
      </c>
      <c r="F68" s="4">
        <v>64</v>
      </c>
      <c r="G68" s="3">
        <v>3.9600000000000004</v>
      </c>
      <c r="H68" s="3">
        <v>3.0804089086061301</v>
      </c>
      <c r="I68" s="3">
        <v>2.974516427893473</v>
      </c>
      <c r="J68" s="3">
        <v>2.7460196777441301</v>
      </c>
      <c r="K68" s="3">
        <v>2.7801407653485639</v>
      </c>
      <c r="L68" s="3">
        <v>1.7125748276308839</v>
      </c>
      <c r="M68" s="3">
        <v>1.60646024389574</v>
      </c>
      <c r="N68" s="3">
        <v>1.3689705271805748</v>
      </c>
      <c r="O68" s="3">
        <v>1.0006312283578973</v>
      </c>
      <c r="P68" s="3">
        <v>0.49747263453406609</v>
      </c>
      <c r="Q68" s="3">
        <v>0</v>
      </c>
    </row>
    <row r="69" spans="1:17" x14ac:dyDescent="0.2">
      <c r="A69" s="2">
        <v>65</v>
      </c>
      <c r="B69" s="2">
        <f t="shared" ca="1" si="2"/>
        <v>1.1440416960084745</v>
      </c>
      <c r="F69" s="4">
        <v>65</v>
      </c>
      <c r="G69" s="3">
        <v>3.96</v>
      </c>
      <c r="H69" s="3">
        <v>3.6136162783411758</v>
      </c>
      <c r="I69" s="3">
        <v>3.1362976381419081</v>
      </c>
      <c r="J69" s="3">
        <v>2.7055338333928445</v>
      </c>
      <c r="K69" s="3">
        <v>2.4543885148742151</v>
      </c>
      <c r="L69" s="3">
        <v>1.9661446893805865</v>
      </c>
      <c r="M69" s="3">
        <v>1.3943305576567184</v>
      </c>
      <c r="N69" s="3">
        <v>1.2592311261222695</v>
      </c>
      <c r="O69" s="3">
        <v>0.88709024303954143</v>
      </c>
      <c r="P69" s="3">
        <v>0.50337093972995006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-1.3155600108618135</v>
      </c>
      <c r="F70" s="4">
        <v>66</v>
      </c>
      <c r="G70" s="3">
        <v>3.96</v>
      </c>
      <c r="H70" s="3">
        <v>3.647948053443741</v>
      </c>
      <c r="I70" s="3">
        <v>3.1017595258102779</v>
      </c>
      <c r="J70" s="3">
        <v>2.9958333703494717</v>
      </c>
      <c r="K70" s="3">
        <v>1.9877528742301498</v>
      </c>
      <c r="L70" s="3">
        <v>2.0025445959267518</v>
      </c>
      <c r="M70" s="3">
        <v>1.6295072137865667</v>
      </c>
      <c r="N70" s="3">
        <v>0.9262963687052459</v>
      </c>
      <c r="O70" s="3">
        <v>0.80137161027340431</v>
      </c>
      <c r="P70" s="3">
        <v>0.37678111059009994</v>
      </c>
      <c r="Q70" s="3">
        <v>0</v>
      </c>
    </row>
    <row r="71" spans="1:17" x14ac:dyDescent="0.2">
      <c r="A71" s="2">
        <v>67</v>
      </c>
      <c r="B71" s="2">
        <f t="shared" ca="1" si="3"/>
        <v>1.4152311172745675</v>
      </c>
      <c r="F71" s="4">
        <v>67</v>
      </c>
      <c r="G71" s="3">
        <v>3.96</v>
      </c>
      <c r="H71" s="3">
        <v>3.609069179295799</v>
      </c>
      <c r="I71" s="3">
        <v>3.0500542759621165</v>
      </c>
      <c r="J71" s="3">
        <v>2.8238635102602392</v>
      </c>
      <c r="K71" s="3">
        <v>2.5800512531671473</v>
      </c>
      <c r="L71" s="3">
        <v>1.8179975245949538</v>
      </c>
      <c r="M71" s="3">
        <v>1.3661429464851285</v>
      </c>
      <c r="N71" s="3">
        <v>1.1236866264689356</v>
      </c>
      <c r="O71" s="3">
        <v>0.82834540215482122</v>
      </c>
      <c r="P71" s="3">
        <v>0.29629932260132097</v>
      </c>
      <c r="Q71" s="3">
        <v>0</v>
      </c>
    </row>
    <row r="72" spans="1:17" x14ac:dyDescent="0.2">
      <c r="A72" s="2">
        <v>68</v>
      </c>
      <c r="B72" s="2">
        <f t="shared" ca="1" si="3"/>
        <v>1.2469357265613001</v>
      </c>
      <c r="F72" s="4">
        <v>68</v>
      </c>
      <c r="G72" s="3">
        <v>3.96</v>
      </c>
      <c r="H72" s="3">
        <v>3.6571446652742923</v>
      </c>
      <c r="I72" s="3">
        <v>3.3180998726785647</v>
      </c>
      <c r="J72" s="3">
        <v>2.9178537334745021</v>
      </c>
      <c r="K72" s="3">
        <v>2.5318953246967419</v>
      </c>
      <c r="L72" s="3">
        <v>2.2274216560597262</v>
      </c>
      <c r="M72" s="3">
        <v>1.6563191246782423</v>
      </c>
      <c r="N72" s="3">
        <v>1.0672054681601075</v>
      </c>
      <c r="O72" s="3">
        <v>0.61824545775115203</v>
      </c>
      <c r="P72" s="3">
        <v>0.68057797390315178</v>
      </c>
      <c r="Q72" s="3">
        <v>0</v>
      </c>
    </row>
    <row r="73" spans="1:17" x14ac:dyDescent="0.2">
      <c r="A73" s="2">
        <v>69</v>
      </c>
      <c r="B73" s="2">
        <f t="shared" ca="1" si="3"/>
        <v>-1.5343526198545204E-2</v>
      </c>
      <c r="F73" s="4">
        <v>69</v>
      </c>
      <c r="G73" s="3">
        <v>3.96</v>
      </c>
      <c r="H73" s="3">
        <v>3.7487071220045811</v>
      </c>
      <c r="I73" s="3">
        <v>3.4275423874519544</v>
      </c>
      <c r="J73" s="3">
        <v>3.012772531379138</v>
      </c>
      <c r="K73" s="3">
        <v>2.0298759765300058</v>
      </c>
      <c r="L73" s="3">
        <v>1.9425572415026657</v>
      </c>
      <c r="M73" s="3">
        <v>1.7655768653874395</v>
      </c>
      <c r="N73" s="3">
        <v>1.192070745350486</v>
      </c>
      <c r="O73" s="3">
        <v>0.62536236667112766</v>
      </c>
      <c r="P73" s="3">
        <v>0.3933069829621203</v>
      </c>
      <c r="Q73" s="3">
        <v>0</v>
      </c>
    </row>
    <row r="74" spans="1:17" x14ac:dyDescent="0.2">
      <c r="A74" s="2">
        <v>70</v>
      </c>
      <c r="B74" s="2">
        <f t="shared" ca="1" si="3"/>
        <v>-1.3026430403336149</v>
      </c>
      <c r="F74" s="4">
        <v>70</v>
      </c>
      <c r="G74" s="3">
        <v>3.9600000000000004</v>
      </c>
      <c r="H74" s="3">
        <v>3.7252421611663133</v>
      </c>
      <c r="I74" s="3">
        <v>2.989277059956954</v>
      </c>
      <c r="J74" s="3">
        <v>2.9261462896962298</v>
      </c>
      <c r="K74" s="3">
        <v>2.4692475030944667</v>
      </c>
      <c r="L74" s="3">
        <v>1.7851792812376746</v>
      </c>
      <c r="M74" s="3">
        <v>1.8342632742249054</v>
      </c>
      <c r="N74" s="3">
        <v>0.68971343062439483</v>
      </c>
      <c r="O74" s="3">
        <v>0.95826269360955707</v>
      </c>
      <c r="P74" s="3">
        <v>0.35227382988601746</v>
      </c>
      <c r="Q74" s="3">
        <v>0</v>
      </c>
    </row>
    <row r="75" spans="1:17" x14ac:dyDescent="0.2">
      <c r="A75" s="2">
        <v>71</v>
      </c>
      <c r="B75" s="2">
        <f t="shared" ca="1" si="3"/>
        <v>-0.33977469871387145</v>
      </c>
      <c r="F75" s="4">
        <v>71</v>
      </c>
      <c r="G75" s="3">
        <v>3.96</v>
      </c>
      <c r="H75" s="3">
        <v>3.6014586153427302</v>
      </c>
      <c r="I75" s="3">
        <v>3.25289552944432</v>
      </c>
      <c r="J75" s="3">
        <v>2.6606862186049574</v>
      </c>
      <c r="K75" s="3">
        <v>2.0886581680173153</v>
      </c>
      <c r="L75" s="3">
        <v>2.0933444064353322</v>
      </c>
      <c r="M75" s="3">
        <v>1.5573279911088447</v>
      </c>
      <c r="N75" s="3">
        <v>0.960809325810703</v>
      </c>
      <c r="O75" s="3">
        <v>0.84808986725410129</v>
      </c>
      <c r="P75" s="3">
        <v>0.38088319226281669</v>
      </c>
      <c r="Q75" s="3">
        <v>0</v>
      </c>
    </row>
    <row r="76" spans="1:17" x14ac:dyDescent="0.2">
      <c r="A76" s="2">
        <v>72</v>
      </c>
      <c r="B76" s="2">
        <f t="shared" ca="1" si="3"/>
        <v>0.23092395885744046</v>
      </c>
      <c r="F76" s="4">
        <v>72</v>
      </c>
      <c r="G76" s="3">
        <v>3.96</v>
      </c>
      <c r="H76" s="3">
        <v>3.4830030924867188</v>
      </c>
      <c r="I76" s="3">
        <v>3.2401104241629839</v>
      </c>
      <c r="J76" s="3">
        <v>2.4276592272575499</v>
      </c>
      <c r="K76" s="3">
        <v>2.2146748794885207</v>
      </c>
      <c r="L76" s="3">
        <v>2.2068355810617897</v>
      </c>
      <c r="M76" s="3">
        <v>1.5852878560174402</v>
      </c>
      <c r="N76" s="3">
        <v>1.1871699000466867</v>
      </c>
      <c r="O76" s="3">
        <v>0.708511367961699</v>
      </c>
      <c r="P76" s="3">
        <v>0.52016931947191769</v>
      </c>
      <c r="Q76" s="3">
        <v>0</v>
      </c>
    </row>
    <row r="77" spans="1:17" x14ac:dyDescent="0.2">
      <c r="A77" s="2">
        <v>73</v>
      </c>
      <c r="B77" s="2">
        <f t="shared" ca="1" si="3"/>
        <v>-0.13399480336343089</v>
      </c>
      <c r="F77" s="4">
        <v>73</v>
      </c>
      <c r="G77" s="3">
        <v>3.96</v>
      </c>
      <c r="H77" s="3">
        <v>3.6395971055850249</v>
      </c>
      <c r="I77" s="3">
        <v>3.2777625052072112</v>
      </c>
      <c r="J77" s="3">
        <v>2.6203607065856276</v>
      </c>
      <c r="K77" s="3">
        <v>2.6685401456302591</v>
      </c>
      <c r="L77" s="3">
        <v>2.1343353456133083</v>
      </c>
      <c r="M77" s="3">
        <v>1.4082299965707927</v>
      </c>
      <c r="N77" s="3">
        <v>1.2361356904453937</v>
      </c>
      <c r="O77" s="3">
        <v>0.87565718141747106</v>
      </c>
      <c r="P77" s="3">
        <v>0.43970177753921169</v>
      </c>
      <c r="Q77" s="3">
        <v>0</v>
      </c>
    </row>
    <row r="78" spans="1:17" x14ac:dyDescent="0.2">
      <c r="A78" s="2">
        <v>74</v>
      </c>
      <c r="B78" s="2">
        <f t="shared" ca="1" si="3"/>
        <v>-1.0396032403664448</v>
      </c>
      <c r="F78" s="4">
        <v>74</v>
      </c>
      <c r="G78" s="3">
        <v>3.96</v>
      </c>
      <c r="H78" s="3">
        <v>3.6249503107947567</v>
      </c>
      <c r="I78" s="3">
        <v>3.0031960945251739</v>
      </c>
      <c r="J78" s="3">
        <v>2.6206551725771532</v>
      </c>
      <c r="K78" s="3">
        <v>2.8062166786249674</v>
      </c>
      <c r="L78" s="3">
        <v>2.057749867183059</v>
      </c>
      <c r="M78" s="3">
        <v>1.7234653394742498</v>
      </c>
      <c r="N78" s="3">
        <v>1.1335960812988173</v>
      </c>
      <c r="O78" s="3">
        <v>0.74670053432341676</v>
      </c>
      <c r="P78" s="3">
        <v>0.41536031020117115</v>
      </c>
      <c r="Q78" s="3">
        <v>0</v>
      </c>
    </row>
    <row r="79" spans="1:17" x14ac:dyDescent="0.2">
      <c r="A79" s="2">
        <v>75</v>
      </c>
      <c r="B79" s="2">
        <f t="shared" ca="1" si="3"/>
        <v>-0.54096028843807475</v>
      </c>
      <c r="F79" s="4">
        <v>75</v>
      </c>
      <c r="G79" s="3">
        <v>3.96</v>
      </c>
      <c r="H79" s="3">
        <v>3.6600537528575119</v>
      </c>
      <c r="I79" s="3">
        <v>3.0688627219549347</v>
      </c>
      <c r="J79" s="3">
        <v>2.4702708293456879</v>
      </c>
      <c r="K79" s="3">
        <v>2.4047869631337222</v>
      </c>
      <c r="L79" s="3">
        <v>2.3981774364599318</v>
      </c>
      <c r="M79" s="3">
        <v>1.7782856084191687</v>
      </c>
      <c r="N79" s="3">
        <v>1.0076811142496478</v>
      </c>
      <c r="O79" s="3">
        <v>0.99794315573322734</v>
      </c>
      <c r="P79" s="3">
        <v>0.29681491236135377</v>
      </c>
      <c r="Q79" s="3">
        <v>0</v>
      </c>
    </row>
    <row r="80" spans="1:17" x14ac:dyDescent="0.2">
      <c r="A80" s="2">
        <v>76</v>
      </c>
      <c r="B80" s="2">
        <f t="shared" ca="1" si="3"/>
        <v>-0.96419209392679506</v>
      </c>
      <c r="F80" s="4">
        <v>76</v>
      </c>
      <c r="G80" s="3">
        <v>3.96</v>
      </c>
      <c r="H80" s="3">
        <v>3.5043884931737797</v>
      </c>
      <c r="I80" s="3">
        <v>3.0248143572515334</v>
      </c>
      <c r="J80" s="3">
        <v>2.8539453190150454</v>
      </c>
      <c r="K80" s="3">
        <v>2.1439590584610029</v>
      </c>
      <c r="L80" s="3">
        <v>1.9584146154092048</v>
      </c>
      <c r="M80" s="3">
        <v>2.1049357343429485</v>
      </c>
      <c r="N80" s="3">
        <v>1.2162575665740138</v>
      </c>
      <c r="O80" s="3">
        <v>0.91434341791921636</v>
      </c>
      <c r="P80" s="3">
        <v>0.44377843520988913</v>
      </c>
      <c r="Q80" s="3">
        <v>0</v>
      </c>
    </row>
    <row r="81" spans="1:17" x14ac:dyDescent="0.2">
      <c r="A81" s="2">
        <v>77</v>
      </c>
      <c r="B81" s="2">
        <f t="shared" ca="1" si="3"/>
        <v>-1.3684206362188109</v>
      </c>
      <c r="F81" s="4">
        <v>77</v>
      </c>
      <c r="G81" s="3">
        <v>3.96</v>
      </c>
      <c r="H81" s="3">
        <v>3.5326993227110743</v>
      </c>
      <c r="I81" s="3">
        <v>3.1924092262939743</v>
      </c>
      <c r="J81" s="3">
        <v>2.7246716130404245</v>
      </c>
      <c r="K81" s="3">
        <v>2.1509963737642215</v>
      </c>
      <c r="L81" s="3">
        <v>2.13668198054738</v>
      </c>
      <c r="M81" s="3">
        <v>1.2818208805053986</v>
      </c>
      <c r="N81" s="3">
        <v>1.3715027280407004</v>
      </c>
      <c r="O81" s="3">
        <v>0.6124105178635092</v>
      </c>
      <c r="P81" s="3">
        <v>0.33579639260483313</v>
      </c>
      <c r="Q81" s="3">
        <v>0</v>
      </c>
    </row>
    <row r="82" spans="1:17" x14ac:dyDescent="0.2">
      <c r="A82" s="2">
        <v>78</v>
      </c>
      <c r="B82" s="2">
        <f t="shared" ca="1" si="3"/>
        <v>-1.7212500080941402</v>
      </c>
      <c r="F82" s="4">
        <v>78</v>
      </c>
      <c r="G82" s="3">
        <v>3.96</v>
      </c>
      <c r="H82" s="3">
        <v>3.6320995785450485</v>
      </c>
      <c r="I82" s="3">
        <v>3.1828164180212859</v>
      </c>
      <c r="J82" s="3">
        <v>2.8883631435734842</v>
      </c>
      <c r="K82" s="3">
        <v>2.4053889464982534</v>
      </c>
      <c r="L82" s="3">
        <v>1.8554274686862444</v>
      </c>
      <c r="M82" s="3">
        <v>1.5455289471648908</v>
      </c>
      <c r="N82" s="3">
        <v>1.1931247340480178</v>
      </c>
      <c r="O82" s="3">
        <v>0.77919788158280612</v>
      </c>
      <c r="P82" s="3">
        <v>0.50044175727629037</v>
      </c>
      <c r="Q82" s="3">
        <v>0</v>
      </c>
    </row>
    <row r="83" spans="1:17" x14ac:dyDescent="0.2">
      <c r="A83" s="2">
        <v>79</v>
      </c>
      <c r="B83" s="2">
        <f t="shared" ca="1" si="3"/>
        <v>1.4642687404475561</v>
      </c>
      <c r="F83" s="4">
        <v>79</v>
      </c>
      <c r="G83" s="3">
        <v>3.96</v>
      </c>
      <c r="H83" s="3">
        <v>3.4072839145339655</v>
      </c>
      <c r="I83" s="3">
        <v>3.1328028295026407</v>
      </c>
      <c r="J83" s="3">
        <v>2.8182744959996722</v>
      </c>
      <c r="K83" s="3">
        <v>2.5938657398140492</v>
      </c>
      <c r="L83" s="3">
        <v>2.0071558686008428</v>
      </c>
      <c r="M83" s="3">
        <v>1.3621191877938408</v>
      </c>
      <c r="N83" s="3">
        <v>1.1261550095543524</v>
      </c>
      <c r="O83" s="3">
        <v>0.54335880256299962</v>
      </c>
      <c r="P83" s="3">
        <v>0.42844710019976562</v>
      </c>
      <c r="Q83" s="3">
        <v>0</v>
      </c>
    </row>
    <row r="84" spans="1:17" x14ac:dyDescent="0.2">
      <c r="A84" s="2">
        <v>80</v>
      </c>
      <c r="B84" s="2">
        <f t="shared" ca="1" si="3"/>
        <v>1.7531591858186897</v>
      </c>
      <c r="F84" s="4">
        <v>80</v>
      </c>
      <c r="G84" s="3">
        <v>3.9600000000000004</v>
      </c>
      <c r="H84" s="3">
        <v>3.4833998910171453</v>
      </c>
      <c r="I84" s="3">
        <v>3.1583634063932897</v>
      </c>
      <c r="J84" s="3">
        <v>3.1036347921021576</v>
      </c>
      <c r="K84" s="3">
        <v>2.4376557529270078</v>
      </c>
      <c r="L84" s="3">
        <v>1.9217156034049858</v>
      </c>
      <c r="M84" s="3">
        <v>1.3793888884218837</v>
      </c>
      <c r="N84" s="3">
        <v>1.6665434613181538</v>
      </c>
      <c r="O84" s="3">
        <v>0.75293904604338524</v>
      </c>
      <c r="P84" s="3">
        <v>0.36406770571231889</v>
      </c>
      <c r="Q84" s="3">
        <v>0</v>
      </c>
    </row>
    <row r="85" spans="1:17" x14ac:dyDescent="0.2">
      <c r="A85" s="2">
        <v>81</v>
      </c>
      <c r="B85" s="2">
        <f t="shared" ca="1" si="3"/>
        <v>-1.6207250887346247</v>
      </c>
      <c r="F85" s="4">
        <v>81</v>
      </c>
      <c r="G85" s="3">
        <v>3.9600000000000004</v>
      </c>
      <c r="H85" s="3">
        <v>3.5173651661470466</v>
      </c>
      <c r="I85" s="3">
        <v>2.8500603788349688</v>
      </c>
      <c r="J85" s="3">
        <v>2.9325929443159406</v>
      </c>
      <c r="K85" s="3">
        <v>2.3560632048833021</v>
      </c>
      <c r="L85" s="3">
        <v>2.1384333857325633</v>
      </c>
      <c r="M85" s="3">
        <v>1.6191501656139657</v>
      </c>
      <c r="N85" s="3">
        <v>1.3325350092228403</v>
      </c>
      <c r="O85" s="3">
        <v>0.63078291233396244</v>
      </c>
      <c r="P85" s="3">
        <v>0.31926786455517542</v>
      </c>
      <c r="Q85" s="3">
        <v>0</v>
      </c>
    </row>
    <row r="86" spans="1:17" x14ac:dyDescent="0.2">
      <c r="A86" s="2">
        <v>82</v>
      </c>
      <c r="B86" s="2">
        <f t="shared" ca="1" si="3"/>
        <v>1.2611078836938259</v>
      </c>
      <c r="F86" s="4">
        <v>82</v>
      </c>
      <c r="G86" s="3">
        <v>3.96</v>
      </c>
      <c r="H86" s="3">
        <v>3.6596292702980699</v>
      </c>
      <c r="I86" s="3">
        <v>2.9319981849971422</v>
      </c>
      <c r="J86" s="3">
        <v>3.1398212040113465</v>
      </c>
      <c r="K86" s="3">
        <v>2.6863615258528029</v>
      </c>
      <c r="L86" s="3">
        <v>2.0117120763414311</v>
      </c>
      <c r="M86" s="3">
        <v>1.6540424223970231</v>
      </c>
      <c r="N86" s="3">
        <v>1.2255045673189922</v>
      </c>
      <c r="O86" s="3">
        <v>0.62345536597265028</v>
      </c>
      <c r="P86" s="3">
        <v>0.32012614810471657</v>
      </c>
      <c r="Q86" s="3">
        <v>0</v>
      </c>
    </row>
    <row r="87" spans="1:17" x14ac:dyDescent="0.2">
      <c r="A87" s="2">
        <v>83</v>
      </c>
      <c r="B87" s="2">
        <f t="shared" ca="1" si="3"/>
        <v>-0.5940404335109768</v>
      </c>
      <c r="F87" s="4">
        <v>83</v>
      </c>
      <c r="G87" s="3">
        <v>3.96</v>
      </c>
      <c r="H87" s="3">
        <v>3.6195762057478507</v>
      </c>
      <c r="I87" s="3">
        <v>3.290196975229585</v>
      </c>
      <c r="J87" s="3">
        <v>2.9755964188647424</v>
      </c>
      <c r="K87" s="3">
        <v>2.4833547431190177</v>
      </c>
      <c r="L87" s="3">
        <v>1.9160412577103783</v>
      </c>
      <c r="M87" s="3">
        <v>1.7060962870048688</v>
      </c>
      <c r="N87" s="3">
        <v>0.88840610563922651</v>
      </c>
      <c r="O87" s="3">
        <v>0.92604900028091863</v>
      </c>
      <c r="P87" s="3">
        <v>0.46572617775882025</v>
      </c>
      <c r="Q87" s="3">
        <v>0</v>
      </c>
    </row>
    <row r="88" spans="1:17" x14ac:dyDescent="0.2">
      <c r="A88" s="2">
        <v>84</v>
      </c>
      <c r="B88" s="2">
        <f t="shared" ca="1" si="3"/>
        <v>-0.57580208901032737</v>
      </c>
      <c r="F88" s="4">
        <v>84</v>
      </c>
      <c r="G88" s="3">
        <v>3.96</v>
      </c>
      <c r="H88" s="3">
        <v>3.3415814467711189</v>
      </c>
      <c r="I88" s="3">
        <v>2.914633667114507</v>
      </c>
      <c r="J88" s="3">
        <v>2.7422127548653825</v>
      </c>
      <c r="K88" s="3">
        <v>2.2905125024695119</v>
      </c>
      <c r="L88" s="3">
        <v>1.8990645128731305</v>
      </c>
      <c r="M88" s="3">
        <v>1.7347901691641168</v>
      </c>
      <c r="N88" s="3">
        <v>0.92368862474638425</v>
      </c>
      <c r="O88" s="3">
        <v>0.88487708061269088</v>
      </c>
      <c r="P88" s="3">
        <v>0.31531788539818129</v>
      </c>
      <c r="Q88" s="3">
        <v>0</v>
      </c>
    </row>
    <row r="89" spans="1:17" x14ac:dyDescent="0.2">
      <c r="A89" s="2">
        <v>85</v>
      </c>
      <c r="B89" s="2">
        <f t="shared" ca="1" si="3"/>
        <v>-1.5854991671959024</v>
      </c>
      <c r="F89" s="4">
        <v>85</v>
      </c>
      <c r="G89" s="3">
        <v>3.96</v>
      </c>
      <c r="H89" s="3">
        <v>3.3496170059493586</v>
      </c>
      <c r="I89" s="3">
        <v>2.9498559333223735</v>
      </c>
      <c r="J89" s="3">
        <v>2.5994678353169287</v>
      </c>
      <c r="K89" s="3">
        <v>2.3747480007614579</v>
      </c>
      <c r="L89" s="3">
        <v>1.8405390249668505</v>
      </c>
      <c r="M89" s="3">
        <v>1.3767162616500557</v>
      </c>
      <c r="N89" s="3">
        <v>1.0371964815805081</v>
      </c>
      <c r="O89" s="3">
        <v>0.81289749536048306</v>
      </c>
      <c r="P89" s="3">
        <v>0.72390707905470653</v>
      </c>
      <c r="Q89" s="3">
        <v>0</v>
      </c>
    </row>
    <row r="90" spans="1:17" x14ac:dyDescent="0.2">
      <c r="A90" s="2">
        <v>86</v>
      </c>
      <c r="B90" s="2">
        <f t="shared" ca="1" si="3"/>
        <v>-1.635343502375681</v>
      </c>
      <c r="F90" s="4">
        <v>86</v>
      </c>
      <c r="G90" s="3">
        <v>3.96</v>
      </c>
      <c r="H90" s="3">
        <v>3.6248497838253755</v>
      </c>
      <c r="I90" s="3">
        <v>3.4121300902018308</v>
      </c>
      <c r="J90" s="3">
        <v>2.8754315758983329</v>
      </c>
      <c r="K90" s="3">
        <v>2.1092171964391668</v>
      </c>
      <c r="L90" s="3">
        <v>2.0262126584892233</v>
      </c>
      <c r="M90" s="3">
        <v>1.4127108087855618</v>
      </c>
      <c r="N90" s="3">
        <v>1.2918030442440878</v>
      </c>
      <c r="O90" s="3">
        <v>0.52102799269970534</v>
      </c>
      <c r="P90" s="3">
        <v>0.43694252824946661</v>
      </c>
      <c r="Q90" s="3">
        <v>0</v>
      </c>
    </row>
    <row r="91" spans="1:17" x14ac:dyDescent="0.2">
      <c r="A91" s="2">
        <v>87</v>
      </c>
      <c r="B91" s="2">
        <f t="shared" ca="1" si="3"/>
        <v>0.23005282083836687</v>
      </c>
      <c r="F91" s="4">
        <v>87</v>
      </c>
      <c r="G91" s="3">
        <v>3.96</v>
      </c>
      <c r="H91" s="3">
        <v>3.5546890204483681</v>
      </c>
      <c r="I91" s="3">
        <v>3.1296993255629126</v>
      </c>
      <c r="J91" s="3">
        <v>2.7388190737797995</v>
      </c>
      <c r="K91" s="3">
        <v>2.5223596051307839</v>
      </c>
      <c r="L91" s="3">
        <v>1.9321238681659922</v>
      </c>
      <c r="M91" s="3">
        <v>1.4827207697322395</v>
      </c>
      <c r="N91" s="3">
        <v>1.1597222115552344</v>
      </c>
      <c r="O91" s="3">
        <v>0.95799979534378321</v>
      </c>
      <c r="P91" s="3">
        <v>0.23216171086128934</v>
      </c>
      <c r="Q91" s="3">
        <v>0</v>
      </c>
    </row>
    <row r="92" spans="1:17" x14ac:dyDescent="0.2">
      <c r="A92" s="2">
        <v>88</v>
      </c>
      <c r="B92" s="2">
        <f t="shared" ca="1" si="3"/>
        <v>0.45676466107129648</v>
      </c>
      <c r="F92" s="4">
        <v>88</v>
      </c>
      <c r="G92" s="3">
        <v>3.96</v>
      </c>
      <c r="H92" s="3">
        <v>3.5261098887163609</v>
      </c>
      <c r="I92" s="3">
        <v>3.0948794203175249</v>
      </c>
      <c r="J92" s="3">
        <v>3.0982185538371927</v>
      </c>
      <c r="K92" s="3">
        <v>2.4838663549364877</v>
      </c>
      <c r="L92" s="3">
        <v>1.9720367753353847</v>
      </c>
      <c r="M92" s="3">
        <v>1.5327654534586568</v>
      </c>
      <c r="N92" s="3">
        <v>1.2291971988263652</v>
      </c>
      <c r="O92" s="3">
        <v>0.77863517750018807</v>
      </c>
      <c r="P92" s="3">
        <v>0.44315964138782493</v>
      </c>
      <c r="Q92" s="3">
        <v>0</v>
      </c>
    </row>
    <row r="93" spans="1:17" x14ac:dyDescent="0.2">
      <c r="A93" s="2">
        <v>89</v>
      </c>
      <c r="B93" s="2">
        <f t="shared" ca="1" si="3"/>
        <v>0.63064148898140027</v>
      </c>
      <c r="F93" s="4">
        <v>89</v>
      </c>
      <c r="G93" s="3">
        <v>3.96</v>
      </c>
      <c r="H93" s="3">
        <v>3.5148272455188287</v>
      </c>
      <c r="I93" s="3">
        <v>3.2765197809426723</v>
      </c>
      <c r="J93" s="3">
        <v>2.8197098689201527</v>
      </c>
      <c r="K93" s="3">
        <v>2.3239638718130631</v>
      </c>
      <c r="L93" s="3">
        <v>2.319705627901465</v>
      </c>
      <c r="M93" s="3">
        <v>1.9654645816266849</v>
      </c>
      <c r="N93" s="3">
        <v>1.0329754629320289</v>
      </c>
      <c r="O93" s="3">
        <v>0.83858759495663793</v>
      </c>
      <c r="P93" s="3">
        <v>0.55948237634923859</v>
      </c>
      <c r="Q93" s="3">
        <v>0</v>
      </c>
    </row>
    <row r="94" spans="1:17" x14ac:dyDescent="0.2">
      <c r="A94" s="2">
        <v>90</v>
      </c>
      <c r="B94" s="2">
        <f t="shared" ca="1" si="3"/>
        <v>0.95797740727409331</v>
      </c>
      <c r="F94" s="4">
        <v>90</v>
      </c>
      <c r="G94" s="3">
        <v>3.96</v>
      </c>
      <c r="H94" s="3">
        <v>3.3078013731684903</v>
      </c>
      <c r="I94" s="3">
        <v>3.1761621432714664</v>
      </c>
      <c r="J94" s="3">
        <v>2.7376425302982459</v>
      </c>
      <c r="K94" s="3">
        <v>2.368645340979445</v>
      </c>
      <c r="L94" s="3">
        <v>2.3483965477780773</v>
      </c>
      <c r="M94" s="3">
        <v>1.4565988936433534</v>
      </c>
      <c r="N94" s="3">
        <v>1.1601857925202395</v>
      </c>
      <c r="O94" s="3">
        <v>0.91039731396074708</v>
      </c>
      <c r="P94" s="3">
        <v>0.37428724860270957</v>
      </c>
      <c r="Q94" s="3">
        <v>0</v>
      </c>
    </row>
    <row r="95" spans="1:17" x14ac:dyDescent="0.2">
      <c r="A95" s="2">
        <v>91</v>
      </c>
      <c r="B95" s="2">
        <f t="shared" ca="1" si="3"/>
        <v>0.31831547063869031</v>
      </c>
      <c r="F95" s="4">
        <v>91</v>
      </c>
      <c r="G95" s="3">
        <v>3.96</v>
      </c>
      <c r="H95" s="3">
        <v>3.3584164011194089</v>
      </c>
      <c r="I95" s="3">
        <v>2.9773588067585108</v>
      </c>
      <c r="J95" s="3">
        <v>2.3783548865914446</v>
      </c>
      <c r="K95" s="3">
        <v>2.4451085022012045</v>
      </c>
      <c r="L95" s="3">
        <v>2.1046912064086314</v>
      </c>
      <c r="M95" s="3">
        <v>1.5219527077412009</v>
      </c>
      <c r="N95" s="3">
        <v>1.2426435476959645</v>
      </c>
      <c r="O95" s="3">
        <v>0.88831005382860839</v>
      </c>
      <c r="P95" s="3">
        <v>0.3985214137906487</v>
      </c>
      <c r="Q95" s="3">
        <v>0</v>
      </c>
    </row>
    <row r="96" spans="1:17" x14ac:dyDescent="0.2">
      <c r="A96" s="2">
        <v>92</v>
      </c>
      <c r="B96" s="2">
        <f t="shared" ca="1" si="3"/>
        <v>-0.39178000201367835</v>
      </c>
      <c r="F96" s="4">
        <v>92</v>
      </c>
      <c r="G96" s="3">
        <v>3.96</v>
      </c>
      <c r="H96" s="3">
        <v>3.598972878337364</v>
      </c>
      <c r="I96" s="3">
        <v>3.3174319572751787</v>
      </c>
      <c r="J96" s="3">
        <v>2.9344049167160073</v>
      </c>
      <c r="K96" s="3">
        <v>2.2822262842715055</v>
      </c>
      <c r="L96" s="3">
        <v>2.0762678419447242</v>
      </c>
      <c r="M96" s="3">
        <v>1.4252860119874169</v>
      </c>
      <c r="N96" s="3">
        <v>1.088756870851658</v>
      </c>
      <c r="O96" s="3">
        <v>0.71920812267899781</v>
      </c>
      <c r="P96" s="3">
        <v>0.3726355024026401</v>
      </c>
      <c r="Q96" s="3">
        <v>0</v>
      </c>
    </row>
    <row r="97" spans="1:17" x14ac:dyDescent="0.2">
      <c r="A97" s="2">
        <v>93</v>
      </c>
      <c r="B97" s="2">
        <f t="shared" ca="1" si="3"/>
        <v>-0.27851596204743784</v>
      </c>
      <c r="F97" s="4">
        <v>93</v>
      </c>
      <c r="G97" s="3">
        <v>3.96</v>
      </c>
      <c r="H97" s="3">
        <v>3.4226505173499984</v>
      </c>
      <c r="I97" s="3">
        <v>3.3868653609761705</v>
      </c>
      <c r="J97" s="3">
        <v>2.7885483108391464</v>
      </c>
      <c r="K97" s="3">
        <v>2.0850234286242686</v>
      </c>
      <c r="L97" s="3">
        <v>1.6439594170927394</v>
      </c>
      <c r="M97" s="3">
        <v>1.9331461861713095</v>
      </c>
      <c r="N97" s="3">
        <v>1.0417980984830599</v>
      </c>
      <c r="O97" s="3">
        <v>0.85697905343008851</v>
      </c>
      <c r="P97" s="3">
        <v>0.50871105903866698</v>
      </c>
      <c r="Q97" s="3">
        <v>0</v>
      </c>
    </row>
    <row r="98" spans="1:17" x14ac:dyDescent="0.2">
      <c r="A98" s="2">
        <v>94</v>
      </c>
      <c r="B98" s="2">
        <f t="shared" ca="1" si="3"/>
        <v>1.152206843310142</v>
      </c>
      <c r="F98" s="4">
        <v>94</v>
      </c>
      <c r="G98" s="3">
        <v>3.9600000000000004</v>
      </c>
      <c r="H98" s="3">
        <v>3.4264263092387339</v>
      </c>
      <c r="I98" s="3">
        <v>2.9980728491427753</v>
      </c>
      <c r="J98" s="3">
        <v>2.6762792488964142</v>
      </c>
      <c r="K98" s="3">
        <v>2.3846574608864399</v>
      </c>
      <c r="L98" s="3">
        <v>2.1417550439578403</v>
      </c>
      <c r="M98" s="3">
        <v>1.7143678637128685</v>
      </c>
      <c r="N98" s="3">
        <v>1.0670145694741733</v>
      </c>
      <c r="O98" s="3">
        <v>0.63461294565216253</v>
      </c>
      <c r="P98" s="3">
        <v>0.29779126680968032</v>
      </c>
      <c r="Q98" s="3">
        <v>0</v>
      </c>
    </row>
    <row r="99" spans="1:17" x14ac:dyDescent="0.2">
      <c r="A99" s="2">
        <v>95</v>
      </c>
      <c r="B99" s="2">
        <f t="shared" ca="1" si="3"/>
        <v>1.200648002485448</v>
      </c>
      <c r="F99" s="4">
        <v>95</v>
      </c>
      <c r="G99" s="3">
        <v>3.96</v>
      </c>
      <c r="H99" s="3">
        <v>3.4793578870302162</v>
      </c>
      <c r="I99" s="3">
        <v>2.9565668841898955</v>
      </c>
      <c r="J99" s="3">
        <v>2.9904778297181887</v>
      </c>
      <c r="K99" s="3">
        <v>2.5983833105677281</v>
      </c>
      <c r="L99" s="3">
        <v>1.7877045546373096</v>
      </c>
      <c r="M99" s="3">
        <v>1.6361160605586604</v>
      </c>
      <c r="N99" s="3">
        <v>1.3171081358378069</v>
      </c>
      <c r="O99" s="3">
        <v>0.55150445154677963</v>
      </c>
      <c r="P99" s="3">
        <v>0.4152779477746496</v>
      </c>
      <c r="Q99" s="3">
        <v>0</v>
      </c>
    </row>
    <row r="100" spans="1:17" x14ac:dyDescent="0.2">
      <c r="A100" s="2">
        <v>96</v>
      </c>
      <c r="B100" s="2">
        <f t="shared" ca="1" si="3"/>
        <v>0.12486850850127103</v>
      </c>
      <c r="F100" s="4">
        <v>96</v>
      </c>
      <c r="G100" s="3">
        <v>3.96</v>
      </c>
      <c r="H100" s="3">
        <v>3.4743653277900277</v>
      </c>
      <c r="I100" s="3">
        <v>3.2078671416054285</v>
      </c>
      <c r="J100" s="3">
        <v>2.8979672952128026</v>
      </c>
      <c r="K100" s="3">
        <v>2.5577803182393044</v>
      </c>
      <c r="L100" s="3">
        <v>1.6937891857322944</v>
      </c>
      <c r="M100" s="3">
        <v>1.3376512387356705</v>
      </c>
      <c r="N100" s="3">
        <v>0.89003663764206142</v>
      </c>
      <c r="O100" s="3">
        <v>0.64450508090845871</v>
      </c>
      <c r="P100" s="3">
        <v>0.57635232962770022</v>
      </c>
      <c r="Q100" s="3">
        <v>0</v>
      </c>
    </row>
    <row r="101" spans="1:17" x14ac:dyDescent="0.2">
      <c r="A101" s="2">
        <v>97</v>
      </c>
      <c r="B101" s="2">
        <f t="shared" ca="1" si="3"/>
        <v>0.96099873503105437</v>
      </c>
      <c r="F101" s="4">
        <v>97</v>
      </c>
      <c r="G101" s="3">
        <v>3.96</v>
      </c>
      <c r="H101" s="3">
        <v>3.5227081323023466</v>
      </c>
      <c r="I101" s="3">
        <v>3.2894506202850531</v>
      </c>
      <c r="J101" s="3">
        <v>2.7272453785834125</v>
      </c>
      <c r="K101" s="3">
        <v>2.3155934634296549</v>
      </c>
      <c r="L101" s="3">
        <v>2.1349714428646656</v>
      </c>
      <c r="M101" s="3">
        <v>1.8314591822846473</v>
      </c>
      <c r="N101" s="3">
        <v>1.2009431731948046</v>
      </c>
      <c r="O101" s="3">
        <v>0.55162056007041005</v>
      </c>
      <c r="P101" s="3">
        <v>0.46357557516550224</v>
      </c>
      <c r="Q101" s="3">
        <v>0</v>
      </c>
    </row>
    <row r="102" spans="1:17" x14ac:dyDescent="0.2">
      <c r="A102" s="2">
        <v>98</v>
      </c>
      <c r="B102" s="2">
        <f t="shared" ca="1" si="3"/>
        <v>0.49066672606173828</v>
      </c>
      <c r="F102" s="4">
        <v>98</v>
      </c>
      <c r="G102" s="3">
        <v>3.96</v>
      </c>
      <c r="H102" s="3">
        <v>3.5203664923383111</v>
      </c>
      <c r="I102" s="3">
        <v>3.1932708142664681</v>
      </c>
      <c r="J102" s="3">
        <v>2.5604087879773152</v>
      </c>
      <c r="K102" s="3">
        <v>2.6298255729105113</v>
      </c>
      <c r="L102" s="3">
        <v>2.2434051294028174</v>
      </c>
      <c r="M102" s="3">
        <v>1.4218488617396294</v>
      </c>
      <c r="N102" s="3">
        <v>1.0716674436983304</v>
      </c>
      <c r="O102" s="3">
        <v>0.81166794748606119</v>
      </c>
      <c r="P102" s="3">
        <v>0.41547303725869306</v>
      </c>
      <c r="Q102" s="3">
        <v>0</v>
      </c>
    </row>
    <row r="103" spans="1:17" x14ac:dyDescent="0.2">
      <c r="A103" s="2">
        <v>99</v>
      </c>
      <c r="B103" s="2">
        <f t="shared" ca="1" si="3"/>
        <v>0.36593877826219395</v>
      </c>
      <c r="F103" s="4">
        <v>99</v>
      </c>
      <c r="G103" s="3">
        <v>3.96</v>
      </c>
      <c r="H103" s="3">
        <v>3.194759813920717</v>
      </c>
      <c r="I103" s="3">
        <v>3.0644068688010555</v>
      </c>
      <c r="J103" s="3">
        <v>2.4927988970996728</v>
      </c>
      <c r="K103" s="3">
        <v>2.4086955085178592</v>
      </c>
      <c r="L103" s="3">
        <v>1.7510205116458555</v>
      </c>
      <c r="M103" s="3">
        <v>1.6290295946003592</v>
      </c>
      <c r="N103" s="3">
        <v>1.0895233330772416</v>
      </c>
      <c r="O103" s="3">
        <v>0.45891583870285219</v>
      </c>
      <c r="P103" s="3">
        <v>0.3827713892677102</v>
      </c>
      <c r="Q103" s="3">
        <v>0</v>
      </c>
    </row>
    <row r="104" spans="1:17" x14ac:dyDescent="0.2">
      <c r="A104" s="2">
        <v>100</v>
      </c>
      <c r="B104" s="2">
        <f t="shared" ca="1" si="3"/>
        <v>0.89664172757825511</v>
      </c>
      <c r="F104" s="4">
        <v>100</v>
      </c>
      <c r="G104" s="3">
        <v>3.96</v>
      </c>
      <c r="H104" s="3">
        <v>3.7254477539313116</v>
      </c>
      <c r="I104" s="3">
        <v>3.2186577502920652</v>
      </c>
      <c r="J104" s="3">
        <v>2.4178245655441049</v>
      </c>
      <c r="K104" s="3">
        <v>2.1990797093851691</v>
      </c>
      <c r="L104" s="3">
        <v>2.1607918322015123</v>
      </c>
      <c r="M104" s="3">
        <v>1.2415104588666677</v>
      </c>
      <c r="N104" s="3">
        <v>1.1285054328350677</v>
      </c>
      <c r="O104" s="3">
        <v>0.58131202741810861</v>
      </c>
      <c r="P104" s="3">
        <v>0.42302587408760317</v>
      </c>
      <c r="Q104" s="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151</v>
      </c>
    </row>
    <row r="2" spans="1:1" x14ac:dyDescent="0.3">
      <c r="A2" s="1" t="s">
        <v>152</v>
      </c>
    </row>
    <row r="3" spans="1:1" x14ac:dyDescent="0.3">
      <c r="A3" s="1" t="s">
        <v>871</v>
      </c>
    </row>
    <row r="4" spans="1:1" x14ac:dyDescent="0.3">
      <c r="A4" s="1" t="s">
        <v>153</v>
      </c>
    </row>
  </sheetData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7"/>
    <col min="2" max="2" width="20.83203125" style="17" bestFit="1" customWidth="1"/>
    <col min="3" max="16384" width="14.5" style="17"/>
  </cols>
  <sheetData>
    <row r="1" spans="1:11" x14ac:dyDescent="0.2">
      <c r="A1" s="24" t="s">
        <v>50</v>
      </c>
      <c r="B1" s="24" t="s">
        <v>51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</row>
    <row r="2" spans="1:11" x14ac:dyDescent="0.2">
      <c r="A2" s="24" t="s">
        <v>61</v>
      </c>
      <c r="B2" s="24" t="s">
        <v>62</v>
      </c>
      <c r="C2" s="24">
        <v>1.8</v>
      </c>
      <c r="D2" s="24">
        <v>1999</v>
      </c>
      <c r="E2" s="24">
        <v>4</v>
      </c>
      <c r="F2" s="24" t="s">
        <v>63</v>
      </c>
      <c r="G2" s="24" t="s">
        <v>64</v>
      </c>
      <c r="H2" s="24">
        <v>18</v>
      </c>
      <c r="I2" s="24">
        <v>29</v>
      </c>
      <c r="J2" s="24" t="s">
        <v>5</v>
      </c>
      <c r="K2" s="24" t="s">
        <v>65</v>
      </c>
    </row>
    <row r="3" spans="1:11" x14ac:dyDescent="0.2">
      <c r="A3" s="24" t="s">
        <v>61</v>
      </c>
      <c r="B3" s="24" t="s">
        <v>62</v>
      </c>
      <c r="C3" s="24">
        <v>1.8</v>
      </c>
      <c r="D3" s="24">
        <v>1999</v>
      </c>
      <c r="E3" s="24">
        <v>4</v>
      </c>
      <c r="F3" s="24" t="s">
        <v>66</v>
      </c>
      <c r="G3" s="24" t="s">
        <v>64</v>
      </c>
      <c r="H3" s="24">
        <v>21</v>
      </c>
      <c r="I3" s="24">
        <v>29</v>
      </c>
      <c r="J3" s="24" t="s">
        <v>5</v>
      </c>
      <c r="K3" s="24" t="s">
        <v>65</v>
      </c>
    </row>
    <row r="4" spans="1:11" x14ac:dyDescent="0.2">
      <c r="A4" s="24" t="s">
        <v>61</v>
      </c>
      <c r="B4" s="24" t="s">
        <v>62</v>
      </c>
      <c r="C4" s="24">
        <v>2</v>
      </c>
      <c r="D4" s="24">
        <v>2008</v>
      </c>
      <c r="E4" s="24">
        <v>4</v>
      </c>
      <c r="F4" s="24" t="s">
        <v>67</v>
      </c>
      <c r="G4" s="24" t="s">
        <v>64</v>
      </c>
      <c r="H4" s="24">
        <v>20</v>
      </c>
      <c r="I4" s="24">
        <v>31</v>
      </c>
      <c r="J4" s="24" t="s">
        <v>5</v>
      </c>
      <c r="K4" s="24" t="s">
        <v>65</v>
      </c>
    </row>
    <row r="5" spans="1:11" x14ac:dyDescent="0.2">
      <c r="A5" s="24" t="s">
        <v>61</v>
      </c>
      <c r="B5" s="24" t="s">
        <v>62</v>
      </c>
      <c r="C5" s="24">
        <v>2</v>
      </c>
      <c r="D5" s="24">
        <v>2008</v>
      </c>
      <c r="E5" s="24">
        <v>4</v>
      </c>
      <c r="F5" s="24" t="s">
        <v>68</v>
      </c>
      <c r="G5" s="24" t="s">
        <v>64</v>
      </c>
      <c r="H5" s="24">
        <v>21</v>
      </c>
      <c r="I5" s="24">
        <v>30</v>
      </c>
      <c r="J5" s="24" t="s">
        <v>5</v>
      </c>
      <c r="K5" s="24" t="s">
        <v>65</v>
      </c>
    </row>
    <row r="6" spans="1:11" x14ac:dyDescent="0.2">
      <c r="A6" s="24" t="s">
        <v>61</v>
      </c>
      <c r="B6" s="24" t="s">
        <v>62</v>
      </c>
      <c r="C6" s="24">
        <v>2.8</v>
      </c>
      <c r="D6" s="24">
        <v>1999</v>
      </c>
      <c r="E6" s="24">
        <v>6</v>
      </c>
      <c r="F6" s="24" t="s">
        <v>63</v>
      </c>
      <c r="G6" s="24" t="s">
        <v>64</v>
      </c>
      <c r="H6" s="24">
        <v>16</v>
      </c>
      <c r="I6" s="24">
        <v>26</v>
      </c>
      <c r="J6" s="24" t="s">
        <v>5</v>
      </c>
      <c r="K6" s="24" t="s">
        <v>65</v>
      </c>
    </row>
    <row r="7" spans="1:11" x14ac:dyDescent="0.2">
      <c r="A7" s="24" t="s">
        <v>61</v>
      </c>
      <c r="B7" s="24" t="s">
        <v>62</v>
      </c>
      <c r="C7" s="24">
        <v>2.8</v>
      </c>
      <c r="D7" s="24">
        <v>1999</v>
      </c>
      <c r="E7" s="24">
        <v>6</v>
      </c>
      <c r="F7" s="24" t="s">
        <v>66</v>
      </c>
      <c r="G7" s="24" t="s">
        <v>64</v>
      </c>
      <c r="H7" s="24">
        <v>18</v>
      </c>
      <c r="I7" s="24">
        <v>26</v>
      </c>
      <c r="J7" s="24" t="s">
        <v>5</v>
      </c>
      <c r="K7" s="24" t="s">
        <v>65</v>
      </c>
    </row>
    <row r="8" spans="1:11" x14ac:dyDescent="0.2">
      <c r="A8" s="24" t="s">
        <v>61</v>
      </c>
      <c r="B8" s="24" t="s">
        <v>62</v>
      </c>
      <c r="C8" s="24">
        <v>3.1</v>
      </c>
      <c r="D8" s="24">
        <v>2008</v>
      </c>
      <c r="E8" s="24">
        <v>6</v>
      </c>
      <c r="F8" s="24" t="s">
        <v>68</v>
      </c>
      <c r="G8" s="24" t="s">
        <v>64</v>
      </c>
      <c r="H8" s="24">
        <v>18</v>
      </c>
      <c r="I8" s="24">
        <v>27</v>
      </c>
      <c r="J8" s="24" t="s">
        <v>5</v>
      </c>
      <c r="K8" s="24" t="s">
        <v>65</v>
      </c>
    </row>
    <row r="9" spans="1:11" x14ac:dyDescent="0.2">
      <c r="A9" s="24" t="s">
        <v>61</v>
      </c>
      <c r="B9" s="24" t="s">
        <v>69</v>
      </c>
      <c r="C9" s="24">
        <v>1.8</v>
      </c>
      <c r="D9" s="24">
        <v>1999</v>
      </c>
      <c r="E9" s="24">
        <v>4</v>
      </c>
      <c r="F9" s="24" t="s">
        <v>66</v>
      </c>
      <c r="G9" s="24">
        <v>4</v>
      </c>
      <c r="H9" s="24">
        <v>18</v>
      </c>
      <c r="I9" s="24">
        <v>26</v>
      </c>
      <c r="J9" s="24" t="s">
        <v>5</v>
      </c>
      <c r="K9" s="24" t="s">
        <v>65</v>
      </c>
    </row>
    <row r="10" spans="1:11" x14ac:dyDescent="0.2">
      <c r="A10" s="24" t="s">
        <v>61</v>
      </c>
      <c r="B10" s="24" t="s">
        <v>69</v>
      </c>
      <c r="C10" s="24">
        <v>1.8</v>
      </c>
      <c r="D10" s="24">
        <v>1999</v>
      </c>
      <c r="E10" s="24">
        <v>4</v>
      </c>
      <c r="F10" s="24" t="s">
        <v>63</v>
      </c>
      <c r="G10" s="24">
        <v>4</v>
      </c>
      <c r="H10" s="24">
        <v>16</v>
      </c>
      <c r="I10" s="24">
        <v>25</v>
      </c>
      <c r="J10" s="24" t="s">
        <v>5</v>
      </c>
      <c r="K10" s="24" t="s">
        <v>65</v>
      </c>
    </row>
    <row r="11" spans="1:11" x14ac:dyDescent="0.2">
      <c r="A11" s="24" t="s">
        <v>61</v>
      </c>
      <c r="B11" s="24" t="s">
        <v>69</v>
      </c>
      <c r="C11" s="24">
        <v>2</v>
      </c>
      <c r="D11" s="24">
        <v>2008</v>
      </c>
      <c r="E11" s="24">
        <v>4</v>
      </c>
      <c r="F11" s="24" t="s">
        <v>67</v>
      </c>
      <c r="G11" s="24">
        <v>4</v>
      </c>
      <c r="H11" s="24">
        <v>20</v>
      </c>
      <c r="I11" s="24">
        <v>28</v>
      </c>
      <c r="J11" s="24" t="s">
        <v>5</v>
      </c>
      <c r="K11" s="24" t="s">
        <v>65</v>
      </c>
    </row>
    <row r="12" spans="1:11" x14ac:dyDescent="0.2">
      <c r="A12" s="24" t="s">
        <v>61</v>
      </c>
      <c r="B12" s="24" t="s">
        <v>69</v>
      </c>
      <c r="C12" s="24">
        <v>2</v>
      </c>
      <c r="D12" s="24">
        <v>2008</v>
      </c>
      <c r="E12" s="24">
        <v>4</v>
      </c>
      <c r="F12" s="24" t="s">
        <v>70</v>
      </c>
      <c r="G12" s="24">
        <v>4</v>
      </c>
      <c r="H12" s="24">
        <v>19</v>
      </c>
      <c r="I12" s="24">
        <v>27</v>
      </c>
      <c r="J12" s="24" t="s">
        <v>5</v>
      </c>
      <c r="K12" s="24" t="s">
        <v>65</v>
      </c>
    </row>
    <row r="13" spans="1:11" x14ac:dyDescent="0.2">
      <c r="A13" s="24" t="s">
        <v>61</v>
      </c>
      <c r="B13" s="24" t="s">
        <v>69</v>
      </c>
      <c r="C13" s="24">
        <v>2.8</v>
      </c>
      <c r="D13" s="24">
        <v>1999</v>
      </c>
      <c r="E13" s="24">
        <v>6</v>
      </c>
      <c r="F13" s="24" t="s">
        <v>63</v>
      </c>
      <c r="G13" s="24">
        <v>4</v>
      </c>
      <c r="H13" s="24">
        <v>15</v>
      </c>
      <c r="I13" s="24">
        <v>25</v>
      </c>
      <c r="J13" s="24" t="s">
        <v>5</v>
      </c>
      <c r="K13" s="24" t="s">
        <v>65</v>
      </c>
    </row>
    <row r="14" spans="1:11" x14ac:dyDescent="0.2">
      <c r="A14" s="24" t="s">
        <v>61</v>
      </c>
      <c r="B14" s="24" t="s">
        <v>69</v>
      </c>
      <c r="C14" s="24">
        <v>2.8</v>
      </c>
      <c r="D14" s="24">
        <v>1999</v>
      </c>
      <c r="E14" s="24">
        <v>6</v>
      </c>
      <c r="F14" s="24" t="s">
        <v>66</v>
      </c>
      <c r="G14" s="24">
        <v>4</v>
      </c>
      <c r="H14" s="24">
        <v>17</v>
      </c>
      <c r="I14" s="24">
        <v>25</v>
      </c>
      <c r="J14" s="24" t="s">
        <v>5</v>
      </c>
      <c r="K14" s="24" t="s">
        <v>65</v>
      </c>
    </row>
    <row r="15" spans="1:11" x14ac:dyDescent="0.2">
      <c r="A15" s="24" t="s">
        <v>61</v>
      </c>
      <c r="B15" s="24" t="s">
        <v>69</v>
      </c>
      <c r="C15" s="24">
        <v>3.1</v>
      </c>
      <c r="D15" s="24">
        <v>2008</v>
      </c>
      <c r="E15" s="24">
        <v>6</v>
      </c>
      <c r="F15" s="24" t="s">
        <v>70</v>
      </c>
      <c r="G15" s="24">
        <v>4</v>
      </c>
      <c r="H15" s="24">
        <v>17</v>
      </c>
      <c r="I15" s="24">
        <v>25</v>
      </c>
      <c r="J15" s="24" t="s">
        <v>5</v>
      </c>
      <c r="K15" s="24" t="s">
        <v>65</v>
      </c>
    </row>
    <row r="16" spans="1:11" x14ac:dyDescent="0.2">
      <c r="A16" s="24" t="s">
        <v>61</v>
      </c>
      <c r="B16" s="24" t="s">
        <v>69</v>
      </c>
      <c r="C16" s="24">
        <v>3.1</v>
      </c>
      <c r="D16" s="24">
        <v>2008</v>
      </c>
      <c r="E16" s="24">
        <v>6</v>
      </c>
      <c r="F16" s="24" t="s">
        <v>67</v>
      </c>
      <c r="G16" s="24">
        <v>4</v>
      </c>
      <c r="H16" s="24">
        <v>15</v>
      </c>
      <c r="I16" s="24">
        <v>25</v>
      </c>
      <c r="J16" s="24" t="s">
        <v>5</v>
      </c>
      <c r="K16" s="24" t="s">
        <v>65</v>
      </c>
    </row>
    <row r="17" spans="1:11" x14ac:dyDescent="0.2">
      <c r="A17" s="24" t="s">
        <v>61</v>
      </c>
      <c r="B17" s="24" t="s">
        <v>71</v>
      </c>
      <c r="C17" s="24">
        <v>2.8</v>
      </c>
      <c r="D17" s="24">
        <v>1999</v>
      </c>
      <c r="E17" s="24">
        <v>6</v>
      </c>
      <c r="F17" s="24" t="s">
        <v>63</v>
      </c>
      <c r="G17" s="24">
        <v>4</v>
      </c>
      <c r="H17" s="24">
        <v>15</v>
      </c>
      <c r="I17" s="24">
        <v>24</v>
      </c>
      <c r="J17" s="24" t="s">
        <v>5</v>
      </c>
      <c r="K17" s="24" t="s">
        <v>72</v>
      </c>
    </row>
    <row r="18" spans="1:11" x14ac:dyDescent="0.2">
      <c r="A18" s="24" t="s">
        <v>61</v>
      </c>
      <c r="B18" s="24" t="s">
        <v>71</v>
      </c>
      <c r="C18" s="24">
        <v>3.1</v>
      </c>
      <c r="D18" s="24">
        <v>2008</v>
      </c>
      <c r="E18" s="24">
        <v>6</v>
      </c>
      <c r="F18" s="24" t="s">
        <v>70</v>
      </c>
      <c r="G18" s="24">
        <v>4</v>
      </c>
      <c r="H18" s="24">
        <v>17</v>
      </c>
      <c r="I18" s="24">
        <v>25</v>
      </c>
      <c r="J18" s="24" t="s">
        <v>5</v>
      </c>
      <c r="K18" s="24" t="s">
        <v>72</v>
      </c>
    </row>
    <row r="19" spans="1:11" x14ac:dyDescent="0.2">
      <c r="A19" s="24" t="s">
        <v>61</v>
      </c>
      <c r="B19" s="24" t="s">
        <v>71</v>
      </c>
      <c r="C19" s="24">
        <v>4.2</v>
      </c>
      <c r="D19" s="24">
        <v>2008</v>
      </c>
      <c r="E19" s="24">
        <v>8</v>
      </c>
      <c r="F19" s="24" t="s">
        <v>70</v>
      </c>
      <c r="G19" s="24">
        <v>4</v>
      </c>
      <c r="H19" s="24">
        <v>16</v>
      </c>
      <c r="I19" s="24">
        <v>23</v>
      </c>
      <c r="J19" s="24" t="s">
        <v>5</v>
      </c>
      <c r="K19" s="24" t="s">
        <v>72</v>
      </c>
    </row>
    <row r="20" spans="1:11" x14ac:dyDescent="0.2">
      <c r="A20" s="24" t="s">
        <v>73</v>
      </c>
      <c r="B20" s="24" t="s">
        <v>74</v>
      </c>
      <c r="C20" s="24">
        <v>5.3</v>
      </c>
      <c r="D20" s="24">
        <v>2008</v>
      </c>
      <c r="E20" s="24">
        <v>8</v>
      </c>
      <c r="F20" s="24" t="s">
        <v>75</v>
      </c>
      <c r="G20" s="24" t="s">
        <v>76</v>
      </c>
      <c r="H20" s="24">
        <v>14</v>
      </c>
      <c r="I20" s="24">
        <v>20</v>
      </c>
      <c r="J20" s="24" t="s">
        <v>76</v>
      </c>
      <c r="K20" s="24" t="s">
        <v>77</v>
      </c>
    </row>
    <row r="21" spans="1:11" x14ac:dyDescent="0.2">
      <c r="A21" s="24" t="s">
        <v>73</v>
      </c>
      <c r="B21" s="24" t="s">
        <v>74</v>
      </c>
      <c r="C21" s="24">
        <v>5.3</v>
      </c>
      <c r="D21" s="24">
        <v>2008</v>
      </c>
      <c r="E21" s="24">
        <v>8</v>
      </c>
      <c r="F21" s="24" t="s">
        <v>75</v>
      </c>
      <c r="G21" s="24" t="s">
        <v>76</v>
      </c>
      <c r="H21" s="24">
        <v>11</v>
      </c>
      <c r="I21" s="24">
        <v>15</v>
      </c>
      <c r="J21" s="24" t="s">
        <v>78</v>
      </c>
      <c r="K21" s="24" t="s">
        <v>77</v>
      </c>
    </row>
    <row r="22" spans="1:11" x14ac:dyDescent="0.2">
      <c r="A22" s="24" t="s">
        <v>73</v>
      </c>
      <c r="B22" s="24" t="s">
        <v>74</v>
      </c>
      <c r="C22" s="24">
        <v>5.3</v>
      </c>
      <c r="D22" s="24">
        <v>2008</v>
      </c>
      <c r="E22" s="24">
        <v>8</v>
      </c>
      <c r="F22" s="24" t="s">
        <v>75</v>
      </c>
      <c r="G22" s="24" t="s">
        <v>76</v>
      </c>
      <c r="H22" s="24">
        <v>14</v>
      </c>
      <c r="I22" s="24">
        <v>20</v>
      </c>
      <c r="J22" s="24" t="s">
        <v>76</v>
      </c>
      <c r="K22" s="24" t="s">
        <v>77</v>
      </c>
    </row>
    <row r="23" spans="1:11" x14ac:dyDescent="0.2">
      <c r="A23" s="24" t="s">
        <v>73</v>
      </c>
      <c r="B23" s="24" t="s">
        <v>74</v>
      </c>
      <c r="C23" s="24">
        <v>5.7</v>
      </c>
      <c r="D23" s="24">
        <v>1999</v>
      </c>
      <c r="E23" s="24">
        <v>8</v>
      </c>
      <c r="F23" s="24" t="s">
        <v>75</v>
      </c>
      <c r="G23" s="24" t="s">
        <v>76</v>
      </c>
      <c r="H23" s="24">
        <v>13</v>
      </c>
      <c r="I23" s="24">
        <v>17</v>
      </c>
      <c r="J23" s="24" t="s">
        <v>76</v>
      </c>
      <c r="K23" s="24" t="s">
        <v>77</v>
      </c>
    </row>
    <row r="24" spans="1:11" x14ac:dyDescent="0.2">
      <c r="A24" s="24" t="s">
        <v>73</v>
      </c>
      <c r="B24" s="24" t="s">
        <v>74</v>
      </c>
      <c r="C24" s="24">
        <v>6</v>
      </c>
      <c r="D24" s="24">
        <v>2008</v>
      </c>
      <c r="E24" s="24">
        <v>8</v>
      </c>
      <c r="F24" s="24" t="s">
        <v>75</v>
      </c>
      <c r="G24" s="24" t="s">
        <v>76</v>
      </c>
      <c r="H24" s="24">
        <v>12</v>
      </c>
      <c r="I24" s="24">
        <v>17</v>
      </c>
      <c r="J24" s="24" t="s">
        <v>76</v>
      </c>
      <c r="K24" s="24" t="s">
        <v>77</v>
      </c>
    </row>
    <row r="25" spans="1:11" x14ac:dyDescent="0.2">
      <c r="A25" s="24" t="s">
        <v>73</v>
      </c>
      <c r="B25" s="24" t="s">
        <v>79</v>
      </c>
      <c r="C25" s="24">
        <v>5.7</v>
      </c>
      <c r="D25" s="24">
        <v>1999</v>
      </c>
      <c r="E25" s="24">
        <v>8</v>
      </c>
      <c r="F25" s="24" t="s">
        <v>67</v>
      </c>
      <c r="G25" s="24" t="s">
        <v>76</v>
      </c>
      <c r="H25" s="24">
        <v>16</v>
      </c>
      <c r="I25" s="24">
        <v>26</v>
      </c>
      <c r="J25" s="24" t="s">
        <v>5</v>
      </c>
      <c r="K25" s="24" t="s">
        <v>80</v>
      </c>
    </row>
    <row r="26" spans="1:11" x14ac:dyDescent="0.2">
      <c r="A26" s="24" t="s">
        <v>73</v>
      </c>
      <c r="B26" s="24" t="s">
        <v>79</v>
      </c>
      <c r="C26" s="24">
        <v>5.7</v>
      </c>
      <c r="D26" s="24">
        <v>1999</v>
      </c>
      <c r="E26" s="24">
        <v>8</v>
      </c>
      <c r="F26" s="24" t="s">
        <v>75</v>
      </c>
      <c r="G26" s="24" t="s">
        <v>76</v>
      </c>
      <c r="H26" s="24">
        <v>15</v>
      </c>
      <c r="I26" s="24">
        <v>23</v>
      </c>
      <c r="J26" s="24" t="s">
        <v>5</v>
      </c>
      <c r="K26" s="24" t="s">
        <v>80</v>
      </c>
    </row>
    <row r="27" spans="1:11" x14ac:dyDescent="0.2">
      <c r="A27" s="24" t="s">
        <v>73</v>
      </c>
      <c r="B27" s="24" t="s">
        <v>79</v>
      </c>
      <c r="C27" s="24">
        <v>6.2</v>
      </c>
      <c r="D27" s="24">
        <v>2008</v>
      </c>
      <c r="E27" s="24">
        <v>8</v>
      </c>
      <c r="F27" s="24" t="s">
        <v>67</v>
      </c>
      <c r="G27" s="24" t="s">
        <v>76</v>
      </c>
      <c r="H27" s="24">
        <v>16</v>
      </c>
      <c r="I27" s="24">
        <v>26</v>
      </c>
      <c r="J27" s="24" t="s">
        <v>5</v>
      </c>
      <c r="K27" s="24" t="s">
        <v>80</v>
      </c>
    </row>
    <row r="28" spans="1:11" x14ac:dyDescent="0.2">
      <c r="A28" s="24" t="s">
        <v>73</v>
      </c>
      <c r="B28" s="24" t="s">
        <v>79</v>
      </c>
      <c r="C28" s="24">
        <v>6.2</v>
      </c>
      <c r="D28" s="24">
        <v>2008</v>
      </c>
      <c r="E28" s="24">
        <v>8</v>
      </c>
      <c r="F28" s="24" t="s">
        <v>70</v>
      </c>
      <c r="G28" s="24" t="s">
        <v>76</v>
      </c>
      <c r="H28" s="24">
        <v>15</v>
      </c>
      <c r="I28" s="24">
        <v>25</v>
      </c>
      <c r="J28" s="24" t="s">
        <v>5</v>
      </c>
      <c r="K28" s="24" t="s">
        <v>80</v>
      </c>
    </row>
    <row r="29" spans="1:11" x14ac:dyDescent="0.2">
      <c r="A29" s="24" t="s">
        <v>73</v>
      </c>
      <c r="B29" s="24" t="s">
        <v>79</v>
      </c>
      <c r="C29" s="24">
        <v>7</v>
      </c>
      <c r="D29" s="24">
        <v>2008</v>
      </c>
      <c r="E29" s="24">
        <v>8</v>
      </c>
      <c r="F29" s="24" t="s">
        <v>67</v>
      </c>
      <c r="G29" s="24" t="s">
        <v>76</v>
      </c>
      <c r="H29" s="24">
        <v>15</v>
      </c>
      <c r="I29" s="24">
        <v>24</v>
      </c>
      <c r="J29" s="24" t="s">
        <v>5</v>
      </c>
      <c r="K29" s="24" t="s">
        <v>80</v>
      </c>
    </row>
    <row r="30" spans="1:11" x14ac:dyDescent="0.2">
      <c r="A30" s="24" t="s">
        <v>73</v>
      </c>
      <c r="B30" s="24" t="s">
        <v>81</v>
      </c>
      <c r="C30" s="24">
        <v>5.3</v>
      </c>
      <c r="D30" s="24">
        <v>2008</v>
      </c>
      <c r="E30" s="24">
        <v>8</v>
      </c>
      <c r="F30" s="24" t="s">
        <v>75</v>
      </c>
      <c r="G30" s="24">
        <v>4</v>
      </c>
      <c r="H30" s="24">
        <v>14</v>
      </c>
      <c r="I30" s="24">
        <v>19</v>
      </c>
      <c r="J30" s="24" t="s">
        <v>76</v>
      </c>
      <c r="K30" s="24" t="s">
        <v>77</v>
      </c>
    </row>
    <row r="31" spans="1:11" x14ac:dyDescent="0.2">
      <c r="A31" s="24" t="s">
        <v>73</v>
      </c>
      <c r="B31" s="24" t="s">
        <v>81</v>
      </c>
      <c r="C31" s="24">
        <v>5.3</v>
      </c>
      <c r="D31" s="24">
        <v>2008</v>
      </c>
      <c r="E31" s="24">
        <v>8</v>
      </c>
      <c r="F31" s="24" t="s">
        <v>75</v>
      </c>
      <c r="G31" s="24">
        <v>4</v>
      </c>
      <c r="H31" s="24">
        <v>11</v>
      </c>
      <c r="I31" s="24">
        <v>14</v>
      </c>
      <c r="J31" s="24" t="s">
        <v>78</v>
      </c>
      <c r="K31" s="24" t="s">
        <v>77</v>
      </c>
    </row>
    <row r="32" spans="1:11" x14ac:dyDescent="0.2">
      <c r="A32" s="24" t="s">
        <v>73</v>
      </c>
      <c r="B32" s="24" t="s">
        <v>81</v>
      </c>
      <c r="C32" s="24">
        <v>5.7</v>
      </c>
      <c r="D32" s="24">
        <v>1999</v>
      </c>
      <c r="E32" s="24">
        <v>8</v>
      </c>
      <c r="F32" s="24" t="s">
        <v>75</v>
      </c>
      <c r="G32" s="24">
        <v>4</v>
      </c>
      <c r="H32" s="24">
        <v>11</v>
      </c>
      <c r="I32" s="24">
        <v>15</v>
      </c>
      <c r="J32" s="24" t="s">
        <v>76</v>
      </c>
      <c r="K32" s="24" t="s">
        <v>77</v>
      </c>
    </row>
    <row r="33" spans="1:11" x14ac:dyDescent="0.2">
      <c r="A33" s="24" t="s">
        <v>73</v>
      </c>
      <c r="B33" s="24" t="s">
        <v>81</v>
      </c>
      <c r="C33" s="24">
        <v>6.5</v>
      </c>
      <c r="D33" s="24">
        <v>1999</v>
      </c>
      <c r="E33" s="24">
        <v>8</v>
      </c>
      <c r="F33" s="24" t="s">
        <v>75</v>
      </c>
      <c r="G33" s="24">
        <v>4</v>
      </c>
      <c r="H33" s="24">
        <v>14</v>
      </c>
      <c r="I33" s="24">
        <v>17</v>
      </c>
      <c r="J33" s="24" t="s">
        <v>82</v>
      </c>
      <c r="K33" s="24" t="s">
        <v>77</v>
      </c>
    </row>
    <row r="34" spans="1:11" x14ac:dyDescent="0.2">
      <c r="A34" s="24" t="s">
        <v>73</v>
      </c>
      <c r="B34" s="24" t="s">
        <v>83</v>
      </c>
      <c r="C34" s="24">
        <v>2.4</v>
      </c>
      <c r="D34" s="24">
        <v>1999</v>
      </c>
      <c r="E34" s="24">
        <v>4</v>
      </c>
      <c r="F34" s="24" t="s">
        <v>75</v>
      </c>
      <c r="G34" s="24" t="s">
        <v>64</v>
      </c>
      <c r="H34" s="24">
        <v>19</v>
      </c>
      <c r="I34" s="24">
        <v>27</v>
      </c>
      <c r="J34" s="24" t="s">
        <v>76</v>
      </c>
      <c r="K34" s="24" t="s">
        <v>72</v>
      </c>
    </row>
    <row r="35" spans="1:11" x14ac:dyDescent="0.2">
      <c r="A35" s="24" t="s">
        <v>73</v>
      </c>
      <c r="B35" s="24" t="s">
        <v>83</v>
      </c>
      <c r="C35" s="24">
        <v>2.4</v>
      </c>
      <c r="D35" s="24">
        <v>2008</v>
      </c>
      <c r="E35" s="24">
        <v>4</v>
      </c>
      <c r="F35" s="24" t="s">
        <v>75</v>
      </c>
      <c r="G35" s="24" t="s">
        <v>64</v>
      </c>
      <c r="H35" s="24">
        <v>22</v>
      </c>
      <c r="I35" s="24">
        <v>30</v>
      </c>
      <c r="J35" s="24" t="s">
        <v>76</v>
      </c>
      <c r="K35" s="24" t="s">
        <v>72</v>
      </c>
    </row>
    <row r="36" spans="1:11" x14ac:dyDescent="0.2">
      <c r="A36" s="24" t="s">
        <v>73</v>
      </c>
      <c r="B36" s="24" t="s">
        <v>83</v>
      </c>
      <c r="C36" s="24">
        <v>3.1</v>
      </c>
      <c r="D36" s="24">
        <v>1999</v>
      </c>
      <c r="E36" s="24">
        <v>6</v>
      </c>
      <c r="F36" s="24" t="s">
        <v>75</v>
      </c>
      <c r="G36" s="24" t="s">
        <v>64</v>
      </c>
      <c r="H36" s="24">
        <v>18</v>
      </c>
      <c r="I36" s="24">
        <v>26</v>
      </c>
      <c r="J36" s="24" t="s">
        <v>76</v>
      </c>
      <c r="K36" s="24" t="s">
        <v>72</v>
      </c>
    </row>
    <row r="37" spans="1:11" x14ac:dyDescent="0.2">
      <c r="A37" s="24" t="s">
        <v>73</v>
      </c>
      <c r="B37" s="24" t="s">
        <v>83</v>
      </c>
      <c r="C37" s="24">
        <v>3.5</v>
      </c>
      <c r="D37" s="24">
        <v>2008</v>
      </c>
      <c r="E37" s="24">
        <v>6</v>
      </c>
      <c r="F37" s="24" t="s">
        <v>75</v>
      </c>
      <c r="G37" s="24" t="s">
        <v>64</v>
      </c>
      <c r="H37" s="24">
        <v>18</v>
      </c>
      <c r="I37" s="24">
        <v>29</v>
      </c>
      <c r="J37" s="24" t="s">
        <v>76</v>
      </c>
      <c r="K37" s="24" t="s">
        <v>72</v>
      </c>
    </row>
    <row r="38" spans="1:11" x14ac:dyDescent="0.2">
      <c r="A38" s="24" t="s">
        <v>73</v>
      </c>
      <c r="B38" s="24" t="s">
        <v>83</v>
      </c>
      <c r="C38" s="24">
        <v>3.6</v>
      </c>
      <c r="D38" s="24">
        <v>2008</v>
      </c>
      <c r="E38" s="24">
        <v>6</v>
      </c>
      <c r="F38" s="24" t="s">
        <v>70</v>
      </c>
      <c r="G38" s="24" t="s">
        <v>64</v>
      </c>
      <c r="H38" s="24">
        <v>17</v>
      </c>
      <c r="I38" s="24">
        <v>26</v>
      </c>
      <c r="J38" s="24" t="s">
        <v>76</v>
      </c>
      <c r="K38" s="24" t="s">
        <v>72</v>
      </c>
    </row>
    <row r="39" spans="1:11" x14ac:dyDescent="0.2">
      <c r="A39" s="24" t="s">
        <v>84</v>
      </c>
      <c r="B39" s="24" t="s">
        <v>85</v>
      </c>
      <c r="C39" s="24">
        <v>2.4</v>
      </c>
      <c r="D39" s="24">
        <v>1999</v>
      </c>
      <c r="E39" s="24">
        <v>4</v>
      </c>
      <c r="F39" s="24" t="s">
        <v>86</v>
      </c>
      <c r="G39" s="24" t="s">
        <v>64</v>
      </c>
      <c r="H39" s="24">
        <v>18</v>
      </c>
      <c r="I39" s="24">
        <v>24</v>
      </c>
      <c r="J39" s="24" t="s">
        <v>76</v>
      </c>
      <c r="K39" s="24" t="s">
        <v>87</v>
      </c>
    </row>
    <row r="40" spans="1:11" x14ac:dyDescent="0.2">
      <c r="A40" s="24" t="s">
        <v>84</v>
      </c>
      <c r="B40" s="24" t="s">
        <v>85</v>
      </c>
      <c r="C40" s="24">
        <v>3</v>
      </c>
      <c r="D40" s="24">
        <v>1999</v>
      </c>
      <c r="E40" s="24">
        <v>6</v>
      </c>
      <c r="F40" s="24" t="s">
        <v>75</v>
      </c>
      <c r="G40" s="24" t="s">
        <v>64</v>
      </c>
      <c r="H40" s="24">
        <v>17</v>
      </c>
      <c r="I40" s="24">
        <v>24</v>
      </c>
      <c r="J40" s="24" t="s">
        <v>76</v>
      </c>
      <c r="K40" s="24" t="s">
        <v>87</v>
      </c>
    </row>
    <row r="41" spans="1:11" x14ac:dyDescent="0.2">
      <c r="A41" s="24" t="s">
        <v>84</v>
      </c>
      <c r="B41" s="24" t="s">
        <v>85</v>
      </c>
      <c r="C41" s="24">
        <v>3.3</v>
      </c>
      <c r="D41" s="24">
        <v>1999</v>
      </c>
      <c r="E41" s="24">
        <v>6</v>
      </c>
      <c r="F41" s="24" t="s">
        <v>75</v>
      </c>
      <c r="G41" s="24" t="s">
        <v>64</v>
      </c>
      <c r="H41" s="24">
        <v>16</v>
      </c>
      <c r="I41" s="24">
        <v>22</v>
      </c>
      <c r="J41" s="24" t="s">
        <v>76</v>
      </c>
      <c r="K41" s="24" t="s">
        <v>87</v>
      </c>
    </row>
    <row r="42" spans="1:11" x14ac:dyDescent="0.2">
      <c r="A42" s="24" t="s">
        <v>84</v>
      </c>
      <c r="B42" s="24" t="s">
        <v>85</v>
      </c>
      <c r="C42" s="24">
        <v>3.3</v>
      </c>
      <c r="D42" s="24">
        <v>1999</v>
      </c>
      <c r="E42" s="24">
        <v>6</v>
      </c>
      <c r="F42" s="24" t="s">
        <v>75</v>
      </c>
      <c r="G42" s="24" t="s">
        <v>64</v>
      </c>
      <c r="H42" s="24">
        <v>16</v>
      </c>
      <c r="I42" s="24">
        <v>22</v>
      </c>
      <c r="J42" s="24" t="s">
        <v>76</v>
      </c>
      <c r="K42" s="24" t="s">
        <v>87</v>
      </c>
    </row>
    <row r="43" spans="1:11" x14ac:dyDescent="0.2">
      <c r="A43" s="24" t="s">
        <v>84</v>
      </c>
      <c r="B43" s="24" t="s">
        <v>85</v>
      </c>
      <c r="C43" s="24">
        <v>3.3</v>
      </c>
      <c r="D43" s="24">
        <v>2008</v>
      </c>
      <c r="E43" s="24">
        <v>6</v>
      </c>
      <c r="F43" s="24" t="s">
        <v>75</v>
      </c>
      <c r="G43" s="24" t="s">
        <v>64</v>
      </c>
      <c r="H43" s="24">
        <v>17</v>
      </c>
      <c r="I43" s="24">
        <v>24</v>
      </c>
      <c r="J43" s="24" t="s">
        <v>76</v>
      </c>
      <c r="K43" s="24" t="s">
        <v>87</v>
      </c>
    </row>
    <row r="44" spans="1:11" x14ac:dyDescent="0.2">
      <c r="A44" s="24" t="s">
        <v>84</v>
      </c>
      <c r="B44" s="24" t="s">
        <v>85</v>
      </c>
      <c r="C44" s="24">
        <v>3.3</v>
      </c>
      <c r="D44" s="24">
        <v>2008</v>
      </c>
      <c r="E44" s="24">
        <v>6</v>
      </c>
      <c r="F44" s="24" t="s">
        <v>75</v>
      </c>
      <c r="G44" s="24" t="s">
        <v>64</v>
      </c>
      <c r="H44" s="24">
        <v>17</v>
      </c>
      <c r="I44" s="24">
        <v>24</v>
      </c>
      <c r="J44" s="24" t="s">
        <v>76</v>
      </c>
      <c r="K44" s="24" t="s">
        <v>87</v>
      </c>
    </row>
    <row r="45" spans="1:11" x14ac:dyDescent="0.2">
      <c r="A45" s="24" t="s">
        <v>84</v>
      </c>
      <c r="B45" s="24" t="s">
        <v>85</v>
      </c>
      <c r="C45" s="24">
        <v>3.3</v>
      </c>
      <c r="D45" s="24">
        <v>2008</v>
      </c>
      <c r="E45" s="24">
        <v>6</v>
      </c>
      <c r="F45" s="24" t="s">
        <v>75</v>
      </c>
      <c r="G45" s="24" t="s">
        <v>64</v>
      </c>
      <c r="H45" s="24">
        <v>11</v>
      </c>
      <c r="I45" s="24">
        <v>17</v>
      </c>
      <c r="J45" s="24" t="s">
        <v>78</v>
      </c>
      <c r="K45" s="24" t="s">
        <v>87</v>
      </c>
    </row>
    <row r="46" spans="1:11" x14ac:dyDescent="0.2">
      <c r="A46" s="24" t="s">
        <v>84</v>
      </c>
      <c r="B46" s="24" t="s">
        <v>85</v>
      </c>
      <c r="C46" s="24">
        <v>3.8</v>
      </c>
      <c r="D46" s="24">
        <v>1999</v>
      </c>
      <c r="E46" s="24">
        <v>6</v>
      </c>
      <c r="F46" s="24" t="s">
        <v>75</v>
      </c>
      <c r="G46" s="24" t="s">
        <v>64</v>
      </c>
      <c r="H46" s="24">
        <v>15</v>
      </c>
      <c r="I46" s="24">
        <v>22</v>
      </c>
      <c r="J46" s="24" t="s">
        <v>76</v>
      </c>
      <c r="K46" s="24" t="s">
        <v>87</v>
      </c>
    </row>
    <row r="47" spans="1:11" x14ac:dyDescent="0.2">
      <c r="A47" s="24" t="s">
        <v>84</v>
      </c>
      <c r="B47" s="24" t="s">
        <v>85</v>
      </c>
      <c r="C47" s="24">
        <v>3.8</v>
      </c>
      <c r="D47" s="24">
        <v>1999</v>
      </c>
      <c r="E47" s="24">
        <v>6</v>
      </c>
      <c r="F47" s="24" t="s">
        <v>75</v>
      </c>
      <c r="G47" s="24" t="s">
        <v>64</v>
      </c>
      <c r="H47" s="24">
        <v>15</v>
      </c>
      <c r="I47" s="24">
        <v>21</v>
      </c>
      <c r="J47" s="24" t="s">
        <v>76</v>
      </c>
      <c r="K47" s="24" t="s">
        <v>87</v>
      </c>
    </row>
    <row r="48" spans="1:11" x14ac:dyDescent="0.2">
      <c r="A48" s="24" t="s">
        <v>84</v>
      </c>
      <c r="B48" s="24" t="s">
        <v>85</v>
      </c>
      <c r="C48" s="24">
        <v>3.8</v>
      </c>
      <c r="D48" s="24">
        <v>2008</v>
      </c>
      <c r="E48" s="24">
        <v>6</v>
      </c>
      <c r="F48" s="24" t="s">
        <v>88</v>
      </c>
      <c r="G48" s="24" t="s">
        <v>64</v>
      </c>
      <c r="H48" s="24">
        <v>16</v>
      </c>
      <c r="I48" s="24">
        <v>23</v>
      </c>
      <c r="J48" s="24" t="s">
        <v>76</v>
      </c>
      <c r="K48" s="24" t="s">
        <v>87</v>
      </c>
    </row>
    <row r="49" spans="1:11" x14ac:dyDescent="0.2">
      <c r="A49" s="24" t="s">
        <v>84</v>
      </c>
      <c r="B49" s="24" t="s">
        <v>85</v>
      </c>
      <c r="C49" s="24">
        <v>4</v>
      </c>
      <c r="D49" s="24">
        <v>2008</v>
      </c>
      <c r="E49" s="24">
        <v>6</v>
      </c>
      <c r="F49" s="24" t="s">
        <v>88</v>
      </c>
      <c r="G49" s="24" t="s">
        <v>64</v>
      </c>
      <c r="H49" s="24">
        <v>16</v>
      </c>
      <c r="I49" s="24">
        <v>23</v>
      </c>
      <c r="J49" s="24" t="s">
        <v>76</v>
      </c>
      <c r="K49" s="24" t="s">
        <v>87</v>
      </c>
    </row>
    <row r="50" spans="1:11" x14ac:dyDescent="0.2">
      <c r="A50" s="24" t="s">
        <v>84</v>
      </c>
      <c r="B50" s="24" t="s">
        <v>89</v>
      </c>
      <c r="C50" s="24">
        <v>3.7</v>
      </c>
      <c r="D50" s="24">
        <v>2008</v>
      </c>
      <c r="E50" s="24">
        <v>6</v>
      </c>
      <c r="F50" s="24" t="s">
        <v>67</v>
      </c>
      <c r="G50" s="24">
        <v>4</v>
      </c>
      <c r="H50" s="24">
        <v>15</v>
      </c>
      <c r="I50" s="24">
        <v>19</v>
      </c>
      <c r="J50" s="24" t="s">
        <v>76</v>
      </c>
      <c r="K50" s="24" t="s">
        <v>90</v>
      </c>
    </row>
    <row r="51" spans="1:11" x14ac:dyDescent="0.2">
      <c r="A51" s="24" t="s">
        <v>84</v>
      </c>
      <c r="B51" s="24" t="s">
        <v>89</v>
      </c>
      <c r="C51" s="24">
        <v>3.7</v>
      </c>
      <c r="D51" s="24">
        <v>2008</v>
      </c>
      <c r="E51" s="24">
        <v>6</v>
      </c>
      <c r="F51" s="24" t="s">
        <v>75</v>
      </c>
      <c r="G51" s="24">
        <v>4</v>
      </c>
      <c r="H51" s="24">
        <v>14</v>
      </c>
      <c r="I51" s="24">
        <v>18</v>
      </c>
      <c r="J51" s="24" t="s">
        <v>76</v>
      </c>
      <c r="K51" s="24" t="s">
        <v>90</v>
      </c>
    </row>
    <row r="52" spans="1:11" x14ac:dyDescent="0.2">
      <c r="A52" s="24" t="s">
        <v>84</v>
      </c>
      <c r="B52" s="24" t="s">
        <v>89</v>
      </c>
      <c r="C52" s="24">
        <v>3.9</v>
      </c>
      <c r="D52" s="24">
        <v>1999</v>
      </c>
      <c r="E52" s="24">
        <v>6</v>
      </c>
      <c r="F52" s="24" t="s">
        <v>75</v>
      </c>
      <c r="G52" s="24">
        <v>4</v>
      </c>
      <c r="H52" s="24">
        <v>13</v>
      </c>
      <c r="I52" s="24">
        <v>17</v>
      </c>
      <c r="J52" s="24" t="s">
        <v>76</v>
      </c>
      <c r="K52" s="24" t="s">
        <v>90</v>
      </c>
    </row>
    <row r="53" spans="1:11" x14ac:dyDescent="0.2">
      <c r="A53" s="24" t="s">
        <v>84</v>
      </c>
      <c r="B53" s="24" t="s">
        <v>89</v>
      </c>
      <c r="C53" s="24">
        <v>3.9</v>
      </c>
      <c r="D53" s="24">
        <v>1999</v>
      </c>
      <c r="E53" s="24">
        <v>6</v>
      </c>
      <c r="F53" s="24" t="s">
        <v>66</v>
      </c>
      <c r="G53" s="24">
        <v>4</v>
      </c>
      <c r="H53" s="24">
        <v>14</v>
      </c>
      <c r="I53" s="24">
        <v>17</v>
      </c>
      <c r="J53" s="24" t="s">
        <v>76</v>
      </c>
      <c r="K53" s="24" t="s">
        <v>90</v>
      </c>
    </row>
    <row r="54" spans="1:11" x14ac:dyDescent="0.2">
      <c r="A54" s="24" t="s">
        <v>84</v>
      </c>
      <c r="B54" s="24" t="s">
        <v>89</v>
      </c>
      <c r="C54" s="24">
        <v>4.7</v>
      </c>
      <c r="D54" s="24">
        <v>2008</v>
      </c>
      <c r="E54" s="24">
        <v>8</v>
      </c>
      <c r="F54" s="24" t="s">
        <v>63</v>
      </c>
      <c r="G54" s="24">
        <v>4</v>
      </c>
      <c r="H54" s="24">
        <v>14</v>
      </c>
      <c r="I54" s="24">
        <v>19</v>
      </c>
      <c r="J54" s="24" t="s">
        <v>76</v>
      </c>
      <c r="K54" s="24" t="s">
        <v>90</v>
      </c>
    </row>
    <row r="55" spans="1:11" x14ac:dyDescent="0.2">
      <c r="A55" s="24" t="s">
        <v>84</v>
      </c>
      <c r="B55" s="24" t="s">
        <v>89</v>
      </c>
      <c r="C55" s="24">
        <v>4.7</v>
      </c>
      <c r="D55" s="24">
        <v>2008</v>
      </c>
      <c r="E55" s="24">
        <v>8</v>
      </c>
      <c r="F55" s="24" t="s">
        <v>63</v>
      </c>
      <c r="G55" s="24">
        <v>4</v>
      </c>
      <c r="H55" s="24">
        <v>14</v>
      </c>
      <c r="I55" s="24">
        <v>19</v>
      </c>
      <c r="J55" s="24" t="s">
        <v>76</v>
      </c>
      <c r="K55" s="24" t="s">
        <v>90</v>
      </c>
    </row>
    <row r="56" spans="1:11" x14ac:dyDescent="0.2">
      <c r="A56" s="24" t="s">
        <v>84</v>
      </c>
      <c r="B56" s="24" t="s">
        <v>89</v>
      </c>
      <c r="C56" s="24">
        <v>4.7</v>
      </c>
      <c r="D56" s="24">
        <v>2008</v>
      </c>
      <c r="E56" s="24">
        <v>8</v>
      </c>
      <c r="F56" s="24" t="s">
        <v>63</v>
      </c>
      <c r="G56" s="24">
        <v>4</v>
      </c>
      <c r="H56" s="24">
        <v>9</v>
      </c>
      <c r="I56" s="24">
        <v>12</v>
      </c>
      <c r="J56" s="24" t="s">
        <v>78</v>
      </c>
      <c r="K56" s="24" t="s">
        <v>90</v>
      </c>
    </row>
    <row r="57" spans="1:11" x14ac:dyDescent="0.2">
      <c r="A57" s="24" t="s">
        <v>84</v>
      </c>
      <c r="B57" s="24" t="s">
        <v>89</v>
      </c>
      <c r="C57" s="24">
        <v>5.2</v>
      </c>
      <c r="D57" s="24">
        <v>1999</v>
      </c>
      <c r="E57" s="24">
        <v>8</v>
      </c>
      <c r="F57" s="24" t="s">
        <v>66</v>
      </c>
      <c r="G57" s="24">
        <v>4</v>
      </c>
      <c r="H57" s="24">
        <v>11</v>
      </c>
      <c r="I57" s="24">
        <v>17</v>
      </c>
      <c r="J57" s="24" t="s">
        <v>76</v>
      </c>
      <c r="K57" s="24" t="s">
        <v>90</v>
      </c>
    </row>
    <row r="58" spans="1:11" x14ac:dyDescent="0.2">
      <c r="A58" s="24" t="s">
        <v>84</v>
      </c>
      <c r="B58" s="24" t="s">
        <v>89</v>
      </c>
      <c r="C58" s="24">
        <v>5.2</v>
      </c>
      <c r="D58" s="24">
        <v>1999</v>
      </c>
      <c r="E58" s="24">
        <v>8</v>
      </c>
      <c r="F58" s="24" t="s">
        <v>75</v>
      </c>
      <c r="G58" s="24">
        <v>4</v>
      </c>
      <c r="H58" s="24">
        <v>11</v>
      </c>
      <c r="I58" s="24">
        <v>15</v>
      </c>
      <c r="J58" s="24" t="s">
        <v>76</v>
      </c>
      <c r="K58" s="24" t="s">
        <v>90</v>
      </c>
    </row>
    <row r="59" spans="1:11" x14ac:dyDescent="0.2">
      <c r="A59" s="24" t="s">
        <v>84</v>
      </c>
      <c r="B59" s="24" t="s">
        <v>91</v>
      </c>
      <c r="C59" s="24">
        <v>3.9</v>
      </c>
      <c r="D59" s="24">
        <v>1999</v>
      </c>
      <c r="E59" s="24">
        <v>6</v>
      </c>
      <c r="F59" s="24" t="s">
        <v>75</v>
      </c>
      <c r="G59" s="24">
        <v>4</v>
      </c>
      <c r="H59" s="24">
        <v>13</v>
      </c>
      <c r="I59" s="24">
        <v>17</v>
      </c>
      <c r="J59" s="24" t="s">
        <v>76</v>
      </c>
      <c r="K59" s="24" t="s">
        <v>77</v>
      </c>
    </row>
    <row r="60" spans="1:11" x14ac:dyDescent="0.2">
      <c r="A60" s="24" t="s">
        <v>84</v>
      </c>
      <c r="B60" s="24" t="s">
        <v>91</v>
      </c>
      <c r="C60" s="24">
        <v>4.7</v>
      </c>
      <c r="D60" s="24">
        <v>2008</v>
      </c>
      <c r="E60" s="24">
        <v>8</v>
      </c>
      <c r="F60" s="24" t="s">
        <v>63</v>
      </c>
      <c r="G60" s="24">
        <v>4</v>
      </c>
      <c r="H60" s="24">
        <v>13</v>
      </c>
      <c r="I60" s="24">
        <v>17</v>
      </c>
      <c r="J60" s="24" t="s">
        <v>76</v>
      </c>
      <c r="K60" s="24" t="s">
        <v>77</v>
      </c>
    </row>
    <row r="61" spans="1:11" x14ac:dyDescent="0.2">
      <c r="A61" s="24" t="s">
        <v>84</v>
      </c>
      <c r="B61" s="24" t="s">
        <v>91</v>
      </c>
      <c r="C61" s="24">
        <v>4.7</v>
      </c>
      <c r="D61" s="24">
        <v>2008</v>
      </c>
      <c r="E61" s="24">
        <v>8</v>
      </c>
      <c r="F61" s="24" t="s">
        <v>63</v>
      </c>
      <c r="G61" s="24">
        <v>4</v>
      </c>
      <c r="H61" s="24">
        <v>9</v>
      </c>
      <c r="I61" s="24">
        <v>12</v>
      </c>
      <c r="J61" s="24" t="s">
        <v>78</v>
      </c>
      <c r="K61" s="24" t="s">
        <v>77</v>
      </c>
    </row>
    <row r="62" spans="1:11" x14ac:dyDescent="0.2">
      <c r="A62" s="24" t="s">
        <v>84</v>
      </c>
      <c r="B62" s="24" t="s">
        <v>91</v>
      </c>
      <c r="C62" s="24">
        <v>4.7</v>
      </c>
      <c r="D62" s="24">
        <v>2008</v>
      </c>
      <c r="E62" s="24">
        <v>8</v>
      </c>
      <c r="F62" s="24" t="s">
        <v>63</v>
      </c>
      <c r="G62" s="24">
        <v>4</v>
      </c>
      <c r="H62" s="24">
        <v>13</v>
      </c>
      <c r="I62" s="24">
        <v>17</v>
      </c>
      <c r="J62" s="24" t="s">
        <v>76</v>
      </c>
      <c r="K62" s="24" t="s">
        <v>77</v>
      </c>
    </row>
    <row r="63" spans="1:11" x14ac:dyDescent="0.2">
      <c r="A63" s="24" t="s">
        <v>84</v>
      </c>
      <c r="B63" s="24" t="s">
        <v>91</v>
      </c>
      <c r="C63" s="24">
        <v>5.2</v>
      </c>
      <c r="D63" s="24">
        <v>1999</v>
      </c>
      <c r="E63" s="24">
        <v>8</v>
      </c>
      <c r="F63" s="24" t="s">
        <v>75</v>
      </c>
      <c r="G63" s="24">
        <v>4</v>
      </c>
      <c r="H63" s="24">
        <v>11</v>
      </c>
      <c r="I63" s="24">
        <v>16</v>
      </c>
      <c r="J63" s="24" t="s">
        <v>76</v>
      </c>
      <c r="K63" s="24" t="s">
        <v>77</v>
      </c>
    </row>
    <row r="64" spans="1:11" x14ac:dyDescent="0.2">
      <c r="A64" s="24" t="s">
        <v>84</v>
      </c>
      <c r="B64" s="24" t="s">
        <v>91</v>
      </c>
      <c r="C64" s="24">
        <v>5.7</v>
      </c>
      <c r="D64" s="24">
        <v>2008</v>
      </c>
      <c r="E64" s="24">
        <v>8</v>
      </c>
      <c r="F64" s="24" t="s">
        <v>63</v>
      </c>
      <c r="G64" s="24">
        <v>4</v>
      </c>
      <c r="H64" s="24">
        <v>13</v>
      </c>
      <c r="I64" s="24">
        <v>18</v>
      </c>
      <c r="J64" s="24" t="s">
        <v>76</v>
      </c>
      <c r="K64" s="24" t="s">
        <v>77</v>
      </c>
    </row>
    <row r="65" spans="1:11" x14ac:dyDescent="0.2">
      <c r="A65" s="24" t="s">
        <v>84</v>
      </c>
      <c r="B65" s="24" t="s">
        <v>91</v>
      </c>
      <c r="C65" s="24">
        <v>5.9</v>
      </c>
      <c r="D65" s="24">
        <v>1999</v>
      </c>
      <c r="E65" s="24">
        <v>8</v>
      </c>
      <c r="F65" s="24" t="s">
        <v>75</v>
      </c>
      <c r="G65" s="24">
        <v>4</v>
      </c>
      <c r="H65" s="24">
        <v>11</v>
      </c>
      <c r="I65" s="24">
        <v>15</v>
      </c>
      <c r="J65" s="24" t="s">
        <v>76</v>
      </c>
      <c r="K65" s="24" t="s">
        <v>77</v>
      </c>
    </row>
    <row r="66" spans="1:11" x14ac:dyDescent="0.2">
      <c r="A66" s="24" t="s">
        <v>84</v>
      </c>
      <c r="B66" s="24" t="s">
        <v>92</v>
      </c>
      <c r="C66" s="24">
        <v>4.7</v>
      </c>
      <c r="D66" s="24">
        <v>2008</v>
      </c>
      <c r="E66" s="24">
        <v>8</v>
      </c>
      <c r="F66" s="24" t="s">
        <v>67</v>
      </c>
      <c r="G66" s="24">
        <v>4</v>
      </c>
      <c r="H66" s="24">
        <v>12</v>
      </c>
      <c r="I66" s="24">
        <v>16</v>
      </c>
      <c r="J66" s="24" t="s">
        <v>76</v>
      </c>
      <c r="K66" s="24" t="s">
        <v>90</v>
      </c>
    </row>
    <row r="67" spans="1:11" x14ac:dyDescent="0.2">
      <c r="A67" s="24" t="s">
        <v>84</v>
      </c>
      <c r="B67" s="24" t="s">
        <v>92</v>
      </c>
      <c r="C67" s="24">
        <v>4.7</v>
      </c>
      <c r="D67" s="24">
        <v>2008</v>
      </c>
      <c r="E67" s="24">
        <v>8</v>
      </c>
      <c r="F67" s="24" t="s">
        <v>63</v>
      </c>
      <c r="G67" s="24">
        <v>4</v>
      </c>
      <c r="H67" s="24">
        <v>9</v>
      </c>
      <c r="I67" s="24">
        <v>12</v>
      </c>
      <c r="J67" s="24" t="s">
        <v>78</v>
      </c>
      <c r="K67" s="24" t="s">
        <v>90</v>
      </c>
    </row>
    <row r="68" spans="1:11" x14ac:dyDescent="0.2">
      <c r="A68" s="24" t="s">
        <v>84</v>
      </c>
      <c r="B68" s="24" t="s">
        <v>92</v>
      </c>
      <c r="C68" s="24">
        <v>4.7</v>
      </c>
      <c r="D68" s="24">
        <v>2008</v>
      </c>
      <c r="E68" s="24">
        <v>8</v>
      </c>
      <c r="F68" s="24" t="s">
        <v>63</v>
      </c>
      <c r="G68" s="24">
        <v>4</v>
      </c>
      <c r="H68" s="24">
        <v>13</v>
      </c>
      <c r="I68" s="24">
        <v>17</v>
      </c>
      <c r="J68" s="24" t="s">
        <v>76</v>
      </c>
      <c r="K68" s="24" t="s">
        <v>90</v>
      </c>
    </row>
    <row r="69" spans="1:11" x14ac:dyDescent="0.2">
      <c r="A69" s="24" t="s">
        <v>84</v>
      </c>
      <c r="B69" s="24" t="s">
        <v>92</v>
      </c>
      <c r="C69" s="24">
        <v>4.7</v>
      </c>
      <c r="D69" s="24">
        <v>2008</v>
      </c>
      <c r="E69" s="24">
        <v>8</v>
      </c>
      <c r="F69" s="24" t="s">
        <v>63</v>
      </c>
      <c r="G69" s="24">
        <v>4</v>
      </c>
      <c r="H69" s="24">
        <v>13</v>
      </c>
      <c r="I69" s="24">
        <v>17</v>
      </c>
      <c r="J69" s="24" t="s">
        <v>76</v>
      </c>
      <c r="K69" s="24" t="s">
        <v>90</v>
      </c>
    </row>
    <row r="70" spans="1:11" x14ac:dyDescent="0.2">
      <c r="A70" s="24" t="s">
        <v>84</v>
      </c>
      <c r="B70" s="24" t="s">
        <v>92</v>
      </c>
      <c r="C70" s="24">
        <v>4.7</v>
      </c>
      <c r="D70" s="24">
        <v>2008</v>
      </c>
      <c r="E70" s="24">
        <v>8</v>
      </c>
      <c r="F70" s="24" t="s">
        <v>67</v>
      </c>
      <c r="G70" s="24">
        <v>4</v>
      </c>
      <c r="H70" s="24">
        <v>12</v>
      </c>
      <c r="I70" s="24">
        <v>16</v>
      </c>
      <c r="J70" s="24" t="s">
        <v>76</v>
      </c>
      <c r="K70" s="24" t="s">
        <v>90</v>
      </c>
    </row>
    <row r="71" spans="1:11" x14ac:dyDescent="0.2">
      <c r="A71" s="24" t="s">
        <v>84</v>
      </c>
      <c r="B71" s="24" t="s">
        <v>92</v>
      </c>
      <c r="C71" s="24">
        <v>4.7</v>
      </c>
      <c r="D71" s="24">
        <v>2008</v>
      </c>
      <c r="E71" s="24">
        <v>8</v>
      </c>
      <c r="F71" s="24" t="s">
        <v>67</v>
      </c>
      <c r="G71" s="24">
        <v>4</v>
      </c>
      <c r="H71" s="24">
        <v>9</v>
      </c>
      <c r="I71" s="24">
        <v>12</v>
      </c>
      <c r="J71" s="24" t="s">
        <v>78</v>
      </c>
      <c r="K71" s="24" t="s">
        <v>90</v>
      </c>
    </row>
    <row r="72" spans="1:11" x14ac:dyDescent="0.2">
      <c r="A72" s="24" t="s">
        <v>84</v>
      </c>
      <c r="B72" s="24" t="s">
        <v>92</v>
      </c>
      <c r="C72" s="24">
        <v>5.2</v>
      </c>
      <c r="D72" s="24">
        <v>1999</v>
      </c>
      <c r="E72" s="24">
        <v>8</v>
      </c>
      <c r="F72" s="24" t="s">
        <v>75</v>
      </c>
      <c r="G72" s="24">
        <v>4</v>
      </c>
      <c r="H72" s="24">
        <v>11</v>
      </c>
      <c r="I72" s="24">
        <v>15</v>
      </c>
      <c r="J72" s="24" t="s">
        <v>76</v>
      </c>
      <c r="K72" s="24" t="s">
        <v>90</v>
      </c>
    </row>
    <row r="73" spans="1:11" x14ac:dyDescent="0.2">
      <c r="A73" s="24" t="s">
        <v>84</v>
      </c>
      <c r="B73" s="24" t="s">
        <v>92</v>
      </c>
      <c r="C73" s="24">
        <v>5.2</v>
      </c>
      <c r="D73" s="24">
        <v>1999</v>
      </c>
      <c r="E73" s="24">
        <v>8</v>
      </c>
      <c r="F73" s="24" t="s">
        <v>66</v>
      </c>
      <c r="G73" s="24">
        <v>4</v>
      </c>
      <c r="H73" s="24">
        <v>11</v>
      </c>
      <c r="I73" s="24">
        <v>16</v>
      </c>
      <c r="J73" s="24" t="s">
        <v>76</v>
      </c>
      <c r="K73" s="24" t="s">
        <v>90</v>
      </c>
    </row>
    <row r="74" spans="1:11" x14ac:dyDescent="0.2">
      <c r="A74" s="24" t="s">
        <v>84</v>
      </c>
      <c r="B74" s="24" t="s">
        <v>92</v>
      </c>
      <c r="C74" s="24">
        <v>5.7</v>
      </c>
      <c r="D74" s="24">
        <v>2008</v>
      </c>
      <c r="E74" s="24">
        <v>8</v>
      </c>
      <c r="F74" s="24" t="s">
        <v>63</v>
      </c>
      <c r="G74" s="24">
        <v>4</v>
      </c>
      <c r="H74" s="24">
        <v>13</v>
      </c>
      <c r="I74" s="24">
        <v>17</v>
      </c>
      <c r="J74" s="24" t="s">
        <v>76</v>
      </c>
      <c r="K74" s="24" t="s">
        <v>90</v>
      </c>
    </row>
    <row r="75" spans="1:11" x14ac:dyDescent="0.2">
      <c r="A75" s="24" t="s">
        <v>84</v>
      </c>
      <c r="B75" s="24" t="s">
        <v>92</v>
      </c>
      <c r="C75" s="24">
        <v>5.9</v>
      </c>
      <c r="D75" s="24">
        <v>1999</v>
      </c>
      <c r="E75" s="24">
        <v>8</v>
      </c>
      <c r="F75" s="24" t="s">
        <v>75</v>
      </c>
      <c r="G75" s="24">
        <v>4</v>
      </c>
      <c r="H75" s="24">
        <v>11</v>
      </c>
      <c r="I75" s="24">
        <v>15</v>
      </c>
      <c r="J75" s="24" t="s">
        <v>76</v>
      </c>
      <c r="K75" s="24" t="s">
        <v>90</v>
      </c>
    </row>
    <row r="76" spans="1:11" x14ac:dyDescent="0.2">
      <c r="A76" s="24" t="s">
        <v>93</v>
      </c>
      <c r="B76" s="24" t="s">
        <v>94</v>
      </c>
      <c r="C76" s="24">
        <v>4.5999999999999996</v>
      </c>
      <c r="D76" s="24">
        <v>1999</v>
      </c>
      <c r="E76" s="24">
        <v>8</v>
      </c>
      <c r="F76" s="24" t="s">
        <v>75</v>
      </c>
      <c r="G76" s="24" t="s">
        <v>76</v>
      </c>
      <c r="H76" s="24">
        <v>11</v>
      </c>
      <c r="I76" s="24">
        <v>17</v>
      </c>
      <c r="J76" s="24" t="s">
        <v>76</v>
      </c>
      <c r="K76" s="24" t="s">
        <v>77</v>
      </c>
    </row>
    <row r="77" spans="1:11" x14ac:dyDescent="0.2">
      <c r="A77" s="24" t="s">
        <v>93</v>
      </c>
      <c r="B77" s="24" t="s">
        <v>94</v>
      </c>
      <c r="C77" s="24">
        <v>5.4</v>
      </c>
      <c r="D77" s="24">
        <v>1999</v>
      </c>
      <c r="E77" s="24">
        <v>8</v>
      </c>
      <c r="F77" s="24" t="s">
        <v>75</v>
      </c>
      <c r="G77" s="24" t="s">
        <v>76</v>
      </c>
      <c r="H77" s="24">
        <v>11</v>
      </c>
      <c r="I77" s="24">
        <v>17</v>
      </c>
      <c r="J77" s="24" t="s">
        <v>76</v>
      </c>
      <c r="K77" s="24" t="s">
        <v>77</v>
      </c>
    </row>
    <row r="78" spans="1:11" x14ac:dyDescent="0.2">
      <c r="A78" s="24" t="s">
        <v>93</v>
      </c>
      <c r="B78" s="24" t="s">
        <v>94</v>
      </c>
      <c r="C78" s="24">
        <v>5.4</v>
      </c>
      <c r="D78" s="24">
        <v>2008</v>
      </c>
      <c r="E78" s="24">
        <v>8</v>
      </c>
      <c r="F78" s="24" t="s">
        <v>88</v>
      </c>
      <c r="G78" s="24" t="s">
        <v>76</v>
      </c>
      <c r="H78" s="24">
        <v>12</v>
      </c>
      <c r="I78" s="24">
        <v>18</v>
      </c>
      <c r="J78" s="24" t="s">
        <v>76</v>
      </c>
      <c r="K78" s="24" t="s">
        <v>77</v>
      </c>
    </row>
    <row r="79" spans="1:11" x14ac:dyDescent="0.2">
      <c r="A79" s="24" t="s">
        <v>93</v>
      </c>
      <c r="B79" s="24" t="s">
        <v>95</v>
      </c>
      <c r="C79" s="24">
        <v>4</v>
      </c>
      <c r="D79" s="24">
        <v>1999</v>
      </c>
      <c r="E79" s="24">
        <v>6</v>
      </c>
      <c r="F79" s="24" t="s">
        <v>63</v>
      </c>
      <c r="G79" s="24">
        <v>4</v>
      </c>
      <c r="H79" s="24">
        <v>14</v>
      </c>
      <c r="I79" s="24">
        <v>17</v>
      </c>
      <c r="J79" s="24" t="s">
        <v>76</v>
      </c>
      <c r="K79" s="24" t="s">
        <v>77</v>
      </c>
    </row>
    <row r="80" spans="1:11" x14ac:dyDescent="0.2">
      <c r="A80" s="24" t="s">
        <v>93</v>
      </c>
      <c r="B80" s="24" t="s">
        <v>95</v>
      </c>
      <c r="C80" s="24">
        <v>4</v>
      </c>
      <c r="D80" s="24">
        <v>1999</v>
      </c>
      <c r="E80" s="24">
        <v>6</v>
      </c>
      <c r="F80" s="24" t="s">
        <v>66</v>
      </c>
      <c r="G80" s="24">
        <v>4</v>
      </c>
      <c r="H80" s="24">
        <v>15</v>
      </c>
      <c r="I80" s="24">
        <v>19</v>
      </c>
      <c r="J80" s="24" t="s">
        <v>76</v>
      </c>
      <c r="K80" s="24" t="s">
        <v>77</v>
      </c>
    </row>
    <row r="81" spans="1:11" x14ac:dyDescent="0.2">
      <c r="A81" s="24" t="s">
        <v>93</v>
      </c>
      <c r="B81" s="24" t="s">
        <v>95</v>
      </c>
      <c r="C81" s="24">
        <v>4</v>
      </c>
      <c r="D81" s="24">
        <v>1999</v>
      </c>
      <c r="E81" s="24">
        <v>6</v>
      </c>
      <c r="F81" s="24" t="s">
        <v>63</v>
      </c>
      <c r="G81" s="24">
        <v>4</v>
      </c>
      <c r="H81" s="24">
        <v>14</v>
      </c>
      <c r="I81" s="24">
        <v>17</v>
      </c>
      <c r="J81" s="24" t="s">
        <v>76</v>
      </c>
      <c r="K81" s="24" t="s">
        <v>77</v>
      </c>
    </row>
    <row r="82" spans="1:11" x14ac:dyDescent="0.2">
      <c r="A82" s="24" t="s">
        <v>93</v>
      </c>
      <c r="B82" s="24" t="s">
        <v>95</v>
      </c>
      <c r="C82" s="24">
        <v>4</v>
      </c>
      <c r="D82" s="24">
        <v>2008</v>
      </c>
      <c r="E82" s="24">
        <v>6</v>
      </c>
      <c r="F82" s="24" t="s">
        <v>63</v>
      </c>
      <c r="G82" s="24">
        <v>4</v>
      </c>
      <c r="H82" s="24">
        <v>13</v>
      </c>
      <c r="I82" s="24">
        <v>19</v>
      </c>
      <c r="J82" s="24" t="s">
        <v>76</v>
      </c>
      <c r="K82" s="24" t="s">
        <v>77</v>
      </c>
    </row>
    <row r="83" spans="1:11" x14ac:dyDescent="0.2">
      <c r="A83" s="24" t="s">
        <v>93</v>
      </c>
      <c r="B83" s="24" t="s">
        <v>95</v>
      </c>
      <c r="C83" s="24">
        <v>4.5999999999999996</v>
      </c>
      <c r="D83" s="24">
        <v>2008</v>
      </c>
      <c r="E83" s="24">
        <v>8</v>
      </c>
      <c r="F83" s="24" t="s">
        <v>88</v>
      </c>
      <c r="G83" s="24">
        <v>4</v>
      </c>
      <c r="H83" s="24">
        <v>13</v>
      </c>
      <c r="I83" s="24">
        <v>19</v>
      </c>
      <c r="J83" s="24" t="s">
        <v>76</v>
      </c>
      <c r="K83" s="24" t="s">
        <v>77</v>
      </c>
    </row>
    <row r="84" spans="1:11" x14ac:dyDescent="0.2">
      <c r="A84" s="24" t="s">
        <v>93</v>
      </c>
      <c r="B84" s="24" t="s">
        <v>95</v>
      </c>
      <c r="C84" s="24">
        <v>5</v>
      </c>
      <c r="D84" s="24">
        <v>1999</v>
      </c>
      <c r="E84" s="24">
        <v>8</v>
      </c>
      <c r="F84" s="24" t="s">
        <v>75</v>
      </c>
      <c r="G84" s="24">
        <v>4</v>
      </c>
      <c r="H84" s="24">
        <v>13</v>
      </c>
      <c r="I84" s="24">
        <v>17</v>
      </c>
      <c r="J84" s="24" t="s">
        <v>76</v>
      </c>
      <c r="K84" s="24" t="s">
        <v>77</v>
      </c>
    </row>
    <row r="85" spans="1:11" x14ac:dyDescent="0.2">
      <c r="A85" s="24" t="s">
        <v>93</v>
      </c>
      <c r="B85" s="24" t="s">
        <v>96</v>
      </c>
      <c r="C85" s="24">
        <v>4.2</v>
      </c>
      <c r="D85" s="24">
        <v>1999</v>
      </c>
      <c r="E85" s="24">
        <v>6</v>
      </c>
      <c r="F85" s="24" t="s">
        <v>75</v>
      </c>
      <c r="G85" s="24">
        <v>4</v>
      </c>
      <c r="H85" s="24">
        <v>14</v>
      </c>
      <c r="I85" s="24">
        <v>17</v>
      </c>
      <c r="J85" s="24" t="s">
        <v>76</v>
      </c>
      <c r="K85" s="24" t="s">
        <v>90</v>
      </c>
    </row>
    <row r="86" spans="1:11" x14ac:dyDescent="0.2">
      <c r="A86" s="24" t="s">
        <v>93</v>
      </c>
      <c r="B86" s="24" t="s">
        <v>96</v>
      </c>
      <c r="C86" s="24">
        <v>4.2</v>
      </c>
      <c r="D86" s="24">
        <v>1999</v>
      </c>
      <c r="E86" s="24">
        <v>6</v>
      </c>
      <c r="F86" s="24" t="s">
        <v>66</v>
      </c>
      <c r="G86" s="24">
        <v>4</v>
      </c>
      <c r="H86" s="24">
        <v>14</v>
      </c>
      <c r="I86" s="24">
        <v>17</v>
      </c>
      <c r="J86" s="24" t="s">
        <v>76</v>
      </c>
      <c r="K86" s="24" t="s">
        <v>90</v>
      </c>
    </row>
    <row r="87" spans="1:11" x14ac:dyDescent="0.2">
      <c r="A87" s="24" t="s">
        <v>93</v>
      </c>
      <c r="B87" s="24" t="s">
        <v>96</v>
      </c>
      <c r="C87" s="24">
        <v>4.5999999999999996</v>
      </c>
      <c r="D87" s="24">
        <v>1999</v>
      </c>
      <c r="E87" s="24">
        <v>8</v>
      </c>
      <c r="F87" s="24" t="s">
        <v>66</v>
      </c>
      <c r="G87" s="24">
        <v>4</v>
      </c>
      <c r="H87" s="24">
        <v>13</v>
      </c>
      <c r="I87" s="24">
        <v>16</v>
      </c>
      <c r="J87" s="24" t="s">
        <v>76</v>
      </c>
      <c r="K87" s="24" t="s">
        <v>90</v>
      </c>
    </row>
    <row r="88" spans="1:11" x14ac:dyDescent="0.2">
      <c r="A88" s="24" t="s">
        <v>93</v>
      </c>
      <c r="B88" s="24" t="s">
        <v>96</v>
      </c>
      <c r="C88" s="24">
        <v>4.5999999999999996</v>
      </c>
      <c r="D88" s="24">
        <v>1999</v>
      </c>
      <c r="E88" s="24">
        <v>8</v>
      </c>
      <c r="F88" s="24" t="s">
        <v>75</v>
      </c>
      <c r="G88" s="24">
        <v>4</v>
      </c>
      <c r="H88" s="24">
        <v>13</v>
      </c>
      <c r="I88" s="24">
        <v>16</v>
      </c>
      <c r="J88" s="24" t="s">
        <v>76</v>
      </c>
      <c r="K88" s="24" t="s">
        <v>90</v>
      </c>
    </row>
    <row r="89" spans="1:11" x14ac:dyDescent="0.2">
      <c r="A89" s="24" t="s">
        <v>93</v>
      </c>
      <c r="B89" s="24" t="s">
        <v>96</v>
      </c>
      <c r="C89" s="24">
        <v>4.5999999999999996</v>
      </c>
      <c r="D89" s="24">
        <v>2008</v>
      </c>
      <c r="E89" s="24">
        <v>8</v>
      </c>
      <c r="F89" s="24" t="s">
        <v>75</v>
      </c>
      <c r="G89" s="24">
        <v>4</v>
      </c>
      <c r="H89" s="24">
        <v>13</v>
      </c>
      <c r="I89" s="24">
        <v>17</v>
      </c>
      <c r="J89" s="24" t="s">
        <v>76</v>
      </c>
      <c r="K89" s="24" t="s">
        <v>90</v>
      </c>
    </row>
    <row r="90" spans="1:11" x14ac:dyDescent="0.2">
      <c r="A90" s="24" t="s">
        <v>93</v>
      </c>
      <c r="B90" s="24" t="s">
        <v>96</v>
      </c>
      <c r="C90" s="24">
        <v>5.4</v>
      </c>
      <c r="D90" s="24">
        <v>1999</v>
      </c>
      <c r="E90" s="24">
        <v>8</v>
      </c>
      <c r="F90" s="24" t="s">
        <v>75</v>
      </c>
      <c r="G90" s="24">
        <v>4</v>
      </c>
      <c r="H90" s="24">
        <v>11</v>
      </c>
      <c r="I90" s="24">
        <v>15</v>
      </c>
      <c r="J90" s="24" t="s">
        <v>76</v>
      </c>
      <c r="K90" s="24" t="s">
        <v>90</v>
      </c>
    </row>
    <row r="91" spans="1:11" x14ac:dyDescent="0.2">
      <c r="A91" s="24" t="s">
        <v>93</v>
      </c>
      <c r="B91" s="24" t="s">
        <v>96</v>
      </c>
      <c r="C91" s="24">
        <v>5.4</v>
      </c>
      <c r="D91" s="24">
        <v>2008</v>
      </c>
      <c r="E91" s="24">
        <v>8</v>
      </c>
      <c r="F91" s="24" t="s">
        <v>75</v>
      </c>
      <c r="G91" s="24">
        <v>4</v>
      </c>
      <c r="H91" s="24">
        <v>13</v>
      </c>
      <c r="I91" s="24">
        <v>17</v>
      </c>
      <c r="J91" s="24" t="s">
        <v>76</v>
      </c>
      <c r="K91" s="24" t="s">
        <v>90</v>
      </c>
    </row>
    <row r="92" spans="1:11" x14ac:dyDescent="0.2">
      <c r="A92" s="24" t="s">
        <v>93</v>
      </c>
      <c r="B92" s="24" t="s">
        <v>97</v>
      </c>
      <c r="C92" s="24">
        <v>3.8</v>
      </c>
      <c r="D92" s="24">
        <v>1999</v>
      </c>
      <c r="E92" s="24">
        <v>6</v>
      </c>
      <c r="F92" s="24" t="s">
        <v>66</v>
      </c>
      <c r="G92" s="24" t="s">
        <v>76</v>
      </c>
      <c r="H92" s="24">
        <v>18</v>
      </c>
      <c r="I92" s="24">
        <v>26</v>
      </c>
      <c r="J92" s="24" t="s">
        <v>76</v>
      </c>
      <c r="K92" s="24" t="s">
        <v>98</v>
      </c>
    </row>
    <row r="93" spans="1:11" x14ac:dyDescent="0.2">
      <c r="A93" s="24" t="s">
        <v>93</v>
      </c>
      <c r="B93" s="24" t="s">
        <v>97</v>
      </c>
      <c r="C93" s="24">
        <v>3.8</v>
      </c>
      <c r="D93" s="24">
        <v>1999</v>
      </c>
      <c r="E93" s="24">
        <v>6</v>
      </c>
      <c r="F93" s="24" t="s">
        <v>75</v>
      </c>
      <c r="G93" s="24" t="s">
        <v>76</v>
      </c>
      <c r="H93" s="24">
        <v>18</v>
      </c>
      <c r="I93" s="24">
        <v>25</v>
      </c>
      <c r="J93" s="24" t="s">
        <v>76</v>
      </c>
      <c r="K93" s="24" t="s">
        <v>98</v>
      </c>
    </row>
    <row r="94" spans="1:11" x14ac:dyDescent="0.2">
      <c r="A94" s="24" t="s">
        <v>93</v>
      </c>
      <c r="B94" s="24" t="s">
        <v>97</v>
      </c>
      <c r="C94" s="24">
        <v>4</v>
      </c>
      <c r="D94" s="24">
        <v>2008</v>
      </c>
      <c r="E94" s="24">
        <v>6</v>
      </c>
      <c r="F94" s="24" t="s">
        <v>66</v>
      </c>
      <c r="G94" s="24" t="s">
        <v>76</v>
      </c>
      <c r="H94" s="24">
        <v>17</v>
      </c>
      <c r="I94" s="24">
        <v>26</v>
      </c>
      <c r="J94" s="24" t="s">
        <v>76</v>
      </c>
      <c r="K94" s="24" t="s">
        <v>98</v>
      </c>
    </row>
    <row r="95" spans="1:11" x14ac:dyDescent="0.2">
      <c r="A95" s="24" t="s">
        <v>93</v>
      </c>
      <c r="B95" s="24" t="s">
        <v>97</v>
      </c>
      <c r="C95" s="24">
        <v>4</v>
      </c>
      <c r="D95" s="24">
        <v>2008</v>
      </c>
      <c r="E95" s="24">
        <v>6</v>
      </c>
      <c r="F95" s="24" t="s">
        <v>63</v>
      </c>
      <c r="G95" s="24" t="s">
        <v>76</v>
      </c>
      <c r="H95" s="24">
        <v>16</v>
      </c>
      <c r="I95" s="24">
        <v>24</v>
      </c>
      <c r="J95" s="24" t="s">
        <v>76</v>
      </c>
      <c r="K95" s="24" t="s">
        <v>98</v>
      </c>
    </row>
    <row r="96" spans="1:11" x14ac:dyDescent="0.2">
      <c r="A96" s="24" t="s">
        <v>93</v>
      </c>
      <c r="B96" s="24" t="s">
        <v>97</v>
      </c>
      <c r="C96" s="24">
        <v>4.5999999999999996</v>
      </c>
      <c r="D96" s="24">
        <v>1999</v>
      </c>
      <c r="E96" s="24">
        <v>8</v>
      </c>
      <c r="F96" s="24" t="s">
        <v>75</v>
      </c>
      <c r="G96" s="24" t="s">
        <v>76</v>
      </c>
      <c r="H96" s="24">
        <v>15</v>
      </c>
      <c r="I96" s="24">
        <v>21</v>
      </c>
      <c r="J96" s="24" t="s">
        <v>76</v>
      </c>
      <c r="K96" s="24" t="s">
        <v>98</v>
      </c>
    </row>
    <row r="97" spans="1:11" x14ac:dyDescent="0.2">
      <c r="A97" s="24" t="s">
        <v>93</v>
      </c>
      <c r="B97" s="24" t="s">
        <v>97</v>
      </c>
      <c r="C97" s="24">
        <v>4.5999999999999996</v>
      </c>
      <c r="D97" s="24">
        <v>1999</v>
      </c>
      <c r="E97" s="24">
        <v>8</v>
      </c>
      <c r="F97" s="24" t="s">
        <v>66</v>
      </c>
      <c r="G97" s="24" t="s">
        <v>76</v>
      </c>
      <c r="H97" s="24">
        <v>15</v>
      </c>
      <c r="I97" s="24">
        <v>22</v>
      </c>
      <c r="J97" s="24" t="s">
        <v>76</v>
      </c>
      <c r="K97" s="24" t="s">
        <v>98</v>
      </c>
    </row>
    <row r="98" spans="1:11" x14ac:dyDescent="0.2">
      <c r="A98" s="24" t="s">
        <v>93</v>
      </c>
      <c r="B98" s="24" t="s">
        <v>97</v>
      </c>
      <c r="C98" s="24">
        <v>4.5999999999999996</v>
      </c>
      <c r="D98" s="24">
        <v>2008</v>
      </c>
      <c r="E98" s="24">
        <v>8</v>
      </c>
      <c r="F98" s="24" t="s">
        <v>66</v>
      </c>
      <c r="G98" s="24" t="s">
        <v>76</v>
      </c>
      <c r="H98" s="24">
        <v>15</v>
      </c>
      <c r="I98" s="24">
        <v>23</v>
      </c>
      <c r="J98" s="24" t="s">
        <v>76</v>
      </c>
      <c r="K98" s="24" t="s">
        <v>98</v>
      </c>
    </row>
    <row r="99" spans="1:11" x14ac:dyDescent="0.2">
      <c r="A99" s="24" t="s">
        <v>93</v>
      </c>
      <c r="B99" s="24" t="s">
        <v>97</v>
      </c>
      <c r="C99" s="24">
        <v>4.5999999999999996</v>
      </c>
      <c r="D99" s="24">
        <v>2008</v>
      </c>
      <c r="E99" s="24">
        <v>8</v>
      </c>
      <c r="F99" s="24" t="s">
        <v>63</v>
      </c>
      <c r="G99" s="24" t="s">
        <v>76</v>
      </c>
      <c r="H99" s="24">
        <v>15</v>
      </c>
      <c r="I99" s="24">
        <v>22</v>
      </c>
      <c r="J99" s="24" t="s">
        <v>76</v>
      </c>
      <c r="K99" s="24" t="s">
        <v>98</v>
      </c>
    </row>
    <row r="100" spans="1:11" x14ac:dyDescent="0.2">
      <c r="A100" s="24" t="s">
        <v>93</v>
      </c>
      <c r="B100" s="24" t="s">
        <v>97</v>
      </c>
      <c r="C100" s="24">
        <v>5.4</v>
      </c>
      <c r="D100" s="24">
        <v>2008</v>
      </c>
      <c r="E100" s="24">
        <v>8</v>
      </c>
      <c r="F100" s="24" t="s">
        <v>67</v>
      </c>
      <c r="G100" s="24" t="s">
        <v>76</v>
      </c>
      <c r="H100" s="24">
        <v>14</v>
      </c>
      <c r="I100" s="24">
        <v>20</v>
      </c>
      <c r="J100" s="24" t="s">
        <v>5</v>
      </c>
      <c r="K100" s="24" t="s">
        <v>98</v>
      </c>
    </row>
    <row r="101" spans="1:11" x14ac:dyDescent="0.2">
      <c r="A101" s="24" t="s">
        <v>99</v>
      </c>
      <c r="B101" s="24" t="s">
        <v>100</v>
      </c>
      <c r="C101" s="24">
        <v>1.6</v>
      </c>
      <c r="D101" s="24">
        <v>1999</v>
      </c>
      <c r="E101" s="24">
        <v>4</v>
      </c>
      <c r="F101" s="24" t="s">
        <v>66</v>
      </c>
      <c r="G101" s="24" t="s">
        <v>64</v>
      </c>
      <c r="H101" s="24">
        <v>28</v>
      </c>
      <c r="I101" s="24">
        <v>33</v>
      </c>
      <c r="J101" s="24" t="s">
        <v>76</v>
      </c>
      <c r="K101" s="24" t="s">
        <v>98</v>
      </c>
    </row>
    <row r="102" spans="1:11" x14ac:dyDescent="0.2">
      <c r="A102" s="24" t="s">
        <v>99</v>
      </c>
      <c r="B102" s="24" t="s">
        <v>100</v>
      </c>
      <c r="C102" s="24">
        <v>1.6</v>
      </c>
      <c r="D102" s="24">
        <v>1999</v>
      </c>
      <c r="E102" s="24">
        <v>4</v>
      </c>
      <c r="F102" s="24" t="s">
        <v>75</v>
      </c>
      <c r="G102" s="24" t="s">
        <v>64</v>
      </c>
      <c r="H102" s="24">
        <v>24</v>
      </c>
      <c r="I102" s="24">
        <v>32</v>
      </c>
      <c r="J102" s="24" t="s">
        <v>76</v>
      </c>
      <c r="K102" s="24" t="s">
        <v>98</v>
      </c>
    </row>
    <row r="103" spans="1:11" x14ac:dyDescent="0.2">
      <c r="A103" s="24" t="s">
        <v>99</v>
      </c>
      <c r="B103" s="24" t="s">
        <v>100</v>
      </c>
      <c r="C103" s="24">
        <v>1.6</v>
      </c>
      <c r="D103" s="24">
        <v>1999</v>
      </c>
      <c r="E103" s="24">
        <v>4</v>
      </c>
      <c r="F103" s="24" t="s">
        <v>66</v>
      </c>
      <c r="G103" s="24" t="s">
        <v>64</v>
      </c>
      <c r="H103" s="24">
        <v>25</v>
      </c>
      <c r="I103" s="24">
        <v>32</v>
      </c>
      <c r="J103" s="24" t="s">
        <v>76</v>
      </c>
      <c r="K103" s="24" t="s">
        <v>98</v>
      </c>
    </row>
    <row r="104" spans="1:11" x14ac:dyDescent="0.2">
      <c r="A104" s="24" t="s">
        <v>99</v>
      </c>
      <c r="B104" s="24" t="s">
        <v>100</v>
      </c>
      <c r="C104" s="24">
        <v>1.6</v>
      </c>
      <c r="D104" s="24">
        <v>1999</v>
      </c>
      <c r="E104" s="24">
        <v>4</v>
      </c>
      <c r="F104" s="24" t="s">
        <v>66</v>
      </c>
      <c r="G104" s="24" t="s">
        <v>64</v>
      </c>
      <c r="H104" s="24">
        <v>23</v>
      </c>
      <c r="I104" s="24">
        <v>29</v>
      </c>
      <c r="J104" s="24" t="s">
        <v>5</v>
      </c>
      <c r="K104" s="24" t="s">
        <v>98</v>
      </c>
    </row>
    <row r="105" spans="1:11" x14ac:dyDescent="0.2">
      <c r="A105" s="24" t="s">
        <v>99</v>
      </c>
      <c r="B105" s="24" t="s">
        <v>100</v>
      </c>
      <c r="C105" s="24">
        <v>1.6</v>
      </c>
      <c r="D105" s="24">
        <v>1999</v>
      </c>
      <c r="E105" s="24">
        <v>4</v>
      </c>
      <c r="F105" s="24" t="s">
        <v>75</v>
      </c>
      <c r="G105" s="24" t="s">
        <v>64</v>
      </c>
      <c r="H105" s="24">
        <v>24</v>
      </c>
      <c r="I105" s="24">
        <v>32</v>
      </c>
      <c r="J105" s="24" t="s">
        <v>76</v>
      </c>
      <c r="K105" s="24" t="s">
        <v>98</v>
      </c>
    </row>
    <row r="106" spans="1:11" x14ac:dyDescent="0.2">
      <c r="A106" s="24" t="s">
        <v>99</v>
      </c>
      <c r="B106" s="24" t="s">
        <v>100</v>
      </c>
      <c r="C106" s="24">
        <v>1.8</v>
      </c>
      <c r="D106" s="24">
        <v>2008</v>
      </c>
      <c r="E106" s="24">
        <v>4</v>
      </c>
      <c r="F106" s="24" t="s">
        <v>66</v>
      </c>
      <c r="G106" s="24" t="s">
        <v>64</v>
      </c>
      <c r="H106" s="24">
        <v>26</v>
      </c>
      <c r="I106" s="24">
        <v>34</v>
      </c>
      <c r="J106" s="24" t="s">
        <v>76</v>
      </c>
      <c r="K106" s="24" t="s">
        <v>98</v>
      </c>
    </row>
    <row r="107" spans="1:11" x14ac:dyDescent="0.2">
      <c r="A107" s="24" t="s">
        <v>99</v>
      </c>
      <c r="B107" s="24" t="s">
        <v>100</v>
      </c>
      <c r="C107" s="24">
        <v>1.8</v>
      </c>
      <c r="D107" s="24">
        <v>2008</v>
      </c>
      <c r="E107" s="24">
        <v>4</v>
      </c>
      <c r="F107" s="24" t="s">
        <v>63</v>
      </c>
      <c r="G107" s="24" t="s">
        <v>64</v>
      </c>
      <c r="H107" s="24">
        <v>25</v>
      </c>
      <c r="I107" s="24">
        <v>36</v>
      </c>
      <c r="J107" s="24" t="s">
        <v>76</v>
      </c>
      <c r="K107" s="24" t="s">
        <v>98</v>
      </c>
    </row>
    <row r="108" spans="1:11" x14ac:dyDescent="0.2">
      <c r="A108" s="24" t="s">
        <v>99</v>
      </c>
      <c r="B108" s="24" t="s">
        <v>100</v>
      </c>
      <c r="C108" s="24">
        <v>1.8</v>
      </c>
      <c r="D108" s="24">
        <v>2008</v>
      </c>
      <c r="E108" s="24">
        <v>4</v>
      </c>
      <c r="F108" s="24" t="s">
        <v>63</v>
      </c>
      <c r="G108" s="24" t="s">
        <v>64</v>
      </c>
      <c r="H108" s="24">
        <v>24</v>
      </c>
      <c r="I108" s="24">
        <v>36</v>
      </c>
      <c r="J108" s="24" t="s">
        <v>101</v>
      </c>
      <c r="K108" s="24" t="s">
        <v>98</v>
      </c>
    </row>
    <row r="109" spans="1:11" x14ac:dyDescent="0.2">
      <c r="A109" s="24" t="s">
        <v>99</v>
      </c>
      <c r="B109" s="24" t="s">
        <v>100</v>
      </c>
      <c r="C109" s="24">
        <v>2</v>
      </c>
      <c r="D109" s="24">
        <v>2008</v>
      </c>
      <c r="E109" s="24">
        <v>4</v>
      </c>
      <c r="F109" s="24" t="s">
        <v>67</v>
      </c>
      <c r="G109" s="24" t="s">
        <v>64</v>
      </c>
      <c r="H109" s="24">
        <v>21</v>
      </c>
      <c r="I109" s="24">
        <v>29</v>
      </c>
      <c r="J109" s="24" t="s">
        <v>5</v>
      </c>
      <c r="K109" s="24" t="s">
        <v>98</v>
      </c>
    </row>
    <row r="110" spans="1:11" x14ac:dyDescent="0.2">
      <c r="A110" s="24" t="s">
        <v>102</v>
      </c>
      <c r="B110" s="24" t="s">
        <v>103</v>
      </c>
      <c r="C110" s="24">
        <v>2.4</v>
      </c>
      <c r="D110" s="24">
        <v>1999</v>
      </c>
      <c r="E110" s="24">
        <v>4</v>
      </c>
      <c r="F110" s="24" t="s">
        <v>75</v>
      </c>
      <c r="G110" s="24" t="s">
        <v>64</v>
      </c>
      <c r="H110" s="24">
        <v>18</v>
      </c>
      <c r="I110" s="24">
        <v>26</v>
      </c>
      <c r="J110" s="24" t="s">
        <v>76</v>
      </c>
      <c r="K110" s="24" t="s">
        <v>72</v>
      </c>
    </row>
    <row r="111" spans="1:11" x14ac:dyDescent="0.2">
      <c r="A111" s="24" t="s">
        <v>102</v>
      </c>
      <c r="B111" s="24" t="s">
        <v>103</v>
      </c>
      <c r="C111" s="24">
        <v>2.4</v>
      </c>
      <c r="D111" s="24">
        <v>1999</v>
      </c>
      <c r="E111" s="24">
        <v>4</v>
      </c>
      <c r="F111" s="24" t="s">
        <v>66</v>
      </c>
      <c r="G111" s="24" t="s">
        <v>64</v>
      </c>
      <c r="H111" s="24">
        <v>18</v>
      </c>
      <c r="I111" s="24">
        <v>27</v>
      </c>
      <c r="J111" s="24" t="s">
        <v>76</v>
      </c>
      <c r="K111" s="24" t="s">
        <v>72</v>
      </c>
    </row>
    <row r="112" spans="1:11" x14ac:dyDescent="0.2">
      <c r="A112" s="24" t="s">
        <v>102</v>
      </c>
      <c r="B112" s="24" t="s">
        <v>103</v>
      </c>
      <c r="C112" s="24">
        <v>2.4</v>
      </c>
      <c r="D112" s="24">
        <v>2008</v>
      </c>
      <c r="E112" s="24">
        <v>4</v>
      </c>
      <c r="F112" s="24" t="s">
        <v>75</v>
      </c>
      <c r="G112" s="24" t="s">
        <v>64</v>
      </c>
      <c r="H112" s="24">
        <v>21</v>
      </c>
      <c r="I112" s="24">
        <v>30</v>
      </c>
      <c r="J112" s="24" t="s">
        <v>76</v>
      </c>
      <c r="K112" s="24" t="s">
        <v>72</v>
      </c>
    </row>
    <row r="113" spans="1:11" x14ac:dyDescent="0.2">
      <c r="A113" s="24" t="s">
        <v>102</v>
      </c>
      <c r="B113" s="24" t="s">
        <v>103</v>
      </c>
      <c r="C113" s="24">
        <v>2.4</v>
      </c>
      <c r="D113" s="24">
        <v>2008</v>
      </c>
      <c r="E113" s="24">
        <v>4</v>
      </c>
      <c r="F113" s="24" t="s">
        <v>66</v>
      </c>
      <c r="G113" s="24" t="s">
        <v>64</v>
      </c>
      <c r="H113" s="24">
        <v>21</v>
      </c>
      <c r="I113" s="24">
        <v>31</v>
      </c>
      <c r="J113" s="24" t="s">
        <v>76</v>
      </c>
      <c r="K113" s="24" t="s">
        <v>72</v>
      </c>
    </row>
    <row r="114" spans="1:11" x14ac:dyDescent="0.2">
      <c r="A114" s="24" t="s">
        <v>102</v>
      </c>
      <c r="B114" s="24" t="s">
        <v>103</v>
      </c>
      <c r="C114" s="24">
        <v>2.5</v>
      </c>
      <c r="D114" s="24">
        <v>1999</v>
      </c>
      <c r="E114" s="24">
        <v>6</v>
      </c>
      <c r="F114" s="24" t="s">
        <v>75</v>
      </c>
      <c r="G114" s="24" t="s">
        <v>64</v>
      </c>
      <c r="H114" s="24">
        <v>18</v>
      </c>
      <c r="I114" s="24">
        <v>26</v>
      </c>
      <c r="J114" s="24" t="s">
        <v>76</v>
      </c>
      <c r="K114" s="24" t="s">
        <v>72</v>
      </c>
    </row>
    <row r="115" spans="1:11" x14ac:dyDescent="0.2">
      <c r="A115" s="24" t="s">
        <v>102</v>
      </c>
      <c r="B115" s="24" t="s">
        <v>103</v>
      </c>
      <c r="C115" s="24">
        <v>2.5</v>
      </c>
      <c r="D115" s="24">
        <v>1999</v>
      </c>
      <c r="E115" s="24">
        <v>6</v>
      </c>
      <c r="F115" s="24" t="s">
        <v>66</v>
      </c>
      <c r="G115" s="24" t="s">
        <v>64</v>
      </c>
      <c r="H115" s="24">
        <v>18</v>
      </c>
      <c r="I115" s="24">
        <v>26</v>
      </c>
      <c r="J115" s="24" t="s">
        <v>76</v>
      </c>
      <c r="K115" s="24" t="s">
        <v>72</v>
      </c>
    </row>
    <row r="116" spans="1:11" x14ac:dyDescent="0.2">
      <c r="A116" s="24" t="s">
        <v>102</v>
      </c>
      <c r="B116" s="24" t="s">
        <v>103</v>
      </c>
      <c r="C116" s="24">
        <v>3.3</v>
      </c>
      <c r="D116" s="24">
        <v>2008</v>
      </c>
      <c r="E116" s="24">
        <v>6</v>
      </c>
      <c r="F116" s="24" t="s">
        <v>63</v>
      </c>
      <c r="G116" s="24" t="s">
        <v>64</v>
      </c>
      <c r="H116" s="24">
        <v>19</v>
      </c>
      <c r="I116" s="24">
        <v>28</v>
      </c>
      <c r="J116" s="24" t="s">
        <v>76</v>
      </c>
      <c r="K116" s="24" t="s">
        <v>72</v>
      </c>
    </row>
    <row r="117" spans="1:11" x14ac:dyDescent="0.2">
      <c r="A117" s="24" t="s">
        <v>102</v>
      </c>
      <c r="B117" s="24" t="s">
        <v>104</v>
      </c>
      <c r="C117" s="24">
        <v>2</v>
      </c>
      <c r="D117" s="24">
        <v>1999</v>
      </c>
      <c r="E117" s="24">
        <v>4</v>
      </c>
      <c r="F117" s="24" t="s">
        <v>75</v>
      </c>
      <c r="G117" s="24" t="s">
        <v>64</v>
      </c>
      <c r="H117" s="24">
        <v>19</v>
      </c>
      <c r="I117" s="24">
        <v>26</v>
      </c>
      <c r="J117" s="24" t="s">
        <v>76</v>
      </c>
      <c r="K117" s="24" t="s">
        <v>98</v>
      </c>
    </row>
    <row r="118" spans="1:11" x14ac:dyDescent="0.2">
      <c r="A118" s="24" t="s">
        <v>102</v>
      </c>
      <c r="B118" s="24" t="s">
        <v>104</v>
      </c>
      <c r="C118" s="24">
        <v>2</v>
      </c>
      <c r="D118" s="24">
        <v>1999</v>
      </c>
      <c r="E118" s="24">
        <v>4</v>
      </c>
      <c r="F118" s="24" t="s">
        <v>66</v>
      </c>
      <c r="G118" s="24" t="s">
        <v>64</v>
      </c>
      <c r="H118" s="24">
        <v>19</v>
      </c>
      <c r="I118" s="24">
        <v>29</v>
      </c>
      <c r="J118" s="24" t="s">
        <v>76</v>
      </c>
      <c r="K118" s="24" t="s">
        <v>98</v>
      </c>
    </row>
    <row r="119" spans="1:11" x14ac:dyDescent="0.2">
      <c r="A119" s="24" t="s">
        <v>102</v>
      </c>
      <c r="B119" s="24" t="s">
        <v>104</v>
      </c>
      <c r="C119" s="24">
        <v>2</v>
      </c>
      <c r="D119" s="24">
        <v>2008</v>
      </c>
      <c r="E119" s="24">
        <v>4</v>
      </c>
      <c r="F119" s="24" t="s">
        <v>66</v>
      </c>
      <c r="G119" s="24" t="s">
        <v>64</v>
      </c>
      <c r="H119" s="24">
        <v>20</v>
      </c>
      <c r="I119" s="24">
        <v>28</v>
      </c>
      <c r="J119" s="24" t="s">
        <v>76</v>
      </c>
      <c r="K119" s="24" t="s">
        <v>98</v>
      </c>
    </row>
    <row r="120" spans="1:11" x14ac:dyDescent="0.2">
      <c r="A120" s="24" t="s">
        <v>102</v>
      </c>
      <c r="B120" s="24" t="s">
        <v>104</v>
      </c>
      <c r="C120" s="24">
        <v>2</v>
      </c>
      <c r="D120" s="24">
        <v>2008</v>
      </c>
      <c r="E120" s="24">
        <v>4</v>
      </c>
      <c r="F120" s="24" t="s">
        <v>75</v>
      </c>
      <c r="G120" s="24" t="s">
        <v>64</v>
      </c>
      <c r="H120" s="24">
        <v>20</v>
      </c>
      <c r="I120" s="24">
        <v>27</v>
      </c>
      <c r="J120" s="24" t="s">
        <v>76</v>
      </c>
      <c r="K120" s="24" t="s">
        <v>98</v>
      </c>
    </row>
    <row r="121" spans="1:11" x14ac:dyDescent="0.2">
      <c r="A121" s="24" t="s">
        <v>102</v>
      </c>
      <c r="B121" s="24" t="s">
        <v>104</v>
      </c>
      <c r="C121" s="24">
        <v>2.7</v>
      </c>
      <c r="D121" s="24">
        <v>2008</v>
      </c>
      <c r="E121" s="24">
        <v>6</v>
      </c>
      <c r="F121" s="24" t="s">
        <v>75</v>
      </c>
      <c r="G121" s="24" t="s">
        <v>64</v>
      </c>
      <c r="H121" s="24">
        <v>17</v>
      </c>
      <c r="I121" s="24">
        <v>24</v>
      </c>
      <c r="J121" s="24" t="s">
        <v>76</v>
      </c>
      <c r="K121" s="24" t="s">
        <v>98</v>
      </c>
    </row>
    <row r="122" spans="1:11" x14ac:dyDescent="0.2">
      <c r="A122" s="24" t="s">
        <v>102</v>
      </c>
      <c r="B122" s="24" t="s">
        <v>104</v>
      </c>
      <c r="C122" s="24">
        <v>2.7</v>
      </c>
      <c r="D122" s="24">
        <v>2008</v>
      </c>
      <c r="E122" s="24">
        <v>6</v>
      </c>
      <c r="F122" s="24" t="s">
        <v>67</v>
      </c>
      <c r="G122" s="24" t="s">
        <v>64</v>
      </c>
      <c r="H122" s="24">
        <v>16</v>
      </c>
      <c r="I122" s="24">
        <v>24</v>
      </c>
      <c r="J122" s="24" t="s">
        <v>76</v>
      </c>
      <c r="K122" s="24" t="s">
        <v>98</v>
      </c>
    </row>
    <row r="123" spans="1:11" x14ac:dyDescent="0.2">
      <c r="A123" s="24" t="s">
        <v>102</v>
      </c>
      <c r="B123" s="24" t="s">
        <v>104</v>
      </c>
      <c r="C123" s="24">
        <v>2.7</v>
      </c>
      <c r="D123" s="24">
        <v>2008</v>
      </c>
      <c r="E123" s="24">
        <v>6</v>
      </c>
      <c r="F123" s="24" t="s">
        <v>66</v>
      </c>
      <c r="G123" s="24" t="s">
        <v>64</v>
      </c>
      <c r="H123" s="24">
        <v>17</v>
      </c>
      <c r="I123" s="24">
        <v>24</v>
      </c>
      <c r="J123" s="24" t="s">
        <v>76</v>
      </c>
      <c r="K123" s="24" t="s">
        <v>98</v>
      </c>
    </row>
    <row r="124" spans="1:11" x14ac:dyDescent="0.2">
      <c r="A124" s="24" t="s">
        <v>105</v>
      </c>
      <c r="B124" s="24" t="s">
        <v>106</v>
      </c>
      <c r="C124" s="24">
        <v>3</v>
      </c>
      <c r="D124" s="24">
        <v>2008</v>
      </c>
      <c r="E124" s="24">
        <v>6</v>
      </c>
      <c r="F124" s="24" t="s">
        <v>63</v>
      </c>
      <c r="G124" s="24">
        <v>4</v>
      </c>
      <c r="H124" s="24">
        <v>17</v>
      </c>
      <c r="I124" s="24">
        <v>22</v>
      </c>
      <c r="J124" s="24" t="s">
        <v>82</v>
      </c>
      <c r="K124" s="24" t="s">
        <v>77</v>
      </c>
    </row>
    <row r="125" spans="1:11" x14ac:dyDescent="0.2">
      <c r="A125" s="24" t="s">
        <v>105</v>
      </c>
      <c r="B125" s="24" t="s">
        <v>106</v>
      </c>
      <c r="C125" s="24">
        <v>3.7</v>
      </c>
      <c r="D125" s="24">
        <v>2008</v>
      </c>
      <c r="E125" s="24">
        <v>6</v>
      </c>
      <c r="F125" s="24" t="s">
        <v>63</v>
      </c>
      <c r="G125" s="24">
        <v>4</v>
      </c>
      <c r="H125" s="24">
        <v>15</v>
      </c>
      <c r="I125" s="24">
        <v>19</v>
      </c>
      <c r="J125" s="24" t="s">
        <v>76</v>
      </c>
      <c r="K125" s="24" t="s">
        <v>77</v>
      </c>
    </row>
    <row r="126" spans="1:11" x14ac:dyDescent="0.2">
      <c r="A126" s="24" t="s">
        <v>105</v>
      </c>
      <c r="B126" s="24" t="s">
        <v>106</v>
      </c>
      <c r="C126" s="24">
        <v>4</v>
      </c>
      <c r="D126" s="24">
        <v>1999</v>
      </c>
      <c r="E126" s="24">
        <v>6</v>
      </c>
      <c r="F126" s="24" t="s">
        <v>75</v>
      </c>
      <c r="G126" s="24">
        <v>4</v>
      </c>
      <c r="H126" s="24">
        <v>15</v>
      </c>
      <c r="I126" s="24">
        <v>20</v>
      </c>
      <c r="J126" s="24" t="s">
        <v>76</v>
      </c>
      <c r="K126" s="24" t="s">
        <v>77</v>
      </c>
    </row>
    <row r="127" spans="1:11" x14ac:dyDescent="0.2">
      <c r="A127" s="24" t="s">
        <v>105</v>
      </c>
      <c r="B127" s="24" t="s">
        <v>106</v>
      </c>
      <c r="C127" s="24">
        <v>4.7</v>
      </c>
      <c r="D127" s="24">
        <v>1999</v>
      </c>
      <c r="E127" s="24">
        <v>8</v>
      </c>
      <c r="F127" s="24" t="s">
        <v>75</v>
      </c>
      <c r="G127" s="24">
        <v>4</v>
      </c>
      <c r="H127" s="24">
        <v>14</v>
      </c>
      <c r="I127" s="24">
        <v>17</v>
      </c>
      <c r="J127" s="24" t="s">
        <v>76</v>
      </c>
      <c r="K127" s="24" t="s">
        <v>77</v>
      </c>
    </row>
    <row r="128" spans="1:11" x14ac:dyDescent="0.2">
      <c r="A128" s="24" t="s">
        <v>105</v>
      </c>
      <c r="B128" s="24" t="s">
        <v>106</v>
      </c>
      <c r="C128" s="24">
        <v>4.7</v>
      </c>
      <c r="D128" s="24">
        <v>2008</v>
      </c>
      <c r="E128" s="24">
        <v>8</v>
      </c>
      <c r="F128" s="24" t="s">
        <v>63</v>
      </c>
      <c r="G128" s="24">
        <v>4</v>
      </c>
      <c r="H128" s="24">
        <v>9</v>
      </c>
      <c r="I128" s="24">
        <v>12</v>
      </c>
      <c r="J128" s="24" t="s">
        <v>78</v>
      </c>
      <c r="K128" s="24" t="s">
        <v>77</v>
      </c>
    </row>
    <row r="129" spans="1:11" x14ac:dyDescent="0.2">
      <c r="A129" s="24" t="s">
        <v>105</v>
      </c>
      <c r="B129" s="24" t="s">
        <v>106</v>
      </c>
      <c r="C129" s="24">
        <v>4.7</v>
      </c>
      <c r="D129" s="24">
        <v>2008</v>
      </c>
      <c r="E129" s="24">
        <v>8</v>
      </c>
      <c r="F129" s="24" t="s">
        <v>63</v>
      </c>
      <c r="G129" s="24">
        <v>4</v>
      </c>
      <c r="H129" s="24">
        <v>14</v>
      </c>
      <c r="I129" s="24">
        <v>19</v>
      </c>
      <c r="J129" s="24" t="s">
        <v>76</v>
      </c>
      <c r="K129" s="24" t="s">
        <v>77</v>
      </c>
    </row>
    <row r="130" spans="1:11" x14ac:dyDescent="0.2">
      <c r="A130" s="24" t="s">
        <v>105</v>
      </c>
      <c r="B130" s="24" t="s">
        <v>106</v>
      </c>
      <c r="C130" s="24">
        <v>5.7</v>
      </c>
      <c r="D130" s="24">
        <v>2008</v>
      </c>
      <c r="E130" s="24">
        <v>8</v>
      </c>
      <c r="F130" s="24" t="s">
        <v>63</v>
      </c>
      <c r="G130" s="24">
        <v>4</v>
      </c>
      <c r="H130" s="24">
        <v>13</v>
      </c>
      <c r="I130" s="24">
        <v>18</v>
      </c>
      <c r="J130" s="24" t="s">
        <v>76</v>
      </c>
      <c r="K130" s="24" t="s">
        <v>77</v>
      </c>
    </row>
    <row r="131" spans="1:11" x14ac:dyDescent="0.2">
      <c r="A131" s="24" t="s">
        <v>105</v>
      </c>
      <c r="B131" s="24" t="s">
        <v>106</v>
      </c>
      <c r="C131" s="24">
        <v>6.1</v>
      </c>
      <c r="D131" s="24">
        <v>2008</v>
      </c>
      <c r="E131" s="24">
        <v>8</v>
      </c>
      <c r="F131" s="24" t="s">
        <v>63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77</v>
      </c>
    </row>
    <row r="132" spans="1:11" x14ac:dyDescent="0.2">
      <c r="A132" s="24" t="s">
        <v>107</v>
      </c>
      <c r="B132" s="24" t="s">
        <v>108</v>
      </c>
      <c r="C132" s="24">
        <v>4</v>
      </c>
      <c r="D132" s="24">
        <v>1999</v>
      </c>
      <c r="E132" s="24">
        <v>8</v>
      </c>
      <c r="F132" s="24" t="s">
        <v>75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77</v>
      </c>
    </row>
    <row r="133" spans="1:11" x14ac:dyDescent="0.2">
      <c r="A133" s="24" t="s">
        <v>107</v>
      </c>
      <c r="B133" s="24" t="s">
        <v>108</v>
      </c>
      <c r="C133" s="24">
        <v>4.2</v>
      </c>
      <c r="D133" s="24">
        <v>2008</v>
      </c>
      <c r="E133" s="24">
        <v>8</v>
      </c>
      <c r="F133" s="24" t="s">
        <v>70</v>
      </c>
      <c r="G133" s="24">
        <v>4</v>
      </c>
      <c r="H133" s="24">
        <v>12</v>
      </c>
      <c r="I133" s="24">
        <v>18</v>
      </c>
      <c r="J133" s="24" t="s">
        <v>76</v>
      </c>
      <c r="K133" s="24" t="s">
        <v>77</v>
      </c>
    </row>
    <row r="134" spans="1:11" x14ac:dyDescent="0.2">
      <c r="A134" s="24" t="s">
        <v>107</v>
      </c>
      <c r="B134" s="24" t="s">
        <v>108</v>
      </c>
      <c r="C134" s="24">
        <v>4.4000000000000004</v>
      </c>
      <c r="D134" s="24">
        <v>2008</v>
      </c>
      <c r="E134" s="24">
        <v>8</v>
      </c>
      <c r="F134" s="24" t="s">
        <v>70</v>
      </c>
      <c r="G134" s="24">
        <v>4</v>
      </c>
      <c r="H134" s="24">
        <v>12</v>
      </c>
      <c r="I134" s="24">
        <v>18</v>
      </c>
      <c r="J134" s="24" t="s">
        <v>76</v>
      </c>
      <c r="K134" s="24" t="s">
        <v>77</v>
      </c>
    </row>
    <row r="135" spans="1:11" x14ac:dyDescent="0.2">
      <c r="A135" s="24" t="s">
        <v>107</v>
      </c>
      <c r="B135" s="24" t="s">
        <v>108</v>
      </c>
      <c r="C135" s="24">
        <v>4.5999999999999996</v>
      </c>
      <c r="D135" s="24">
        <v>1999</v>
      </c>
      <c r="E135" s="24">
        <v>8</v>
      </c>
      <c r="F135" s="24" t="s">
        <v>75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77</v>
      </c>
    </row>
    <row r="136" spans="1:11" x14ac:dyDescent="0.2">
      <c r="A136" s="24" t="s">
        <v>109</v>
      </c>
      <c r="B136" s="24" t="s">
        <v>110</v>
      </c>
      <c r="C136" s="24">
        <v>5.4</v>
      </c>
      <c r="D136" s="24">
        <v>1999</v>
      </c>
      <c r="E136" s="24">
        <v>8</v>
      </c>
      <c r="F136" s="24" t="s">
        <v>75</v>
      </c>
      <c r="G136" s="24" t="s">
        <v>76</v>
      </c>
      <c r="H136" s="24">
        <v>11</v>
      </c>
      <c r="I136" s="24">
        <v>17</v>
      </c>
      <c r="J136" s="24" t="s">
        <v>76</v>
      </c>
      <c r="K136" s="24" t="s">
        <v>77</v>
      </c>
    </row>
    <row r="137" spans="1:11" x14ac:dyDescent="0.2">
      <c r="A137" s="24" t="s">
        <v>109</v>
      </c>
      <c r="B137" s="24" t="s">
        <v>110</v>
      </c>
      <c r="C137" s="24">
        <v>5.4</v>
      </c>
      <c r="D137" s="24">
        <v>1999</v>
      </c>
      <c r="E137" s="24">
        <v>8</v>
      </c>
      <c r="F137" s="24" t="s">
        <v>75</v>
      </c>
      <c r="G137" s="24" t="s">
        <v>76</v>
      </c>
      <c r="H137" s="24">
        <v>11</v>
      </c>
      <c r="I137" s="24">
        <v>16</v>
      </c>
      <c r="J137" s="24" t="s">
        <v>5</v>
      </c>
      <c r="K137" s="24" t="s">
        <v>77</v>
      </c>
    </row>
    <row r="138" spans="1:11" x14ac:dyDescent="0.2">
      <c r="A138" s="24" t="s">
        <v>109</v>
      </c>
      <c r="B138" s="24" t="s">
        <v>110</v>
      </c>
      <c r="C138" s="24">
        <v>5.4</v>
      </c>
      <c r="D138" s="24">
        <v>2008</v>
      </c>
      <c r="E138" s="24">
        <v>8</v>
      </c>
      <c r="F138" s="24" t="s">
        <v>88</v>
      </c>
      <c r="G138" s="24" t="s">
        <v>76</v>
      </c>
      <c r="H138" s="24">
        <v>12</v>
      </c>
      <c r="I138" s="24">
        <v>18</v>
      </c>
      <c r="J138" s="24" t="s">
        <v>76</v>
      </c>
      <c r="K138" s="24" t="s">
        <v>77</v>
      </c>
    </row>
    <row r="139" spans="1:11" x14ac:dyDescent="0.2">
      <c r="A139" s="24" t="s">
        <v>111</v>
      </c>
      <c r="B139" s="24" t="s">
        <v>112</v>
      </c>
      <c r="C139" s="24">
        <v>4</v>
      </c>
      <c r="D139" s="24">
        <v>1999</v>
      </c>
      <c r="E139" s="24">
        <v>6</v>
      </c>
      <c r="F139" s="24" t="s">
        <v>63</v>
      </c>
      <c r="G139" s="24">
        <v>4</v>
      </c>
      <c r="H139" s="24">
        <v>14</v>
      </c>
      <c r="I139" s="24">
        <v>17</v>
      </c>
      <c r="J139" s="24" t="s">
        <v>76</v>
      </c>
      <c r="K139" s="24" t="s">
        <v>77</v>
      </c>
    </row>
    <row r="140" spans="1:11" x14ac:dyDescent="0.2">
      <c r="A140" s="24" t="s">
        <v>111</v>
      </c>
      <c r="B140" s="24" t="s">
        <v>112</v>
      </c>
      <c r="C140" s="24">
        <v>4</v>
      </c>
      <c r="D140" s="24">
        <v>2008</v>
      </c>
      <c r="E140" s="24">
        <v>6</v>
      </c>
      <c r="F140" s="24" t="s">
        <v>63</v>
      </c>
      <c r="G140" s="24">
        <v>4</v>
      </c>
      <c r="H140" s="24">
        <v>13</v>
      </c>
      <c r="I140" s="24">
        <v>19</v>
      </c>
      <c r="J140" s="24" t="s">
        <v>76</v>
      </c>
      <c r="K140" s="24" t="s">
        <v>77</v>
      </c>
    </row>
    <row r="141" spans="1:11" x14ac:dyDescent="0.2">
      <c r="A141" s="24" t="s">
        <v>111</v>
      </c>
      <c r="B141" s="24" t="s">
        <v>112</v>
      </c>
      <c r="C141" s="24">
        <v>4.5999999999999996</v>
      </c>
      <c r="D141" s="24">
        <v>2008</v>
      </c>
      <c r="E141" s="24">
        <v>8</v>
      </c>
      <c r="F141" s="24" t="s">
        <v>88</v>
      </c>
      <c r="G141" s="24">
        <v>4</v>
      </c>
      <c r="H141" s="24">
        <v>13</v>
      </c>
      <c r="I141" s="24">
        <v>19</v>
      </c>
      <c r="J141" s="24" t="s">
        <v>76</v>
      </c>
      <c r="K141" s="24" t="s">
        <v>77</v>
      </c>
    </row>
    <row r="142" spans="1:11" x14ac:dyDescent="0.2">
      <c r="A142" s="24" t="s">
        <v>111</v>
      </c>
      <c r="B142" s="24" t="s">
        <v>112</v>
      </c>
      <c r="C142" s="24">
        <v>5</v>
      </c>
      <c r="D142" s="24">
        <v>1999</v>
      </c>
      <c r="E142" s="24">
        <v>8</v>
      </c>
      <c r="F142" s="24" t="s">
        <v>75</v>
      </c>
      <c r="G142" s="24">
        <v>4</v>
      </c>
      <c r="H142" s="24">
        <v>13</v>
      </c>
      <c r="I142" s="24">
        <v>17</v>
      </c>
      <c r="J142" s="24" t="s">
        <v>76</v>
      </c>
      <c r="K142" s="24" t="s">
        <v>77</v>
      </c>
    </row>
    <row r="143" spans="1:11" x14ac:dyDescent="0.2">
      <c r="A143" s="24" t="s">
        <v>113</v>
      </c>
      <c r="B143" s="24" t="s">
        <v>114</v>
      </c>
      <c r="C143" s="24">
        <v>2.4</v>
      </c>
      <c r="D143" s="24">
        <v>1999</v>
      </c>
      <c r="E143" s="24">
        <v>4</v>
      </c>
      <c r="F143" s="24" t="s">
        <v>66</v>
      </c>
      <c r="G143" s="24" t="s">
        <v>64</v>
      </c>
      <c r="H143" s="24">
        <v>21</v>
      </c>
      <c r="I143" s="24">
        <v>29</v>
      </c>
      <c r="J143" s="24" t="s">
        <v>76</v>
      </c>
      <c r="K143" s="24" t="s">
        <v>65</v>
      </c>
    </row>
    <row r="144" spans="1:11" x14ac:dyDescent="0.2">
      <c r="A144" s="24" t="s">
        <v>113</v>
      </c>
      <c r="B144" s="24" t="s">
        <v>114</v>
      </c>
      <c r="C144" s="24">
        <v>2.4</v>
      </c>
      <c r="D144" s="24">
        <v>1999</v>
      </c>
      <c r="E144" s="24">
        <v>4</v>
      </c>
      <c r="F144" s="24" t="s">
        <v>75</v>
      </c>
      <c r="G144" s="24" t="s">
        <v>64</v>
      </c>
      <c r="H144" s="24">
        <v>19</v>
      </c>
      <c r="I144" s="24">
        <v>27</v>
      </c>
      <c r="J144" s="24" t="s">
        <v>76</v>
      </c>
      <c r="K144" s="24" t="s">
        <v>65</v>
      </c>
    </row>
    <row r="145" spans="1:11" x14ac:dyDescent="0.2">
      <c r="A145" s="24" t="s">
        <v>113</v>
      </c>
      <c r="B145" s="24" t="s">
        <v>114</v>
      </c>
      <c r="C145" s="24">
        <v>2.5</v>
      </c>
      <c r="D145" s="24">
        <v>2008</v>
      </c>
      <c r="E145" s="24">
        <v>4</v>
      </c>
      <c r="F145" s="24" t="s">
        <v>68</v>
      </c>
      <c r="G145" s="24" t="s">
        <v>64</v>
      </c>
      <c r="H145" s="24">
        <v>23</v>
      </c>
      <c r="I145" s="24">
        <v>31</v>
      </c>
      <c r="J145" s="24" t="s">
        <v>76</v>
      </c>
      <c r="K145" s="24" t="s">
        <v>72</v>
      </c>
    </row>
    <row r="146" spans="1:11" x14ac:dyDescent="0.2">
      <c r="A146" s="24" t="s">
        <v>113</v>
      </c>
      <c r="B146" s="24" t="s">
        <v>114</v>
      </c>
      <c r="C146" s="24">
        <v>2.5</v>
      </c>
      <c r="D146" s="24">
        <v>2008</v>
      </c>
      <c r="E146" s="24">
        <v>4</v>
      </c>
      <c r="F146" s="24" t="s">
        <v>67</v>
      </c>
      <c r="G146" s="24" t="s">
        <v>64</v>
      </c>
      <c r="H146" s="24">
        <v>23</v>
      </c>
      <c r="I146" s="24">
        <v>32</v>
      </c>
      <c r="J146" s="24" t="s">
        <v>76</v>
      </c>
      <c r="K146" s="24" t="s">
        <v>72</v>
      </c>
    </row>
    <row r="147" spans="1:11" x14ac:dyDescent="0.2">
      <c r="A147" s="24" t="s">
        <v>113</v>
      </c>
      <c r="B147" s="24" t="s">
        <v>114</v>
      </c>
      <c r="C147" s="24">
        <v>3.5</v>
      </c>
      <c r="D147" s="24">
        <v>2008</v>
      </c>
      <c r="E147" s="24">
        <v>6</v>
      </c>
      <c r="F147" s="24" t="s">
        <v>67</v>
      </c>
      <c r="G147" s="24" t="s">
        <v>64</v>
      </c>
      <c r="H147" s="24">
        <v>19</v>
      </c>
      <c r="I147" s="24">
        <v>27</v>
      </c>
      <c r="J147" s="24" t="s">
        <v>5</v>
      </c>
      <c r="K147" s="24" t="s">
        <v>72</v>
      </c>
    </row>
    <row r="148" spans="1:11" x14ac:dyDescent="0.2">
      <c r="A148" s="24" t="s">
        <v>113</v>
      </c>
      <c r="B148" s="24" t="s">
        <v>114</v>
      </c>
      <c r="C148" s="24">
        <v>3.5</v>
      </c>
      <c r="D148" s="24">
        <v>2008</v>
      </c>
      <c r="E148" s="24">
        <v>6</v>
      </c>
      <c r="F148" s="24" t="s">
        <v>68</v>
      </c>
      <c r="G148" s="24" t="s">
        <v>64</v>
      </c>
      <c r="H148" s="24">
        <v>19</v>
      </c>
      <c r="I148" s="24">
        <v>26</v>
      </c>
      <c r="J148" s="24" t="s">
        <v>5</v>
      </c>
      <c r="K148" s="24" t="s">
        <v>72</v>
      </c>
    </row>
    <row r="149" spans="1:11" x14ac:dyDescent="0.2">
      <c r="A149" s="24" t="s">
        <v>113</v>
      </c>
      <c r="B149" s="24" t="s">
        <v>115</v>
      </c>
      <c r="C149" s="24">
        <v>3</v>
      </c>
      <c r="D149" s="24">
        <v>1999</v>
      </c>
      <c r="E149" s="24">
        <v>6</v>
      </c>
      <c r="F149" s="24" t="s">
        <v>75</v>
      </c>
      <c r="G149" s="24" t="s">
        <v>64</v>
      </c>
      <c r="H149" s="24">
        <v>18</v>
      </c>
      <c r="I149" s="24">
        <v>26</v>
      </c>
      <c r="J149" s="24" t="s">
        <v>76</v>
      </c>
      <c r="K149" s="24" t="s">
        <v>72</v>
      </c>
    </row>
    <row r="150" spans="1:11" x14ac:dyDescent="0.2">
      <c r="A150" s="24" t="s">
        <v>113</v>
      </c>
      <c r="B150" s="24" t="s">
        <v>115</v>
      </c>
      <c r="C150" s="24">
        <v>3</v>
      </c>
      <c r="D150" s="24">
        <v>1999</v>
      </c>
      <c r="E150" s="24">
        <v>6</v>
      </c>
      <c r="F150" s="24" t="s">
        <v>66</v>
      </c>
      <c r="G150" s="24" t="s">
        <v>64</v>
      </c>
      <c r="H150" s="24">
        <v>19</v>
      </c>
      <c r="I150" s="24">
        <v>25</v>
      </c>
      <c r="J150" s="24" t="s">
        <v>76</v>
      </c>
      <c r="K150" s="24" t="s">
        <v>72</v>
      </c>
    </row>
    <row r="151" spans="1:11" x14ac:dyDescent="0.2">
      <c r="A151" s="24" t="s">
        <v>113</v>
      </c>
      <c r="B151" s="24" t="s">
        <v>115</v>
      </c>
      <c r="C151" s="24">
        <v>3.5</v>
      </c>
      <c r="D151" s="24">
        <v>2008</v>
      </c>
      <c r="E151" s="24">
        <v>6</v>
      </c>
      <c r="F151" s="24" t="s">
        <v>68</v>
      </c>
      <c r="G151" s="24" t="s">
        <v>64</v>
      </c>
      <c r="H151" s="24">
        <v>19</v>
      </c>
      <c r="I151" s="24">
        <v>25</v>
      </c>
      <c r="J151" s="24" t="s">
        <v>5</v>
      </c>
      <c r="K151" s="24" t="s">
        <v>72</v>
      </c>
    </row>
    <row r="152" spans="1:11" x14ac:dyDescent="0.2">
      <c r="A152" s="24" t="s">
        <v>113</v>
      </c>
      <c r="B152" s="24" t="s">
        <v>116</v>
      </c>
      <c r="C152" s="24">
        <v>3.3</v>
      </c>
      <c r="D152" s="24">
        <v>1999</v>
      </c>
      <c r="E152" s="24">
        <v>6</v>
      </c>
      <c r="F152" s="24" t="s">
        <v>75</v>
      </c>
      <c r="G152" s="24">
        <v>4</v>
      </c>
      <c r="H152" s="24">
        <v>14</v>
      </c>
      <c r="I152" s="24">
        <v>17</v>
      </c>
      <c r="J152" s="24" t="s">
        <v>76</v>
      </c>
      <c r="K152" s="24" t="s">
        <v>77</v>
      </c>
    </row>
    <row r="153" spans="1:11" x14ac:dyDescent="0.2">
      <c r="A153" s="24" t="s">
        <v>113</v>
      </c>
      <c r="B153" s="24" t="s">
        <v>116</v>
      </c>
      <c r="C153" s="24">
        <v>3.3</v>
      </c>
      <c r="D153" s="24">
        <v>1999</v>
      </c>
      <c r="E153" s="24">
        <v>6</v>
      </c>
      <c r="F153" s="24" t="s">
        <v>66</v>
      </c>
      <c r="G153" s="24">
        <v>4</v>
      </c>
      <c r="H153" s="24">
        <v>15</v>
      </c>
      <c r="I153" s="24">
        <v>17</v>
      </c>
      <c r="J153" s="24" t="s">
        <v>76</v>
      </c>
      <c r="K153" s="24" t="s">
        <v>77</v>
      </c>
    </row>
    <row r="154" spans="1:11" x14ac:dyDescent="0.2">
      <c r="A154" s="24" t="s">
        <v>113</v>
      </c>
      <c r="B154" s="24" t="s">
        <v>116</v>
      </c>
      <c r="C154" s="24">
        <v>4</v>
      </c>
      <c r="D154" s="24">
        <v>2008</v>
      </c>
      <c r="E154" s="24">
        <v>6</v>
      </c>
      <c r="F154" s="24" t="s">
        <v>63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77</v>
      </c>
    </row>
    <row r="155" spans="1:11" x14ac:dyDescent="0.2">
      <c r="A155" s="24" t="s">
        <v>113</v>
      </c>
      <c r="B155" s="24" t="s">
        <v>116</v>
      </c>
      <c r="C155" s="24">
        <v>5.6</v>
      </c>
      <c r="D155" s="24">
        <v>2008</v>
      </c>
      <c r="E155" s="24">
        <v>8</v>
      </c>
      <c r="F155" s="24" t="s">
        <v>117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77</v>
      </c>
    </row>
    <row r="156" spans="1:11" x14ac:dyDescent="0.2">
      <c r="A156" s="24" t="s">
        <v>118</v>
      </c>
      <c r="B156" s="24" t="s">
        <v>119</v>
      </c>
      <c r="C156" s="24">
        <v>3.1</v>
      </c>
      <c r="D156" s="24">
        <v>1999</v>
      </c>
      <c r="E156" s="24">
        <v>6</v>
      </c>
      <c r="F156" s="24" t="s">
        <v>75</v>
      </c>
      <c r="G156" s="24" t="s">
        <v>64</v>
      </c>
      <c r="H156" s="24">
        <v>18</v>
      </c>
      <c r="I156" s="24">
        <v>26</v>
      </c>
      <c r="J156" s="24" t="s">
        <v>76</v>
      </c>
      <c r="K156" s="24" t="s">
        <v>72</v>
      </c>
    </row>
    <row r="157" spans="1:11" x14ac:dyDescent="0.2">
      <c r="A157" s="24" t="s">
        <v>118</v>
      </c>
      <c r="B157" s="24" t="s">
        <v>119</v>
      </c>
      <c r="C157" s="24">
        <v>3.8</v>
      </c>
      <c r="D157" s="24">
        <v>1999</v>
      </c>
      <c r="E157" s="24">
        <v>6</v>
      </c>
      <c r="F157" s="24" t="s">
        <v>75</v>
      </c>
      <c r="G157" s="24" t="s">
        <v>64</v>
      </c>
      <c r="H157" s="24">
        <v>16</v>
      </c>
      <c r="I157" s="24">
        <v>26</v>
      </c>
      <c r="J157" s="24" t="s">
        <v>5</v>
      </c>
      <c r="K157" s="24" t="s">
        <v>72</v>
      </c>
    </row>
    <row r="158" spans="1:11" x14ac:dyDescent="0.2">
      <c r="A158" s="24" t="s">
        <v>118</v>
      </c>
      <c r="B158" s="24" t="s">
        <v>119</v>
      </c>
      <c r="C158" s="24">
        <v>3.8</v>
      </c>
      <c r="D158" s="24">
        <v>1999</v>
      </c>
      <c r="E158" s="24">
        <v>6</v>
      </c>
      <c r="F158" s="24" t="s">
        <v>75</v>
      </c>
      <c r="G158" s="24" t="s">
        <v>64</v>
      </c>
      <c r="H158" s="24">
        <v>17</v>
      </c>
      <c r="I158" s="24">
        <v>27</v>
      </c>
      <c r="J158" s="24" t="s">
        <v>76</v>
      </c>
      <c r="K158" s="24" t="s">
        <v>72</v>
      </c>
    </row>
    <row r="159" spans="1:11" x14ac:dyDescent="0.2">
      <c r="A159" s="24" t="s">
        <v>118</v>
      </c>
      <c r="B159" s="24" t="s">
        <v>119</v>
      </c>
      <c r="C159" s="24">
        <v>3.8</v>
      </c>
      <c r="D159" s="24">
        <v>2008</v>
      </c>
      <c r="E159" s="24">
        <v>6</v>
      </c>
      <c r="F159" s="24" t="s">
        <v>75</v>
      </c>
      <c r="G159" s="24" t="s">
        <v>64</v>
      </c>
      <c r="H159" s="24">
        <v>18</v>
      </c>
      <c r="I159" s="24">
        <v>28</v>
      </c>
      <c r="J159" s="24" t="s">
        <v>76</v>
      </c>
      <c r="K159" s="24" t="s">
        <v>72</v>
      </c>
    </row>
    <row r="160" spans="1:11" x14ac:dyDescent="0.2">
      <c r="A160" s="24" t="s">
        <v>118</v>
      </c>
      <c r="B160" s="24" t="s">
        <v>119</v>
      </c>
      <c r="C160" s="24">
        <v>5.3</v>
      </c>
      <c r="D160" s="24">
        <v>2008</v>
      </c>
      <c r="E160" s="24">
        <v>8</v>
      </c>
      <c r="F160" s="24" t="s">
        <v>120</v>
      </c>
      <c r="G160" s="24" t="s">
        <v>64</v>
      </c>
      <c r="H160" s="24">
        <v>16</v>
      </c>
      <c r="I160" s="24">
        <v>25</v>
      </c>
      <c r="J160" s="24" t="s">
        <v>5</v>
      </c>
      <c r="K160" s="24" t="s">
        <v>72</v>
      </c>
    </row>
    <row r="161" spans="1:11" x14ac:dyDescent="0.2">
      <c r="A161" s="24" t="s">
        <v>121</v>
      </c>
      <c r="B161" s="24" t="s">
        <v>122</v>
      </c>
      <c r="C161" s="24">
        <v>2.5</v>
      </c>
      <c r="D161" s="24">
        <v>1999</v>
      </c>
      <c r="E161" s="24">
        <v>4</v>
      </c>
      <c r="F161" s="24" t="s">
        <v>66</v>
      </c>
      <c r="G161" s="24">
        <v>4</v>
      </c>
      <c r="H161" s="24">
        <v>18</v>
      </c>
      <c r="I161" s="24">
        <v>25</v>
      </c>
      <c r="J161" s="24" t="s">
        <v>76</v>
      </c>
      <c r="K161" s="24" t="s">
        <v>77</v>
      </c>
    </row>
    <row r="162" spans="1:11" x14ac:dyDescent="0.2">
      <c r="A162" s="24" t="s">
        <v>121</v>
      </c>
      <c r="B162" s="24" t="s">
        <v>122</v>
      </c>
      <c r="C162" s="24">
        <v>2.5</v>
      </c>
      <c r="D162" s="24">
        <v>1999</v>
      </c>
      <c r="E162" s="24">
        <v>4</v>
      </c>
      <c r="F162" s="24" t="s">
        <v>75</v>
      </c>
      <c r="G162" s="24">
        <v>4</v>
      </c>
      <c r="H162" s="24">
        <v>18</v>
      </c>
      <c r="I162" s="24">
        <v>24</v>
      </c>
      <c r="J162" s="24" t="s">
        <v>76</v>
      </c>
      <c r="K162" s="24" t="s">
        <v>77</v>
      </c>
    </row>
    <row r="163" spans="1:11" x14ac:dyDescent="0.2">
      <c r="A163" s="24" t="s">
        <v>121</v>
      </c>
      <c r="B163" s="24" t="s">
        <v>122</v>
      </c>
      <c r="C163" s="24">
        <v>2.5</v>
      </c>
      <c r="D163" s="24">
        <v>2008</v>
      </c>
      <c r="E163" s="24">
        <v>4</v>
      </c>
      <c r="F163" s="24" t="s">
        <v>66</v>
      </c>
      <c r="G163" s="24">
        <v>4</v>
      </c>
      <c r="H163" s="24">
        <v>20</v>
      </c>
      <c r="I163" s="24">
        <v>27</v>
      </c>
      <c r="J163" s="24" t="s">
        <v>76</v>
      </c>
      <c r="K163" s="24" t="s">
        <v>77</v>
      </c>
    </row>
    <row r="164" spans="1:11" x14ac:dyDescent="0.2">
      <c r="A164" s="24" t="s">
        <v>121</v>
      </c>
      <c r="B164" s="24" t="s">
        <v>122</v>
      </c>
      <c r="C164" s="24">
        <v>2.5</v>
      </c>
      <c r="D164" s="24">
        <v>2008</v>
      </c>
      <c r="E164" s="24">
        <v>4</v>
      </c>
      <c r="F164" s="24" t="s">
        <v>66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77</v>
      </c>
    </row>
    <row r="165" spans="1:11" x14ac:dyDescent="0.2">
      <c r="A165" s="24" t="s">
        <v>121</v>
      </c>
      <c r="B165" s="24" t="s">
        <v>122</v>
      </c>
      <c r="C165" s="24">
        <v>2.5</v>
      </c>
      <c r="D165" s="24">
        <v>2008</v>
      </c>
      <c r="E165" s="24">
        <v>4</v>
      </c>
      <c r="F165" s="24" t="s">
        <v>75</v>
      </c>
      <c r="G165" s="24">
        <v>4</v>
      </c>
      <c r="H165" s="24">
        <v>20</v>
      </c>
      <c r="I165" s="24">
        <v>26</v>
      </c>
      <c r="J165" s="24" t="s">
        <v>76</v>
      </c>
      <c r="K165" s="24" t="s">
        <v>77</v>
      </c>
    </row>
    <row r="166" spans="1:11" x14ac:dyDescent="0.2">
      <c r="A166" s="24" t="s">
        <v>121</v>
      </c>
      <c r="B166" s="24" t="s">
        <v>122</v>
      </c>
      <c r="C166" s="24">
        <v>2.5</v>
      </c>
      <c r="D166" s="24">
        <v>2008</v>
      </c>
      <c r="E166" s="24">
        <v>4</v>
      </c>
      <c r="F166" s="24" t="s">
        <v>75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77</v>
      </c>
    </row>
    <row r="167" spans="1:11" x14ac:dyDescent="0.2">
      <c r="A167" s="24" t="s">
        <v>121</v>
      </c>
      <c r="B167" s="24" t="s">
        <v>123</v>
      </c>
      <c r="C167" s="24">
        <v>2.2000000000000002</v>
      </c>
      <c r="D167" s="24">
        <v>1999</v>
      </c>
      <c r="E167" s="24">
        <v>4</v>
      </c>
      <c r="F167" s="24" t="s">
        <v>75</v>
      </c>
      <c r="G167" s="24">
        <v>4</v>
      </c>
      <c r="H167" s="24">
        <v>21</v>
      </c>
      <c r="I167" s="24">
        <v>26</v>
      </c>
      <c r="J167" s="24" t="s">
        <v>76</v>
      </c>
      <c r="K167" s="24" t="s">
        <v>98</v>
      </c>
    </row>
    <row r="168" spans="1:11" x14ac:dyDescent="0.2">
      <c r="A168" s="24" t="s">
        <v>121</v>
      </c>
      <c r="B168" s="24" t="s">
        <v>123</v>
      </c>
      <c r="C168" s="24">
        <v>2.2000000000000002</v>
      </c>
      <c r="D168" s="24">
        <v>1999</v>
      </c>
      <c r="E168" s="24">
        <v>4</v>
      </c>
      <c r="F168" s="24" t="s">
        <v>66</v>
      </c>
      <c r="G168" s="24">
        <v>4</v>
      </c>
      <c r="H168" s="24">
        <v>19</v>
      </c>
      <c r="I168" s="24">
        <v>26</v>
      </c>
      <c r="J168" s="24" t="s">
        <v>76</v>
      </c>
      <c r="K168" s="24" t="s">
        <v>98</v>
      </c>
    </row>
    <row r="169" spans="1:11" x14ac:dyDescent="0.2">
      <c r="A169" s="24" t="s">
        <v>121</v>
      </c>
      <c r="B169" s="24" t="s">
        <v>123</v>
      </c>
      <c r="C169" s="24">
        <v>2.5</v>
      </c>
      <c r="D169" s="24">
        <v>1999</v>
      </c>
      <c r="E169" s="24">
        <v>4</v>
      </c>
      <c r="F169" s="24" t="s">
        <v>66</v>
      </c>
      <c r="G169" s="24">
        <v>4</v>
      </c>
      <c r="H169" s="24">
        <v>19</v>
      </c>
      <c r="I169" s="24">
        <v>26</v>
      </c>
      <c r="J169" s="24" t="s">
        <v>76</v>
      </c>
      <c r="K169" s="24" t="s">
        <v>98</v>
      </c>
    </row>
    <row r="170" spans="1:11" x14ac:dyDescent="0.2">
      <c r="A170" s="24" t="s">
        <v>121</v>
      </c>
      <c r="B170" s="24" t="s">
        <v>123</v>
      </c>
      <c r="C170" s="24">
        <v>2.5</v>
      </c>
      <c r="D170" s="24">
        <v>1999</v>
      </c>
      <c r="E170" s="24">
        <v>4</v>
      </c>
      <c r="F170" s="24" t="s">
        <v>75</v>
      </c>
      <c r="G170" s="24">
        <v>4</v>
      </c>
      <c r="H170" s="24">
        <v>19</v>
      </c>
      <c r="I170" s="24">
        <v>26</v>
      </c>
      <c r="J170" s="24" t="s">
        <v>76</v>
      </c>
      <c r="K170" s="24" t="s">
        <v>98</v>
      </c>
    </row>
    <row r="171" spans="1:11" x14ac:dyDescent="0.2">
      <c r="A171" s="24" t="s">
        <v>121</v>
      </c>
      <c r="B171" s="24" t="s">
        <v>123</v>
      </c>
      <c r="C171" s="24">
        <v>2.5</v>
      </c>
      <c r="D171" s="24">
        <v>2008</v>
      </c>
      <c r="E171" s="24">
        <v>4</v>
      </c>
      <c r="F171" s="24" t="s">
        <v>120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65</v>
      </c>
    </row>
    <row r="172" spans="1:11" x14ac:dyDescent="0.2">
      <c r="A172" s="24" t="s">
        <v>121</v>
      </c>
      <c r="B172" s="24" t="s">
        <v>123</v>
      </c>
      <c r="C172" s="24">
        <v>2.5</v>
      </c>
      <c r="D172" s="24">
        <v>2008</v>
      </c>
      <c r="E172" s="24">
        <v>4</v>
      </c>
      <c r="F172" s="24" t="s">
        <v>120</v>
      </c>
      <c r="G172" s="24">
        <v>4</v>
      </c>
      <c r="H172" s="24">
        <v>20</v>
      </c>
      <c r="I172" s="24">
        <v>27</v>
      </c>
      <c r="J172" s="24" t="s">
        <v>76</v>
      </c>
      <c r="K172" s="24" t="s">
        <v>65</v>
      </c>
    </row>
    <row r="173" spans="1:11" x14ac:dyDescent="0.2">
      <c r="A173" s="24" t="s">
        <v>121</v>
      </c>
      <c r="B173" s="24" t="s">
        <v>123</v>
      </c>
      <c r="C173" s="24">
        <v>2.5</v>
      </c>
      <c r="D173" s="24">
        <v>2008</v>
      </c>
      <c r="E173" s="24">
        <v>4</v>
      </c>
      <c r="F173" s="24" t="s">
        <v>66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65</v>
      </c>
    </row>
    <row r="174" spans="1:11" x14ac:dyDescent="0.2">
      <c r="A174" s="24" t="s">
        <v>121</v>
      </c>
      <c r="B174" s="24" t="s">
        <v>123</v>
      </c>
      <c r="C174" s="24">
        <v>2.5</v>
      </c>
      <c r="D174" s="24">
        <v>2008</v>
      </c>
      <c r="E174" s="24">
        <v>4</v>
      </c>
      <c r="F174" s="24" t="s">
        <v>66</v>
      </c>
      <c r="G174" s="24">
        <v>4</v>
      </c>
      <c r="H174" s="24">
        <v>20</v>
      </c>
      <c r="I174" s="24">
        <v>27</v>
      </c>
      <c r="J174" s="24" t="s">
        <v>76</v>
      </c>
      <c r="K174" s="24" t="s">
        <v>65</v>
      </c>
    </row>
    <row r="175" spans="1:11" x14ac:dyDescent="0.2">
      <c r="A175" s="24" t="s">
        <v>124</v>
      </c>
      <c r="B175" s="24" t="s">
        <v>125</v>
      </c>
      <c r="C175" s="24">
        <v>2.7</v>
      </c>
      <c r="D175" s="24">
        <v>1999</v>
      </c>
      <c r="E175" s="24">
        <v>4</v>
      </c>
      <c r="F175" s="24" t="s">
        <v>66</v>
      </c>
      <c r="G175" s="24">
        <v>4</v>
      </c>
      <c r="H175" s="24">
        <v>15</v>
      </c>
      <c r="I175" s="24">
        <v>20</v>
      </c>
      <c r="J175" s="24" t="s">
        <v>76</v>
      </c>
      <c r="K175" s="24" t="s">
        <v>77</v>
      </c>
    </row>
    <row r="176" spans="1:11" x14ac:dyDescent="0.2">
      <c r="A176" s="24" t="s">
        <v>124</v>
      </c>
      <c r="B176" s="24" t="s">
        <v>125</v>
      </c>
      <c r="C176" s="24">
        <v>2.7</v>
      </c>
      <c r="D176" s="24">
        <v>1999</v>
      </c>
      <c r="E176" s="24">
        <v>4</v>
      </c>
      <c r="F176" s="24" t="s">
        <v>75</v>
      </c>
      <c r="G176" s="24">
        <v>4</v>
      </c>
      <c r="H176" s="24">
        <v>16</v>
      </c>
      <c r="I176" s="24">
        <v>20</v>
      </c>
      <c r="J176" s="24" t="s">
        <v>76</v>
      </c>
      <c r="K176" s="24" t="s">
        <v>77</v>
      </c>
    </row>
    <row r="177" spans="1:11" x14ac:dyDescent="0.2">
      <c r="A177" s="24" t="s">
        <v>124</v>
      </c>
      <c r="B177" s="24" t="s">
        <v>125</v>
      </c>
      <c r="C177" s="24">
        <v>3.4</v>
      </c>
      <c r="D177" s="24">
        <v>1999</v>
      </c>
      <c r="E177" s="24">
        <v>6</v>
      </c>
      <c r="F177" s="24" t="s">
        <v>75</v>
      </c>
      <c r="G177" s="24">
        <v>4</v>
      </c>
      <c r="H177" s="24">
        <v>15</v>
      </c>
      <c r="I177" s="24">
        <v>19</v>
      </c>
      <c r="J177" s="24" t="s">
        <v>76</v>
      </c>
      <c r="K177" s="24" t="s">
        <v>77</v>
      </c>
    </row>
    <row r="178" spans="1:11" x14ac:dyDescent="0.2">
      <c r="A178" s="24" t="s">
        <v>124</v>
      </c>
      <c r="B178" s="24" t="s">
        <v>125</v>
      </c>
      <c r="C178" s="24">
        <v>3.4</v>
      </c>
      <c r="D178" s="24">
        <v>1999</v>
      </c>
      <c r="E178" s="24">
        <v>6</v>
      </c>
      <c r="F178" s="24" t="s">
        <v>66</v>
      </c>
      <c r="G178" s="24">
        <v>4</v>
      </c>
      <c r="H178" s="24">
        <v>15</v>
      </c>
      <c r="I178" s="24">
        <v>17</v>
      </c>
      <c r="J178" s="24" t="s">
        <v>76</v>
      </c>
      <c r="K178" s="24" t="s">
        <v>77</v>
      </c>
    </row>
    <row r="179" spans="1:11" x14ac:dyDescent="0.2">
      <c r="A179" s="24" t="s">
        <v>124</v>
      </c>
      <c r="B179" s="24" t="s">
        <v>125</v>
      </c>
      <c r="C179" s="24">
        <v>4</v>
      </c>
      <c r="D179" s="24">
        <v>2008</v>
      </c>
      <c r="E179" s="24">
        <v>6</v>
      </c>
      <c r="F179" s="24" t="s">
        <v>63</v>
      </c>
      <c r="G179" s="24">
        <v>4</v>
      </c>
      <c r="H179" s="24">
        <v>16</v>
      </c>
      <c r="I179" s="24">
        <v>20</v>
      </c>
      <c r="J179" s="24" t="s">
        <v>76</v>
      </c>
      <c r="K179" s="24" t="s">
        <v>77</v>
      </c>
    </row>
    <row r="180" spans="1:11" x14ac:dyDescent="0.2">
      <c r="A180" s="24" t="s">
        <v>124</v>
      </c>
      <c r="B180" s="24" t="s">
        <v>125</v>
      </c>
      <c r="C180" s="24">
        <v>4.7</v>
      </c>
      <c r="D180" s="24">
        <v>2008</v>
      </c>
      <c r="E180" s="24">
        <v>8</v>
      </c>
      <c r="F180" s="24" t="s">
        <v>63</v>
      </c>
      <c r="G180" s="24">
        <v>4</v>
      </c>
      <c r="H180" s="24">
        <v>14</v>
      </c>
      <c r="I180" s="24">
        <v>17</v>
      </c>
      <c r="J180" s="24" t="s">
        <v>76</v>
      </c>
      <c r="K180" s="24" t="s">
        <v>77</v>
      </c>
    </row>
    <row r="181" spans="1:11" x14ac:dyDescent="0.2">
      <c r="A181" s="24" t="s">
        <v>124</v>
      </c>
      <c r="B181" s="24" t="s">
        <v>126</v>
      </c>
      <c r="C181" s="24">
        <v>2.2000000000000002</v>
      </c>
      <c r="D181" s="24">
        <v>1999</v>
      </c>
      <c r="E181" s="24">
        <v>4</v>
      </c>
      <c r="F181" s="24" t="s">
        <v>66</v>
      </c>
      <c r="G181" s="24" t="s">
        <v>64</v>
      </c>
      <c r="H181" s="24">
        <v>21</v>
      </c>
      <c r="I181" s="24">
        <v>29</v>
      </c>
      <c r="J181" s="24" t="s">
        <v>76</v>
      </c>
      <c r="K181" s="24" t="s">
        <v>72</v>
      </c>
    </row>
    <row r="182" spans="1:11" x14ac:dyDescent="0.2">
      <c r="A182" s="24" t="s">
        <v>124</v>
      </c>
      <c r="B182" s="24" t="s">
        <v>126</v>
      </c>
      <c r="C182" s="24">
        <v>2.2000000000000002</v>
      </c>
      <c r="D182" s="24">
        <v>1999</v>
      </c>
      <c r="E182" s="24">
        <v>4</v>
      </c>
      <c r="F182" s="24" t="s">
        <v>75</v>
      </c>
      <c r="G182" s="24" t="s">
        <v>64</v>
      </c>
      <c r="H182" s="24">
        <v>21</v>
      </c>
      <c r="I182" s="24">
        <v>27</v>
      </c>
      <c r="J182" s="24" t="s">
        <v>76</v>
      </c>
      <c r="K182" s="24" t="s">
        <v>72</v>
      </c>
    </row>
    <row r="183" spans="1:11" x14ac:dyDescent="0.2">
      <c r="A183" s="24" t="s">
        <v>124</v>
      </c>
      <c r="B183" s="24" t="s">
        <v>126</v>
      </c>
      <c r="C183" s="24">
        <v>2.4</v>
      </c>
      <c r="D183" s="24">
        <v>2008</v>
      </c>
      <c r="E183" s="24">
        <v>4</v>
      </c>
      <c r="F183" s="24" t="s">
        <v>66</v>
      </c>
      <c r="G183" s="24" t="s">
        <v>64</v>
      </c>
      <c r="H183" s="24">
        <v>21</v>
      </c>
      <c r="I183" s="24">
        <v>31</v>
      </c>
      <c r="J183" s="24" t="s">
        <v>76</v>
      </c>
      <c r="K183" s="24" t="s">
        <v>72</v>
      </c>
    </row>
    <row r="184" spans="1:11" x14ac:dyDescent="0.2">
      <c r="A184" s="24" t="s">
        <v>124</v>
      </c>
      <c r="B184" s="24" t="s">
        <v>126</v>
      </c>
      <c r="C184" s="24">
        <v>2.4</v>
      </c>
      <c r="D184" s="24">
        <v>2008</v>
      </c>
      <c r="E184" s="24">
        <v>4</v>
      </c>
      <c r="F184" s="24" t="s">
        <v>63</v>
      </c>
      <c r="G184" s="24" t="s">
        <v>64</v>
      </c>
      <c r="H184" s="24">
        <v>21</v>
      </c>
      <c r="I184" s="24">
        <v>31</v>
      </c>
      <c r="J184" s="24" t="s">
        <v>76</v>
      </c>
      <c r="K184" s="24" t="s">
        <v>72</v>
      </c>
    </row>
    <row r="185" spans="1:11" x14ac:dyDescent="0.2">
      <c r="A185" s="24" t="s">
        <v>124</v>
      </c>
      <c r="B185" s="24" t="s">
        <v>126</v>
      </c>
      <c r="C185" s="24">
        <v>3</v>
      </c>
      <c r="D185" s="24">
        <v>1999</v>
      </c>
      <c r="E185" s="24">
        <v>6</v>
      </c>
      <c r="F185" s="24" t="s">
        <v>75</v>
      </c>
      <c r="G185" s="24" t="s">
        <v>64</v>
      </c>
      <c r="H185" s="24">
        <v>18</v>
      </c>
      <c r="I185" s="24">
        <v>26</v>
      </c>
      <c r="J185" s="24" t="s">
        <v>76</v>
      </c>
      <c r="K185" s="24" t="s">
        <v>72</v>
      </c>
    </row>
    <row r="186" spans="1:11" x14ac:dyDescent="0.2">
      <c r="A186" s="24" t="s">
        <v>124</v>
      </c>
      <c r="B186" s="24" t="s">
        <v>126</v>
      </c>
      <c r="C186" s="24">
        <v>3</v>
      </c>
      <c r="D186" s="24">
        <v>1999</v>
      </c>
      <c r="E186" s="24">
        <v>6</v>
      </c>
      <c r="F186" s="24" t="s">
        <v>66</v>
      </c>
      <c r="G186" s="24" t="s">
        <v>64</v>
      </c>
      <c r="H186" s="24">
        <v>18</v>
      </c>
      <c r="I186" s="24">
        <v>26</v>
      </c>
      <c r="J186" s="24" t="s">
        <v>76</v>
      </c>
      <c r="K186" s="24" t="s">
        <v>72</v>
      </c>
    </row>
    <row r="187" spans="1:11" x14ac:dyDescent="0.2">
      <c r="A187" s="24" t="s">
        <v>124</v>
      </c>
      <c r="B187" s="24" t="s">
        <v>126</v>
      </c>
      <c r="C187" s="24">
        <v>3.5</v>
      </c>
      <c r="D187" s="24">
        <v>2008</v>
      </c>
      <c r="E187" s="24">
        <v>6</v>
      </c>
      <c r="F187" s="24" t="s">
        <v>70</v>
      </c>
      <c r="G187" s="24" t="s">
        <v>64</v>
      </c>
      <c r="H187" s="24">
        <v>19</v>
      </c>
      <c r="I187" s="24">
        <v>28</v>
      </c>
      <c r="J187" s="24" t="s">
        <v>76</v>
      </c>
      <c r="K187" s="24" t="s">
        <v>72</v>
      </c>
    </row>
    <row r="188" spans="1:11" x14ac:dyDescent="0.2">
      <c r="A188" s="24" t="s">
        <v>124</v>
      </c>
      <c r="B188" s="24" t="s">
        <v>127</v>
      </c>
      <c r="C188" s="24">
        <v>2.2000000000000002</v>
      </c>
      <c r="D188" s="24">
        <v>1999</v>
      </c>
      <c r="E188" s="24">
        <v>4</v>
      </c>
      <c r="F188" s="24" t="s">
        <v>75</v>
      </c>
      <c r="G188" s="24" t="s">
        <v>64</v>
      </c>
      <c r="H188" s="24">
        <v>21</v>
      </c>
      <c r="I188" s="24">
        <v>27</v>
      </c>
      <c r="J188" s="24" t="s">
        <v>76</v>
      </c>
      <c r="K188" s="24" t="s">
        <v>65</v>
      </c>
    </row>
    <row r="189" spans="1:11" x14ac:dyDescent="0.2">
      <c r="A189" s="24" t="s">
        <v>124</v>
      </c>
      <c r="B189" s="24" t="s">
        <v>127</v>
      </c>
      <c r="C189" s="24">
        <v>2.2000000000000002</v>
      </c>
      <c r="D189" s="24">
        <v>1999</v>
      </c>
      <c r="E189" s="24">
        <v>4</v>
      </c>
      <c r="F189" s="24" t="s">
        <v>66</v>
      </c>
      <c r="G189" s="24" t="s">
        <v>64</v>
      </c>
      <c r="H189" s="24">
        <v>21</v>
      </c>
      <c r="I189" s="24">
        <v>29</v>
      </c>
      <c r="J189" s="24" t="s">
        <v>76</v>
      </c>
      <c r="K189" s="24" t="s">
        <v>65</v>
      </c>
    </row>
    <row r="190" spans="1:11" x14ac:dyDescent="0.2">
      <c r="A190" s="24" t="s">
        <v>124</v>
      </c>
      <c r="B190" s="24" t="s">
        <v>127</v>
      </c>
      <c r="C190" s="24">
        <v>2.4</v>
      </c>
      <c r="D190" s="24">
        <v>2008</v>
      </c>
      <c r="E190" s="24">
        <v>4</v>
      </c>
      <c r="F190" s="24" t="s">
        <v>66</v>
      </c>
      <c r="G190" s="24" t="s">
        <v>64</v>
      </c>
      <c r="H190" s="24">
        <v>21</v>
      </c>
      <c r="I190" s="24">
        <v>31</v>
      </c>
      <c r="J190" s="24" t="s">
        <v>76</v>
      </c>
      <c r="K190" s="24" t="s">
        <v>65</v>
      </c>
    </row>
    <row r="191" spans="1:11" x14ac:dyDescent="0.2">
      <c r="A191" s="24" t="s">
        <v>124</v>
      </c>
      <c r="B191" s="24" t="s">
        <v>127</v>
      </c>
      <c r="C191" s="24">
        <v>2.4</v>
      </c>
      <c r="D191" s="24">
        <v>2008</v>
      </c>
      <c r="E191" s="24">
        <v>4</v>
      </c>
      <c r="F191" s="24" t="s">
        <v>117</v>
      </c>
      <c r="G191" s="24" t="s">
        <v>64</v>
      </c>
      <c r="H191" s="24">
        <v>22</v>
      </c>
      <c r="I191" s="24">
        <v>31</v>
      </c>
      <c r="J191" s="24" t="s">
        <v>76</v>
      </c>
      <c r="K191" s="24" t="s">
        <v>65</v>
      </c>
    </row>
    <row r="192" spans="1:11" x14ac:dyDescent="0.2">
      <c r="A192" s="24" t="s">
        <v>124</v>
      </c>
      <c r="B192" s="24" t="s">
        <v>127</v>
      </c>
      <c r="C192" s="24">
        <v>3</v>
      </c>
      <c r="D192" s="24">
        <v>1999</v>
      </c>
      <c r="E192" s="24">
        <v>6</v>
      </c>
      <c r="F192" s="24" t="s">
        <v>75</v>
      </c>
      <c r="G192" s="24" t="s">
        <v>64</v>
      </c>
      <c r="H192" s="24">
        <v>18</v>
      </c>
      <c r="I192" s="24">
        <v>26</v>
      </c>
      <c r="J192" s="24" t="s">
        <v>76</v>
      </c>
      <c r="K192" s="24" t="s">
        <v>65</v>
      </c>
    </row>
    <row r="193" spans="1:11" x14ac:dyDescent="0.2">
      <c r="A193" s="24" t="s">
        <v>124</v>
      </c>
      <c r="B193" s="24" t="s">
        <v>127</v>
      </c>
      <c r="C193" s="24">
        <v>3</v>
      </c>
      <c r="D193" s="24">
        <v>1999</v>
      </c>
      <c r="E193" s="24">
        <v>6</v>
      </c>
      <c r="F193" s="24" t="s">
        <v>66</v>
      </c>
      <c r="G193" s="24" t="s">
        <v>64</v>
      </c>
      <c r="H193" s="24">
        <v>18</v>
      </c>
      <c r="I193" s="24">
        <v>26</v>
      </c>
      <c r="J193" s="24" t="s">
        <v>76</v>
      </c>
      <c r="K193" s="24" t="s">
        <v>65</v>
      </c>
    </row>
    <row r="194" spans="1:11" x14ac:dyDescent="0.2">
      <c r="A194" s="24" t="s">
        <v>124</v>
      </c>
      <c r="B194" s="24" t="s">
        <v>127</v>
      </c>
      <c r="C194" s="24">
        <v>3.3</v>
      </c>
      <c r="D194" s="24">
        <v>2008</v>
      </c>
      <c r="E194" s="24">
        <v>6</v>
      </c>
      <c r="F194" s="24" t="s">
        <v>117</v>
      </c>
      <c r="G194" s="24" t="s">
        <v>64</v>
      </c>
      <c r="H194" s="24">
        <v>18</v>
      </c>
      <c r="I194" s="24">
        <v>27</v>
      </c>
      <c r="J194" s="24" t="s">
        <v>76</v>
      </c>
      <c r="K194" s="24" t="s">
        <v>65</v>
      </c>
    </row>
    <row r="195" spans="1:11" x14ac:dyDescent="0.2">
      <c r="A195" s="24" t="s">
        <v>124</v>
      </c>
      <c r="B195" s="24" t="s">
        <v>128</v>
      </c>
      <c r="C195" s="24">
        <v>1.8</v>
      </c>
      <c r="D195" s="24">
        <v>1999</v>
      </c>
      <c r="E195" s="24">
        <v>4</v>
      </c>
      <c r="F195" s="24" t="s">
        <v>86</v>
      </c>
      <c r="G195" s="24" t="s">
        <v>64</v>
      </c>
      <c r="H195" s="24">
        <v>24</v>
      </c>
      <c r="I195" s="24">
        <v>30</v>
      </c>
      <c r="J195" s="24" t="s">
        <v>76</v>
      </c>
      <c r="K195" s="24" t="s">
        <v>65</v>
      </c>
    </row>
    <row r="196" spans="1:11" x14ac:dyDescent="0.2">
      <c r="A196" s="24" t="s">
        <v>124</v>
      </c>
      <c r="B196" s="24" t="s">
        <v>128</v>
      </c>
      <c r="C196" s="24">
        <v>1.8</v>
      </c>
      <c r="D196" s="24">
        <v>1999</v>
      </c>
      <c r="E196" s="24">
        <v>4</v>
      </c>
      <c r="F196" s="24" t="s">
        <v>75</v>
      </c>
      <c r="G196" s="24" t="s">
        <v>64</v>
      </c>
      <c r="H196" s="24">
        <v>24</v>
      </c>
      <c r="I196" s="24">
        <v>33</v>
      </c>
      <c r="J196" s="24" t="s">
        <v>76</v>
      </c>
      <c r="K196" s="24" t="s">
        <v>65</v>
      </c>
    </row>
    <row r="197" spans="1:11" x14ac:dyDescent="0.2">
      <c r="A197" s="24" t="s">
        <v>124</v>
      </c>
      <c r="B197" s="24" t="s">
        <v>128</v>
      </c>
      <c r="C197" s="24">
        <v>1.8</v>
      </c>
      <c r="D197" s="24">
        <v>1999</v>
      </c>
      <c r="E197" s="24">
        <v>4</v>
      </c>
      <c r="F197" s="24" t="s">
        <v>66</v>
      </c>
      <c r="G197" s="24" t="s">
        <v>64</v>
      </c>
      <c r="H197" s="24">
        <v>26</v>
      </c>
      <c r="I197" s="24">
        <v>35</v>
      </c>
      <c r="J197" s="24" t="s">
        <v>76</v>
      </c>
      <c r="K197" s="24" t="s">
        <v>65</v>
      </c>
    </row>
    <row r="198" spans="1:11" x14ac:dyDescent="0.2">
      <c r="A198" s="24" t="s">
        <v>124</v>
      </c>
      <c r="B198" s="24" t="s">
        <v>128</v>
      </c>
      <c r="C198" s="24">
        <v>1.8</v>
      </c>
      <c r="D198" s="24">
        <v>2008</v>
      </c>
      <c r="E198" s="24">
        <v>4</v>
      </c>
      <c r="F198" s="24" t="s">
        <v>66</v>
      </c>
      <c r="G198" s="24" t="s">
        <v>64</v>
      </c>
      <c r="H198" s="24">
        <v>28</v>
      </c>
      <c r="I198" s="24">
        <v>37</v>
      </c>
      <c r="J198" s="24" t="s">
        <v>76</v>
      </c>
      <c r="K198" s="24" t="s">
        <v>65</v>
      </c>
    </row>
    <row r="199" spans="1:11" x14ac:dyDescent="0.2">
      <c r="A199" s="24" t="s">
        <v>124</v>
      </c>
      <c r="B199" s="24" t="s">
        <v>128</v>
      </c>
      <c r="C199" s="24">
        <v>1.8</v>
      </c>
      <c r="D199" s="24">
        <v>2008</v>
      </c>
      <c r="E199" s="24">
        <v>4</v>
      </c>
      <c r="F199" s="24" t="s">
        <v>75</v>
      </c>
      <c r="G199" s="24" t="s">
        <v>64</v>
      </c>
      <c r="H199" s="24">
        <v>26</v>
      </c>
      <c r="I199" s="24">
        <v>35</v>
      </c>
      <c r="J199" s="24" t="s">
        <v>76</v>
      </c>
      <c r="K199" s="24" t="s">
        <v>65</v>
      </c>
    </row>
    <row r="200" spans="1:11" x14ac:dyDescent="0.2">
      <c r="A200" s="24" t="s">
        <v>124</v>
      </c>
      <c r="B200" s="24" t="s">
        <v>129</v>
      </c>
      <c r="C200" s="24">
        <v>4.7</v>
      </c>
      <c r="D200" s="24">
        <v>1999</v>
      </c>
      <c r="E200" s="24">
        <v>8</v>
      </c>
      <c r="F200" s="24" t="s">
        <v>75</v>
      </c>
      <c r="G200" s="24">
        <v>4</v>
      </c>
      <c r="H200" s="24">
        <v>11</v>
      </c>
      <c r="I200" s="24">
        <v>15</v>
      </c>
      <c r="J200" s="24" t="s">
        <v>76</v>
      </c>
      <c r="K200" s="24" t="s">
        <v>77</v>
      </c>
    </row>
    <row r="201" spans="1:11" x14ac:dyDescent="0.2">
      <c r="A201" s="24" t="s">
        <v>124</v>
      </c>
      <c r="B201" s="24" t="s">
        <v>129</v>
      </c>
      <c r="C201" s="24">
        <v>5.7</v>
      </c>
      <c r="D201" s="24">
        <v>2008</v>
      </c>
      <c r="E201" s="24">
        <v>8</v>
      </c>
      <c r="F201" s="24" t="s">
        <v>70</v>
      </c>
      <c r="G201" s="24">
        <v>4</v>
      </c>
      <c r="H201" s="24">
        <v>13</v>
      </c>
      <c r="I201" s="24">
        <v>18</v>
      </c>
      <c r="J201" s="24" t="s">
        <v>76</v>
      </c>
      <c r="K201" s="24" t="s">
        <v>77</v>
      </c>
    </row>
    <row r="202" spans="1:11" x14ac:dyDescent="0.2">
      <c r="A202" s="24" t="s">
        <v>124</v>
      </c>
      <c r="B202" s="24" t="s">
        <v>130</v>
      </c>
      <c r="C202" s="24">
        <v>2.7</v>
      </c>
      <c r="D202" s="24">
        <v>1999</v>
      </c>
      <c r="E202" s="24">
        <v>4</v>
      </c>
      <c r="F202" s="24" t="s">
        <v>66</v>
      </c>
      <c r="G202" s="24">
        <v>4</v>
      </c>
      <c r="H202" s="24">
        <v>15</v>
      </c>
      <c r="I202" s="24">
        <v>20</v>
      </c>
      <c r="J202" s="24" t="s">
        <v>76</v>
      </c>
      <c r="K202" s="24" t="s">
        <v>90</v>
      </c>
    </row>
    <row r="203" spans="1:11" x14ac:dyDescent="0.2">
      <c r="A203" s="24" t="s">
        <v>124</v>
      </c>
      <c r="B203" s="24" t="s">
        <v>130</v>
      </c>
      <c r="C203" s="24">
        <v>2.7</v>
      </c>
      <c r="D203" s="24">
        <v>1999</v>
      </c>
      <c r="E203" s="24">
        <v>4</v>
      </c>
      <c r="F203" s="24" t="s">
        <v>75</v>
      </c>
      <c r="G203" s="24">
        <v>4</v>
      </c>
      <c r="H203" s="24">
        <v>16</v>
      </c>
      <c r="I203" s="24">
        <v>20</v>
      </c>
      <c r="J203" s="24" t="s">
        <v>76</v>
      </c>
      <c r="K203" s="24" t="s">
        <v>90</v>
      </c>
    </row>
    <row r="204" spans="1:11" x14ac:dyDescent="0.2">
      <c r="A204" s="24" t="s">
        <v>124</v>
      </c>
      <c r="B204" s="24" t="s">
        <v>130</v>
      </c>
      <c r="C204" s="24">
        <v>2.7</v>
      </c>
      <c r="D204" s="24">
        <v>2008</v>
      </c>
      <c r="E204" s="24">
        <v>4</v>
      </c>
      <c r="F204" s="24" t="s">
        <v>66</v>
      </c>
      <c r="G204" s="24">
        <v>4</v>
      </c>
      <c r="H204" s="24">
        <v>17</v>
      </c>
      <c r="I204" s="24">
        <v>22</v>
      </c>
      <c r="J204" s="24" t="s">
        <v>76</v>
      </c>
      <c r="K204" s="24" t="s">
        <v>90</v>
      </c>
    </row>
    <row r="205" spans="1:11" x14ac:dyDescent="0.2">
      <c r="A205" s="24" t="s">
        <v>124</v>
      </c>
      <c r="B205" s="24" t="s">
        <v>130</v>
      </c>
      <c r="C205" s="24">
        <v>3.4</v>
      </c>
      <c r="D205" s="24">
        <v>1999</v>
      </c>
      <c r="E205" s="24">
        <v>6</v>
      </c>
      <c r="F205" s="24" t="s">
        <v>66</v>
      </c>
      <c r="G205" s="24">
        <v>4</v>
      </c>
      <c r="H205" s="24">
        <v>15</v>
      </c>
      <c r="I205" s="24">
        <v>17</v>
      </c>
      <c r="J205" s="24" t="s">
        <v>76</v>
      </c>
      <c r="K205" s="24" t="s">
        <v>90</v>
      </c>
    </row>
    <row r="206" spans="1:11" x14ac:dyDescent="0.2">
      <c r="A206" s="24" t="s">
        <v>124</v>
      </c>
      <c r="B206" s="24" t="s">
        <v>130</v>
      </c>
      <c r="C206" s="24">
        <v>3.4</v>
      </c>
      <c r="D206" s="24">
        <v>1999</v>
      </c>
      <c r="E206" s="24">
        <v>6</v>
      </c>
      <c r="F206" s="24" t="s">
        <v>75</v>
      </c>
      <c r="G206" s="24">
        <v>4</v>
      </c>
      <c r="H206" s="24">
        <v>15</v>
      </c>
      <c r="I206" s="24">
        <v>19</v>
      </c>
      <c r="J206" s="24" t="s">
        <v>76</v>
      </c>
      <c r="K206" s="24" t="s">
        <v>90</v>
      </c>
    </row>
    <row r="207" spans="1:11" x14ac:dyDescent="0.2">
      <c r="A207" s="24" t="s">
        <v>124</v>
      </c>
      <c r="B207" s="24" t="s">
        <v>130</v>
      </c>
      <c r="C207" s="24">
        <v>4</v>
      </c>
      <c r="D207" s="24">
        <v>2008</v>
      </c>
      <c r="E207" s="24">
        <v>6</v>
      </c>
      <c r="F207" s="24" t="s">
        <v>67</v>
      </c>
      <c r="G207" s="24">
        <v>4</v>
      </c>
      <c r="H207" s="24">
        <v>15</v>
      </c>
      <c r="I207" s="24">
        <v>18</v>
      </c>
      <c r="J207" s="24" t="s">
        <v>76</v>
      </c>
      <c r="K207" s="24" t="s">
        <v>90</v>
      </c>
    </row>
    <row r="208" spans="1:11" x14ac:dyDescent="0.2">
      <c r="A208" s="24" t="s">
        <v>124</v>
      </c>
      <c r="B208" s="24" t="s">
        <v>130</v>
      </c>
      <c r="C208" s="24">
        <v>4</v>
      </c>
      <c r="D208" s="24">
        <v>2008</v>
      </c>
      <c r="E208" s="24">
        <v>6</v>
      </c>
      <c r="F208" s="24" t="s">
        <v>63</v>
      </c>
      <c r="G208" s="24">
        <v>4</v>
      </c>
      <c r="H208" s="24">
        <v>16</v>
      </c>
      <c r="I208" s="24">
        <v>20</v>
      </c>
      <c r="J208" s="24" t="s">
        <v>76</v>
      </c>
      <c r="K208" s="24" t="s">
        <v>90</v>
      </c>
    </row>
    <row r="209" spans="1:11" x14ac:dyDescent="0.2">
      <c r="A209" s="24" t="s">
        <v>131</v>
      </c>
      <c r="B209" s="24" t="s">
        <v>132</v>
      </c>
      <c r="C209" s="24">
        <v>2</v>
      </c>
      <c r="D209" s="24">
        <v>1999</v>
      </c>
      <c r="E209" s="24">
        <v>4</v>
      </c>
      <c r="F209" s="24" t="s">
        <v>66</v>
      </c>
      <c r="G209" s="24" t="s">
        <v>64</v>
      </c>
      <c r="H209" s="24">
        <v>21</v>
      </c>
      <c r="I209" s="24">
        <v>29</v>
      </c>
      <c r="J209" s="24" t="s">
        <v>76</v>
      </c>
      <c r="K209" s="24" t="s">
        <v>65</v>
      </c>
    </row>
    <row r="210" spans="1:11" x14ac:dyDescent="0.2">
      <c r="A210" s="24" t="s">
        <v>131</v>
      </c>
      <c r="B210" s="24" t="s">
        <v>132</v>
      </c>
      <c r="C210" s="24">
        <v>2</v>
      </c>
      <c r="D210" s="24">
        <v>1999</v>
      </c>
      <c r="E210" s="24">
        <v>4</v>
      </c>
      <c r="F210" s="24" t="s">
        <v>75</v>
      </c>
      <c r="G210" s="24" t="s">
        <v>64</v>
      </c>
      <c r="H210" s="24">
        <v>19</v>
      </c>
      <c r="I210" s="24">
        <v>26</v>
      </c>
      <c r="J210" s="24" t="s">
        <v>76</v>
      </c>
      <c r="K210" s="24" t="s">
        <v>65</v>
      </c>
    </row>
    <row r="211" spans="1:11" x14ac:dyDescent="0.2">
      <c r="A211" s="24" t="s">
        <v>131</v>
      </c>
      <c r="B211" s="24" t="s">
        <v>132</v>
      </c>
      <c r="C211" s="24">
        <v>2</v>
      </c>
      <c r="D211" s="24">
        <v>2008</v>
      </c>
      <c r="E211" s="24">
        <v>4</v>
      </c>
      <c r="F211" s="24" t="s">
        <v>67</v>
      </c>
      <c r="G211" s="24" t="s">
        <v>64</v>
      </c>
      <c r="H211" s="24">
        <v>21</v>
      </c>
      <c r="I211" s="24">
        <v>29</v>
      </c>
      <c r="J211" s="24" t="s">
        <v>5</v>
      </c>
      <c r="K211" s="24" t="s">
        <v>65</v>
      </c>
    </row>
    <row r="212" spans="1:11" x14ac:dyDescent="0.2">
      <c r="A212" s="24" t="s">
        <v>131</v>
      </c>
      <c r="B212" s="24" t="s">
        <v>132</v>
      </c>
      <c r="C212" s="24">
        <v>2</v>
      </c>
      <c r="D212" s="24">
        <v>2008</v>
      </c>
      <c r="E212" s="24">
        <v>4</v>
      </c>
      <c r="F212" s="24" t="s">
        <v>70</v>
      </c>
      <c r="G212" s="24" t="s">
        <v>64</v>
      </c>
      <c r="H212" s="24">
        <v>22</v>
      </c>
      <c r="I212" s="24">
        <v>29</v>
      </c>
      <c r="J212" s="24" t="s">
        <v>5</v>
      </c>
      <c r="K212" s="24" t="s">
        <v>65</v>
      </c>
    </row>
    <row r="213" spans="1:11" x14ac:dyDescent="0.2">
      <c r="A213" s="24" t="s">
        <v>131</v>
      </c>
      <c r="B213" s="24" t="s">
        <v>132</v>
      </c>
      <c r="C213" s="24">
        <v>2.8</v>
      </c>
      <c r="D213" s="24">
        <v>1999</v>
      </c>
      <c r="E213" s="24">
        <v>6</v>
      </c>
      <c r="F213" s="24" t="s">
        <v>66</v>
      </c>
      <c r="G213" s="24" t="s">
        <v>64</v>
      </c>
      <c r="H213" s="24">
        <v>17</v>
      </c>
      <c r="I213" s="24">
        <v>24</v>
      </c>
      <c r="J213" s="24" t="s">
        <v>76</v>
      </c>
      <c r="K213" s="24" t="s">
        <v>65</v>
      </c>
    </row>
    <row r="214" spans="1:11" x14ac:dyDescent="0.2">
      <c r="A214" s="24" t="s">
        <v>131</v>
      </c>
      <c r="B214" s="24" t="s">
        <v>133</v>
      </c>
      <c r="C214" s="24">
        <v>1.9</v>
      </c>
      <c r="D214" s="24">
        <v>1999</v>
      </c>
      <c r="E214" s="24">
        <v>4</v>
      </c>
      <c r="F214" s="24" t="s">
        <v>66</v>
      </c>
      <c r="G214" s="24" t="s">
        <v>64</v>
      </c>
      <c r="H214" s="24">
        <v>33</v>
      </c>
      <c r="I214" s="24">
        <v>44</v>
      </c>
      <c r="J214" s="24" t="s">
        <v>82</v>
      </c>
      <c r="K214" s="24" t="s">
        <v>65</v>
      </c>
    </row>
    <row r="215" spans="1:11" x14ac:dyDescent="0.2">
      <c r="A215" s="24" t="s">
        <v>131</v>
      </c>
      <c r="B215" s="24" t="s">
        <v>133</v>
      </c>
      <c r="C215" s="24">
        <v>2</v>
      </c>
      <c r="D215" s="24">
        <v>1999</v>
      </c>
      <c r="E215" s="24">
        <v>4</v>
      </c>
      <c r="F215" s="24" t="s">
        <v>66</v>
      </c>
      <c r="G215" s="24" t="s">
        <v>64</v>
      </c>
      <c r="H215" s="24">
        <v>21</v>
      </c>
      <c r="I215" s="24">
        <v>29</v>
      </c>
      <c r="J215" s="24" t="s">
        <v>76</v>
      </c>
      <c r="K215" s="24" t="s">
        <v>65</v>
      </c>
    </row>
    <row r="216" spans="1:11" x14ac:dyDescent="0.2">
      <c r="A216" s="24" t="s">
        <v>131</v>
      </c>
      <c r="B216" s="24" t="s">
        <v>133</v>
      </c>
      <c r="C216" s="24">
        <v>2</v>
      </c>
      <c r="D216" s="24">
        <v>1999</v>
      </c>
      <c r="E216" s="24">
        <v>4</v>
      </c>
      <c r="F216" s="24" t="s">
        <v>75</v>
      </c>
      <c r="G216" s="24" t="s">
        <v>64</v>
      </c>
      <c r="H216" s="24">
        <v>19</v>
      </c>
      <c r="I216" s="24">
        <v>26</v>
      </c>
      <c r="J216" s="24" t="s">
        <v>76</v>
      </c>
      <c r="K216" s="24" t="s">
        <v>65</v>
      </c>
    </row>
    <row r="217" spans="1:11" x14ac:dyDescent="0.2">
      <c r="A217" s="24" t="s">
        <v>131</v>
      </c>
      <c r="B217" s="24" t="s">
        <v>133</v>
      </c>
      <c r="C217" s="24">
        <v>2</v>
      </c>
      <c r="D217" s="24">
        <v>2008</v>
      </c>
      <c r="E217" s="24">
        <v>4</v>
      </c>
      <c r="F217" s="24" t="s">
        <v>70</v>
      </c>
      <c r="G217" s="24" t="s">
        <v>64</v>
      </c>
      <c r="H217" s="24">
        <v>22</v>
      </c>
      <c r="I217" s="24">
        <v>29</v>
      </c>
      <c r="J217" s="24" t="s">
        <v>5</v>
      </c>
      <c r="K217" s="24" t="s">
        <v>65</v>
      </c>
    </row>
    <row r="218" spans="1:11" x14ac:dyDescent="0.2">
      <c r="A218" s="24" t="s">
        <v>131</v>
      </c>
      <c r="B218" s="24" t="s">
        <v>133</v>
      </c>
      <c r="C218" s="24">
        <v>2</v>
      </c>
      <c r="D218" s="24">
        <v>2008</v>
      </c>
      <c r="E218" s="24">
        <v>4</v>
      </c>
      <c r="F218" s="24" t="s">
        <v>67</v>
      </c>
      <c r="G218" s="24" t="s">
        <v>64</v>
      </c>
      <c r="H218" s="24">
        <v>21</v>
      </c>
      <c r="I218" s="24">
        <v>29</v>
      </c>
      <c r="J218" s="24" t="s">
        <v>5</v>
      </c>
      <c r="K218" s="24" t="s">
        <v>65</v>
      </c>
    </row>
    <row r="219" spans="1:11" x14ac:dyDescent="0.2">
      <c r="A219" s="24" t="s">
        <v>131</v>
      </c>
      <c r="B219" s="24" t="s">
        <v>133</v>
      </c>
      <c r="C219" s="24">
        <v>2.5</v>
      </c>
      <c r="D219" s="24">
        <v>2008</v>
      </c>
      <c r="E219" s="24">
        <v>5</v>
      </c>
      <c r="F219" s="24" t="s">
        <v>70</v>
      </c>
      <c r="G219" s="24" t="s">
        <v>64</v>
      </c>
      <c r="H219" s="24">
        <v>21</v>
      </c>
      <c r="I219" s="24">
        <v>29</v>
      </c>
      <c r="J219" s="24" t="s">
        <v>76</v>
      </c>
      <c r="K219" s="24" t="s">
        <v>65</v>
      </c>
    </row>
    <row r="220" spans="1:11" x14ac:dyDescent="0.2">
      <c r="A220" s="24" t="s">
        <v>131</v>
      </c>
      <c r="B220" s="24" t="s">
        <v>133</v>
      </c>
      <c r="C220" s="24">
        <v>2.5</v>
      </c>
      <c r="D220" s="24">
        <v>2008</v>
      </c>
      <c r="E220" s="24">
        <v>5</v>
      </c>
      <c r="F220" s="24" t="s">
        <v>66</v>
      </c>
      <c r="G220" s="24" t="s">
        <v>64</v>
      </c>
      <c r="H220" s="24">
        <v>21</v>
      </c>
      <c r="I220" s="24">
        <v>29</v>
      </c>
      <c r="J220" s="24" t="s">
        <v>76</v>
      </c>
      <c r="K220" s="24" t="s">
        <v>65</v>
      </c>
    </row>
    <row r="221" spans="1:11" x14ac:dyDescent="0.2">
      <c r="A221" s="24" t="s">
        <v>131</v>
      </c>
      <c r="B221" s="24" t="s">
        <v>133</v>
      </c>
      <c r="C221" s="24">
        <v>2.8</v>
      </c>
      <c r="D221" s="24">
        <v>1999</v>
      </c>
      <c r="E221" s="24">
        <v>6</v>
      </c>
      <c r="F221" s="24" t="s">
        <v>75</v>
      </c>
      <c r="G221" s="24" t="s">
        <v>64</v>
      </c>
      <c r="H221" s="24">
        <v>16</v>
      </c>
      <c r="I221" s="24">
        <v>23</v>
      </c>
      <c r="J221" s="24" t="s">
        <v>76</v>
      </c>
      <c r="K221" s="24" t="s">
        <v>65</v>
      </c>
    </row>
    <row r="222" spans="1:11" x14ac:dyDescent="0.2">
      <c r="A222" s="24" t="s">
        <v>131</v>
      </c>
      <c r="B222" s="24" t="s">
        <v>133</v>
      </c>
      <c r="C222" s="24">
        <v>2.8</v>
      </c>
      <c r="D222" s="24">
        <v>1999</v>
      </c>
      <c r="E222" s="24">
        <v>6</v>
      </c>
      <c r="F222" s="24" t="s">
        <v>66</v>
      </c>
      <c r="G222" s="24" t="s">
        <v>64</v>
      </c>
      <c r="H222" s="24">
        <v>17</v>
      </c>
      <c r="I222" s="24">
        <v>24</v>
      </c>
      <c r="J222" s="24" t="s">
        <v>76</v>
      </c>
      <c r="K222" s="24" t="s">
        <v>65</v>
      </c>
    </row>
    <row r="223" spans="1:11" x14ac:dyDescent="0.2">
      <c r="A223" s="24" t="s">
        <v>131</v>
      </c>
      <c r="B223" s="24" t="s">
        <v>134</v>
      </c>
      <c r="C223" s="24">
        <v>1.9</v>
      </c>
      <c r="D223" s="24">
        <v>1999</v>
      </c>
      <c r="E223" s="24">
        <v>4</v>
      </c>
      <c r="F223" s="24" t="s">
        <v>66</v>
      </c>
      <c r="G223" s="24" t="s">
        <v>64</v>
      </c>
      <c r="H223" s="24">
        <v>35</v>
      </c>
      <c r="I223" s="24">
        <v>44</v>
      </c>
      <c r="J223" s="24" t="s">
        <v>82</v>
      </c>
      <c r="K223" s="24" t="s">
        <v>98</v>
      </c>
    </row>
    <row r="224" spans="1:11" x14ac:dyDescent="0.2">
      <c r="A224" s="24" t="s">
        <v>131</v>
      </c>
      <c r="B224" s="24" t="s">
        <v>134</v>
      </c>
      <c r="C224" s="24">
        <v>1.9</v>
      </c>
      <c r="D224" s="24">
        <v>1999</v>
      </c>
      <c r="E224" s="24">
        <v>4</v>
      </c>
      <c r="F224" s="24" t="s">
        <v>75</v>
      </c>
      <c r="G224" s="24" t="s">
        <v>64</v>
      </c>
      <c r="H224" s="24">
        <v>29</v>
      </c>
      <c r="I224" s="24">
        <v>41</v>
      </c>
      <c r="J224" s="24" t="s">
        <v>82</v>
      </c>
      <c r="K224" s="24" t="s">
        <v>98</v>
      </c>
    </row>
    <row r="225" spans="1:11" x14ac:dyDescent="0.2">
      <c r="A225" s="24" t="s">
        <v>131</v>
      </c>
      <c r="B225" s="24" t="s">
        <v>134</v>
      </c>
      <c r="C225" s="24">
        <v>2</v>
      </c>
      <c r="D225" s="24">
        <v>1999</v>
      </c>
      <c r="E225" s="24">
        <v>4</v>
      </c>
      <c r="F225" s="24" t="s">
        <v>66</v>
      </c>
      <c r="G225" s="24" t="s">
        <v>64</v>
      </c>
      <c r="H225" s="24">
        <v>21</v>
      </c>
      <c r="I225" s="24">
        <v>29</v>
      </c>
      <c r="J225" s="24" t="s">
        <v>76</v>
      </c>
      <c r="K225" s="24" t="s">
        <v>98</v>
      </c>
    </row>
    <row r="226" spans="1:11" x14ac:dyDescent="0.2">
      <c r="A226" s="24" t="s">
        <v>131</v>
      </c>
      <c r="B226" s="24" t="s">
        <v>134</v>
      </c>
      <c r="C226" s="24">
        <v>2</v>
      </c>
      <c r="D226" s="24">
        <v>1999</v>
      </c>
      <c r="E226" s="24">
        <v>4</v>
      </c>
      <c r="F226" s="24" t="s">
        <v>75</v>
      </c>
      <c r="G226" s="24" t="s">
        <v>64</v>
      </c>
      <c r="H226" s="24">
        <v>19</v>
      </c>
      <c r="I226" s="24">
        <v>26</v>
      </c>
      <c r="J226" s="24" t="s">
        <v>76</v>
      </c>
      <c r="K226" s="24" t="s">
        <v>98</v>
      </c>
    </row>
    <row r="227" spans="1:11" x14ac:dyDescent="0.2">
      <c r="A227" s="24" t="s">
        <v>131</v>
      </c>
      <c r="B227" s="24" t="s">
        <v>134</v>
      </c>
      <c r="C227" s="24">
        <v>2.5</v>
      </c>
      <c r="D227" s="24">
        <v>2008</v>
      </c>
      <c r="E227" s="24">
        <v>5</v>
      </c>
      <c r="F227" s="24" t="s">
        <v>66</v>
      </c>
      <c r="G227" s="24" t="s">
        <v>64</v>
      </c>
      <c r="H227" s="24">
        <v>20</v>
      </c>
      <c r="I227" s="24">
        <v>28</v>
      </c>
      <c r="J227" s="24" t="s">
        <v>76</v>
      </c>
      <c r="K227" s="24" t="s">
        <v>98</v>
      </c>
    </row>
    <row r="228" spans="1:11" x14ac:dyDescent="0.2">
      <c r="A228" s="24" t="s">
        <v>131</v>
      </c>
      <c r="B228" s="24" t="s">
        <v>134</v>
      </c>
      <c r="C228" s="24">
        <v>2.5</v>
      </c>
      <c r="D228" s="24">
        <v>2008</v>
      </c>
      <c r="E228" s="24">
        <v>5</v>
      </c>
      <c r="F228" s="24" t="s">
        <v>70</v>
      </c>
      <c r="G228" s="24" t="s">
        <v>64</v>
      </c>
      <c r="H228" s="24">
        <v>20</v>
      </c>
      <c r="I228" s="24">
        <v>29</v>
      </c>
      <c r="J228" s="24" t="s">
        <v>76</v>
      </c>
      <c r="K228" s="24" t="s">
        <v>98</v>
      </c>
    </row>
    <row r="229" spans="1:11" x14ac:dyDescent="0.2">
      <c r="A229" s="24" t="s">
        <v>131</v>
      </c>
      <c r="B229" s="24" t="s">
        <v>135</v>
      </c>
      <c r="C229" s="24">
        <v>1.8</v>
      </c>
      <c r="D229" s="24">
        <v>1999</v>
      </c>
      <c r="E229" s="24">
        <v>4</v>
      </c>
      <c r="F229" s="24" t="s">
        <v>66</v>
      </c>
      <c r="G229" s="24" t="s">
        <v>64</v>
      </c>
      <c r="H229" s="24">
        <v>21</v>
      </c>
      <c r="I229" s="24">
        <v>29</v>
      </c>
      <c r="J229" s="24" t="s">
        <v>5</v>
      </c>
      <c r="K229" s="24" t="s">
        <v>72</v>
      </c>
    </row>
    <row r="230" spans="1:11" x14ac:dyDescent="0.2">
      <c r="A230" s="24" t="s">
        <v>131</v>
      </c>
      <c r="B230" s="24" t="s">
        <v>135</v>
      </c>
      <c r="C230" s="24">
        <v>1.8</v>
      </c>
      <c r="D230" s="24">
        <v>1999</v>
      </c>
      <c r="E230" s="24">
        <v>4</v>
      </c>
      <c r="F230" s="24" t="s">
        <v>63</v>
      </c>
      <c r="G230" s="24" t="s">
        <v>64</v>
      </c>
      <c r="H230" s="24">
        <v>18</v>
      </c>
      <c r="I230" s="24">
        <v>29</v>
      </c>
      <c r="J230" s="24" t="s">
        <v>5</v>
      </c>
      <c r="K230" s="24" t="s">
        <v>72</v>
      </c>
    </row>
    <row r="231" spans="1:11" x14ac:dyDescent="0.2">
      <c r="A231" s="24" t="s">
        <v>131</v>
      </c>
      <c r="B231" s="24" t="s">
        <v>135</v>
      </c>
      <c r="C231" s="24">
        <v>2</v>
      </c>
      <c r="D231" s="24">
        <v>2008</v>
      </c>
      <c r="E231" s="24">
        <v>4</v>
      </c>
      <c r="F231" s="24" t="s">
        <v>70</v>
      </c>
      <c r="G231" s="24" t="s">
        <v>64</v>
      </c>
      <c r="H231" s="24">
        <v>19</v>
      </c>
      <c r="I231" s="24">
        <v>28</v>
      </c>
      <c r="J231" s="24" t="s">
        <v>5</v>
      </c>
      <c r="K231" s="24" t="s">
        <v>72</v>
      </c>
    </row>
    <row r="232" spans="1:11" x14ac:dyDescent="0.2">
      <c r="A232" s="24" t="s">
        <v>131</v>
      </c>
      <c r="B232" s="24" t="s">
        <v>135</v>
      </c>
      <c r="C232" s="24">
        <v>2</v>
      </c>
      <c r="D232" s="24">
        <v>2008</v>
      </c>
      <c r="E232" s="24">
        <v>4</v>
      </c>
      <c r="F232" s="24" t="s">
        <v>67</v>
      </c>
      <c r="G232" s="24" t="s">
        <v>64</v>
      </c>
      <c r="H232" s="24">
        <v>21</v>
      </c>
      <c r="I232" s="24">
        <v>29</v>
      </c>
      <c r="J232" s="24" t="s">
        <v>5</v>
      </c>
      <c r="K232" s="24" t="s">
        <v>72</v>
      </c>
    </row>
    <row r="233" spans="1:11" x14ac:dyDescent="0.2">
      <c r="A233" s="24" t="s">
        <v>131</v>
      </c>
      <c r="B233" s="24" t="s">
        <v>135</v>
      </c>
      <c r="C233" s="24">
        <v>2.8</v>
      </c>
      <c r="D233" s="24">
        <v>1999</v>
      </c>
      <c r="E233" s="24">
        <v>6</v>
      </c>
      <c r="F233" s="24" t="s">
        <v>63</v>
      </c>
      <c r="G233" s="24" t="s">
        <v>64</v>
      </c>
      <c r="H233" s="24">
        <v>16</v>
      </c>
      <c r="I233" s="24">
        <v>26</v>
      </c>
      <c r="J233" s="24" t="s">
        <v>5</v>
      </c>
      <c r="K233" s="24" t="s">
        <v>72</v>
      </c>
    </row>
    <row r="234" spans="1:11" x14ac:dyDescent="0.2">
      <c r="A234" s="24" t="s">
        <v>131</v>
      </c>
      <c r="B234" s="24" t="s">
        <v>135</v>
      </c>
      <c r="C234" s="24">
        <v>2.8</v>
      </c>
      <c r="D234" s="24">
        <v>1999</v>
      </c>
      <c r="E234" s="24">
        <v>6</v>
      </c>
      <c r="F234" s="24" t="s">
        <v>66</v>
      </c>
      <c r="G234" s="24" t="s">
        <v>64</v>
      </c>
      <c r="H234" s="24">
        <v>18</v>
      </c>
      <c r="I234" s="24">
        <v>26</v>
      </c>
      <c r="J234" s="24" t="s">
        <v>5</v>
      </c>
      <c r="K234" s="24" t="s">
        <v>72</v>
      </c>
    </row>
    <row r="235" spans="1:11" x14ac:dyDescent="0.2">
      <c r="A235" s="24" t="s">
        <v>131</v>
      </c>
      <c r="B235" s="24" t="s">
        <v>135</v>
      </c>
      <c r="C235" s="24">
        <v>3.6</v>
      </c>
      <c r="D235" s="24">
        <v>2008</v>
      </c>
      <c r="E235" s="24">
        <v>6</v>
      </c>
      <c r="F235" s="24" t="s">
        <v>70</v>
      </c>
      <c r="G235" s="24" t="s">
        <v>64</v>
      </c>
      <c r="H235" s="24">
        <v>17</v>
      </c>
      <c r="I235" s="24">
        <v>26</v>
      </c>
      <c r="J235" s="24" t="s">
        <v>5</v>
      </c>
      <c r="K235" s="24" t="s">
        <v>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2" x14ac:dyDescent="0.2">
      <c r="A1" s="24" t="s">
        <v>57</v>
      </c>
      <c r="B1" s="24" t="s">
        <v>136</v>
      </c>
      <c r="C1" s="24"/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</row>
    <row r="2" spans="1:12" x14ac:dyDescent="0.2">
      <c r="A2" s="24">
        <v>18</v>
      </c>
      <c r="B2" s="24">
        <v>1</v>
      </c>
      <c r="C2" s="24"/>
      <c r="D2" s="17" cm="1">
        <f t="array" ref="D2:D235">TREND(A2:A235,B2:B235,B2:B235,FALSE)</f>
        <v>16.858974358974358</v>
      </c>
      <c r="E2" s="17">
        <f>D2-A2</f>
        <v>-1.1410256410256423</v>
      </c>
      <c r="F2" s="17">
        <f>STDEV(E2:E235)</f>
        <v>4.2559456788893932</v>
      </c>
      <c r="G2" s="17">
        <f>_xlfn.NORM.DIST(E2,0,$F$2,FALSE)</f>
        <v>9.0428595220514676E-2</v>
      </c>
      <c r="H2" s="17" cm="1">
        <f t="array" ref="H2">SUM(LN(G2:G235))</f>
        <v>-670.43779208802937</v>
      </c>
      <c r="I2" s="17">
        <f>COUNT(A2:A235)</f>
        <v>234</v>
      </c>
      <c r="J2" s="17">
        <v>1</v>
      </c>
      <c r="K2" s="17">
        <f>-2*H2+2*J2</f>
        <v>1342.8755841760587</v>
      </c>
      <c r="L2" s="17"/>
    </row>
    <row r="3" spans="1:12" x14ac:dyDescent="0.2">
      <c r="A3" s="24">
        <v>21</v>
      </c>
      <c r="B3" s="24">
        <v>1</v>
      </c>
      <c r="C3" s="24"/>
      <c r="D3" s="17">
        <v>16.858974358974358</v>
      </c>
      <c r="E3" s="17">
        <f t="shared" ref="E3:E66" si="0">D3-A3</f>
        <v>-4.1410256410256423</v>
      </c>
      <c r="G3" s="17">
        <f t="shared" ref="G3:G66" si="1">_xlfn.NORM.DIST(E3,0,$F$2,FALSE)</f>
        <v>5.8389578885814829E-2</v>
      </c>
      <c r="L3" s="17"/>
    </row>
    <row r="4" spans="1:12" x14ac:dyDescent="0.2">
      <c r="A4" s="24">
        <v>20</v>
      </c>
      <c r="B4" s="24">
        <v>1</v>
      </c>
      <c r="C4" s="24"/>
      <c r="D4" s="17">
        <v>16.858974358974358</v>
      </c>
      <c r="E4" s="17">
        <f t="shared" si="0"/>
        <v>-3.1410256410256423</v>
      </c>
      <c r="G4" s="17">
        <f t="shared" si="1"/>
        <v>7.138971945227178E-2</v>
      </c>
      <c r="H4" s="17" t="s">
        <v>144</v>
      </c>
      <c r="I4" s="17" t="s">
        <v>145</v>
      </c>
      <c r="L4" s="17"/>
    </row>
    <row r="5" spans="1:12" x14ac:dyDescent="0.2">
      <c r="A5" s="24">
        <v>21</v>
      </c>
      <c r="B5" s="24">
        <v>1</v>
      </c>
      <c r="C5" s="24"/>
      <c r="D5" s="17">
        <v>16.858974358974358</v>
      </c>
      <c r="E5" s="17">
        <f t="shared" si="0"/>
        <v>-4.1410256410256423</v>
      </c>
      <c r="G5" s="17">
        <f t="shared" si="1"/>
        <v>5.8389578885814829E-2</v>
      </c>
      <c r="H5" s="17">
        <f>SUMSQ(E2:E235)</f>
        <v>4220.3461538461506</v>
      </c>
      <c r="I5" s="17">
        <f>H5/I2</f>
        <v>18.035667324128848</v>
      </c>
      <c r="L5" s="17"/>
    </row>
    <row r="6" spans="1:12" x14ac:dyDescent="0.2">
      <c r="A6" s="24">
        <v>16</v>
      </c>
      <c r="B6" s="24">
        <v>1</v>
      </c>
      <c r="C6" s="24"/>
      <c r="D6" s="17">
        <v>16.858974358974358</v>
      </c>
      <c r="E6" s="17">
        <f t="shared" si="0"/>
        <v>0.8589743589743577</v>
      </c>
      <c r="G6" s="17">
        <f t="shared" si="1"/>
        <v>9.1847742433773194E-2</v>
      </c>
      <c r="L6" s="17"/>
    </row>
    <row r="7" spans="1:12" x14ac:dyDescent="0.2">
      <c r="A7" s="24">
        <v>18</v>
      </c>
      <c r="B7" s="24">
        <v>1</v>
      </c>
      <c r="C7" s="24"/>
      <c r="D7" s="17">
        <v>16.858974358974358</v>
      </c>
      <c r="E7" s="17">
        <f t="shared" si="0"/>
        <v>-1.1410256410256423</v>
      </c>
      <c r="G7" s="17">
        <f t="shared" si="1"/>
        <v>9.0428595220514676E-2</v>
      </c>
      <c r="H7" s="17" t="s">
        <v>147</v>
      </c>
      <c r="K7" s="17" t="s">
        <v>149</v>
      </c>
      <c r="L7" s="17"/>
    </row>
    <row r="8" spans="1:12" x14ac:dyDescent="0.2">
      <c r="A8" s="24">
        <v>18</v>
      </c>
      <c r="B8" s="24">
        <v>1</v>
      </c>
      <c r="C8" s="24"/>
      <c r="D8" s="17">
        <v>16.858974358974358</v>
      </c>
      <c r="E8" s="17">
        <f t="shared" si="0"/>
        <v>-1.1410256410256423</v>
      </c>
      <c r="G8" s="17">
        <f t="shared" si="1"/>
        <v>9.0428595220514676E-2</v>
      </c>
      <c r="H8" s="17">
        <f>I2*LN(I5)</f>
        <v>676.81020777694471</v>
      </c>
      <c r="K8" s="17">
        <f>H8+2*J2</f>
        <v>678.81020777694471</v>
      </c>
      <c r="L8" s="17"/>
    </row>
    <row r="9" spans="1:12" x14ac:dyDescent="0.2">
      <c r="A9" s="24">
        <v>18</v>
      </c>
      <c r="B9" s="24">
        <v>1</v>
      </c>
      <c r="C9" s="24"/>
      <c r="D9" s="17">
        <v>16.858974358974358</v>
      </c>
      <c r="E9" s="17">
        <f t="shared" si="0"/>
        <v>-1.1410256410256423</v>
      </c>
      <c r="G9" s="17">
        <f t="shared" si="1"/>
        <v>9.0428595220514676E-2</v>
      </c>
      <c r="L9" s="17"/>
    </row>
    <row r="10" spans="1:12" x14ac:dyDescent="0.2">
      <c r="A10" s="24">
        <v>16</v>
      </c>
      <c r="B10" s="24">
        <v>1</v>
      </c>
      <c r="C10" s="24"/>
      <c r="D10" s="17">
        <v>16.858974358974358</v>
      </c>
      <c r="E10" s="17">
        <f t="shared" si="0"/>
        <v>0.8589743589743577</v>
      </c>
      <c r="G10" s="17">
        <f t="shared" si="1"/>
        <v>9.1847742433773194E-2</v>
      </c>
      <c r="H10" s="17" t="s">
        <v>148</v>
      </c>
      <c r="L10" s="17"/>
    </row>
    <row r="11" spans="1:12" x14ac:dyDescent="0.2">
      <c r="A11" s="24">
        <v>20</v>
      </c>
      <c r="B11" s="24">
        <v>1</v>
      </c>
      <c r="C11" s="24"/>
      <c r="D11" s="17">
        <v>16.858974358974358</v>
      </c>
      <c r="E11" s="17">
        <f t="shared" si="0"/>
        <v>-3.1410256410256423</v>
      </c>
      <c r="G11" s="17">
        <f t="shared" si="1"/>
        <v>7.138971945227178E-2</v>
      </c>
      <c r="H11" s="17">
        <f>I2*LN(2*PI())</f>
        <v>430.06323353978684</v>
      </c>
      <c r="L11" s="17"/>
    </row>
    <row r="12" spans="1:12" x14ac:dyDescent="0.2">
      <c r="A12" s="24">
        <v>19</v>
      </c>
      <c r="B12" s="24">
        <v>1</v>
      </c>
      <c r="C12" s="24"/>
      <c r="D12" s="17">
        <v>16.858974358974358</v>
      </c>
      <c r="E12" s="17">
        <f t="shared" si="0"/>
        <v>-2.1410256410256423</v>
      </c>
      <c r="G12" s="17">
        <f t="shared" si="1"/>
        <v>8.2596026638649928E-2</v>
      </c>
      <c r="L12" s="17"/>
    </row>
    <row r="13" spans="1:12" x14ac:dyDescent="0.2">
      <c r="A13" s="24">
        <v>15</v>
      </c>
      <c r="B13" s="24">
        <v>1</v>
      </c>
      <c r="C13" s="24"/>
      <c r="D13" s="17">
        <v>16.858974358974358</v>
      </c>
      <c r="E13" s="17">
        <f t="shared" si="0"/>
        <v>1.8589743589743577</v>
      </c>
      <c r="G13" s="17">
        <f t="shared" si="1"/>
        <v>8.5208821600122359E-2</v>
      </c>
      <c r="H13" s="17" t="s">
        <v>146</v>
      </c>
      <c r="K13" s="17" t="s">
        <v>142</v>
      </c>
      <c r="L13" s="17"/>
    </row>
    <row r="14" spans="1:12" x14ac:dyDescent="0.2">
      <c r="A14" s="24">
        <v>17</v>
      </c>
      <c r="B14" s="24">
        <v>1</v>
      </c>
      <c r="C14" s="24"/>
      <c r="D14" s="17">
        <v>16.858974358974358</v>
      </c>
      <c r="E14" s="17">
        <f t="shared" si="0"/>
        <v>-0.1410256410256423</v>
      </c>
      <c r="G14" s="17">
        <f t="shared" si="1"/>
        <v>9.3686186441259228E-2</v>
      </c>
      <c r="H14" s="17">
        <f>H8+H11+I2</f>
        <v>1340.8734413167315</v>
      </c>
      <c r="K14" s="17">
        <f>H14+2*J2</f>
        <v>1342.8734413167315</v>
      </c>
      <c r="L14" s="17"/>
    </row>
    <row r="15" spans="1:12" x14ac:dyDescent="0.2">
      <c r="A15" s="24">
        <v>17</v>
      </c>
      <c r="B15" s="24">
        <v>1</v>
      </c>
      <c r="C15" s="24"/>
      <c r="D15" s="17">
        <v>16.858974358974358</v>
      </c>
      <c r="E15" s="17">
        <f t="shared" si="0"/>
        <v>-0.1410256410256423</v>
      </c>
      <c r="G15" s="17">
        <f t="shared" si="1"/>
        <v>9.3686186441259228E-2</v>
      </c>
      <c r="L15" s="17"/>
    </row>
    <row r="16" spans="1:12" x14ac:dyDescent="0.2">
      <c r="A16" s="24">
        <v>15</v>
      </c>
      <c r="B16" s="24">
        <v>1</v>
      </c>
      <c r="C16" s="24"/>
      <c r="D16" s="17">
        <v>16.858974358974358</v>
      </c>
      <c r="E16" s="17">
        <f t="shared" si="0"/>
        <v>1.8589743589743577</v>
      </c>
      <c r="G16" s="17">
        <f t="shared" si="1"/>
        <v>8.5208821600122359E-2</v>
      </c>
      <c r="L16" s="17"/>
    </row>
    <row r="17" spans="1:12" x14ac:dyDescent="0.2">
      <c r="A17" s="24">
        <v>15</v>
      </c>
      <c r="B17" s="24">
        <v>1</v>
      </c>
      <c r="C17" s="24"/>
      <c r="D17" s="17">
        <v>16.858974358974358</v>
      </c>
      <c r="E17" s="17">
        <f t="shared" si="0"/>
        <v>1.8589743589743577</v>
      </c>
      <c r="G17" s="17">
        <f t="shared" si="1"/>
        <v>8.5208821600122359E-2</v>
      </c>
      <c r="L17" s="17"/>
    </row>
    <row r="18" spans="1:12" x14ac:dyDescent="0.2">
      <c r="A18" s="24">
        <v>17</v>
      </c>
      <c r="B18" s="24">
        <v>1</v>
      </c>
      <c r="C18" s="24"/>
      <c r="D18" s="17">
        <v>16.858974358974358</v>
      </c>
      <c r="E18" s="17">
        <f t="shared" si="0"/>
        <v>-0.1410256410256423</v>
      </c>
      <c r="G18" s="17">
        <f t="shared" si="1"/>
        <v>9.3686186441259228E-2</v>
      </c>
      <c r="L18" s="17"/>
    </row>
    <row r="19" spans="1:12" x14ac:dyDescent="0.2">
      <c r="A19" s="24">
        <v>16</v>
      </c>
      <c r="B19" s="24">
        <v>1</v>
      </c>
      <c r="C19" s="24"/>
      <c r="D19" s="17">
        <v>16.858974358974358</v>
      </c>
      <c r="E19" s="17">
        <f t="shared" si="0"/>
        <v>0.8589743589743577</v>
      </c>
      <c r="G19" s="17">
        <f t="shared" si="1"/>
        <v>9.1847742433773194E-2</v>
      </c>
      <c r="L19" s="17"/>
    </row>
    <row r="20" spans="1:12" x14ac:dyDescent="0.2">
      <c r="A20" s="24">
        <v>14</v>
      </c>
      <c r="B20" s="24">
        <v>1</v>
      </c>
      <c r="C20" s="24"/>
      <c r="D20" s="17">
        <v>16.858974358974358</v>
      </c>
      <c r="E20" s="17">
        <f t="shared" si="0"/>
        <v>2.8589743589743577</v>
      </c>
      <c r="G20" s="17">
        <f t="shared" si="1"/>
        <v>7.4803820711623142E-2</v>
      </c>
      <c r="L20" s="17"/>
    </row>
    <row r="21" spans="1:12" x14ac:dyDescent="0.2">
      <c r="A21" s="24">
        <v>11</v>
      </c>
      <c r="B21" s="24">
        <v>1</v>
      </c>
      <c r="C21" s="24"/>
      <c r="D21" s="17">
        <v>16.858974358974358</v>
      </c>
      <c r="E21" s="17">
        <f t="shared" si="0"/>
        <v>5.8589743589743577</v>
      </c>
      <c r="G21" s="17">
        <f t="shared" si="1"/>
        <v>3.6339616015446226E-2</v>
      </c>
      <c r="L21" s="17"/>
    </row>
    <row r="22" spans="1:12" x14ac:dyDescent="0.2">
      <c r="A22" s="24">
        <v>14</v>
      </c>
      <c r="B22" s="24">
        <v>1</v>
      </c>
      <c r="C22" s="24"/>
      <c r="D22" s="17">
        <v>16.858974358974358</v>
      </c>
      <c r="E22" s="17">
        <f t="shared" si="0"/>
        <v>2.8589743589743577</v>
      </c>
      <c r="G22" s="17">
        <f t="shared" si="1"/>
        <v>7.4803820711623142E-2</v>
      </c>
      <c r="L22" s="17"/>
    </row>
    <row r="23" spans="1:12" x14ac:dyDescent="0.2">
      <c r="A23" s="24">
        <v>13</v>
      </c>
      <c r="B23" s="24">
        <v>1</v>
      </c>
      <c r="C23" s="24"/>
      <c r="D23" s="17">
        <v>16.858974358974358</v>
      </c>
      <c r="E23" s="17">
        <f t="shared" si="0"/>
        <v>3.8589743589743577</v>
      </c>
      <c r="G23" s="17">
        <f t="shared" si="1"/>
        <v>6.2142132155231941E-2</v>
      </c>
      <c r="L23" s="17"/>
    </row>
    <row r="24" spans="1:12" x14ac:dyDescent="0.2">
      <c r="A24" s="24">
        <v>12</v>
      </c>
      <c r="B24" s="24">
        <v>1</v>
      </c>
      <c r="C24" s="24"/>
      <c r="D24" s="17">
        <v>16.858974358974358</v>
      </c>
      <c r="E24" s="17">
        <f t="shared" si="0"/>
        <v>4.8589743589743577</v>
      </c>
      <c r="G24" s="17">
        <f t="shared" si="1"/>
        <v>4.8850798619149906E-2</v>
      </c>
      <c r="L24" s="17"/>
    </row>
    <row r="25" spans="1:12" x14ac:dyDescent="0.2">
      <c r="A25" s="24">
        <v>16</v>
      </c>
      <c r="B25" s="24">
        <v>1</v>
      </c>
      <c r="C25" s="24"/>
      <c r="D25" s="17">
        <v>16.858974358974358</v>
      </c>
      <c r="E25" s="17">
        <f t="shared" si="0"/>
        <v>0.8589743589743577</v>
      </c>
      <c r="G25" s="17">
        <f t="shared" si="1"/>
        <v>9.1847742433773194E-2</v>
      </c>
      <c r="L25" s="17"/>
    </row>
    <row r="26" spans="1:12" x14ac:dyDescent="0.2">
      <c r="A26" s="24">
        <v>15</v>
      </c>
      <c r="B26" s="24">
        <v>1</v>
      </c>
      <c r="C26" s="24"/>
      <c r="D26" s="17">
        <v>16.858974358974358</v>
      </c>
      <c r="E26" s="17">
        <f t="shared" si="0"/>
        <v>1.8589743589743577</v>
      </c>
      <c r="G26" s="17">
        <f t="shared" si="1"/>
        <v>8.5208821600122359E-2</v>
      </c>
      <c r="L26" s="17"/>
    </row>
    <row r="27" spans="1:12" x14ac:dyDescent="0.2">
      <c r="A27" s="24">
        <v>16</v>
      </c>
      <c r="B27" s="24">
        <v>1</v>
      </c>
      <c r="C27" s="24"/>
      <c r="D27" s="17">
        <v>16.858974358974358</v>
      </c>
      <c r="E27" s="17">
        <f t="shared" si="0"/>
        <v>0.8589743589743577</v>
      </c>
      <c r="G27" s="17">
        <f t="shared" si="1"/>
        <v>9.1847742433773194E-2</v>
      </c>
      <c r="L27" s="17"/>
    </row>
    <row r="28" spans="1:12" x14ac:dyDescent="0.2">
      <c r="A28" s="24">
        <v>15</v>
      </c>
      <c r="B28" s="24">
        <v>1</v>
      </c>
      <c r="C28" s="24"/>
      <c r="D28" s="17">
        <v>16.858974358974358</v>
      </c>
      <c r="E28" s="17">
        <f t="shared" si="0"/>
        <v>1.8589743589743577</v>
      </c>
      <c r="G28" s="17">
        <f t="shared" si="1"/>
        <v>8.5208821600122359E-2</v>
      </c>
      <c r="L28" s="17"/>
    </row>
    <row r="29" spans="1:12" x14ac:dyDescent="0.2">
      <c r="A29" s="24">
        <v>15</v>
      </c>
      <c r="B29" s="24">
        <v>1</v>
      </c>
      <c r="C29" s="24"/>
      <c r="D29" s="17">
        <v>16.858974358974358</v>
      </c>
      <c r="E29" s="17">
        <f t="shared" si="0"/>
        <v>1.8589743589743577</v>
      </c>
      <c r="G29" s="17">
        <f t="shared" si="1"/>
        <v>8.5208821600122359E-2</v>
      </c>
      <c r="L29" s="17"/>
    </row>
    <row r="30" spans="1:12" x14ac:dyDescent="0.2">
      <c r="A30" s="24">
        <v>14</v>
      </c>
      <c r="B30" s="24">
        <v>1</v>
      </c>
      <c r="C30" s="24"/>
      <c r="D30" s="17">
        <v>16.858974358974358</v>
      </c>
      <c r="E30" s="17">
        <f t="shared" si="0"/>
        <v>2.8589743589743577</v>
      </c>
      <c r="G30" s="17">
        <f t="shared" si="1"/>
        <v>7.4803820711623142E-2</v>
      </c>
      <c r="L30" s="17"/>
    </row>
    <row r="31" spans="1:12" x14ac:dyDescent="0.2">
      <c r="A31" s="24">
        <v>11</v>
      </c>
      <c r="B31" s="24">
        <v>1</v>
      </c>
      <c r="C31" s="24"/>
      <c r="D31" s="17">
        <v>16.858974358974358</v>
      </c>
      <c r="E31" s="17">
        <f t="shared" si="0"/>
        <v>5.8589743589743577</v>
      </c>
      <c r="G31" s="17">
        <f t="shared" si="1"/>
        <v>3.6339616015446226E-2</v>
      </c>
      <c r="L31" s="17"/>
    </row>
    <row r="32" spans="1:12" x14ac:dyDescent="0.2">
      <c r="A32" s="24">
        <v>11</v>
      </c>
      <c r="B32" s="24">
        <v>1</v>
      </c>
      <c r="C32" s="24"/>
      <c r="D32" s="17">
        <v>16.858974358974358</v>
      </c>
      <c r="E32" s="17">
        <f t="shared" si="0"/>
        <v>5.8589743589743577</v>
      </c>
      <c r="G32" s="17">
        <f t="shared" si="1"/>
        <v>3.6339616015446226E-2</v>
      </c>
      <c r="L32" s="17"/>
    </row>
    <row r="33" spans="1:12" x14ac:dyDescent="0.2">
      <c r="A33" s="24">
        <v>14</v>
      </c>
      <c r="B33" s="24">
        <v>1</v>
      </c>
      <c r="C33" s="24"/>
      <c r="D33" s="17">
        <v>16.858974358974358</v>
      </c>
      <c r="E33" s="17">
        <f t="shared" si="0"/>
        <v>2.8589743589743577</v>
      </c>
      <c r="G33" s="17">
        <f t="shared" si="1"/>
        <v>7.4803820711623142E-2</v>
      </c>
      <c r="L33" s="17"/>
    </row>
    <row r="34" spans="1:12" x14ac:dyDescent="0.2">
      <c r="A34" s="24">
        <v>19</v>
      </c>
      <c r="B34" s="24">
        <v>1</v>
      </c>
      <c r="C34" s="24"/>
      <c r="D34" s="17">
        <v>16.858974358974358</v>
      </c>
      <c r="E34" s="17">
        <f t="shared" si="0"/>
        <v>-2.1410256410256423</v>
      </c>
      <c r="G34" s="17">
        <f t="shared" si="1"/>
        <v>8.2596026638649928E-2</v>
      </c>
      <c r="L34" s="17"/>
    </row>
    <row r="35" spans="1:12" x14ac:dyDescent="0.2">
      <c r="A35" s="24">
        <v>22</v>
      </c>
      <c r="B35" s="24">
        <v>1</v>
      </c>
      <c r="C35" s="24"/>
      <c r="D35" s="17">
        <v>16.858974358974358</v>
      </c>
      <c r="E35" s="17">
        <f t="shared" si="0"/>
        <v>-5.1410256410256423</v>
      </c>
      <c r="G35" s="17">
        <f t="shared" si="1"/>
        <v>4.5191645925457373E-2</v>
      </c>
      <c r="L35" s="17"/>
    </row>
    <row r="36" spans="1:12" x14ac:dyDescent="0.2">
      <c r="A36" s="24">
        <v>18</v>
      </c>
      <c r="B36" s="24">
        <v>1</v>
      </c>
      <c r="C36" s="24"/>
      <c r="D36" s="17">
        <v>16.858974358974358</v>
      </c>
      <c r="E36" s="17">
        <f t="shared" si="0"/>
        <v>-1.1410256410256423</v>
      </c>
      <c r="G36" s="17">
        <f t="shared" si="1"/>
        <v>9.0428595220514676E-2</v>
      </c>
      <c r="L36" s="17"/>
    </row>
    <row r="37" spans="1:12" x14ac:dyDescent="0.2">
      <c r="A37" s="24">
        <v>18</v>
      </c>
      <c r="B37" s="24">
        <v>1</v>
      </c>
      <c r="C37" s="24"/>
      <c r="D37" s="17">
        <v>16.858974358974358</v>
      </c>
      <c r="E37" s="17">
        <f t="shared" si="0"/>
        <v>-1.1410256410256423</v>
      </c>
      <c r="G37" s="17">
        <f t="shared" si="1"/>
        <v>9.0428595220514676E-2</v>
      </c>
      <c r="L37" s="17"/>
    </row>
    <row r="38" spans="1:12" x14ac:dyDescent="0.2">
      <c r="A38" s="24">
        <v>17</v>
      </c>
      <c r="B38" s="24">
        <v>1</v>
      </c>
      <c r="C38" s="24"/>
      <c r="D38" s="17">
        <v>16.858974358974358</v>
      </c>
      <c r="E38" s="17">
        <f t="shared" si="0"/>
        <v>-0.1410256410256423</v>
      </c>
      <c r="G38" s="17">
        <f t="shared" si="1"/>
        <v>9.3686186441259228E-2</v>
      </c>
      <c r="L38" s="17"/>
    </row>
    <row r="39" spans="1:12" x14ac:dyDescent="0.2">
      <c r="A39" s="24">
        <v>18</v>
      </c>
      <c r="B39" s="24">
        <v>1</v>
      </c>
      <c r="C39" s="24"/>
      <c r="D39" s="17">
        <v>16.858974358974358</v>
      </c>
      <c r="E39" s="17">
        <f t="shared" si="0"/>
        <v>-1.1410256410256423</v>
      </c>
      <c r="G39" s="17">
        <f t="shared" si="1"/>
        <v>9.0428595220514676E-2</v>
      </c>
      <c r="L39" s="17"/>
    </row>
    <row r="40" spans="1:12" x14ac:dyDescent="0.2">
      <c r="A40" s="24">
        <v>17</v>
      </c>
      <c r="B40" s="24">
        <v>1</v>
      </c>
      <c r="C40" s="24"/>
      <c r="D40" s="17">
        <v>16.858974358974358</v>
      </c>
      <c r="E40" s="17">
        <f t="shared" si="0"/>
        <v>-0.1410256410256423</v>
      </c>
      <c r="G40" s="17">
        <f t="shared" si="1"/>
        <v>9.3686186441259228E-2</v>
      </c>
      <c r="L40" s="17"/>
    </row>
    <row r="41" spans="1:12" x14ac:dyDescent="0.2">
      <c r="A41" s="24">
        <v>16</v>
      </c>
      <c r="B41" s="24">
        <v>1</v>
      </c>
      <c r="C41" s="24"/>
      <c r="D41" s="17">
        <v>16.858974358974358</v>
      </c>
      <c r="E41" s="17">
        <f t="shared" si="0"/>
        <v>0.8589743589743577</v>
      </c>
      <c r="G41" s="17">
        <f t="shared" si="1"/>
        <v>9.1847742433773194E-2</v>
      </c>
      <c r="L41" s="17"/>
    </row>
    <row r="42" spans="1:12" x14ac:dyDescent="0.2">
      <c r="A42" s="24">
        <v>16</v>
      </c>
      <c r="B42" s="24">
        <v>1</v>
      </c>
      <c r="C42" s="24"/>
      <c r="D42" s="17">
        <v>16.858974358974358</v>
      </c>
      <c r="E42" s="17">
        <f t="shared" si="0"/>
        <v>0.8589743589743577</v>
      </c>
      <c r="G42" s="17">
        <f t="shared" si="1"/>
        <v>9.1847742433773194E-2</v>
      </c>
      <c r="L42" s="17"/>
    </row>
    <row r="43" spans="1:12" x14ac:dyDescent="0.2">
      <c r="A43" s="24">
        <v>17</v>
      </c>
      <c r="B43" s="24">
        <v>1</v>
      </c>
      <c r="C43" s="24"/>
      <c r="D43" s="17">
        <v>16.858974358974358</v>
      </c>
      <c r="E43" s="17">
        <f t="shared" si="0"/>
        <v>-0.1410256410256423</v>
      </c>
      <c r="G43" s="17">
        <f t="shared" si="1"/>
        <v>9.3686186441259228E-2</v>
      </c>
      <c r="L43" s="17"/>
    </row>
    <row r="44" spans="1:12" x14ac:dyDescent="0.2">
      <c r="A44" s="24">
        <v>17</v>
      </c>
      <c r="B44" s="24">
        <v>1</v>
      </c>
      <c r="C44" s="24"/>
      <c r="D44" s="17">
        <v>16.858974358974358</v>
      </c>
      <c r="E44" s="17">
        <f t="shared" si="0"/>
        <v>-0.1410256410256423</v>
      </c>
      <c r="G44" s="17">
        <f t="shared" si="1"/>
        <v>9.3686186441259228E-2</v>
      </c>
      <c r="L44" s="17"/>
    </row>
    <row r="45" spans="1:12" x14ac:dyDescent="0.2">
      <c r="A45" s="24">
        <v>11</v>
      </c>
      <c r="B45" s="24">
        <v>1</v>
      </c>
      <c r="C45" s="24"/>
      <c r="D45" s="17">
        <v>16.858974358974358</v>
      </c>
      <c r="E45" s="17">
        <f t="shared" si="0"/>
        <v>5.8589743589743577</v>
      </c>
      <c r="G45" s="17">
        <f t="shared" si="1"/>
        <v>3.6339616015446226E-2</v>
      </c>
      <c r="L45" s="17"/>
    </row>
    <row r="46" spans="1:12" x14ac:dyDescent="0.2">
      <c r="A46" s="24">
        <v>15</v>
      </c>
      <c r="B46" s="24">
        <v>1</v>
      </c>
      <c r="C46" s="24"/>
      <c r="D46" s="17">
        <v>16.858974358974358</v>
      </c>
      <c r="E46" s="17">
        <f t="shared" si="0"/>
        <v>1.8589743589743577</v>
      </c>
      <c r="G46" s="17">
        <f t="shared" si="1"/>
        <v>8.5208821600122359E-2</v>
      </c>
      <c r="L46" s="17"/>
    </row>
    <row r="47" spans="1:12" x14ac:dyDescent="0.2">
      <c r="A47" s="24">
        <v>15</v>
      </c>
      <c r="B47" s="24">
        <v>1</v>
      </c>
      <c r="C47" s="24"/>
      <c r="D47" s="17">
        <v>16.858974358974358</v>
      </c>
      <c r="E47" s="17">
        <f t="shared" si="0"/>
        <v>1.8589743589743577</v>
      </c>
      <c r="G47" s="17">
        <f t="shared" si="1"/>
        <v>8.5208821600122359E-2</v>
      </c>
      <c r="L47" s="17"/>
    </row>
    <row r="48" spans="1:12" x14ac:dyDescent="0.2">
      <c r="A48" s="24">
        <v>16</v>
      </c>
      <c r="B48" s="24">
        <v>1</v>
      </c>
      <c r="C48" s="24"/>
      <c r="D48" s="17">
        <v>16.858974358974358</v>
      </c>
      <c r="E48" s="17">
        <f t="shared" si="0"/>
        <v>0.8589743589743577</v>
      </c>
      <c r="G48" s="17">
        <f t="shared" si="1"/>
        <v>9.1847742433773194E-2</v>
      </c>
      <c r="L48" s="17"/>
    </row>
    <row r="49" spans="1:12" x14ac:dyDescent="0.2">
      <c r="A49" s="24">
        <v>16</v>
      </c>
      <c r="B49" s="24">
        <v>1</v>
      </c>
      <c r="C49" s="24"/>
      <c r="D49" s="17">
        <v>16.858974358974358</v>
      </c>
      <c r="E49" s="17">
        <f t="shared" si="0"/>
        <v>0.8589743589743577</v>
      </c>
      <c r="G49" s="17">
        <f t="shared" si="1"/>
        <v>9.1847742433773194E-2</v>
      </c>
      <c r="L49" s="17"/>
    </row>
    <row r="50" spans="1:12" x14ac:dyDescent="0.2">
      <c r="A50" s="24">
        <v>15</v>
      </c>
      <c r="B50" s="24">
        <v>1</v>
      </c>
      <c r="C50" s="24"/>
      <c r="D50" s="17">
        <v>16.858974358974358</v>
      </c>
      <c r="E50" s="17">
        <f t="shared" si="0"/>
        <v>1.8589743589743577</v>
      </c>
      <c r="G50" s="17">
        <f t="shared" si="1"/>
        <v>8.5208821600122359E-2</v>
      </c>
      <c r="L50" s="17"/>
    </row>
    <row r="51" spans="1:12" x14ac:dyDescent="0.2">
      <c r="A51" s="24">
        <v>14</v>
      </c>
      <c r="B51" s="24">
        <v>1</v>
      </c>
      <c r="C51" s="24"/>
      <c r="D51" s="17">
        <v>16.858974358974358</v>
      </c>
      <c r="E51" s="17">
        <f t="shared" si="0"/>
        <v>2.8589743589743577</v>
      </c>
      <c r="G51" s="17">
        <f t="shared" si="1"/>
        <v>7.4803820711623142E-2</v>
      </c>
      <c r="L51" s="17"/>
    </row>
    <row r="52" spans="1:12" x14ac:dyDescent="0.2">
      <c r="A52" s="24">
        <v>13</v>
      </c>
      <c r="B52" s="24">
        <v>1</v>
      </c>
      <c r="C52" s="24"/>
      <c r="D52" s="17">
        <v>16.858974358974358</v>
      </c>
      <c r="E52" s="17">
        <f t="shared" si="0"/>
        <v>3.8589743589743577</v>
      </c>
      <c r="G52" s="17">
        <f t="shared" si="1"/>
        <v>6.2142132155231941E-2</v>
      </c>
      <c r="L52" s="17"/>
    </row>
    <row r="53" spans="1:12" x14ac:dyDescent="0.2">
      <c r="A53" s="24">
        <v>14</v>
      </c>
      <c r="B53" s="24">
        <v>1</v>
      </c>
      <c r="C53" s="24"/>
      <c r="D53" s="17">
        <v>16.858974358974358</v>
      </c>
      <c r="E53" s="17">
        <f t="shared" si="0"/>
        <v>2.8589743589743577</v>
      </c>
      <c r="G53" s="17">
        <f t="shared" si="1"/>
        <v>7.4803820711623142E-2</v>
      </c>
      <c r="L53" s="17"/>
    </row>
    <row r="54" spans="1:12" x14ac:dyDescent="0.2">
      <c r="A54" s="24">
        <v>14</v>
      </c>
      <c r="B54" s="24">
        <v>1</v>
      </c>
      <c r="C54" s="24"/>
      <c r="D54" s="17">
        <v>16.858974358974358</v>
      </c>
      <c r="E54" s="17">
        <f t="shared" si="0"/>
        <v>2.8589743589743577</v>
      </c>
      <c r="G54" s="17">
        <f t="shared" si="1"/>
        <v>7.4803820711623142E-2</v>
      </c>
      <c r="L54" s="17"/>
    </row>
    <row r="55" spans="1:12" x14ac:dyDescent="0.2">
      <c r="A55" s="24">
        <v>14</v>
      </c>
      <c r="B55" s="24">
        <v>1</v>
      </c>
      <c r="C55" s="24"/>
      <c r="D55" s="17">
        <v>16.858974358974358</v>
      </c>
      <c r="E55" s="17">
        <f t="shared" si="0"/>
        <v>2.8589743589743577</v>
      </c>
      <c r="G55" s="17">
        <f t="shared" si="1"/>
        <v>7.4803820711623142E-2</v>
      </c>
      <c r="L55" s="17"/>
    </row>
    <row r="56" spans="1:12" x14ac:dyDescent="0.2">
      <c r="A56" s="24">
        <v>9</v>
      </c>
      <c r="B56" s="24">
        <v>1</v>
      </c>
      <c r="C56" s="24"/>
      <c r="D56" s="17">
        <v>16.858974358974358</v>
      </c>
      <c r="E56" s="17">
        <f t="shared" si="0"/>
        <v>7.8589743589743577</v>
      </c>
      <c r="G56" s="17">
        <f t="shared" si="1"/>
        <v>1.7039902700084295E-2</v>
      </c>
      <c r="L56" s="17"/>
    </row>
    <row r="57" spans="1:12" x14ac:dyDescent="0.2">
      <c r="A57" s="24">
        <v>11</v>
      </c>
      <c r="B57" s="24">
        <v>1</v>
      </c>
      <c r="C57" s="24"/>
      <c r="D57" s="17">
        <v>16.858974358974358</v>
      </c>
      <c r="E57" s="17">
        <f t="shared" si="0"/>
        <v>5.8589743589743577</v>
      </c>
      <c r="G57" s="17">
        <f t="shared" si="1"/>
        <v>3.6339616015446226E-2</v>
      </c>
      <c r="L57" s="17"/>
    </row>
    <row r="58" spans="1:12" x14ac:dyDescent="0.2">
      <c r="A58" s="24">
        <v>11</v>
      </c>
      <c r="B58" s="24">
        <v>1</v>
      </c>
      <c r="C58" s="24"/>
      <c r="D58" s="17">
        <v>16.858974358974358</v>
      </c>
      <c r="E58" s="17">
        <f t="shared" si="0"/>
        <v>5.8589743589743577</v>
      </c>
      <c r="G58" s="17">
        <f t="shared" si="1"/>
        <v>3.6339616015446226E-2</v>
      </c>
      <c r="L58" s="17"/>
    </row>
    <row r="59" spans="1:12" x14ac:dyDescent="0.2">
      <c r="A59" s="24">
        <v>13</v>
      </c>
      <c r="B59" s="24">
        <v>1</v>
      </c>
      <c r="C59" s="24"/>
      <c r="D59" s="17">
        <v>16.858974358974358</v>
      </c>
      <c r="E59" s="17">
        <f t="shared" si="0"/>
        <v>3.8589743589743577</v>
      </c>
      <c r="G59" s="17">
        <f t="shared" si="1"/>
        <v>6.2142132155231941E-2</v>
      </c>
      <c r="L59" s="17"/>
    </row>
    <row r="60" spans="1:12" x14ac:dyDescent="0.2">
      <c r="A60" s="24">
        <v>13</v>
      </c>
      <c r="B60" s="24">
        <v>1</v>
      </c>
      <c r="C60" s="24"/>
      <c r="D60" s="17">
        <v>16.858974358974358</v>
      </c>
      <c r="E60" s="17">
        <f t="shared" si="0"/>
        <v>3.8589743589743577</v>
      </c>
      <c r="G60" s="17">
        <f t="shared" si="1"/>
        <v>6.2142132155231941E-2</v>
      </c>
      <c r="L60" s="17"/>
    </row>
    <row r="61" spans="1:12" x14ac:dyDescent="0.2">
      <c r="A61" s="24">
        <v>9</v>
      </c>
      <c r="B61" s="24">
        <v>1</v>
      </c>
      <c r="C61" s="24"/>
      <c r="D61" s="17">
        <v>16.858974358974358</v>
      </c>
      <c r="E61" s="17">
        <f t="shared" si="0"/>
        <v>7.8589743589743577</v>
      </c>
      <c r="G61" s="17">
        <f t="shared" si="1"/>
        <v>1.7039902700084295E-2</v>
      </c>
      <c r="L61" s="17"/>
    </row>
    <row r="62" spans="1:12" x14ac:dyDescent="0.2">
      <c r="A62" s="24">
        <v>13</v>
      </c>
      <c r="B62" s="24">
        <v>1</v>
      </c>
      <c r="C62" s="24"/>
      <c r="D62" s="17">
        <v>16.858974358974358</v>
      </c>
      <c r="E62" s="17">
        <f t="shared" si="0"/>
        <v>3.8589743589743577</v>
      </c>
      <c r="G62" s="17">
        <f t="shared" si="1"/>
        <v>6.2142132155231941E-2</v>
      </c>
      <c r="L62" s="17"/>
    </row>
    <row r="63" spans="1:12" x14ac:dyDescent="0.2">
      <c r="A63" s="24">
        <v>11</v>
      </c>
      <c r="B63" s="24">
        <v>1</v>
      </c>
      <c r="C63" s="24"/>
      <c r="D63" s="17">
        <v>16.858974358974358</v>
      </c>
      <c r="E63" s="17">
        <f t="shared" si="0"/>
        <v>5.8589743589743577</v>
      </c>
      <c r="G63" s="17">
        <f t="shared" si="1"/>
        <v>3.6339616015446226E-2</v>
      </c>
      <c r="L63" s="17"/>
    </row>
    <row r="64" spans="1:12" x14ac:dyDescent="0.2">
      <c r="A64" s="24">
        <v>13</v>
      </c>
      <c r="B64" s="24">
        <v>1</v>
      </c>
      <c r="C64" s="24"/>
      <c r="D64" s="17">
        <v>16.858974358974358</v>
      </c>
      <c r="E64" s="17">
        <f t="shared" si="0"/>
        <v>3.8589743589743577</v>
      </c>
      <c r="G64" s="17">
        <f t="shared" si="1"/>
        <v>6.2142132155231941E-2</v>
      </c>
      <c r="L64" s="17"/>
    </row>
    <row r="65" spans="1:12" x14ac:dyDescent="0.2">
      <c r="A65" s="24">
        <v>11</v>
      </c>
      <c r="B65" s="24">
        <v>1</v>
      </c>
      <c r="C65" s="24"/>
      <c r="D65" s="17">
        <v>16.858974358974358</v>
      </c>
      <c r="E65" s="17">
        <f t="shared" si="0"/>
        <v>5.8589743589743577</v>
      </c>
      <c r="G65" s="17">
        <f t="shared" si="1"/>
        <v>3.6339616015446226E-2</v>
      </c>
      <c r="L65" s="17"/>
    </row>
    <row r="66" spans="1:12" x14ac:dyDescent="0.2">
      <c r="A66" s="24">
        <v>12</v>
      </c>
      <c r="B66" s="24">
        <v>1</v>
      </c>
      <c r="C66" s="24"/>
      <c r="D66" s="17">
        <v>16.858974358974358</v>
      </c>
      <c r="E66" s="17">
        <f t="shared" si="0"/>
        <v>4.8589743589743577</v>
      </c>
      <c r="G66" s="17">
        <f t="shared" si="1"/>
        <v>4.8850798619149906E-2</v>
      </c>
      <c r="L66" s="17"/>
    </row>
    <row r="67" spans="1:12" x14ac:dyDescent="0.2">
      <c r="A67" s="24">
        <v>9</v>
      </c>
      <c r="B67" s="24">
        <v>1</v>
      </c>
      <c r="C67" s="24"/>
      <c r="D67" s="17">
        <v>16.858974358974358</v>
      </c>
      <c r="E67" s="17">
        <f t="shared" ref="E67:E130" si="2">D67-A67</f>
        <v>7.8589743589743577</v>
      </c>
      <c r="G67" s="17">
        <f t="shared" ref="G67:G130" si="3">_xlfn.NORM.DIST(E67,0,$F$2,FALSE)</f>
        <v>1.7039902700084295E-2</v>
      </c>
      <c r="L67" s="17"/>
    </row>
    <row r="68" spans="1:12" x14ac:dyDescent="0.2">
      <c r="A68" s="24">
        <v>13</v>
      </c>
      <c r="B68" s="24">
        <v>1</v>
      </c>
      <c r="C68" s="24"/>
      <c r="D68" s="17">
        <v>16.858974358974358</v>
      </c>
      <c r="E68" s="17">
        <f t="shared" si="2"/>
        <v>3.8589743589743577</v>
      </c>
      <c r="G68" s="17">
        <f t="shared" si="3"/>
        <v>6.2142132155231941E-2</v>
      </c>
      <c r="L68" s="17"/>
    </row>
    <row r="69" spans="1:12" x14ac:dyDescent="0.2">
      <c r="A69" s="24">
        <v>13</v>
      </c>
      <c r="B69" s="24">
        <v>1</v>
      </c>
      <c r="C69" s="24"/>
      <c r="D69" s="17">
        <v>16.858974358974358</v>
      </c>
      <c r="E69" s="17">
        <f t="shared" si="2"/>
        <v>3.8589743589743577</v>
      </c>
      <c r="G69" s="17">
        <f t="shared" si="3"/>
        <v>6.2142132155231941E-2</v>
      </c>
      <c r="L69" s="17"/>
    </row>
    <row r="70" spans="1:12" x14ac:dyDescent="0.2">
      <c r="A70" s="24">
        <v>12</v>
      </c>
      <c r="B70" s="24">
        <v>1</v>
      </c>
      <c r="C70" s="24"/>
      <c r="D70" s="17">
        <v>16.858974358974358</v>
      </c>
      <c r="E70" s="17">
        <f t="shared" si="2"/>
        <v>4.8589743589743577</v>
      </c>
      <c r="G70" s="17">
        <f t="shared" si="3"/>
        <v>4.8850798619149906E-2</v>
      </c>
      <c r="L70" s="17"/>
    </row>
    <row r="71" spans="1:12" x14ac:dyDescent="0.2">
      <c r="A71" s="24">
        <v>9</v>
      </c>
      <c r="B71" s="24">
        <v>1</v>
      </c>
      <c r="C71" s="24"/>
      <c r="D71" s="17">
        <v>16.858974358974358</v>
      </c>
      <c r="E71" s="17">
        <f t="shared" si="2"/>
        <v>7.8589743589743577</v>
      </c>
      <c r="G71" s="17">
        <f t="shared" si="3"/>
        <v>1.7039902700084295E-2</v>
      </c>
      <c r="L71" s="17"/>
    </row>
    <row r="72" spans="1:12" x14ac:dyDescent="0.2">
      <c r="A72" s="24">
        <v>11</v>
      </c>
      <c r="B72" s="24">
        <v>1</v>
      </c>
      <c r="C72" s="24"/>
      <c r="D72" s="17">
        <v>16.858974358974358</v>
      </c>
      <c r="E72" s="17">
        <f t="shared" si="2"/>
        <v>5.8589743589743577</v>
      </c>
      <c r="G72" s="17">
        <f t="shared" si="3"/>
        <v>3.6339616015446226E-2</v>
      </c>
      <c r="L72" s="17"/>
    </row>
    <row r="73" spans="1:12" x14ac:dyDescent="0.2">
      <c r="A73" s="24">
        <v>11</v>
      </c>
      <c r="B73" s="24">
        <v>1</v>
      </c>
      <c r="C73" s="24"/>
      <c r="D73" s="17">
        <v>16.858974358974358</v>
      </c>
      <c r="E73" s="17">
        <f t="shared" si="2"/>
        <v>5.8589743589743577</v>
      </c>
      <c r="G73" s="17">
        <f t="shared" si="3"/>
        <v>3.6339616015446226E-2</v>
      </c>
      <c r="L73" s="17"/>
    </row>
    <row r="74" spans="1:12" x14ac:dyDescent="0.2">
      <c r="A74" s="24">
        <v>13</v>
      </c>
      <c r="B74" s="24">
        <v>1</v>
      </c>
      <c r="C74" s="24"/>
      <c r="D74" s="17">
        <v>16.858974358974358</v>
      </c>
      <c r="E74" s="17">
        <f t="shared" si="2"/>
        <v>3.8589743589743577</v>
      </c>
      <c r="G74" s="17">
        <f t="shared" si="3"/>
        <v>6.2142132155231941E-2</v>
      </c>
      <c r="L74" s="17"/>
    </row>
    <row r="75" spans="1:12" x14ac:dyDescent="0.2">
      <c r="A75" s="24">
        <v>11</v>
      </c>
      <c r="B75" s="24">
        <v>1</v>
      </c>
      <c r="C75" s="24"/>
      <c r="D75" s="17">
        <v>16.858974358974358</v>
      </c>
      <c r="E75" s="17">
        <f t="shared" si="2"/>
        <v>5.8589743589743577</v>
      </c>
      <c r="G75" s="17">
        <f t="shared" si="3"/>
        <v>3.6339616015446226E-2</v>
      </c>
      <c r="L75" s="17"/>
    </row>
    <row r="76" spans="1:12" x14ac:dyDescent="0.2">
      <c r="A76" s="24">
        <v>11</v>
      </c>
      <c r="B76" s="24">
        <v>1</v>
      </c>
      <c r="C76" s="24"/>
      <c r="D76" s="17">
        <v>16.858974358974358</v>
      </c>
      <c r="E76" s="17">
        <f t="shared" si="2"/>
        <v>5.8589743589743577</v>
      </c>
      <c r="G76" s="17">
        <f t="shared" si="3"/>
        <v>3.6339616015446226E-2</v>
      </c>
      <c r="L76" s="17"/>
    </row>
    <row r="77" spans="1:12" x14ac:dyDescent="0.2">
      <c r="A77" s="24">
        <v>11</v>
      </c>
      <c r="B77" s="24">
        <v>1</v>
      </c>
      <c r="C77" s="24"/>
      <c r="D77" s="17">
        <v>16.858974358974358</v>
      </c>
      <c r="E77" s="17">
        <f t="shared" si="2"/>
        <v>5.8589743589743577</v>
      </c>
      <c r="G77" s="17">
        <f t="shared" si="3"/>
        <v>3.6339616015446226E-2</v>
      </c>
      <c r="L77" s="17"/>
    </row>
    <row r="78" spans="1:12" x14ac:dyDescent="0.2">
      <c r="A78" s="24">
        <v>12</v>
      </c>
      <c r="B78" s="24">
        <v>1</v>
      </c>
      <c r="C78" s="24"/>
      <c r="D78" s="17">
        <v>16.858974358974358</v>
      </c>
      <c r="E78" s="17">
        <f t="shared" si="2"/>
        <v>4.8589743589743577</v>
      </c>
      <c r="G78" s="17">
        <f t="shared" si="3"/>
        <v>4.8850798619149906E-2</v>
      </c>
      <c r="L78" s="17"/>
    </row>
    <row r="79" spans="1:12" x14ac:dyDescent="0.2">
      <c r="A79" s="24">
        <v>14</v>
      </c>
      <c r="B79" s="24">
        <v>1</v>
      </c>
      <c r="C79" s="24"/>
      <c r="D79" s="17">
        <v>16.858974358974358</v>
      </c>
      <c r="E79" s="17">
        <f t="shared" si="2"/>
        <v>2.8589743589743577</v>
      </c>
      <c r="G79" s="17">
        <f t="shared" si="3"/>
        <v>7.4803820711623142E-2</v>
      </c>
      <c r="L79" s="17"/>
    </row>
    <row r="80" spans="1:12" x14ac:dyDescent="0.2">
      <c r="A80" s="24">
        <v>15</v>
      </c>
      <c r="B80" s="24">
        <v>1</v>
      </c>
      <c r="C80" s="24"/>
      <c r="D80" s="17">
        <v>16.858974358974358</v>
      </c>
      <c r="E80" s="17">
        <f t="shared" si="2"/>
        <v>1.8589743589743577</v>
      </c>
      <c r="G80" s="17">
        <f t="shared" si="3"/>
        <v>8.5208821600122359E-2</v>
      </c>
      <c r="L80" s="17"/>
    </row>
    <row r="81" spans="1:12" x14ac:dyDescent="0.2">
      <c r="A81" s="24">
        <v>14</v>
      </c>
      <c r="B81" s="24">
        <v>1</v>
      </c>
      <c r="C81" s="24"/>
      <c r="D81" s="17">
        <v>16.858974358974358</v>
      </c>
      <c r="E81" s="17">
        <f t="shared" si="2"/>
        <v>2.8589743589743577</v>
      </c>
      <c r="G81" s="17">
        <f t="shared" si="3"/>
        <v>7.4803820711623142E-2</v>
      </c>
      <c r="L81" s="17"/>
    </row>
    <row r="82" spans="1:12" x14ac:dyDescent="0.2">
      <c r="A82" s="24">
        <v>13</v>
      </c>
      <c r="B82" s="24">
        <v>1</v>
      </c>
      <c r="C82" s="24"/>
      <c r="D82" s="17">
        <v>16.858974358974358</v>
      </c>
      <c r="E82" s="17">
        <f t="shared" si="2"/>
        <v>3.8589743589743577</v>
      </c>
      <c r="G82" s="17">
        <f t="shared" si="3"/>
        <v>6.2142132155231941E-2</v>
      </c>
      <c r="L82" s="17"/>
    </row>
    <row r="83" spans="1:12" x14ac:dyDescent="0.2">
      <c r="A83" s="24">
        <v>13</v>
      </c>
      <c r="B83" s="24">
        <v>1</v>
      </c>
      <c r="C83" s="24"/>
      <c r="D83" s="17">
        <v>16.858974358974358</v>
      </c>
      <c r="E83" s="17">
        <f t="shared" si="2"/>
        <v>3.8589743589743577</v>
      </c>
      <c r="G83" s="17">
        <f t="shared" si="3"/>
        <v>6.2142132155231941E-2</v>
      </c>
      <c r="L83" s="17"/>
    </row>
    <row r="84" spans="1:12" x14ac:dyDescent="0.2">
      <c r="A84" s="24">
        <v>13</v>
      </c>
      <c r="B84" s="24">
        <v>1</v>
      </c>
      <c r="C84" s="24"/>
      <c r="D84" s="17">
        <v>16.858974358974358</v>
      </c>
      <c r="E84" s="17">
        <f t="shared" si="2"/>
        <v>3.8589743589743577</v>
      </c>
      <c r="G84" s="17">
        <f t="shared" si="3"/>
        <v>6.2142132155231941E-2</v>
      </c>
      <c r="L84" s="17"/>
    </row>
    <row r="85" spans="1:12" x14ac:dyDescent="0.2">
      <c r="A85" s="24">
        <v>14</v>
      </c>
      <c r="B85" s="24">
        <v>1</v>
      </c>
      <c r="C85" s="24"/>
      <c r="D85" s="17">
        <v>16.858974358974358</v>
      </c>
      <c r="E85" s="17">
        <f t="shared" si="2"/>
        <v>2.8589743589743577</v>
      </c>
      <c r="G85" s="17">
        <f t="shared" si="3"/>
        <v>7.4803820711623142E-2</v>
      </c>
      <c r="L85" s="17"/>
    </row>
    <row r="86" spans="1:12" x14ac:dyDescent="0.2">
      <c r="A86" s="24">
        <v>14</v>
      </c>
      <c r="B86" s="24">
        <v>1</v>
      </c>
      <c r="C86" s="24"/>
      <c r="D86" s="17">
        <v>16.858974358974358</v>
      </c>
      <c r="E86" s="17">
        <f t="shared" si="2"/>
        <v>2.8589743589743577</v>
      </c>
      <c r="G86" s="17">
        <f t="shared" si="3"/>
        <v>7.4803820711623142E-2</v>
      </c>
      <c r="L86" s="17"/>
    </row>
    <row r="87" spans="1:12" x14ac:dyDescent="0.2">
      <c r="A87" s="24">
        <v>13</v>
      </c>
      <c r="B87" s="24">
        <v>1</v>
      </c>
      <c r="C87" s="24"/>
      <c r="D87" s="17">
        <v>16.858974358974358</v>
      </c>
      <c r="E87" s="17">
        <f t="shared" si="2"/>
        <v>3.8589743589743577</v>
      </c>
      <c r="G87" s="17">
        <f t="shared" si="3"/>
        <v>6.2142132155231941E-2</v>
      </c>
      <c r="L87" s="17"/>
    </row>
    <row r="88" spans="1:12" x14ac:dyDescent="0.2">
      <c r="A88" s="24">
        <v>13</v>
      </c>
      <c r="B88" s="24">
        <v>1</v>
      </c>
      <c r="C88" s="24"/>
      <c r="D88" s="17">
        <v>16.858974358974358</v>
      </c>
      <c r="E88" s="17">
        <f t="shared" si="2"/>
        <v>3.8589743589743577</v>
      </c>
      <c r="G88" s="17">
        <f t="shared" si="3"/>
        <v>6.2142132155231941E-2</v>
      </c>
      <c r="L88" s="17"/>
    </row>
    <row r="89" spans="1:12" x14ac:dyDescent="0.2">
      <c r="A89" s="24">
        <v>13</v>
      </c>
      <c r="B89" s="24">
        <v>1</v>
      </c>
      <c r="C89" s="24"/>
      <c r="D89" s="17">
        <v>16.858974358974358</v>
      </c>
      <c r="E89" s="17">
        <f t="shared" si="2"/>
        <v>3.8589743589743577</v>
      </c>
      <c r="G89" s="17">
        <f t="shared" si="3"/>
        <v>6.2142132155231941E-2</v>
      </c>
      <c r="L89" s="17"/>
    </row>
    <row r="90" spans="1:12" x14ac:dyDescent="0.2">
      <c r="A90" s="24">
        <v>11</v>
      </c>
      <c r="B90" s="24">
        <v>1</v>
      </c>
      <c r="C90" s="24"/>
      <c r="D90" s="17">
        <v>16.858974358974358</v>
      </c>
      <c r="E90" s="17">
        <f t="shared" si="2"/>
        <v>5.8589743589743577</v>
      </c>
      <c r="G90" s="17">
        <f t="shared" si="3"/>
        <v>3.6339616015446226E-2</v>
      </c>
      <c r="L90" s="17"/>
    </row>
    <row r="91" spans="1:12" x14ac:dyDescent="0.2">
      <c r="A91" s="24">
        <v>13</v>
      </c>
      <c r="B91" s="24">
        <v>1</v>
      </c>
      <c r="C91" s="24"/>
      <c r="D91" s="17">
        <v>16.858974358974358</v>
      </c>
      <c r="E91" s="17">
        <f t="shared" si="2"/>
        <v>3.8589743589743577</v>
      </c>
      <c r="G91" s="17">
        <f t="shared" si="3"/>
        <v>6.2142132155231941E-2</v>
      </c>
      <c r="L91" s="17"/>
    </row>
    <row r="92" spans="1:12" x14ac:dyDescent="0.2">
      <c r="A92" s="24">
        <v>18</v>
      </c>
      <c r="B92" s="24">
        <v>1</v>
      </c>
      <c r="C92" s="24"/>
      <c r="D92" s="17">
        <v>16.858974358974358</v>
      </c>
      <c r="E92" s="17">
        <f t="shared" si="2"/>
        <v>-1.1410256410256423</v>
      </c>
      <c r="G92" s="17">
        <f t="shared" si="3"/>
        <v>9.0428595220514676E-2</v>
      </c>
      <c r="L92" s="17"/>
    </row>
    <row r="93" spans="1:12" x14ac:dyDescent="0.2">
      <c r="A93" s="24">
        <v>18</v>
      </c>
      <c r="B93" s="24">
        <v>1</v>
      </c>
      <c r="C93" s="24"/>
      <c r="D93" s="17">
        <v>16.858974358974358</v>
      </c>
      <c r="E93" s="17">
        <f t="shared" si="2"/>
        <v>-1.1410256410256423</v>
      </c>
      <c r="G93" s="17">
        <f t="shared" si="3"/>
        <v>9.0428595220514676E-2</v>
      </c>
      <c r="L93" s="17"/>
    </row>
    <row r="94" spans="1:12" x14ac:dyDescent="0.2">
      <c r="A94" s="24">
        <v>17</v>
      </c>
      <c r="B94" s="24">
        <v>1</v>
      </c>
      <c r="C94" s="24"/>
      <c r="D94" s="17">
        <v>16.858974358974358</v>
      </c>
      <c r="E94" s="17">
        <f t="shared" si="2"/>
        <v>-0.1410256410256423</v>
      </c>
      <c r="G94" s="17">
        <f t="shared" si="3"/>
        <v>9.3686186441259228E-2</v>
      </c>
      <c r="L94" s="17"/>
    </row>
    <row r="95" spans="1:12" x14ac:dyDescent="0.2">
      <c r="A95" s="24">
        <v>16</v>
      </c>
      <c r="B95" s="24">
        <v>1</v>
      </c>
      <c r="C95" s="24"/>
      <c r="D95" s="17">
        <v>16.858974358974358</v>
      </c>
      <c r="E95" s="17">
        <f t="shared" si="2"/>
        <v>0.8589743589743577</v>
      </c>
      <c r="G95" s="17">
        <f t="shared" si="3"/>
        <v>9.1847742433773194E-2</v>
      </c>
      <c r="L95" s="17"/>
    </row>
    <row r="96" spans="1:12" x14ac:dyDescent="0.2">
      <c r="A96" s="24">
        <v>15</v>
      </c>
      <c r="B96" s="24">
        <v>1</v>
      </c>
      <c r="C96" s="24"/>
      <c r="D96" s="17">
        <v>16.858974358974358</v>
      </c>
      <c r="E96" s="17">
        <f t="shared" si="2"/>
        <v>1.8589743589743577</v>
      </c>
      <c r="G96" s="17">
        <f t="shared" si="3"/>
        <v>8.5208821600122359E-2</v>
      </c>
      <c r="L96" s="17"/>
    </row>
    <row r="97" spans="1:12" x14ac:dyDescent="0.2">
      <c r="A97" s="24">
        <v>15</v>
      </c>
      <c r="B97" s="24">
        <v>1</v>
      </c>
      <c r="C97" s="24"/>
      <c r="D97" s="17">
        <v>16.858974358974358</v>
      </c>
      <c r="E97" s="17">
        <f t="shared" si="2"/>
        <v>1.8589743589743577</v>
      </c>
      <c r="G97" s="17">
        <f t="shared" si="3"/>
        <v>8.5208821600122359E-2</v>
      </c>
      <c r="L97" s="17"/>
    </row>
    <row r="98" spans="1:12" x14ac:dyDescent="0.2">
      <c r="A98" s="24">
        <v>15</v>
      </c>
      <c r="B98" s="24">
        <v>1</v>
      </c>
      <c r="C98" s="24"/>
      <c r="D98" s="17">
        <v>16.858974358974358</v>
      </c>
      <c r="E98" s="17">
        <f t="shared" si="2"/>
        <v>1.8589743589743577</v>
      </c>
      <c r="G98" s="17">
        <f t="shared" si="3"/>
        <v>8.5208821600122359E-2</v>
      </c>
      <c r="L98" s="17"/>
    </row>
    <row r="99" spans="1:12" x14ac:dyDescent="0.2">
      <c r="A99" s="24">
        <v>15</v>
      </c>
      <c r="B99" s="24">
        <v>1</v>
      </c>
      <c r="C99" s="24"/>
      <c r="D99" s="17">
        <v>16.858974358974358</v>
      </c>
      <c r="E99" s="17">
        <f t="shared" si="2"/>
        <v>1.8589743589743577</v>
      </c>
      <c r="G99" s="17">
        <f t="shared" si="3"/>
        <v>8.5208821600122359E-2</v>
      </c>
      <c r="L99" s="17"/>
    </row>
    <row r="100" spans="1:12" x14ac:dyDescent="0.2">
      <c r="A100" s="24">
        <v>14</v>
      </c>
      <c r="B100" s="24">
        <v>1</v>
      </c>
      <c r="C100" s="24"/>
      <c r="D100" s="17">
        <v>16.858974358974358</v>
      </c>
      <c r="E100" s="17">
        <f t="shared" si="2"/>
        <v>2.8589743589743577</v>
      </c>
      <c r="G100" s="17">
        <f t="shared" si="3"/>
        <v>7.4803820711623142E-2</v>
      </c>
      <c r="L100" s="17"/>
    </row>
    <row r="101" spans="1:12" x14ac:dyDescent="0.2">
      <c r="A101" s="24">
        <v>28</v>
      </c>
      <c r="B101" s="24">
        <v>1</v>
      </c>
      <c r="C101" s="24"/>
      <c r="D101" s="17">
        <v>16.858974358974358</v>
      </c>
      <c r="E101" s="17">
        <f t="shared" si="2"/>
        <v>-11.141025641025642</v>
      </c>
      <c r="G101" s="17">
        <f t="shared" si="3"/>
        <v>3.0470611306731058E-3</v>
      </c>
      <c r="L101" s="17"/>
    </row>
    <row r="102" spans="1:12" x14ac:dyDescent="0.2">
      <c r="A102" s="24">
        <v>24</v>
      </c>
      <c r="B102" s="24">
        <v>1</v>
      </c>
      <c r="C102" s="24"/>
      <c r="D102" s="17">
        <v>16.858974358974358</v>
      </c>
      <c r="E102" s="17">
        <f t="shared" si="2"/>
        <v>-7.1410256410256423</v>
      </c>
      <c r="G102" s="17">
        <f t="shared" si="3"/>
        <v>2.293893420103504E-2</v>
      </c>
      <c r="L102" s="17"/>
    </row>
    <row r="103" spans="1:12" x14ac:dyDescent="0.2">
      <c r="A103" s="24">
        <v>25</v>
      </c>
      <c r="B103" s="24">
        <v>1</v>
      </c>
      <c r="C103" s="24"/>
      <c r="D103" s="17">
        <v>16.858974358974358</v>
      </c>
      <c r="E103" s="17">
        <f t="shared" si="2"/>
        <v>-8.1410256410256423</v>
      </c>
      <c r="G103" s="17">
        <f t="shared" si="3"/>
        <v>1.5044075220828471E-2</v>
      </c>
      <c r="L103" s="17"/>
    </row>
    <row r="104" spans="1:12" x14ac:dyDescent="0.2">
      <c r="A104" s="24">
        <v>23</v>
      </c>
      <c r="B104" s="24">
        <v>1</v>
      </c>
      <c r="C104" s="24"/>
      <c r="D104" s="17">
        <v>16.858974358974358</v>
      </c>
      <c r="E104" s="17">
        <f t="shared" si="2"/>
        <v>-6.1410256410256423</v>
      </c>
      <c r="G104" s="17">
        <f t="shared" si="3"/>
        <v>3.3098180744967454E-2</v>
      </c>
      <c r="L104" s="17"/>
    </row>
    <row r="105" spans="1:12" x14ac:dyDescent="0.2">
      <c r="A105" s="24">
        <v>24</v>
      </c>
      <c r="B105" s="24">
        <v>1</v>
      </c>
      <c r="C105" s="24"/>
      <c r="D105" s="17">
        <v>16.858974358974358</v>
      </c>
      <c r="E105" s="17">
        <f t="shared" si="2"/>
        <v>-7.1410256410256423</v>
      </c>
      <c r="G105" s="17">
        <f t="shared" si="3"/>
        <v>2.293893420103504E-2</v>
      </c>
      <c r="L105" s="17"/>
    </row>
    <row r="106" spans="1:12" x14ac:dyDescent="0.2">
      <c r="A106" s="24">
        <v>26</v>
      </c>
      <c r="B106" s="24">
        <v>1</v>
      </c>
      <c r="C106" s="24"/>
      <c r="D106" s="17">
        <v>16.858974358974358</v>
      </c>
      <c r="E106" s="17">
        <f t="shared" si="2"/>
        <v>-9.1410256410256423</v>
      </c>
      <c r="G106" s="17">
        <f t="shared" si="3"/>
        <v>9.3364312813032559E-3</v>
      </c>
      <c r="L106" s="17"/>
    </row>
    <row r="107" spans="1:12" x14ac:dyDescent="0.2">
      <c r="A107" s="24">
        <v>25</v>
      </c>
      <c r="B107" s="24">
        <v>1</v>
      </c>
      <c r="C107" s="24"/>
      <c r="D107" s="17">
        <v>16.858974358974358</v>
      </c>
      <c r="E107" s="17">
        <f t="shared" si="2"/>
        <v>-8.1410256410256423</v>
      </c>
      <c r="G107" s="17">
        <f t="shared" si="3"/>
        <v>1.5044075220828471E-2</v>
      </c>
      <c r="L107" s="17"/>
    </row>
    <row r="108" spans="1:12" x14ac:dyDescent="0.2">
      <c r="A108" s="24">
        <v>24</v>
      </c>
      <c r="B108" s="24">
        <v>1</v>
      </c>
      <c r="C108" s="24"/>
      <c r="D108" s="17">
        <v>16.858974358974358</v>
      </c>
      <c r="E108" s="17">
        <f t="shared" si="2"/>
        <v>-7.1410256410256423</v>
      </c>
      <c r="G108" s="17">
        <f t="shared" si="3"/>
        <v>2.293893420103504E-2</v>
      </c>
      <c r="L108" s="17"/>
    </row>
    <row r="109" spans="1:12" x14ac:dyDescent="0.2">
      <c r="A109" s="24">
        <v>21</v>
      </c>
      <c r="B109" s="24">
        <v>1</v>
      </c>
      <c r="C109" s="24"/>
      <c r="D109" s="17">
        <v>16.858974358974358</v>
      </c>
      <c r="E109" s="17">
        <f t="shared" si="2"/>
        <v>-4.1410256410256423</v>
      </c>
      <c r="G109" s="17">
        <f t="shared" si="3"/>
        <v>5.8389578885814829E-2</v>
      </c>
      <c r="L109" s="17"/>
    </row>
    <row r="110" spans="1:12" x14ac:dyDescent="0.2">
      <c r="A110" s="24">
        <v>18</v>
      </c>
      <c r="B110" s="24">
        <v>1</v>
      </c>
      <c r="C110" s="24"/>
      <c r="D110" s="17">
        <v>16.858974358974358</v>
      </c>
      <c r="E110" s="17">
        <f t="shared" si="2"/>
        <v>-1.1410256410256423</v>
      </c>
      <c r="G110" s="17">
        <f t="shared" si="3"/>
        <v>9.0428595220514676E-2</v>
      </c>
      <c r="L110" s="17"/>
    </row>
    <row r="111" spans="1:12" x14ac:dyDescent="0.2">
      <c r="A111" s="24">
        <v>18</v>
      </c>
      <c r="B111" s="24">
        <v>1</v>
      </c>
      <c r="C111" s="24"/>
      <c r="D111" s="17">
        <v>16.858974358974358</v>
      </c>
      <c r="E111" s="17">
        <f t="shared" si="2"/>
        <v>-1.1410256410256423</v>
      </c>
      <c r="G111" s="17">
        <f t="shared" si="3"/>
        <v>9.0428595220514676E-2</v>
      </c>
      <c r="L111" s="17"/>
    </row>
    <row r="112" spans="1:12" x14ac:dyDescent="0.2">
      <c r="A112" s="24">
        <v>21</v>
      </c>
      <c r="B112" s="24">
        <v>1</v>
      </c>
      <c r="C112" s="24"/>
      <c r="D112" s="17">
        <v>16.858974358974358</v>
      </c>
      <c r="E112" s="17">
        <f t="shared" si="2"/>
        <v>-4.1410256410256423</v>
      </c>
      <c r="G112" s="17">
        <f t="shared" si="3"/>
        <v>5.8389578885814829E-2</v>
      </c>
      <c r="L112" s="17"/>
    </row>
    <row r="113" spans="1:12" x14ac:dyDescent="0.2">
      <c r="A113" s="24">
        <v>21</v>
      </c>
      <c r="B113" s="24">
        <v>1</v>
      </c>
      <c r="C113" s="24"/>
      <c r="D113" s="17">
        <v>16.858974358974358</v>
      </c>
      <c r="E113" s="17">
        <f t="shared" si="2"/>
        <v>-4.1410256410256423</v>
      </c>
      <c r="G113" s="17">
        <f t="shared" si="3"/>
        <v>5.8389578885814829E-2</v>
      </c>
      <c r="L113" s="17"/>
    </row>
    <row r="114" spans="1:12" x14ac:dyDescent="0.2">
      <c r="A114" s="24">
        <v>18</v>
      </c>
      <c r="B114" s="24">
        <v>1</v>
      </c>
      <c r="C114" s="24"/>
      <c r="D114" s="17">
        <v>16.858974358974358</v>
      </c>
      <c r="E114" s="17">
        <f t="shared" si="2"/>
        <v>-1.1410256410256423</v>
      </c>
      <c r="G114" s="17">
        <f t="shared" si="3"/>
        <v>9.0428595220514676E-2</v>
      </c>
      <c r="L114" s="17"/>
    </row>
    <row r="115" spans="1:12" x14ac:dyDescent="0.2">
      <c r="A115" s="24">
        <v>18</v>
      </c>
      <c r="B115" s="24">
        <v>1</v>
      </c>
      <c r="C115" s="24"/>
      <c r="D115" s="17">
        <v>16.858974358974358</v>
      </c>
      <c r="E115" s="17">
        <f t="shared" si="2"/>
        <v>-1.1410256410256423</v>
      </c>
      <c r="G115" s="17">
        <f t="shared" si="3"/>
        <v>9.0428595220514676E-2</v>
      </c>
      <c r="L115" s="17"/>
    </row>
    <row r="116" spans="1:12" x14ac:dyDescent="0.2">
      <c r="A116" s="24">
        <v>19</v>
      </c>
      <c r="B116" s="24">
        <v>1</v>
      </c>
      <c r="C116" s="24"/>
      <c r="D116" s="17">
        <v>16.858974358974358</v>
      </c>
      <c r="E116" s="17">
        <f t="shared" si="2"/>
        <v>-2.1410256410256423</v>
      </c>
      <c r="G116" s="17">
        <f t="shared" si="3"/>
        <v>8.2596026638649928E-2</v>
      </c>
      <c r="L116" s="17"/>
    </row>
    <row r="117" spans="1:12" x14ac:dyDescent="0.2">
      <c r="A117" s="24">
        <v>19</v>
      </c>
      <c r="B117" s="24">
        <v>1</v>
      </c>
      <c r="C117" s="24"/>
      <c r="D117" s="17">
        <v>16.858974358974358</v>
      </c>
      <c r="E117" s="17">
        <f t="shared" si="2"/>
        <v>-2.1410256410256423</v>
      </c>
      <c r="G117" s="17">
        <f t="shared" si="3"/>
        <v>8.2596026638649928E-2</v>
      </c>
      <c r="L117" s="17"/>
    </row>
    <row r="118" spans="1:12" x14ac:dyDescent="0.2">
      <c r="A118" s="24">
        <v>19</v>
      </c>
      <c r="B118" s="24">
        <v>1</v>
      </c>
      <c r="C118" s="24"/>
      <c r="D118" s="17">
        <v>16.858974358974358</v>
      </c>
      <c r="E118" s="17">
        <f t="shared" si="2"/>
        <v>-2.1410256410256423</v>
      </c>
      <c r="G118" s="17">
        <f t="shared" si="3"/>
        <v>8.2596026638649928E-2</v>
      </c>
      <c r="L118" s="17"/>
    </row>
    <row r="119" spans="1:12" x14ac:dyDescent="0.2">
      <c r="A119" s="24">
        <v>20</v>
      </c>
      <c r="B119" s="24">
        <v>1</v>
      </c>
      <c r="C119" s="24"/>
      <c r="D119" s="17">
        <v>16.858974358974358</v>
      </c>
      <c r="E119" s="17">
        <f t="shared" si="2"/>
        <v>-3.1410256410256423</v>
      </c>
      <c r="G119" s="17">
        <f t="shared" si="3"/>
        <v>7.138971945227178E-2</v>
      </c>
      <c r="L119" s="17"/>
    </row>
    <row r="120" spans="1:12" x14ac:dyDescent="0.2">
      <c r="A120" s="24">
        <v>20</v>
      </c>
      <c r="B120" s="24">
        <v>1</v>
      </c>
      <c r="C120" s="24"/>
      <c r="D120" s="17">
        <v>16.858974358974358</v>
      </c>
      <c r="E120" s="17">
        <f t="shared" si="2"/>
        <v>-3.1410256410256423</v>
      </c>
      <c r="G120" s="17">
        <f t="shared" si="3"/>
        <v>7.138971945227178E-2</v>
      </c>
      <c r="L120" s="17"/>
    </row>
    <row r="121" spans="1:12" x14ac:dyDescent="0.2">
      <c r="A121" s="24">
        <v>17</v>
      </c>
      <c r="B121" s="24">
        <v>1</v>
      </c>
      <c r="C121" s="24"/>
      <c r="D121" s="17">
        <v>16.858974358974358</v>
      </c>
      <c r="E121" s="17">
        <f t="shared" si="2"/>
        <v>-0.1410256410256423</v>
      </c>
      <c r="G121" s="17">
        <f t="shared" si="3"/>
        <v>9.3686186441259228E-2</v>
      </c>
      <c r="L121" s="17"/>
    </row>
    <row r="122" spans="1:12" x14ac:dyDescent="0.2">
      <c r="A122" s="24">
        <v>16</v>
      </c>
      <c r="B122" s="24">
        <v>1</v>
      </c>
      <c r="C122" s="24"/>
      <c r="D122" s="17">
        <v>16.858974358974358</v>
      </c>
      <c r="E122" s="17">
        <f t="shared" si="2"/>
        <v>0.8589743589743577</v>
      </c>
      <c r="G122" s="17">
        <f t="shared" si="3"/>
        <v>9.1847742433773194E-2</v>
      </c>
      <c r="L122" s="17"/>
    </row>
    <row r="123" spans="1:12" x14ac:dyDescent="0.2">
      <c r="A123" s="24">
        <v>17</v>
      </c>
      <c r="B123" s="24">
        <v>1</v>
      </c>
      <c r="C123" s="24"/>
      <c r="D123" s="17">
        <v>16.858974358974358</v>
      </c>
      <c r="E123" s="17">
        <f t="shared" si="2"/>
        <v>-0.1410256410256423</v>
      </c>
      <c r="G123" s="17">
        <f t="shared" si="3"/>
        <v>9.3686186441259228E-2</v>
      </c>
      <c r="L123" s="17"/>
    </row>
    <row r="124" spans="1:12" x14ac:dyDescent="0.2">
      <c r="A124" s="24">
        <v>17</v>
      </c>
      <c r="B124" s="24">
        <v>1</v>
      </c>
      <c r="C124" s="24"/>
      <c r="D124" s="17">
        <v>16.858974358974358</v>
      </c>
      <c r="E124" s="17">
        <f t="shared" si="2"/>
        <v>-0.1410256410256423</v>
      </c>
      <c r="G124" s="17">
        <f t="shared" si="3"/>
        <v>9.3686186441259228E-2</v>
      </c>
      <c r="L124" s="17"/>
    </row>
    <row r="125" spans="1:12" x14ac:dyDescent="0.2">
      <c r="A125" s="24">
        <v>15</v>
      </c>
      <c r="B125" s="24">
        <v>1</v>
      </c>
      <c r="C125" s="24"/>
      <c r="D125" s="17">
        <v>16.858974358974358</v>
      </c>
      <c r="E125" s="17">
        <f t="shared" si="2"/>
        <v>1.8589743589743577</v>
      </c>
      <c r="G125" s="17">
        <f t="shared" si="3"/>
        <v>8.5208821600122359E-2</v>
      </c>
      <c r="L125" s="17"/>
    </row>
    <row r="126" spans="1:12" x14ac:dyDescent="0.2">
      <c r="A126" s="24">
        <v>15</v>
      </c>
      <c r="B126" s="24">
        <v>1</v>
      </c>
      <c r="C126" s="24"/>
      <c r="D126" s="17">
        <v>16.858974358974358</v>
      </c>
      <c r="E126" s="17">
        <f t="shared" si="2"/>
        <v>1.8589743589743577</v>
      </c>
      <c r="G126" s="17">
        <f t="shared" si="3"/>
        <v>8.5208821600122359E-2</v>
      </c>
      <c r="L126" s="17"/>
    </row>
    <row r="127" spans="1:12" x14ac:dyDescent="0.2">
      <c r="A127" s="24">
        <v>14</v>
      </c>
      <c r="B127" s="24">
        <v>1</v>
      </c>
      <c r="C127" s="24"/>
      <c r="D127" s="17">
        <v>16.858974358974358</v>
      </c>
      <c r="E127" s="17">
        <f t="shared" si="2"/>
        <v>2.8589743589743577</v>
      </c>
      <c r="G127" s="17">
        <f t="shared" si="3"/>
        <v>7.4803820711623142E-2</v>
      </c>
      <c r="L127" s="17"/>
    </row>
    <row r="128" spans="1:12" x14ac:dyDescent="0.2">
      <c r="A128" s="24">
        <v>9</v>
      </c>
      <c r="B128" s="24">
        <v>1</v>
      </c>
      <c r="C128" s="24"/>
      <c r="D128" s="17">
        <v>16.858974358974358</v>
      </c>
      <c r="E128" s="17">
        <f t="shared" si="2"/>
        <v>7.8589743589743577</v>
      </c>
      <c r="G128" s="17">
        <f t="shared" si="3"/>
        <v>1.7039902700084295E-2</v>
      </c>
      <c r="L128" s="17"/>
    </row>
    <row r="129" spans="1:12" x14ac:dyDescent="0.2">
      <c r="A129" s="24">
        <v>14</v>
      </c>
      <c r="B129" s="24">
        <v>1</v>
      </c>
      <c r="C129" s="24"/>
      <c r="D129" s="17">
        <v>16.858974358974358</v>
      </c>
      <c r="E129" s="17">
        <f t="shared" si="2"/>
        <v>2.8589743589743577</v>
      </c>
      <c r="G129" s="17">
        <f t="shared" si="3"/>
        <v>7.4803820711623142E-2</v>
      </c>
      <c r="L129" s="17"/>
    </row>
    <row r="130" spans="1:12" x14ac:dyDescent="0.2">
      <c r="A130" s="24">
        <v>13</v>
      </c>
      <c r="B130" s="24">
        <v>1</v>
      </c>
      <c r="C130" s="24"/>
      <c r="D130" s="17">
        <v>16.858974358974358</v>
      </c>
      <c r="E130" s="17">
        <f t="shared" si="2"/>
        <v>3.8589743589743577</v>
      </c>
      <c r="G130" s="17">
        <f t="shared" si="3"/>
        <v>6.2142132155231941E-2</v>
      </c>
      <c r="L130" s="17"/>
    </row>
    <row r="131" spans="1:12" x14ac:dyDescent="0.2">
      <c r="A131" s="24">
        <v>11</v>
      </c>
      <c r="B131" s="24">
        <v>1</v>
      </c>
      <c r="C131" s="24"/>
      <c r="D131" s="17">
        <v>16.858974358974358</v>
      </c>
      <c r="E131" s="17">
        <f t="shared" ref="E131:E194" si="4">D131-A131</f>
        <v>5.8589743589743577</v>
      </c>
      <c r="G131" s="17">
        <f t="shared" ref="G131:G194" si="5">_xlfn.NORM.DIST(E131,0,$F$2,FALSE)</f>
        <v>3.6339616015446226E-2</v>
      </c>
      <c r="L131" s="17"/>
    </row>
    <row r="132" spans="1:12" x14ac:dyDescent="0.2">
      <c r="A132" s="24">
        <v>11</v>
      </c>
      <c r="B132" s="24">
        <v>1</v>
      </c>
      <c r="C132" s="24"/>
      <c r="D132" s="17">
        <v>16.858974358974358</v>
      </c>
      <c r="E132" s="17">
        <f t="shared" si="4"/>
        <v>5.8589743589743577</v>
      </c>
      <c r="G132" s="17">
        <f t="shared" si="5"/>
        <v>3.6339616015446226E-2</v>
      </c>
      <c r="L132" s="17"/>
    </row>
    <row r="133" spans="1:12" x14ac:dyDescent="0.2">
      <c r="A133" s="24">
        <v>12</v>
      </c>
      <c r="B133" s="24">
        <v>1</v>
      </c>
      <c r="C133" s="24"/>
      <c r="D133" s="17">
        <v>16.858974358974358</v>
      </c>
      <c r="E133" s="17">
        <f t="shared" si="4"/>
        <v>4.8589743589743577</v>
      </c>
      <c r="G133" s="17">
        <f t="shared" si="5"/>
        <v>4.8850798619149906E-2</v>
      </c>
      <c r="L133" s="17"/>
    </row>
    <row r="134" spans="1:12" x14ac:dyDescent="0.2">
      <c r="A134" s="24">
        <v>12</v>
      </c>
      <c r="B134" s="24">
        <v>1</v>
      </c>
      <c r="C134" s="24"/>
      <c r="D134" s="17">
        <v>16.858974358974358</v>
      </c>
      <c r="E134" s="17">
        <f t="shared" si="4"/>
        <v>4.8589743589743577</v>
      </c>
      <c r="G134" s="17">
        <f t="shared" si="5"/>
        <v>4.8850798619149906E-2</v>
      </c>
      <c r="L134" s="17"/>
    </row>
    <row r="135" spans="1:12" x14ac:dyDescent="0.2">
      <c r="A135" s="24">
        <v>11</v>
      </c>
      <c r="B135" s="24">
        <v>1</v>
      </c>
      <c r="C135" s="24"/>
      <c r="D135" s="17">
        <v>16.858974358974358</v>
      </c>
      <c r="E135" s="17">
        <f t="shared" si="4"/>
        <v>5.8589743589743577</v>
      </c>
      <c r="G135" s="17">
        <f t="shared" si="5"/>
        <v>3.6339616015446226E-2</v>
      </c>
      <c r="L135" s="17"/>
    </row>
    <row r="136" spans="1:12" x14ac:dyDescent="0.2">
      <c r="A136" s="24">
        <v>11</v>
      </c>
      <c r="B136" s="24">
        <v>1</v>
      </c>
      <c r="C136" s="24"/>
      <c r="D136" s="17">
        <v>16.858974358974358</v>
      </c>
      <c r="E136" s="17">
        <f t="shared" si="4"/>
        <v>5.8589743589743577</v>
      </c>
      <c r="G136" s="17">
        <f t="shared" si="5"/>
        <v>3.6339616015446226E-2</v>
      </c>
      <c r="L136" s="17"/>
    </row>
    <row r="137" spans="1:12" x14ac:dyDescent="0.2">
      <c r="A137" s="24">
        <v>11</v>
      </c>
      <c r="B137" s="24">
        <v>1</v>
      </c>
      <c r="C137" s="24"/>
      <c r="D137" s="17">
        <v>16.858974358974358</v>
      </c>
      <c r="E137" s="17">
        <f t="shared" si="4"/>
        <v>5.8589743589743577</v>
      </c>
      <c r="G137" s="17">
        <f t="shared" si="5"/>
        <v>3.6339616015446226E-2</v>
      </c>
      <c r="L137" s="17"/>
    </row>
    <row r="138" spans="1:12" x14ac:dyDescent="0.2">
      <c r="A138" s="24">
        <v>12</v>
      </c>
      <c r="B138" s="24">
        <v>1</v>
      </c>
      <c r="C138" s="24"/>
      <c r="D138" s="17">
        <v>16.858974358974358</v>
      </c>
      <c r="E138" s="17">
        <f t="shared" si="4"/>
        <v>4.8589743589743577</v>
      </c>
      <c r="G138" s="17">
        <f t="shared" si="5"/>
        <v>4.8850798619149906E-2</v>
      </c>
      <c r="L138" s="17"/>
    </row>
    <row r="139" spans="1:12" x14ac:dyDescent="0.2">
      <c r="A139" s="24">
        <v>14</v>
      </c>
      <c r="B139" s="24">
        <v>1</v>
      </c>
      <c r="C139" s="24"/>
      <c r="D139" s="17">
        <v>16.858974358974358</v>
      </c>
      <c r="E139" s="17">
        <f t="shared" si="4"/>
        <v>2.8589743589743577</v>
      </c>
      <c r="G139" s="17">
        <f t="shared" si="5"/>
        <v>7.4803820711623142E-2</v>
      </c>
      <c r="L139" s="17"/>
    </row>
    <row r="140" spans="1:12" x14ac:dyDescent="0.2">
      <c r="A140" s="24">
        <v>13</v>
      </c>
      <c r="B140" s="24">
        <v>1</v>
      </c>
      <c r="C140" s="24"/>
      <c r="D140" s="17">
        <v>16.858974358974358</v>
      </c>
      <c r="E140" s="17">
        <f t="shared" si="4"/>
        <v>3.8589743589743577</v>
      </c>
      <c r="G140" s="17">
        <f t="shared" si="5"/>
        <v>6.2142132155231941E-2</v>
      </c>
      <c r="L140" s="17"/>
    </row>
    <row r="141" spans="1:12" x14ac:dyDescent="0.2">
      <c r="A141" s="24">
        <v>13</v>
      </c>
      <c r="B141" s="24">
        <v>1</v>
      </c>
      <c r="C141" s="24"/>
      <c r="D141" s="17">
        <v>16.858974358974358</v>
      </c>
      <c r="E141" s="17">
        <f t="shared" si="4"/>
        <v>3.8589743589743577</v>
      </c>
      <c r="G141" s="17">
        <f t="shared" si="5"/>
        <v>6.2142132155231941E-2</v>
      </c>
      <c r="L141" s="17"/>
    </row>
    <row r="142" spans="1:12" x14ac:dyDescent="0.2">
      <c r="A142" s="24">
        <v>13</v>
      </c>
      <c r="B142" s="24">
        <v>1</v>
      </c>
      <c r="C142" s="24"/>
      <c r="D142" s="17">
        <v>16.858974358974358</v>
      </c>
      <c r="E142" s="17">
        <f t="shared" si="4"/>
        <v>3.8589743589743577</v>
      </c>
      <c r="G142" s="17">
        <f t="shared" si="5"/>
        <v>6.2142132155231941E-2</v>
      </c>
      <c r="L142" s="17"/>
    </row>
    <row r="143" spans="1:12" x14ac:dyDescent="0.2">
      <c r="A143" s="24">
        <v>21</v>
      </c>
      <c r="B143" s="24">
        <v>1</v>
      </c>
      <c r="C143" s="24"/>
      <c r="D143" s="17">
        <v>16.858974358974358</v>
      </c>
      <c r="E143" s="17">
        <f t="shared" si="4"/>
        <v>-4.1410256410256423</v>
      </c>
      <c r="G143" s="17">
        <f t="shared" si="5"/>
        <v>5.8389578885814829E-2</v>
      </c>
      <c r="L143" s="17"/>
    </row>
    <row r="144" spans="1:12" x14ac:dyDescent="0.2">
      <c r="A144" s="24">
        <v>19</v>
      </c>
      <c r="B144" s="24">
        <v>1</v>
      </c>
      <c r="C144" s="24"/>
      <c r="D144" s="17">
        <v>16.858974358974358</v>
      </c>
      <c r="E144" s="17">
        <f t="shared" si="4"/>
        <v>-2.1410256410256423</v>
      </c>
      <c r="G144" s="17">
        <f t="shared" si="5"/>
        <v>8.2596026638649928E-2</v>
      </c>
      <c r="L144" s="17"/>
    </row>
    <row r="145" spans="1:12" x14ac:dyDescent="0.2">
      <c r="A145" s="24">
        <v>23</v>
      </c>
      <c r="B145" s="24">
        <v>1</v>
      </c>
      <c r="C145" s="24"/>
      <c r="D145" s="17">
        <v>16.858974358974358</v>
      </c>
      <c r="E145" s="17">
        <f t="shared" si="4"/>
        <v>-6.1410256410256423</v>
      </c>
      <c r="G145" s="17">
        <f t="shared" si="5"/>
        <v>3.3098180744967454E-2</v>
      </c>
      <c r="L145" s="17"/>
    </row>
    <row r="146" spans="1:12" x14ac:dyDescent="0.2">
      <c r="A146" s="24">
        <v>23</v>
      </c>
      <c r="B146" s="24">
        <v>1</v>
      </c>
      <c r="C146" s="24"/>
      <c r="D146" s="17">
        <v>16.858974358974358</v>
      </c>
      <c r="E146" s="17">
        <f t="shared" si="4"/>
        <v>-6.1410256410256423</v>
      </c>
      <c r="G146" s="17">
        <f t="shared" si="5"/>
        <v>3.3098180744967454E-2</v>
      </c>
      <c r="L146" s="17"/>
    </row>
    <row r="147" spans="1:12" x14ac:dyDescent="0.2">
      <c r="A147" s="24">
        <v>19</v>
      </c>
      <c r="B147" s="24">
        <v>1</v>
      </c>
      <c r="C147" s="24"/>
      <c r="D147" s="17">
        <v>16.858974358974358</v>
      </c>
      <c r="E147" s="17">
        <f t="shared" si="4"/>
        <v>-2.1410256410256423</v>
      </c>
      <c r="G147" s="17">
        <f t="shared" si="5"/>
        <v>8.2596026638649928E-2</v>
      </c>
      <c r="L147" s="17"/>
    </row>
    <row r="148" spans="1:12" x14ac:dyDescent="0.2">
      <c r="A148" s="24">
        <v>19</v>
      </c>
      <c r="B148" s="24">
        <v>1</v>
      </c>
      <c r="C148" s="24"/>
      <c r="D148" s="17">
        <v>16.858974358974358</v>
      </c>
      <c r="E148" s="17">
        <f t="shared" si="4"/>
        <v>-2.1410256410256423</v>
      </c>
      <c r="G148" s="17">
        <f t="shared" si="5"/>
        <v>8.2596026638649928E-2</v>
      </c>
      <c r="L148" s="17"/>
    </row>
    <row r="149" spans="1:12" x14ac:dyDescent="0.2">
      <c r="A149" s="24">
        <v>18</v>
      </c>
      <c r="B149" s="24">
        <v>1</v>
      </c>
      <c r="C149" s="24"/>
      <c r="D149" s="17">
        <v>16.858974358974358</v>
      </c>
      <c r="E149" s="17">
        <f t="shared" si="4"/>
        <v>-1.1410256410256423</v>
      </c>
      <c r="G149" s="17">
        <f t="shared" si="5"/>
        <v>9.0428595220514676E-2</v>
      </c>
      <c r="L149" s="17"/>
    </row>
    <row r="150" spans="1:12" x14ac:dyDescent="0.2">
      <c r="A150" s="24">
        <v>19</v>
      </c>
      <c r="B150" s="24">
        <v>1</v>
      </c>
      <c r="C150" s="24"/>
      <c r="D150" s="17">
        <v>16.858974358974358</v>
      </c>
      <c r="E150" s="17">
        <f t="shared" si="4"/>
        <v>-2.1410256410256423</v>
      </c>
      <c r="G150" s="17">
        <f t="shared" si="5"/>
        <v>8.2596026638649928E-2</v>
      </c>
      <c r="L150" s="17"/>
    </row>
    <row r="151" spans="1:12" x14ac:dyDescent="0.2">
      <c r="A151" s="24">
        <v>19</v>
      </c>
      <c r="B151" s="24">
        <v>1</v>
      </c>
      <c r="C151" s="24"/>
      <c r="D151" s="17">
        <v>16.858974358974358</v>
      </c>
      <c r="E151" s="17">
        <f t="shared" si="4"/>
        <v>-2.1410256410256423</v>
      </c>
      <c r="G151" s="17">
        <f t="shared" si="5"/>
        <v>8.2596026638649928E-2</v>
      </c>
      <c r="L151" s="17"/>
    </row>
    <row r="152" spans="1:12" x14ac:dyDescent="0.2">
      <c r="A152" s="24">
        <v>14</v>
      </c>
      <c r="B152" s="24">
        <v>1</v>
      </c>
      <c r="C152" s="24"/>
      <c r="D152" s="17">
        <v>16.858974358974358</v>
      </c>
      <c r="E152" s="17">
        <f t="shared" si="4"/>
        <v>2.8589743589743577</v>
      </c>
      <c r="G152" s="17">
        <f t="shared" si="5"/>
        <v>7.4803820711623142E-2</v>
      </c>
      <c r="L152" s="17"/>
    </row>
    <row r="153" spans="1:12" x14ac:dyDescent="0.2">
      <c r="A153" s="24">
        <v>15</v>
      </c>
      <c r="B153" s="24">
        <v>1</v>
      </c>
      <c r="C153" s="24"/>
      <c r="D153" s="17">
        <v>16.858974358974358</v>
      </c>
      <c r="E153" s="17">
        <f t="shared" si="4"/>
        <v>1.8589743589743577</v>
      </c>
      <c r="G153" s="17">
        <f t="shared" si="5"/>
        <v>8.5208821600122359E-2</v>
      </c>
      <c r="L153" s="17"/>
    </row>
    <row r="154" spans="1:12" x14ac:dyDescent="0.2">
      <c r="A154" s="24">
        <v>14</v>
      </c>
      <c r="B154" s="24">
        <v>1</v>
      </c>
      <c r="C154" s="24"/>
      <c r="D154" s="17">
        <v>16.858974358974358</v>
      </c>
      <c r="E154" s="17">
        <f t="shared" si="4"/>
        <v>2.8589743589743577</v>
      </c>
      <c r="G154" s="17">
        <f t="shared" si="5"/>
        <v>7.4803820711623142E-2</v>
      </c>
      <c r="L154" s="17"/>
    </row>
    <row r="155" spans="1:12" x14ac:dyDescent="0.2">
      <c r="A155" s="24">
        <v>12</v>
      </c>
      <c r="B155" s="24">
        <v>1</v>
      </c>
      <c r="C155" s="24"/>
      <c r="D155" s="17">
        <v>16.858974358974358</v>
      </c>
      <c r="E155" s="17">
        <f t="shared" si="4"/>
        <v>4.8589743589743577</v>
      </c>
      <c r="G155" s="17">
        <f t="shared" si="5"/>
        <v>4.8850798619149906E-2</v>
      </c>
      <c r="L155" s="17"/>
    </row>
    <row r="156" spans="1:12" x14ac:dyDescent="0.2">
      <c r="A156" s="24">
        <v>18</v>
      </c>
      <c r="B156" s="24">
        <v>1</v>
      </c>
      <c r="C156" s="24"/>
      <c r="D156" s="17">
        <v>16.858974358974358</v>
      </c>
      <c r="E156" s="17">
        <f t="shared" si="4"/>
        <v>-1.1410256410256423</v>
      </c>
      <c r="G156" s="17">
        <f t="shared" si="5"/>
        <v>9.0428595220514676E-2</v>
      </c>
      <c r="L156" s="17"/>
    </row>
    <row r="157" spans="1:12" x14ac:dyDescent="0.2">
      <c r="A157" s="24">
        <v>16</v>
      </c>
      <c r="B157" s="24">
        <v>1</v>
      </c>
      <c r="C157" s="24"/>
      <c r="D157" s="17">
        <v>16.858974358974358</v>
      </c>
      <c r="E157" s="17">
        <f t="shared" si="4"/>
        <v>0.8589743589743577</v>
      </c>
      <c r="G157" s="17">
        <f t="shared" si="5"/>
        <v>9.1847742433773194E-2</v>
      </c>
      <c r="L157" s="17"/>
    </row>
    <row r="158" spans="1:12" x14ac:dyDescent="0.2">
      <c r="A158" s="24">
        <v>17</v>
      </c>
      <c r="B158" s="24">
        <v>1</v>
      </c>
      <c r="C158" s="24"/>
      <c r="D158" s="17">
        <v>16.858974358974358</v>
      </c>
      <c r="E158" s="17">
        <f t="shared" si="4"/>
        <v>-0.1410256410256423</v>
      </c>
      <c r="G158" s="17">
        <f t="shared" si="5"/>
        <v>9.3686186441259228E-2</v>
      </c>
      <c r="L158" s="17"/>
    </row>
    <row r="159" spans="1:12" x14ac:dyDescent="0.2">
      <c r="A159" s="24">
        <v>18</v>
      </c>
      <c r="B159" s="24">
        <v>1</v>
      </c>
      <c r="C159" s="24"/>
      <c r="D159" s="17">
        <v>16.858974358974358</v>
      </c>
      <c r="E159" s="17">
        <f t="shared" si="4"/>
        <v>-1.1410256410256423</v>
      </c>
      <c r="G159" s="17">
        <f t="shared" si="5"/>
        <v>9.0428595220514676E-2</v>
      </c>
      <c r="L159" s="17"/>
    </row>
    <row r="160" spans="1:12" x14ac:dyDescent="0.2">
      <c r="A160" s="24">
        <v>16</v>
      </c>
      <c r="B160" s="24">
        <v>1</v>
      </c>
      <c r="C160" s="24"/>
      <c r="D160" s="17">
        <v>16.858974358974358</v>
      </c>
      <c r="E160" s="17">
        <f t="shared" si="4"/>
        <v>0.8589743589743577</v>
      </c>
      <c r="G160" s="17">
        <f t="shared" si="5"/>
        <v>9.1847742433773194E-2</v>
      </c>
      <c r="L160" s="17"/>
    </row>
    <row r="161" spans="1:12" x14ac:dyDescent="0.2">
      <c r="A161" s="24">
        <v>18</v>
      </c>
      <c r="B161" s="24">
        <v>1</v>
      </c>
      <c r="C161" s="24"/>
      <c r="D161" s="17">
        <v>16.858974358974358</v>
      </c>
      <c r="E161" s="17">
        <f t="shared" si="4"/>
        <v>-1.1410256410256423</v>
      </c>
      <c r="G161" s="17">
        <f t="shared" si="5"/>
        <v>9.0428595220514676E-2</v>
      </c>
      <c r="L161" s="17"/>
    </row>
    <row r="162" spans="1:12" x14ac:dyDescent="0.2">
      <c r="A162" s="24">
        <v>18</v>
      </c>
      <c r="B162" s="24">
        <v>1</v>
      </c>
      <c r="C162" s="24"/>
      <c r="D162" s="17">
        <v>16.858974358974358</v>
      </c>
      <c r="E162" s="17">
        <f t="shared" si="4"/>
        <v>-1.1410256410256423</v>
      </c>
      <c r="G162" s="17">
        <f t="shared" si="5"/>
        <v>9.0428595220514676E-2</v>
      </c>
      <c r="L162" s="17"/>
    </row>
    <row r="163" spans="1:12" x14ac:dyDescent="0.2">
      <c r="A163" s="24">
        <v>20</v>
      </c>
      <c r="B163" s="24">
        <v>1</v>
      </c>
      <c r="C163" s="24"/>
      <c r="D163" s="17">
        <v>16.858974358974358</v>
      </c>
      <c r="E163" s="17">
        <f t="shared" si="4"/>
        <v>-3.1410256410256423</v>
      </c>
      <c r="G163" s="17">
        <f t="shared" si="5"/>
        <v>7.138971945227178E-2</v>
      </c>
      <c r="L163" s="17"/>
    </row>
    <row r="164" spans="1:12" x14ac:dyDescent="0.2">
      <c r="A164" s="24">
        <v>19</v>
      </c>
      <c r="B164" s="24">
        <v>1</v>
      </c>
      <c r="C164" s="24"/>
      <c r="D164" s="17">
        <v>16.858974358974358</v>
      </c>
      <c r="E164" s="17">
        <f t="shared" si="4"/>
        <v>-2.1410256410256423</v>
      </c>
      <c r="G164" s="17">
        <f t="shared" si="5"/>
        <v>8.2596026638649928E-2</v>
      </c>
      <c r="L164" s="17"/>
    </row>
    <row r="165" spans="1:12" x14ac:dyDescent="0.2">
      <c r="A165" s="24">
        <v>20</v>
      </c>
      <c r="B165" s="24">
        <v>1</v>
      </c>
      <c r="C165" s="24"/>
      <c r="D165" s="17">
        <v>16.858974358974358</v>
      </c>
      <c r="E165" s="17">
        <f t="shared" si="4"/>
        <v>-3.1410256410256423</v>
      </c>
      <c r="G165" s="17">
        <f t="shared" si="5"/>
        <v>7.138971945227178E-2</v>
      </c>
      <c r="L165" s="17"/>
    </row>
    <row r="166" spans="1:12" x14ac:dyDescent="0.2">
      <c r="A166" s="24">
        <v>18</v>
      </c>
      <c r="B166" s="24">
        <v>1</v>
      </c>
      <c r="C166" s="24"/>
      <c r="D166" s="17">
        <v>16.858974358974358</v>
      </c>
      <c r="E166" s="17">
        <f t="shared" si="4"/>
        <v>-1.1410256410256423</v>
      </c>
      <c r="G166" s="17">
        <f t="shared" si="5"/>
        <v>9.0428595220514676E-2</v>
      </c>
      <c r="L166" s="17"/>
    </row>
    <row r="167" spans="1:12" x14ac:dyDescent="0.2">
      <c r="A167" s="24">
        <v>21</v>
      </c>
      <c r="B167" s="24">
        <v>1</v>
      </c>
      <c r="C167" s="24"/>
      <c r="D167" s="17">
        <v>16.858974358974358</v>
      </c>
      <c r="E167" s="17">
        <f t="shared" si="4"/>
        <v>-4.1410256410256423</v>
      </c>
      <c r="G167" s="17">
        <f t="shared" si="5"/>
        <v>5.8389578885814829E-2</v>
      </c>
      <c r="L167" s="17"/>
    </row>
    <row r="168" spans="1:12" x14ac:dyDescent="0.2">
      <c r="A168" s="24">
        <v>19</v>
      </c>
      <c r="B168" s="24">
        <v>1</v>
      </c>
      <c r="C168" s="24"/>
      <c r="D168" s="17">
        <v>16.858974358974358</v>
      </c>
      <c r="E168" s="17">
        <f t="shared" si="4"/>
        <v>-2.1410256410256423</v>
      </c>
      <c r="G168" s="17">
        <f t="shared" si="5"/>
        <v>8.2596026638649928E-2</v>
      </c>
      <c r="L168" s="17"/>
    </row>
    <row r="169" spans="1:12" x14ac:dyDescent="0.2">
      <c r="A169" s="24">
        <v>19</v>
      </c>
      <c r="B169" s="24">
        <v>1</v>
      </c>
      <c r="C169" s="24"/>
      <c r="D169" s="17">
        <v>16.858974358974358</v>
      </c>
      <c r="E169" s="17">
        <f t="shared" si="4"/>
        <v>-2.1410256410256423</v>
      </c>
      <c r="G169" s="17">
        <f t="shared" si="5"/>
        <v>8.2596026638649928E-2</v>
      </c>
      <c r="L169" s="17"/>
    </row>
    <row r="170" spans="1:12" x14ac:dyDescent="0.2">
      <c r="A170" s="24">
        <v>19</v>
      </c>
      <c r="B170" s="24">
        <v>1</v>
      </c>
      <c r="C170" s="24"/>
      <c r="D170" s="17">
        <v>16.858974358974358</v>
      </c>
      <c r="E170" s="17">
        <f t="shared" si="4"/>
        <v>-2.1410256410256423</v>
      </c>
      <c r="G170" s="17">
        <f t="shared" si="5"/>
        <v>8.2596026638649928E-2</v>
      </c>
      <c r="L170" s="17"/>
    </row>
    <row r="171" spans="1:12" x14ac:dyDescent="0.2">
      <c r="A171" s="24">
        <v>20</v>
      </c>
      <c r="B171" s="24">
        <v>1</v>
      </c>
      <c r="C171" s="24"/>
      <c r="D171" s="17">
        <v>16.858974358974358</v>
      </c>
      <c r="E171" s="17">
        <f t="shared" si="4"/>
        <v>-3.1410256410256423</v>
      </c>
      <c r="G171" s="17">
        <f t="shared" si="5"/>
        <v>7.138971945227178E-2</v>
      </c>
      <c r="L171" s="17"/>
    </row>
    <row r="172" spans="1:12" x14ac:dyDescent="0.2">
      <c r="A172" s="24">
        <v>20</v>
      </c>
      <c r="B172" s="24">
        <v>1</v>
      </c>
      <c r="C172" s="24"/>
      <c r="D172" s="17">
        <v>16.858974358974358</v>
      </c>
      <c r="E172" s="17">
        <f t="shared" si="4"/>
        <v>-3.1410256410256423</v>
      </c>
      <c r="G172" s="17">
        <f t="shared" si="5"/>
        <v>7.138971945227178E-2</v>
      </c>
      <c r="L172" s="17"/>
    </row>
    <row r="173" spans="1:12" x14ac:dyDescent="0.2">
      <c r="A173" s="24">
        <v>19</v>
      </c>
      <c r="B173" s="24">
        <v>1</v>
      </c>
      <c r="C173" s="24"/>
      <c r="D173" s="17">
        <v>16.858974358974358</v>
      </c>
      <c r="E173" s="17">
        <f t="shared" si="4"/>
        <v>-2.1410256410256423</v>
      </c>
      <c r="G173" s="17">
        <f t="shared" si="5"/>
        <v>8.2596026638649928E-2</v>
      </c>
      <c r="L173" s="17"/>
    </row>
    <row r="174" spans="1:12" x14ac:dyDescent="0.2">
      <c r="A174" s="24">
        <v>20</v>
      </c>
      <c r="B174" s="24">
        <v>1</v>
      </c>
      <c r="C174" s="24"/>
      <c r="D174" s="17">
        <v>16.858974358974358</v>
      </c>
      <c r="E174" s="17">
        <f t="shared" si="4"/>
        <v>-3.1410256410256423</v>
      </c>
      <c r="G174" s="17">
        <f t="shared" si="5"/>
        <v>7.138971945227178E-2</v>
      </c>
      <c r="L174" s="17"/>
    </row>
    <row r="175" spans="1:12" x14ac:dyDescent="0.2">
      <c r="A175" s="24">
        <v>15</v>
      </c>
      <c r="B175" s="24">
        <v>1</v>
      </c>
      <c r="C175" s="24"/>
      <c r="D175" s="17">
        <v>16.858974358974358</v>
      </c>
      <c r="E175" s="17">
        <f t="shared" si="4"/>
        <v>1.8589743589743577</v>
      </c>
      <c r="G175" s="17">
        <f t="shared" si="5"/>
        <v>8.5208821600122359E-2</v>
      </c>
      <c r="L175" s="17"/>
    </row>
    <row r="176" spans="1:12" x14ac:dyDescent="0.2">
      <c r="A176" s="24">
        <v>16</v>
      </c>
      <c r="B176" s="24">
        <v>1</v>
      </c>
      <c r="C176" s="24"/>
      <c r="D176" s="17">
        <v>16.858974358974358</v>
      </c>
      <c r="E176" s="17">
        <f t="shared" si="4"/>
        <v>0.8589743589743577</v>
      </c>
      <c r="G176" s="17">
        <f t="shared" si="5"/>
        <v>9.1847742433773194E-2</v>
      </c>
      <c r="L176" s="17"/>
    </row>
    <row r="177" spans="1:12" x14ac:dyDescent="0.2">
      <c r="A177" s="24">
        <v>15</v>
      </c>
      <c r="B177" s="24">
        <v>1</v>
      </c>
      <c r="C177" s="24"/>
      <c r="D177" s="17">
        <v>16.858974358974358</v>
      </c>
      <c r="E177" s="17">
        <f t="shared" si="4"/>
        <v>1.8589743589743577</v>
      </c>
      <c r="G177" s="17">
        <f t="shared" si="5"/>
        <v>8.5208821600122359E-2</v>
      </c>
      <c r="L177" s="17"/>
    </row>
    <row r="178" spans="1:12" x14ac:dyDescent="0.2">
      <c r="A178" s="24">
        <v>15</v>
      </c>
      <c r="B178" s="24">
        <v>1</v>
      </c>
      <c r="C178" s="24"/>
      <c r="D178" s="17">
        <v>16.858974358974358</v>
      </c>
      <c r="E178" s="17">
        <f t="shared" si="4"/>
        <v>1.8589743589743577</v>
      </c>
      <c r="G178" s="17">
        <f t="shared" si="5"/>
        <v>8.5208821600122359E-2</v>
      </c>
      <c r="L178" s="17"/>
    </row>
    <row r="179" spans="1:12" x14ac:dyDescent="0.2">
      <c r="A179" s="24">
        <v>16</v>
      </c>
      <c r="B179" s="24">
        <v>1</v>
      </c>
      <c r="C179" s="24"/>
      <c r="D179" s="17">
        <v>16.858974358974358</v>
      </c>
      <c r="E179" s="17">
        <f t="shared" si="4"/>
        <v>0.8589743589743577</v>
      </c>
      <c r="G179" s="17">
        <f t="shared" si="5"/>
        <v>9.1847742433773194E-2</v>
      </c>
      <c r="L179" s="17"/>
    </row>
    <row r="180" spans="1:12" x14ac:dyDescent="0.2">
      <c r="A180" s="24">
        <v>14</v>
      </c>
      <c r="B180" s="24">
        <v>1</v>
      </c>
      <c r="C180" s="24"/>
      <c r="D180" s="17">
        <v>16.858974358974358</v>
      </c>
      <c r="E180" s="17">
        <f t="shared" si="4"/>
        <v>2.8589743589743577</v>
      </c>
      <c r="G180" s="17">
        <f t="shared" si="5"/>
        <v>7.4803820711623142E-2</v>
      </c>
      <c r="L180" s="17"/>
    </row>
    <row r="181" spans="1:12" x14ac:dyDescent="0.2">
      <c r="A181" s="24">
        <v>21</v>
      </c>
      <c r="B181" s="24">
        <v>1</v>
      </c>
      <c r="C181" s="24"/>
      <c r="D181" s="17">
        <v>16.858974358974358</v>
      </c>
      <c r="E181" s="17">
        <f t="shared" si="4"/>
        <v>-4.1410256410256423</v>
      </c>
      <c r="G181" s="17">
        <f t="shared" si="5"/>
        <v>5.8389578885814829E-2</v>
      </c>
      <c r="L181" s="17"/>
    </row>
    <row r="182" spans="1:12" x14ac:dyDescent="0.2">
      <c r="A182" s="24">
        <v>21</v>
      </c>
      <c r="B182" s="24">
        <v>1</v>
      </c>
      <c r="C182" s="24"/>
      <c r="D182" s="17">
        <v>16.858974358974358</v>
      </c>
      <c r="E182" s="17">
        <f t="shared" si="4"/>
        <v>-4.1410256410256423</v>
      </c>
      <c r="G182" s="17">
        <f t="shared" si="5"/>
        <v>5.8389578885814829E-2</v>
      </c>
      <c r="L182" s="17"/>
    </row>
    <row r="183" spans="1:12" x14ac:dyDescent="0.2">
      <c r="A183" s="24">
        <v>21</v>
      </c>
      <c r="B183" s="24">
        <v>1</v>
      </c>
      <c r="C183" s="24"/>
      <c r="D183" s="17">
        <v>16.858974358974358</v>
      </c>
      <c r="E183" s="17">
        <f t="shared" si="4"/>
        <v>-4.1410256410256423</v>
      </c>
      <c r="G183" s="17">
        <f t="shared" si="5"/>
        <v>5.8389578885814829E-2</v>
      </c>
      <c r="L183" s="17"/>
    </row>
    <row r="184" spans="1:12" x14ac:dyDescent="0.2">
      <c r="A184" s="24">
        <v>21</v>
      </c>
      <c r="B184" s="24">
        <v>1</v>
      </c>
      <c r="C184" s="24"/>
      <c r="D184" s="17">
        <v>16.858974358974358</v>
      </c>
      <c r="E184" s="17">
        <f t="shared" si="4"/>
        <v>-4.1410256410256423</v>
      </c>
      <c r="G184" s="17">
        <f t="shared" si="5"/>
        <v>5.8389578885814829E-2</v>
      </c>
      <c r="L184" s="17"/>
    </row>
    <row r="185" spans="1:12" x14ac:dyDescent="0.2">
      <c r="A185" s="24">
        <v>18</v>
      </c>
      <c r="B185" s="24">
        <v>1</v>
      </c>
      <c r="C185" s="24"/>
      <c r="D185" s="17">
        <v>16.858974358974358</v>
      </c>
      <c r="E185" s="17">
        <f t="shared" si="4"/>
        <v>-1.1410256410256423</v>
      </c>
      <c r="G185" s="17">
        <f t="shared" si="5"/>
        <v>9.0428595220514676E-2</v>
      </c>
      <c r="L185" s="17"/>
    </row>
    <row r="186" spans="1:12" x14ac:dyDescent="0.2">
      <c r="A186" s="24">
        <v>18</v>
      </c>
      <c r="B186" s="24">
        <v>1</v>
      </c>
      <c r="C186" s="24"/>
      <c r="D186" s="17">
        <v>16.858974358974358</v>
      </c>
      <c r="E186" s="17">
        <f t="shared" si="4"/>
        <v>-1.1410256410256423</v>
      </c>
      <c r="G186" s="17">
        <f t="shared" si="5"/>
        <v>9.0428595220514676E-2</v>
      </c>
      <c r="L186" s="17"/>
    </row>
    <row r="187" spans="1:12" x14ac:dyDescent="0.2">
      <c r="A187" s="24">
        <v>19</v>
      </c>
      <c r="B187" s="24">
        <v>1</v>
      </c>
      <c r="C187" s="24"/>
      <c r="D187" s="17">
        <v>16.858974358974358</v>
      </c>
      <c r="E187" s="17">
        <f t="shared" si="4"/>
        <v>-2.1410256410256423</v>
      </c>
      <c r="G187" s="17">
        <f t="shared" si="5"/>
        <v>8.2596026638649928E-2</v>
      </c>
      <c r="L187" s="17"/>
    </row>
    <row r="188" spans="1:12" x14ac:dyDescent="0.2">
      <c r="A188" s="24">
        <v>21</v>
      </c>
      <c r="B188" s="24">
        <v>1</v>
      </c>
      <c r="C188" s="24"/>
      <c r="D188" s="17">
        <v>16.858974358974358</v>
      </c>
      <c r="E188" s="17">
        <f t="shared" si="4"/>
        <v>-4.1410256410256423</v>
      </c>
      <c r="G188" s="17">
        <f t="shared" si="5"/>
        <v>5.8389578885814829E-2</v>
      </c>
      <c r="L188" s="17"/>
    </row>
    <row r="189" spans="1:12" x14ac:dyDescent="0.2">
      <c r="A189" s="24">
        <v>21</v>
      </c>
      <c r="B189" s="24">
        <v>1</v>
      </c>
      <c r="C189" s="24"/>
      <c r="D189" s="17">
        <v>16.858974358974358</v>
      </c>
      <c r="E189" s="17">
        <f t="shared" si="4"/>
        <v>-4.1410256410256423</v>
      </c>
      <c r="G189" s="17">
        <f t="shared" si="5"/>
        <v>5.8389578885814829E-2</v>
      </c>
      <c r="L189" s="17"/>
    </row>
    <row r="190" spans="1:12" x14ac:dyDescent="0.2">
      <c r="A190" s="24">
        <v>21</v>
      </c>
      <c r="B190" s="24">
        <v>1</v>
      </c>
      <c r="C190" s="24"/>
      <c r="D190" s="17">
        <v>16.858974358974358</v>
      </c>
      <c r="E190" s="17">
        <f t="shared" si="4"/>
        <v>-4.1410256410256423</v>
      </c>
      <c r="G190" s="17">
        <f t="shared" si="5"/>
        <v>5.8389578885814829E-2</v>
      </c>
      <c r="L190" s="17"/>
    </row>
    <row r="191" spans="1:12" x14ac:dyDescent="0.2">
      <c r="A191" s="24">
        <v>22</v>
      </c>
      <c r="B191" s="24">
        <v>1</v>
      </c>
      <c r="C191" s="24"/>
      <c r="D191" s="17">
        <v>16.858974358974358</v>
      </c>
      <c r="E191" s="17">
        <f t="shared" si="4"/>
        <v>-5.1410256410256423</v>
      </c>
      <c r="G191" s="17">
        <f t="shared" si="5"/>
        <v>4.5191645925457373E-2</v>
      </c>
      <c r="L191" s="17"/>
    </row>
    <row r="192" spans="1:12" x14ac:dyDescent="0.2">
      <c r="A192" s="24">
        <v>18</v>
      </c>
      <c r="B192" s="24">
        <v>1</v>
      </c>
      <c r="C192" s="24"/>
      <c r="D192" s="17">
        <v>16.858974358974358</v>
      </c>
      <c r="E192" s="17">
        <f t="shared" si="4"/>
        <v>-1.1410256410256423</v>
      </c>
      <c r="G192" s="17">
        <f t="shared" si="5"/>
        <v>9.0428595220514676E-2</v>
      </c>
      <c r="L192" s="17"/>
    </row>
    <row r="193" spans="1:12" x14ac:dyDescent="0.2">
      <c r="A193" s="24">
        <v>18</v>
      </c>
      <c r="B193" s="24">
        <v>1</v>
      </c>
      <c r="C193" s="24"/>
      <c r="D193" s="17">
        <v>16.858974358974358</v>
      </c>
      <c r="E193" s="17">
        <f t="shared" si="4"/>
        <v>-1.1410256410256423</v>
      </c>
      <c r="G193" s="17">
        <f t="shared" si="5"/>
        <v>9.0428595220514676E-2</v>
      </c>
      <c r="L193" s="17"/>
    </row>
    <row r="194" spans="1:12" x14ac:dyDescent="0.2">
      <c r="A194" s="24">
        <v>18</v>
      </c>
      <c r="B194" s="24">
        <v>1</v>
      </c>
      <c r="C194" s="24"/>
      <c r="D194" s="17">
        <v>16.858974358974358</v>
      </c>
      <c r="E194" s="17">
        <f t="shared" si="4"/>
        <v>-1.1410256410256423</v>
      </c>
      <c r="G194" s="17">
        <f t="shared" si="5"/>
        <v>9.0428595220514676E-2</v>
      </c>
      <c r="L194" s="17"/>
    </row>
    <row r="195" spans="1:12" x14ac:dyDescent="0.2">
      <c r="A195" s="24">
        <v>24</v>
      </c>
      <c r="B195" s="24">
        <v>1</v>
      </c>
      <c r="C195" s="24"/>
      <c r="D195" s="17">
        <v>16.858974358974358</v>
      </c>
      <c r="E195" s="17">
        <f t="shared" ref="E195:E235" si="6">D195-A195</f>
        <v>-7.1410256410256423</v>
      </c>
      <c r="G195" s="17">
        <f t="shared" ref="G195:G235" si="7">_xlfn.NORM.DIST(E195,0,$F$2,FALSE)</f>
        <v>2.293893420103504E-2</v>
      </c>
      <c r="L195" s="17"/>
    </row>
    <row r="196" spans="1:12" x14ac:dyDescent="0.2">
      <c r="A196" s="24">
        <v>24</v>
      </c>
      <c r="B196" s="24">
        <v>1</v>
      </c>
      <c r="C196" s="24"/>
      <c r="D196" s="17">
        <v>16.858974358974358</v>
      </c>
      <c r="E196" s="17">
        <f t="shared" si="6"/>
        <v>-7.1410256410256423</v>
      </c>
      <c r="G196" s="17">
        <f t="shared" si="7"/>
        <v>2.293893420103504E-2</v>
      </c>
      <c r="L196" s="17"/>
    </row>
    <row r="197" spans="1:12" x14ac:dyDescent="0.2">
      <c r="A197" s="24">
        <v>26</v>
      </c>
      <c r="B197" s="24">
        <v>1</v>
      </c>
      <c r="C197" s="24"/>
      <c r="D197" s="17">
        <v>16.858974358974358</v>
      </c>
      <c r="E197" s="17">
        <f t="shared" si="6"/>
        <v>-9.1410256410256423</v>
      </c>
      <c r="G197" s="17">
        <f t="shared" si="7"/>
        <v>9.3364312813032559E-3</v>
      </c>
      <c r="L197" s="17"/>
    </row>
    <row r="198" spans="1:12" x14ac:dyDescent="0.2">
      <c r="A198" s="24">
        <v>28</v>
      </c>
      <c r="B198" s="24">
        <v>1</v>
      </c>
      <c r="C198" s="24"/>
      <c r="D198" s="17">
        <v>16.858974358974358</v>
      </c>
      <c r="E198" s="17">
        <f t="shared" si="6"/>
        <v>-11.141025641025642</v>
      </c>
      <c r="G198" s="17">
        <f t="shared" si="7"/>
        <v>3.0470611306731058E-3</v>
      </c>
      <c r="L198" s="17"/>
    </row>
    <row r="199" spans="1:12" x14ac:dyDescent="0.2">
      <c r="A199" s="24">
        <v>26</v>
      </c>
      <c r="B199" s="24">
        <v>1</v>
      </c>
      <c r="C199" s="24"/>
      <c r="D199" s="17">
        <v>16.858974358974358</v>
      </c>
      <c r="E199" s="17">
        <f t="shared" si="6"/>
        <v>-9.1410256410256423</v>
      </c>
      <c r="G199" s="17">
        <f t="shared" si="7"/>
        <v>9.3364312813032559E-3</v>
      </c>
      <c r="L199" s="17"/>
    </row>
    <row r="200" spans="1:12" x14ac:dyDescent="0.2">
      <c r="A200" s="24">
        <v>11</v>
      </c>
      <c r="B200" s="24">
        <v>1</v>
      </c>
      <c r="C200" s="24"/>
      <c r="D200" s="17">
        <v>16.858974358974358</v>
      </c>
      <c r="E200" s="17">
        <f t="shared" si="6"/>
        <v>5.8589743589743577</v>
      </c>
      <c r="G200" s="17">
        <f t="shared" si="7"/>
        <v>3.6339616015446226E-2</v>
      </c>
      <c r="L200" s="17"/>
    </row>
    <row r="201" spans="1:12" x14ac:dyDescent="0.2">
      <c r="A201" s="24">
        <v>13</v>
      </c>
      <c r="B201" s="24">
        <v>1</v>
      </c>
      <c r="C201" s="24"/>
      <c r="D201" s="17">
        <v>16.858974358974358</v>
      </c>
      <c r="E201" s="17">
        <f t="shared" si="6"/>
        <v>3.8589743589743577</v>
      </c>
      <c r="G201" s="17">
        <f t="shared" si="7"/>
        <v>6.2142132155231941E-2</v>
      </c>
      <c r="L201" s="17"/>
    </row>
    <row r="202" spans="1:12" x14ac:dyDescent="0.2">
      <c r="A202" s="24">
        <v>15</v>
      </c>
      <c r="B202" s="24">
        <v>1</v>
      </c>
      <c r="C202" s="24"/>
      <c r="D202" s="17">
        <v>16.858974358974358</v>
      </c>
      <c r="E202" s="17">
        <f t="shared" si="6"/>
        <v>1.8589743589743577</v>
      </c>
      <c r="G202" s="17">
        <f t="shared" si="7"/>
        <v>8.5208821600122359E-2</v>
      </c>
      <c r="L202" s="17"/>
    </row>
    <row r="203" spans="1:12" x14ac:dyDescent="0.2">
      <c r="A203" s="24">
        <v>16</v>
      </c>
      <c r="B203" s="24">
        <v>1</v>
      </c>
      <c r="C203" s="24"/>
      <c r="D203" s="17">
        <v>16.858974358974358</v>
      </c>
      <c r="E203" s="17">
        <f t="shared" si="6"/>
        <v>0.8589743589743577</v>
      </c>
      <c r="G203" s="17">
        <f t="shared" si="7"/>
        <v>9.1847742433773194E-2</v>
      </c>
      <c r="L203" s="17"/>
    </row>
    <row r="204" spans="1:12" x14ac:dyDescent="0.2">
      <c r="A204" s="24">
        <v>17</v>
      </c>
      <c r="B204" s="24">
        <v>1</v>
      </c>
      <c r="C204" s="24"/>
      <c r="D204" s="17">
        <v>16.858974358974358</v>
      </c>
      <c r="E204" s="17">
        <f t="shared" si="6"/>
        <v>-0.1410256410256423</v>
      </c>
      <c r="G204" s="17">
        <f t="shared" si="7"/>
        <v>9.3686186441259228E-2</v>
      </c>
      <c r="L204" s="17"/>
    </row>
    <row r="205" spans="1:12" x14ac:dyDescent="0.2">
      <c r="A205" s="24">
        <v>15</v>
      </c>
      <c r="B205" s="24">
        <v>1</v>
      </c>
      <c r="C205" s="24"/>
      <c r="D205" s="17">
        <v>16.858974358974358</v>
      </c>
      <c r="E205" s="17">
        <f t="shared" si="6"/>
        <v>1.8589743589743577</v>
      </c>
      <c r="G205" s="17">
        <f t="shared" si="7"/>
        <v>8.5208821600122359E-2</v>
      </c>
      <c r="L205" s="17"/>
    </row>
    <row r="206" spans="1:12" x14ac:dyDescent="0.2">
      <c r="A206" s="24">
        <v>15</v>
      </c>
      <c r="B206" s="24">
        <v>1</v>
      </c>
      <c r="C206" s="24"/>
      <c r="D206" s="17">
        <v>16.858974358974358</v>
      </c>
      <c r="E206" s="17">
        <f t="shared" si="6"/>
        <v>1.8589743589743577</v>
      </c>
      <c r="G206" s="17">
        <f t="shared" si="7"/>
        <v>8.5208821600122359E-2</v>
      </c>
      <c r="L206" s="17"/>
    </row>
    <row r="207" spans="1:12" x14ac:dyDescent="0.2">
      <c r="A207" s="24">
        <v>15</v>
      </c>
      <c r="B207" s="24">
        <v>1</v>
      </c>
      <c r="C207" s="24"/>
      <c r="D207" s="17">
        <v>16.858974358974358</v>
      </c>
      <c r="E207" s="17">
        <f t="shared" si="6"/>
        <v>1.8589743589743577</v>
      </c>
      <c r="G207" s="17">
        <f t="shared" si="7"/>
        <v>8.5208821600122359E-2</v>
      </c>
      <c r="L207" s="17"/>
    </row>
    <row r="208" spans="1:12" x14ac:dyDescent="0.2">
      <c r="A208" s="24">
        <v>16</v>
      </c>
      <c r="B208" s="24">
        <v>1</v>
      </c>
      <c r="C208" s="24"/>
      <c r="D208" s="17">
        <v>16.858974358974358</v>
      </c>
      <c r="E208" s="17">
        <f t="shared" si="6"/>
        <v>0.8589743589743577</v>
      </c>
      <c r="G208" s="17">
        <f t="shared" si="7"/>
        <v>9.1847742433773194E-2</v>
      </c>
      <c r="L208" s="17"/>
    </row>
    <row r="209" spans="1:12" x14ac:dyDescent="0.2">
      <c r="A209" s="24">
        <v>21</v>
      </c>
      <c r="B209" s="24">
        <v>1</v>
      </c>
      <c r="C209" s="24"/>
      <c r="D209" s="17">
        <v>16.858974358974358</v>
      </c>
      <c r="E209" s="17">
        <f t="shared" si="6"/>
        <v>-4.1410256410256423</v>
      </c>
      <c r="G209" s="17">
        <f t="shared" si="7"/>
        <v>5.8389578885814829E-2</v>
      </c>
      <c r="L209" s="17"/>
    </row>
    <row r="210" spans="1:12" x14ac:dyDescent="0.2">
      <c r="A210" s="24">
        <v>19</v>
      </c>
      <c r="B210" s="24">
        <v>1</v>
      </c>
      <c r="C210" s="24"/>
      <c r="D210" s="17">
        <v>16.858974358974358</v>
      </c>
      <c r="E210" s="17">
        <f t="shared" si="6"/>
        <v>-2.1410256410256423</v>
      </c>
      <c r="G210" s="17">
        <f t="shared" si="7"/>
        <v>8.2596026638649928E-2</v>
      </c>
      <c r="L210" s="17"/>
    </row>
    <row r="211" spans="1:12" x14ac:dyDescent="0.2">
      <c r="A211" s="24">
        <v>21</v>
      </c>
      <c r="B211" s="24">
        <v>1</v>
      </c>
      <c r="C211" s="24"/>
      <c r="D211" s="17">
        <v>16.858974358974358</v>
      </c>
      <c r="E211" s="17">
        <f t="shared" si="6"/>
        <v>-4.1410256410256423</v>
      </c>
      <c r="G211" s="17">
        <f t="shared" si="7"/>
        <v>5.8389578885814829E-2</v>
      </c>
      <c r="L211" s="17"/>
    </row>
    <row r="212" spans="1:12" x14ac:dyDescent="0.2">
      <c r="A212" s="24">
        <v>22</v>
      </c>
      <c r="B212" s="24">
        <v>1</v>
      </c>
      <c r="C212" s="24"/>
      <c r="D212" s="17">
        <v>16.858974358974358</v>
      </c>
      <c r="E212" s="17">
        <f t="shared" si="6"/>
        <v>-5.1410256410256423</v>
      </c>
      <c r="G212" s="17">
        <f t="shared" si="7"/>
        <v>4.5191645925457373E-2</v>
      </c>
      <c r="L212" s="17"/>
    </row>
    <row r="213" spans="1:12" x14ac:dyDescent="0.2">
      <c r="A213" s="24">
        <v>17</v>
      </c>
      <c r="B213" s="24">
        <v>1</v>
      </c>
      <c r="C213" s="24"/>
      <c r="D213" s="17">
        <v>16.858974358974358</v>
      </c>
      <c r="E213" s="17">
        <f t="shared" si="6"/>
        <v>-0.1410256410256423</v>
      </c>
      <c r="G213" s="17">
        <f t="shared" si="7"/>
        <v>9.3686186441259228E-2</v>
      </c>
      <c r="L213" s="17"/>
    </row>
    <row r="214" spans="1:12" x14ac:dyDescent="0.2">
      <c r="A214" s="24">
        <v>33</v>
      </c>
      <c r="B214" s="24">
        <v>1</v>
      </c>
      <c r="C214" s="24"/>
      <c r="D214" s="17">
        <v>16.858974358974358</v>
      </c>
      <c r="E214" s="17">
        <f t="shared" si="6"/>
        <v>-16.141025641025642</v>
      </c>
      <c r="G214" s="17">
        <f t="shared" si="7"/>
        <v>7.0556481624534586E-5</v>
      </c>
      <c r="L214" s="17"/>
    </row>
    <row r="215" spans="1:12" x14ac:dyDescent="0.2">
      <c r="A215" s="24">
        <v>21</v>
      </c>
      <c r="B215" s="24">
        <v>1</v>
      </c>
      <c r="C215" s="24"/>
      <c r="D215" s="17">
        <v>16.858974358974358</v>
      </c>
      <c r="E215" s="17">
        <f t="shared" si="6"/>
        <v>-4.1410256410256423</v>
      </c>
      <c r="G215" s="17">
        <f t="shared" si="7"/>
        <v>5.8389578885814829E-2</v>
      </c>
      <c r="L215" s="17"/>
    </row>
    <row r="216" spans="1:12" x14ac:dyDescent="0.2">
      <c r="A216" s="24">
        <v>19</v>
      </c>
      <c r="B216" s="24">
        <v>1</v>
      </c>
      <c r="C216" s="24"/>
      <c r="D216" s="17">
        <v>16.858974358974358</v>
      </c>
      <c r="E216" s="17">
        <f t="shared" si="6"/>
        <v>-2.1410256410256423</v>
      </c>
      <c r="G216" s="17">
        <f t="shared" si="7"/>
        <v>8.2596026638649928E-2</v>
      </c>
      <c r="L216" s="17"/>
    </row>
    <row r="217" spans="1:12" x14ac:dyDescent="0.2">
      <c r="A217" s="24">
        <v>22</v>
      </c>
      <c r="B217" s="24">
        <v>1</v>
      </c>
      <c r="C217" s="24"/>
      <c r="D217" s="17">
        <v>16.858974358974358</v>
      </c>
      <c r="E217" s="17">
        <f t="shared" si="6"/>
        <v>-5.1410256410256423</v>
      </c>
      <c r="G217" s="17">
        <f t="shared" si="7"/>
        <v>4.5191645925457373E-2</v>
      </c>
      <c r="L217" s="17"/>
    </row>
    <row r="218" spans="1:12" x14ac:dyDescent="0.2">
      <c r="A218" s="24">
        <v>21</v>
      </c>
      <c r="B218" s="24">
        <v>1</v>
      </c>
      <c r="C218" s="24"/>
      <c r="D218" s="17">
        <v>16.858974358974358</v>
      </c>
      <c r="E218" s="17">
        <f t="shared" si="6"/>
        <v>-4.1410256410256423</v>
      </c>
      <c r="G218" s="17">
        <f t="shared" si="7"/>
        <v>5.8389578885814829E-2</v>
      </c>
      <c r="L218" s="17"/>
    </row>
    <row r="219" spans="1:12" x14ac:dyDescent="0.2">
      <c r="A219" s="24">
        <v>21</v>
      </c>
      <c r="B219" s="24">
        <v>1</v>
      </c>
      <c r="C219" s="24"/>
      <c r="D219" s="17">
        <v>16.858974358974358</v>
      </c>
      <c r="E219" s="17">
        <f t="shared" si="6"/>
        <v>-4.1410256410256423</v>
      </c>
      <c r="G219" s="17">
        <f t="shared" si="7"/>
        <v>5.8389578885814829E-2</v>
      </c>
      <c r="L219" s="17"/>
    </row>
    <row r="220" spans="1:12" x14ac:dyDescent="0.2">
      <c r="A220" s="24">
        <v>21</v>
      </c>
      <c r="B220" s="24">
        <v>1</v>
      </c>
      <c r="C220" s="24"/>
      <c r="D220" s="17">
        <v>16.858974358974358</v>
      </c>
      <c r="E220" s="17">
        <f t="shared" si="6"/>
        <v>-4.1410256410256423</v>
      </c>
      <c r="G220" s="17">
        <f t="shared" si="7"/>
        <v>5.8389578885814829E-2</v>
      </c>
      <c r="L220" s="17"/>
    </row>
    <row r="221" spans="1:12" x14ac:dyDescent="0.2">
      <c r="A221" s="24">
        <v>16</v>
      </c>
      <c r="B221" s="24">
        <v>1</v>
      </c>
      <c r="C221" s="24"/>
      <c r="D221" s="17">
        <v>16.858974358974358</v>
      </c>
      <c r="E221" s="17">
        <f t="shared" si="6"/>
        <v>0.8589743589743577</v>
      </c>
      <c r="G221" s="17">
        <f t="shared" si="7"/>
        <v>9.1847742433773194E-2</v>
      </c>
      <c r="L221" s="17"/>
    </row>
    <row r="222" spans="1:12" x14ac:dyDescent="0.2">
      <c r="A222" s="24">
        <v>17</v>
      </c>
      <c r="B222" s="24">
        <v>1</v>
      </c>
      <c r="C222" s="24"/>
      <c r="D222" s="17">
        <v>16.858974358974358</v>
      </c>
      <c r="E222" s="17">
        <f t="shared" si="6"/>
        <v>-0.1410256410256423</v>
      </c>
      <c r="G222" s="17">
        <f t="shared" si="7"/>
        <v>9.3686186441259228E-2</v>
      </c>
      <c r="L222" s="17"/>
    </row>
    <row r="223" spans="1:12" x14ac:dyDescent="0.2">
      <c r="A223" s="24">
        <v>35</v>
      </c>
      <c r="B223" s="24">
        <v>1</v>
      </c>
      <c r="C223" s="24"/>
      <c r="D223" s="17">
        <v>16.858974358974358</v>
      </c>
      <c r="E223" s="17">
        <f t="shared" si="6"/>
        <v>-18.141025641025642</v>
      </c>
      <c r="G223" s="17">
        <f t="shared" si="7"/>
        <v>1.0630685082524548E-5</v>
      </c>
      <c r="L223" s="17"/>
    </row>
    <row r="224" spans="1:12" x14ac:dyDescent="0.2">
      <c r="A224" s="24">
        <v>29</v>
      </c>
      <c r="B224" s="24">
        <v>1</v>
      </c>
      <c r="C224" s="24"/>
      <c r="D224" s="17">
        <v>16.858974358974358</v>
      </c>
      <c r="E224" s="17">
        <f t="shared" si="6"/>
        <v>-12.141025641025642</v>
      </c>
      <c r="G224" s="17">
        <f t="shared" si="7"/>
        <v>1.60238186282746E-3</v>
      </c>
      <c r="L224" s="17"/>
    </row>
    <row r="225" spans="1:12" x14ac:dyDescent="0.2">
      <c r="A225" s="24">
        <v>21</v>
      </c>
      <c r="B225" s="24">
        <v>1</v>
      </c>
      <c r="C225" s="24"/>
      <c r="D225" s="17">
        <v>16.858974358974358</v>
      </c>
      <c r="E225" s="17">
        <f t="shared" si="6"/>
        <v>-4.1410256410256423</v>
      </c>
      <c r="G225" s="17">
        <f t="shared" si="7"/>
        <v>5.8389578885814829E-2</v>
      </c>
      <c r="L225" s="17"/>
    </row>
    <row r="226" spans="1:12" x14ac:dyDescent="0.2">
      <c r="A226" s="24">
        <v>19</v>
      </c>
      <c r="B226" s="24">
        <v>1</v>
      </c>
      <c r="C226" s="24"/>
      <c r="D226" s="17">
        <v>16.858974358974358</v>
      </c>
      <c r="E226" s="17">
        <f t="shared" si="6"/>
        <v>-2.1410256410256423</v>
      </c>
      <c r="G226" s="17">
        <f t="shared" si="7"/>
        <v>8.2596026638649928E-2</v>
      </c>
      <c r="L226" s="17"/>
    </row>
    <row r="227" spans="1:12" x14ac:dyDescent="0.2">
      <c r="A227" s="24">
        <v>20</v>
      </c>
      <c r="B227" s="24">
        <v>1</v>
      </c>
      <c r="C227" s="24"/>
      <c r="D227" s="17">
        <v>16.858974358974358</v>
      </c>
      <c r="E227" s="17">
        <f t="shared" si="6"/>
        <v>-3.1410256410256423</v>
      </c>
      <c r="G227" s="17">
        <f t="shared" si="7"/>
        <v>7.138971945227178E-2</v>
      </c>
      <c r="L227" s="17"/>
    </row>
    <row r="228" spans="1:12" x14ac:dyDescent="0.2">
      <c r="A228" s="24">
        <v>20</v>
      </c>
      <c r="B228" s="24">
        <v>1</v>
      </c>
      <c r="C228" s="24"/>
      <c r="D228" s="17">
        <v>16.858974358974358</v>
      </c>
      <c r="E228" s="17">
        <f t="shared" si="6"/>
        <v>-3.1410256410256423</v>
      </c>
      <c r="G228" s="17">
        <f t="shared" si="7"/>
        <v>7.138971945227178E-2</v>
      </c>
      <c r="L228" s="17"/>
    </row>
    <row r="229" spans="1:12" x14ac:dyDescent="0.2">
      <c r="A229" s="24">
        <v>21</v>
      </c>
      <c r="B229" s="24">
        <v>1</v>
      </c>
      <c r="C229" s="24"/>
      <c r="D229" s="17">
        <v>16.858974358974358</v>
      </c>
      <c r="E229" s="17">
        <f t="shared" si="6"/>
        <v>-4.1410256410256423</v>
      </c>
      <c r="G229" s="17">
        <f t="shared" si="7"/>
        <v>5.8389578885814829E-2</v>
      </c>
      <c r="L229" s="17"/>
    </row>
    <row r="230" spans="1:12" x14ac:dyDescent="0.2">
      <c r="A230" s="24">
        <v>18</v>
      </c>
      <c r="B230" s="24">
        <v>1</v>
      </c>
      <c r="C230" s="24"/>
      <c r="D230" s="17">
        <v>16.858974358974358</v>
      </c>
      <c r="E230" s="17">
        <f t="shared" si="6"/>
        <v>-1.1410256410256423</v>
      </c>
      <c r="G230" s="17">
        <f t="shared" si="7"/>
        <v>9.0428595220514676E-2</v>
      </c>
      <c r="L230" s="17"/>
    </row>
    <row r="231" spans="1:12" x14ac:dyDescent="0.2">
      <c r="A231" s="24">
        <v>19</v>
      </c>
      <c r="B231" s="24">
        <v>1</v>
      </c>
      <c r="C231" s="24"/>
      <c r="D231" s="17">
        <v>16.858974358974358</v>
      </c>
      <c r="E231" s="17">
        <f t="shared" si="6"/>
        <v>-2.1410256410256423</v>
      </c>
      <c r="G231" s="17">
        <f t="shared" si="7"/>
        <v>8.2596026638649928E-2</v>
      </c>
      <c r="L231" s="17"/>
    </row>
    <row r="232" spans="1:12" x14ac:dyDescent="0.2">
      <c r="A232" s="24">
        <v>21</v>
      </c>
      <c r="B232" s="24">
        <v>1</v>
      </c>
      <c r="C232" s="24"/>
      <c r="D232" s="17">
        <v>16.858974358974358</v>
      </c>
      <c r="E232" s="17">
        <f t="shared" si="6"/>
        <v>-4.1410256410256423</v>
      </c>
      <c r="G232" s="17">
        <f t="shared" si="7"/>
        <v>5.8389578885814829E-2</v>
      </c>
      <c r="L232" s="17"/>
    </row>
    <row r="233" spans="1:12" x14ac:dyDescent="0.2">
      <c r="A233" s="24">
        <v>16</v>
      </c>
      <c r="B233" s="24">
        <v>1</v>
      </c>
      <c r="C233" s="24"/>
      <c r="D233" s="17">
        <v>16.858974358974358</v>
      </c>
      <c r="E233" s="17">
        <f t="shared" si="6"/>
        <v>0.8589743589743577</v>
      </c>
      <c r="G233" s="17">
        <f t="shared" si="7"/>
        <v>9.1847742433773194E-2</v>
      </c>
      <c r="L233" s="17"/>
    </row>
    <row r="234" spans="1:12" x14ac:dyDescent="0.2">
      <c r="A234" s="24">
        <v>18</v>
      </c>
      <c r="B234" s="24">
        <v>1</v>
      </c>
      <c r="C234" s="24"/>
      <c r="D234" s="17">
        <v>16.858974358974358</v>
      </c>
      <c r="E234" s="17">
        <f t="shared" si="6"/>
        <v>-1.1410256410256423</v>
      </c>
      <c r="G234" s="17">
        <f t="shared" si="7"/>
        <v>9.0428595220514676E-2</v>
      </c>
      <c r="L234" s="17"/>
    </row>
    <row r="235" spans="1:12" x14ac:dyDescent="0.2">
      <c r="A235" s="24">
        <v>17</v>
      </c>
      <c r="B235" s="24">
        <v>1</v>
      </c>
      <c r="C235" s="24"/>
      <c r="D235" s="17">
        <v>16.858974358974358</v>
      </c>
      <c r="E235" s="17">
        <f t="shared" si="6"/>
        <v>-0.1410256410256423</v>
      </c>
      <c r="G235" s="17">
        <f t="shared" si="7"/>
        <v>9.3686186441259228E-2</v>
      </c>
      <c r="L235" s="1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5" x14ac:dyDescent="0.2">
      <c r="A1" s="24" t="s">
        <v>57</v>
      </c>
      <c r="B1" s="24" t="s">
        <v>136</v>
      </c>
      <c r="C1" s="24" t="s">
        <v>58</v>
      </c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  <c r="M1" s="17" t="s">
        <v>150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17" cm="1">
        <f t="array" aca="1" ref="D2:D235" ca="1">TREND(A2:A235,B2:C235,,FALSE)</f>
        <v>20.657555830168075</v>
      </c>
      <c r="E2" s="17">
        <f ca="1">D2-A2</f>
        <v>2.6575558301680751</v>
      </c>
      <c r="F2" s="17">
        <f ca="1">STDEV(E2:E235)</f>
        <v>1.2497181822870325</v>
      </c>
      <c r="G2" s="17">
        <f ca="1">_xlfn.NORM.DIST(E2,0,$F$2,FALSE)</f>
        <v>3.327632904268165E-2</v>
      </c>
      <c r="H2" s="17" cm="1">
        <f t="array" aca="1" ref="H2" ca="1">SUM(LN(G2:G235))</f>
        <v>-383.6944455535961</v>
      </c>
      <c r="I2" s="17">
        <f>COUNT(A2:A235)</f>
        <v>234</v>
      </c>
      <c r="J2" s="17">
        <v>2</v>
      </c>
      <c r="K2" s="17">
        <f ca="1">-2*H2+2*J2</f>
        <v>771.38889110719219</v>
      </c>
      <c r="L2" s="17"/>
      <c r="N2" s="17" t="s">
        <v>149</v>
      </c>
      <c r="O2" s="17" t="s">
        <v>142</v>
      </c>
    </row>
    <row r="3" spans="1:15" x14ac:dyDescent="0.2">
      <c r="A3" s="24">
        <v>21</v>
      </c>
      <c r="B3" s="24">
        <v>1</v>
      </c>
      <c r="C3" s="24">
        <f ca="1"/>
        <v>29</v>
      </c>
      <c r="D3" s="17">
        <f ca="1"/>
        <v>20.657555830168075</v>
      </c>
      <c r="E3" s="17">
        <f t="shared" ref="E3:E66" ca="1" si="0">D3-A3</f>
        <v>-0.34244416983192494</v>
      </c>
      <c r="G3" s="17">
        <f t="shared" ref="G3:G66" ca="1" si="1">_xlfn.NORM.DIST(E3,0,$F$2,FALSE)</f>
        <v>0.30746337812452051</v>
      </c>
      <c r="L3" s="17"/>
      <c r="M3" s="25"/>
      <c r="N3" s="25">
        <f ca="1">K8</f>
        <v>107.32351470807653</v>
      </c>
      <c r="O3" s="25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17">
        <f ca="1"/>
        <v>22.023994053472194</v>
      </c>
      <c r="E4" s="17">
        <f t="shared" ca="1" si="0"/>
        <v>2.0239940534721939</v>
      </c>
      <c r="G4" s="17">
        <f t="shared" ca="1" si="1"/>
        <v>8.6005458292729375E-2</v>
      </c>
      <c r="H4" s="17" t="s">
        <v>144</v>
      </c>
      <c r="I4" s="17" t="s">
        <v>145</v>
      </c>
      <c r="L4" s="17"/>
      <c r="M4" s="25" t="s">
        <v>52</v>
      </c>
      <c r="N4" s="26">
        <f t="dataTable" ref="N4:O7" dt2D="0" dtr="0" r1="C1" ca="1"/>
        <v>443.27246802336475</v>
      </c>
      <c r="O4" s="26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17">
        <f ca="1"/>
        <v>21.340774941820136</v>
      </c>
      <c r="E5" s="17">
        <f t="shared" ca="1" si="0"/>
        <v>0.34077494182013623</v>
      </c>
      <c r="G5" s="17">
        <f t="shared" ca="1" si="1"/>
        <v>0.30757565599758996</v>
      </c>
      <c r="H5" s="17">
        <f ca="1">SUMSQ(E2:E235)</f>
        <v>363.8983596873415</v>
      </c>
      <c r="I5" s="17">
        <f ca="1">H5/I2</f>
        <v>1.5551211952450492</v>
      </c>
      <c r="L5" s="17"/>
      <c r="M5" s="25" t="s">
        <v>53</v>
      </c>
      <c r="N5" s="26">
        <v>680.48560175849059</v>
      </c>
      <c r="O5" s="26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17">
        <f ca="1"/>
        <v>18.607898495211895</v>
      </c>
      <c r="E6" s="17">
        <f t="shared" ca="1" si="0"/>
        <v>2.6078984952118951</v>
      </c>
      <c r="G6" s="17">
        <f t="shared" ca="1" si="1"/>
        <v>3.6181717224349638E-2</v>
      </c>
      <c r="L6" s="17"/>
      <c r="M6" s="25" t="s">
        <v>54</v>
      </c>
      <c r="N6" s="26">
        <v>435.64100584426035</v>
      </c>
      <c r="O6" s="26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17">
        <f ca="1"/>
        <v>18.607898495211895</v>
      </c>
      <c r="E7" s="17">
        <f t="shared" ca="1" si="0"/>
        <v>0.6078984952118951</v>
      </c>
      <c r="G7" s="17">
        <f t="shared" ca="1" si="1"/>
        <v>0.28360781451993688</v>
      </c>
      <c r="H7" s="17" t="s">
        <v>147</v>
      </c>
      <c r="K7" s="17" t="s">
        <v>149</v>
      </c>
      <c r="L7" s="17"/>
      <c r="M7" s="25" t="s">
        <v>58</v>
      </c>
      <c r="N7" s="26">
        <v>107.32351470807653</v>
      </c>
      <c r="O7" s="26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17">
        <f ca="1"/>
        <v>19.291117606863956</v>
      </c>
      <c r="E8" s="17">
        <f t="shared" ca="1" si="0"/>
        <v>1.2911176068639563</v>
      </c>
      <c r="G8" s="17">
        <f t="shared" ca="1" si="1"/>
        <v>0.18720849951963059</v>
      </c>
      <c r="H8" s="17">
        <f ca="1">I2*LN(I5)</f>
        <v>103.32351470807653</v>
      </c>
      <c r="K8" s="17">
        <f ca="1">H8+2*J2</f>
        <v>107.32351470807653</v>
      </c>
      <c r="L8" s="17"/>
    </row>
    <row r="9" spans="1:15" x14ac:dyDescent="0.2">
      <c r="A9" s="24">
        <v>18</v>
      </c>
      <c r="B9" s="24">
        <v>1</v>
      </c>
      <c r="C9" s="24">
        <f ca="1"/>
        <v>26</v>
      </c>
      <c r="D9" s="17">
        <f ca="1"/>
        <v>18.607898495211895</v>
      </c>
      <c r="E9" s="17">
        <f t="shared" ca="1" si="0"/>
        <v>0.6078984952118951</v>
      </c>
      <c r="G9" s="17">
        <f t="shared" ca="1" si="1"/>
        <v>0.28360781451993688</v>
      </c>
      <c r="L9" s="17"/>
    </row>
    <row r="10" spans="1:15" x14ac:dyDescent="0.2">
      <c r="A10" s="24">
        <v>16</v>
      </c>
      <c r="B10" s="24">
        <v>1</v>
      </c>
      <c r="C10" s="24">
        <f ca="1"/>
        <v>25</v>
      </c>
      <c r="D10" s="17">
        <f ca="1"/>
        <v>17.924679383559837</v>
      </c>
      <c r="E10" s="17">
        <f t="shared" ca="1" si="0"/>
        <v>1.9246793835598375</v>
      </c>
      <c r="G10" s="17">
        <f t="shared" ca="1" si="1"/>
        <v>9.7510391399401958E-2</v>
      </c>
      <c r="H10" s="17" t="s">
        <v>148</v>
      </c>
      <c r="L10" s="17"/>
    </row>
    <row r="11" spans="1:15" x14ac:dyDescent="0.2">
      <c r="A11" s="24">
        <v>20</v>
      </c>
      <c r="B11" s="24">
        <v>1</v>
      </c>
      <c r="C11" s="24">
        <f ca="1"/>
        <v>28</v>
      </c>
      <c r="D11" s="17">
        <f ca="1"/>
        <v>19.974336718516017</v>
      </c>
      <c r="E11" s="17">
        <f t="shared" ca="1" si="0"/>
        <v>-2.5663281483982558E-2</v>
      </c>
      <c r="G11" s="17">
        <f t="shared" ca="1" si="1"/>
        <v>0.31915849397187074</v>
      </c>
      <c r="H11" s="17">
        <f>I2*LN(2*PI())</f>
        <v>430.06323353978684</v>
      </c>
      <c r="L11" s="17"/>
    </row>
    <row r="12" spans="1:15" x14ac:dyDescent="0.2">
      <c r="A12" s="24">
        <v>19</v>
      </c>
      <c r="B12" s="24">
        <v>1</v>
      </c>
      <c r="C12" s="24">
        <f ca="1"/>
        <v>27</v>
      </c>
      <c r="D12" s="17">
        <f ca="1"/>
        <v>19.291117606863956</v>
      </c>
      <c r="E12" s="17">
        <f t="shared" ca="1" si="0"/>
        <v>0.29111760686395627</v>
      </c>
      <c r="G12" s="17">
        <f t="shared" ca="1" si="1"/>
        <v>0.31068098494392388</v>
      </c>
      <c r="L12" s="17"/>
    </row>
    <row r="13" spans="1:15" x14ac:dyDescent="0.2">
      <c r="A13" s="24">
        <v>15</v>
      </c>
      <c r="B13" s="24">
        <v>1</v>
      </c>
      <c r="C13" s="24">
        <f ca="1"/>
        <v>25</v>
      </c>
      <c r="D13" s="17">
        <f ca="1"/>
        <v>17.924679383559837</v>
      </c>
      <c r="E13" s="17">
        <f t="shared" ca="1" si="0"/>
        <v>2.9246793835598375</v>
      </c>
      <c r="G13" s="17">
        <f t="shared" ca="1" si="1"/>
        <v>2.0644814857305384E-2</v>
      </c>
      <c r="H13" s="17" t="s">
        <v>146</v>
      </c>
      <c r="K13" s="17" t="s">
        <v>142</v>
      </c>
      <c r="L13" s="17"/>
    </row>
    <row r="14" spans="1:15" x14ac:dyDescent="0.2">
      <c r="A14" s="24">
        <v>17</v>
      </c>
      <c r="B14" s="24">
        <v>1</v>
      </c>
      <c r="C14" s="24">
        <f ca="1"/>
        <v>25</v>
      </c>
      <c r="D14" s="17">
        <f ca="1"/>
        <v>17.924679383559837</v>
      </c>
      <c r="E14" s="17">
        <f t="shared" ca="1" si="0"/>
        <v>0.92467938355983748</v>
      </c>
      <c r="G14" s="17">
        <f t="shared" ca="1" si="1"/>
        <v>0.24278226945780421</v>
      </c>
      <c r="H14" s="17">
        <f ca="1">H8+H11+I2</f>
        <v>767.38674824786335</v>
      </c>
      <c r="K14" s="17">
        <f ca="1">H14+2*J2</f>
        <v>771.38674824786335</v>
      </c>
      <c r="L14" s="17"/>
    </row>
    <row r="15" spans="1:15" x14ac:dyDescent="0.2">
      <c r="A15" s="24">
        <v>17</v>
      </c>
      <c r="B15" s="24">
        <v>1</v>
      </c>
      <c r="C15" s="24">
        <f ca="1"/>
        <v>25</v>
      </c>
      <c r="D15" s="17">
        <f ca="1"/>
        <v>17.924679383559837</v>
      </c>
      <c r="E15" s="17">
        <f t="shared" ca="1" si="0"/>
        <v>0.92467938355983748</v>
      </c>
      <c r="G15" s="17">
        <f t="shared" ca="1" si="1"/>
        <v>0.24278226945780421</v>
      </c>
      <c r="L15" s="17"/>
    </row>
    <row r="16" spans="1:15" x14ac:dyDescent="0.2">
      <c r="A16" s="24">
        <v>15</v>
      </c>
      <c r="B16" s="24">
        <v>1</v>
      </c>
      <c r="C16" s="24">
        <f ca="1"/>
        <v>25</v>
      </c>
      <c r="D16" s="17">
        <f ca="1"/>
        <v>17.924679383559837</v>
      </c>
      <c r="E16" s="17">
        <f t="shared" ca="1" si="0"/>
        <v>2.9246793835598375</v>
      </c>
      <c r="G16" s="17">
        <f t="shared" ca="1" si="1"/>
        <v>2.0644814857305384E-2</v>
      </c>
      <c r="L16" s="17"/>
    </row>
    <row r="17" spans="1:12" x14ac:dyDescent="0.2">
      <c r="A17" s="24">
        <v>15</v>
      </c>
      <c r="B17" s="24">
        <v>1</v>
      </c>
      <c r="C17" s="24">
        <f ca="1"/>
        <v>24</v>
      </c>
      <c r="D17" s="17">
        <f ca="1"/>
        <v>17.241460271907776</v>
      </c>
      <c r="E17" s="17">
        <f t="shared" ca="1" si="0"/>
        <v>2.2414602719077763</v>
      </c>
      <c r="G17" s="17">
        <f t="shared" ca="1" si="1"/>
        <v>6.3908179860316897E-2</v>
      </c>
      <c r="L17" s="17"/>
    </row>
    <row r="18" spans="1:12" x14ac:dyDescent="0.2">
      <c r="A18" s="24">
        <v>17</v>
      </c>
      <c r="B18" s="24">
        <v>1</v>
      </c>
      <c r="C18" s="24">
        <f ca="1"/>
        <v>25</v>
      </c>
      <c r="D18" s="17">
        <f ca="1"/>
        <v>17.924679383559837</v>
      </c>
      <c r="E18" s="17">
        <f t="shared" ca="1" si="0"/>
        <v>0.92467938355983748</v>
      </c>
      <c r="G18" s="17">
        <f t="shared" ca="1" si="1"/>
        <v>0.24278226945780421</v>
      </c>
      <c r="L18" s="17"/>
    </row>
    <row r="19" spans="1:12" x14ac:dyDescent="0.2">
      <c r="A19" s="24">
        <v>16</v>
      </c>
      <c r="B19" s="24">
        <v>1</v>
      </c>
      <c r="C19" s="24">
        <f ca="1"/>
        <v>23</v>
      </c>
      <c r="D19" s="17">
        <f ca="1"/>
        <v>16.558241160255715</v>
      </c>
      <c r="E19" s="17">
        <f t="shared" ca="1" si="0"/>
        <v>0.55824116025571513</v>
      </c>
      <c r="G19" s="17">
        <f t="shared" ca="1" si="1"/>
        <v>0.28891457937292003</v>
      </c>
      <c r="L19" s="17"/>
    </row>
    <row r="20" spans="1:12" x14ac:dyDescent="0.2">
      <c r="A20" s="24">
        <v>14</v>
      </c>
      <c r="B20" s="24">
        <v>1</v>
      </c>
      <c r="C20" s="24">
        <f ca="1"/>
        <v>20</v>
      </c>
      <c r="D20" s="17">
        <f ca="1"/>
        <v>14.508583825299539</v>
      </c>
      <c r="E20" s="17">
        <f t="shared" ca="1" si="0"/>
        <v>0.50858382529953872</v>
      </c>
      <c r="G20" s="17">
        <f t="shared" ca="1" si="1"/>
        <v>0.29385631906225068</v>
      </c>
      <c r="L20" s="17"/>
    </row>
    <row r="21" spans="1:12" x14ac:dyDescent="0.2">
      <c r="A21" s="24">
        <v>11</v>
      </c>
      <c r="B21" s="24">
        <v>1</v>
      </c>
      <c r="C21" s="24">
        <f ca="1"/>
        <v>15</v>
      </c>
      <c r="D21" s="17">
        <f ca="1"/>
        <v>11.09248826703924</v>
      </c>
      <c r="E21" s="17">
        <f t="shared" ca="1" si="0"/>
        <v>9.2488267039239958E-2</v>
      </c>
      <c r="G21" s="17">
        <f t="shared" ca="1" si="1"/>
        <v>0.31835277839425191</v>
      </c>
      <c r="L21" s="17"/>
    </row>
    <row r="22" spans="1:12" x14ac:dyDescent="0.2">
      <c r="A22" s="24">
        <v>14</v>
      </c>
      <c r="B22" s="24">
        <v>1</v>
      </c>
      <c r="C22" s="24">
        <f ca="1"/>
        <v>20</v>
      </c>
      <c r="D22" s="17">
        <f ca="1"/>
        <v>14.508583825299539</v>
      </c>
      <c r="E22" s="17">
        <f t="shared" ca="1" si="0"/>
        <v>0.50858382529953872</v>
      </c>
      <c r="G22" s="17">
        <f t="shared" ca="1" si="1"/>
        <v>0.29385631906225068</v>
      </c>
      <c r="L22" s="17"/>
    </row>
    <row r="23" spans="1:12" x14ac:dyDescent="0.2">
      <c r="A23" s="24">
        <v>13</v>
      </c>
      <c r="B23" s="24">
        <v>1</v>
      </c>
      <c r="C23" s="24">
        <f ca="1"/>
        <v>17</v>
      </c>
      <c r="D23" s="17">
        <f ca="1"/>
        <v>12.458926490343359</v>
      </c>
      <c r="E23" s="17">
        <f t="shared" ca="1" si="0"/>
        <v>-0.54107350965664125</v>
      </c>
      <c r="G23" s="17">
        <f t="shared" ca="1" si="1"/>
        <v>0.29066547731752662</v>
      </c>
      <c r="L23" s="17"/>
    </row>
    <row r="24" spans="1:12" x14ac:dyDescent="0.2">
      <c r="A24" s="24">
        <v>12</v>
      </c>
      <c r="B24" s="24">
        <v>1</v>
      </c>
      <c r="C24" s="24">
        <f ca="1"/>
        <v>17</v>
      </c>
      <c r="D24" s="17">
        <f ca="1"/>
        <v>12.458926490343359</v>
      </c>
      <c r="E24" s="17">
        <f t="shared" ca="1" si="0"/>
        <v>0.45892649034335875</v>
      </c>
      <c r="G24" s="17">
        <f t="shared" ca="1" si="1"/>
        <v>0.29841106438288428</v>
      </c>
      <c r="L24" s="17"/>
    </row>
    <row r="25" spans="1:12" x14ac:dyDescent="0.2">
      <c r="A25" s="24">
        <v>16</v>
      </c>
      <c r="B25" s="24">
        <v>1</v>
      </c>
      <c r="C25" s="24">
        <f ca="1"/>
        <v>26</v>
      </c>
      <c r="D25" s="17">
        <f ca="1"/>
        <v>18.607898495211895</v>
      </c>
      <c r="E25" s="17">
        <f t="shared" ca="1" si="0"/>
        <v>2.6078984952118951</v>
      </c>
      <c r="G25" s="17">
        <f t="shared" ca="1" si="1"/>
        <v>3.6181717224349638E-2</v>
      </c>
      <c r="L25" s="17"/>
    </row>
    <row r="26" spans="1:12" x14ac:dyDescent="0.2">
      <c r="A26" s="24">
        <v>15</v>
      </c>
      <c r="B26" s="24">
        <v>1</v>
      </c>
      <c r="C26" s="24">
        <f ca="1"/>
        <v>23</v>
      </c>
      <c r="D26" s="17">
        <f ca="1"/>
        <v>16.558241160255715</v>
      </c>
      <c r="E26" s="17">
        <f t="shared" ca="1" si="0"/>
        <v>1.5582411602557151</v>
      </c>
      <c r="G26" s="17">
        <f t="shared" ca="1" si="1"/>
        <v>0.1467237015411641</v>
      </c>
      <c r="L26" s="17"/>
    </row>
    <row r="27" spans="1:12" x14ac:dyDescent="0.2">
      <c r="A27" s="24">
        <v>16</v>
      </c>
      <c r="B27" s="24">
        <v>1</v>
      </c>
      <c r="C27" s="24">
        <f ca="1"/>
        <v>26</v>
      </c>
      <c r="D27" s="17">
        <f ca="1"/>
        <v>18.607898495211895</v>
      </c>
      <c r="E27" s="17">
        <f t="shared" ca="1" si="0"/>
        <v>2.6078984952118951</v>
      </c>
      <c r="G27" s="17">
        <f t="shared" ca="1" si="1"/>
        <v>3.6181717224349638E-2</v>
      </c>
      <c r="L27" s="17"/>
    </row>
    <row r="28" spans="1:12" x14ac:dyDescent="0.2">
      <c r="A28" s="24">
        <v>15</v>
      </c>
      <c r="B28" s="24">
        <v>1</v>
      </c>
      <c r="C28" s="24">
        <f ca="1"/>
        <v>25</v>
      </c>
      <c r="D28" s="17">
        <f ca="1"/>
        <v>17.924679383559837</v>
      </c>
      <c r="E28" s="17">
        <f t="shared" ca="1" si="0"/>
        <v>2.9246793835598375</v>
      </c>
      <c r="G28" s="17">
        <f t="shared" ca="1" si="1"/>
        <v>2.0644814857305384E-2</v>
      </c>
      <c r="L28" s="17"/>
    </row>
    <row r="29" spans="1:12" x14ac:dyDescent="0.2">
      <c r="A29" s="24">
        <v>15</v>
      </c>
      <c r="B29" s="24">
        <v>1</v>
      </c>
      <c r="C29" s="24">
        <f ca="1"/>
        <v>24</v>
      </c>
      <c r="D29" s="17">
        <f ca="1"/>
        <v>17.241460271907776</v>
      </c>
      <c r="E29" s="17">
        <f t="shared" ca="1" si="0"/>
        <v>2.2414602719077763</v>
      </c>
      <c r="G29" s="17">
        <f t="shared" ca="1" si="1"/>
        <v>6.3908179860316897E-2</v>
      </c>
      <c r="L29" s="17"/>
    </row>
    <row r="30" spans="1:12" x14ac:dyDescent="0.2">
      <c r="A30" s="24">
        <v>14</v>
      </c>
      <c r="B30" s="24">
        <v>1</v>
      </c>
      <c r="C30" s="24">
        <f ca="1"/>
        <v>19</v>
      </c>
      <c r="D30" s="17">
        <f ca="1"/>
        <v>13.825364713647479</v>
      </c>
      <c r="E30" s="17">
        <f t="shared" ca="1" si="0"/>
        <v>-0.17463528635252068</v>
      </c>
      <c r="G30" s="17">
        <f t="shared" ca="1" si="1"/>
        <v>0.31612416936198534</v>
      </c>
      <c r="L30" s="17"/>
    </row>
    <row r="31" spans="1:12" x14ac:dyDescent="0.2">
      <c r="A31" s="24">
        <v>11</v>
      </c>
      <c r="B31" s="24">
        <v>1</v>
      </c>
      <c r="C31" s="24">
        <f ca="1"/>
        <v>14</v>
      </c>
      <c r="D31" s="17">
        <f ca="1"/>
        <v>10.409269155387181</v>
      </c>
      <c r="E31" s="17">
        <f t="shared" ca="1" si="0"/>
        <v>-0.59073084461281944</v>
      </c>
      <c r="G31" s="17">
        <f t="shared" ca="1" si="1"/>
        <v>0.28548233893943797</v>
      </c>
      <c r="L31" s="17"/>
    </row>
    <row r="32" spans="1:12" x14ac:dyDescent="0.2">
      <c r="A32" s="24">
        <v>11</v>
      </c>
      <c r="B32" s="24">
        <v>1</v>
      </c>
      <c r="C32" s="24">
        <f ca="1"/>
        <v>15</v>
      </c>
      <c r="D32" s="17">
        <f ca="1"/>
        <v>11.09248826703924</v>
      </c>
      <c r="E32" s="17">
        <f t="shared" ca="1" si="0"/>
        <v>9.2488267039239958E-2</v>
      </c>
      <c r="G32" s="17">
        <f t="shared" ca="1" si="1"/>
        <v>0.31835277839425191</v>
      </c>
      <c r="L32" s="17"/>
    </row>
    <row r="33" spans="1:12" x14ac:dyDescent="0.2">
      <c r="A33" s="24">
        <v>14</v>
      </c>
      <c r="B33" s="24">
        <v>1</v>
      </c>
      <c r="C33" s="24">
        <f ca="1"/>
        <v>17</v>
      </c>
      <c r="D33" s="17">
        <f ca="1"/>
        <v>12.458926490343359</v>
      </c>
      <c r="E33" s="17">
        <f t="shared" ca="1" si="0"/>
        <v>-1.5410735096566412</v>
      </c>
      <c r="G33" s="17">
        <f t="shared" ca="1" si="1"/>
        <v>0.14924443441661395</v>
      </c>
      <c r="L33" s="17"/>
    </row>
    <row r="34" spans="1:12" x14ac:dyDescent="0.2">
      <c r="A34" s="24">
        <v>19</v>
      </c>
      <c r="B34" s="24">
        <v>1</v>
      </c>
      <c r="C34" s="24">
        <f ca="1"/>
        <v>27</v>
      </c>
      <c r="D34" s="17">
        <f ca="1"/>
        <v>19.291117606863956</v>
      </c>
      <c r="E34" s="17">
        <f t="shared" ca="1" si="0"/>
        <v>0.29111760686395627</v>
      </c>
      <c r="G34" s="17">
        <f t="shared" ca="1" si="1"/>
        <v>0.31068098494392388</v>
      </c>
      <c r="L34" s="17"/>
    </row>
    <row r="35" spans="1:12" x14ac:dyDescent="0.2">
      <c r="A35" s="24">
        <v>22</v>
      </c>
      <c r="B35" s="24">
        <v>1</v>
      </c>
      <c r="C35" s="24">
        <f ca="1"/>
        <v>30</v>
      </c>
      <c r="D35" s="17">
        <f ca="1"/>
        <v>21.340774941820136</v>
      </c>
      <c r="E35" s="17">
        <f t="shared" ca="1" si="0"/>
        <v>-0.65922505817986377</v>
      </c>
      <c r="G35" s="17">
        <f t="shared" ca="1" si="1"/>
        <v>0.27776379398250539</v>
      </c>
      <c r="L35" s="17"/>
    </row>
    <row r="36" spans="1:12" x14ac:dyDescent="0.2">
      <c r="A36" s="24">
        <v>18</v>
      </c>
      <c r="B36" s="24">
        <v>1</v>
      </c>
      <c r="C36" s="24">
        <f ca="1"/>
        <v>26</v>
      </c>
      <c r="D36" s="17">
        <f ca="1"/>
        <v>18.607898495211895</v>
      </c>
      <c r="E36" s="17">
        <f t="shared" ca="1" si="0"/>
        <v>0.6078984952118951</v>
      </c>
      <c r="G36" s="17">
        <f t="shared" ca="1" si="1"/>
        <v>0.28360781451993688</v>
      </c>
      <c r="L36" s="17"/>
    </row>
    <row r="37" spans="1:12" x14ac:dyDescent="0.2">
      <c r="A37" s="24">
        <v>18</v>
      </c>
      <c r="B37" s="24">
        <v>1</v>
      </c>
      <c r="C37" s="24">
        <f ca="1"/>
        <v>29</v>
      </c>
      <c r="D37" s="17">
        <f ca="1"/>
        <v>20.657555830168075</v>
      </c>
      <c r="E37" s="17">
        <f t="shared" ca="1" si="0"/>
        <v>2.6575558301680751</v>
      </c>
      <c r="G37" s="17">
        <f t="shared" ca="1" si="1"/>
        <v>3.327632904268165E-2</v>
      </c>
      <c r="L37" s="17"/>
    </row>
    <row r="38" spans="1:12" x14ac:dyDescent="0.2">
      <c r="A38" s="24">
        <v>17</v>
      </c>
      <c r="B38" s="24">
        <v>1</v>
      </c>
      <c r="C38" s="24">
        <f ca="1"/>
        <v>26</v>
      </c>
      <c r="D38" s="17">
        <f ca="1"/>
        <v>18.607898495211895</v>
      </c>
      <c r="E38" s="17">
        <f t="shared" ca="1" si="0"/>
        <v>1.6078984952118951</v>
      </c>
      <c r="G38" s="17">
        <f t="shared" ca="1" si="1"/>
        <v>0.13952132892333158</v>
      </c>
      <c r="L38" s="17"/>
    </row>
    <row r="39" spans="1:12" x14ac:dyDescent="0.2">
      <c r="A39" s="24">
        <v>18</v>
      </c>
      <c r="B39" s="24">
        <v>1</v>
      </c>
      <c r="C39" s="24">
        <f ca="1"/>
        <v>24</v>
      </c>
      <c r="D39" s="17">
        <f ca="1"/>
        <v>17.241460271907776</v>
      </c>
      <c r="E39" s="17">
        <f t="shared" ca="1" si="0"/>
        <v>-0.7585397280922237</v>
      </c>
      <c r="G39" s="17">
        <f t="shared" ca="1" si="1"/>
        <v>0.2655208098682208</v>
      </c>
      <c r="L39" s="17"/>
    </row>
    <row r="40" spans="1:12" x14ac:dyDescent="0.2">
      <c r="A40" s="24">
        <v>17</v>
      </c>
      <c r="B40" s="24">
        <v>1</v>
      </c>
      <c r="C40" s="24">
        <f ca="1"/>
        <v>24</v>
      </c>
      <c r="D40" s="17">
        <f ca="1"/>
        <v>17.241460271907776</v>
      </c>
      <c r="E40" s="17">
        <f t="shared" ca="1" si="0"/>
        <v>0.2414602719077763</v>
      </c>
      <c r="G40" s="17">
        <f t="shared" ca="1" si="1"/>
        <v>0.31332258364370175</v>
      </c>
      <c r="L40" s="17"/>
    </row>
    <row r="41" spans="1:12" x14ac:dyDescent="0.2">
      <c r="A41" s="24">
        <v>16</v>
      </c>
      <c r="B41" s="24">
        <v>1</v>
      </c>
      <c r="C41" s="24">
        <f ca="1"/>
        <v>22</v>
      </c>
      <c r="D41" s="17">
        <f ca="1"/>
        <v>15.875022048603658</v>
      </c>
      <c r="E41" s="17">
        <f t="shared" ca="1" si="0"/>
        <v>-0.12497795139634249</v>
      </c>
      <c r="G41" s="17">
        <f t="shared" ca="1" si="1"/>
        <v>0.31763349392564566</v>
      </c>
      <c r="L41" s="17"/>
    </row>
    <row r="42" spans="1:12" x14ac:dyDescent="0.2">
      <c r="A42" s="24">
        <v>16</v>
      </c>
      <c r="B42" s="24">
        <v>1</v>
      </c>
      <c r="C42" s="24">
        <f ca="1"/>
        <v>22</v>
      </c>
      <c r="D42" s="17">
        <f ca="1"/>
        <v>15.875022048603658</v>
      </c>
      <c r="E42" s="17">
        <f t="shared" ca="1" si="0"/>
        <v>-0.12497795139634249</v>
      </c>
      <c r="G42" s="17">
        <f t="shared" ca="1" si="1"/>
        <v>0.31763349392564566</v>
      </c>
      <c r="L42" s="17"/>
    </row>
    <row r="43" spans="1:12" x14ac:dyDescent="0.2">
      <c r="A43" s="24">
        <v>17</v>
      </c>
      <c r="B43" s="24">
        <v>1</v>
      </c>
      <c r="C43" s="24">
        <f ca="1"/>
        <v>24</v>
      </c>
      <c r="D43" s="17">
        <f ca="1"/>
        <v>17.241460271907776</v>
      </c>
      <c r="E43" s="17">
        <f t="shared" ca="1" si="0"/>
        <v>0.2414602719077763</v>
      </c>
      <c r="G43" s="17">
        <f t="shared" ca="1" si="1"/>
        <v>0.31332258364370175</v>
      </c>
      <c r="L43" s="17"/>
    </row>
    <row r="44" spans="1:12" x14ac:dyDescent="0.2">
      <c r="A44" s="24">
        <v>17</v>
      </c>
      <c r="B44" s="24">
        <v>1</v>
      </c>
      <c r="C44" s="24">
        <f ca="1"/>
        <v>24</v>
      </c>
      <c r="D44" s="17">
        <f ca="1"/>
        <v>17.241460271907776</v>
      </c>
      <c r="E44" s="17">
        <f t="shared" ca="1" si="0"/>
        <v>0.2414602719077763</v>
      </c>
      <c r="G44" s="17">
        <f t="shared" ca="1" si="1"/>
        <v>0.31332258364370175</v>
      </c>
      <c r="L44" s="17"/>
    </row>
    <row r="45" spans="1:12" x14ac:dyDescent="0.2">
      <c r="A45" s="24">
        <v>11</v>
      </c>
      <c r="B45" s="24">
        <v>1</v>
      </c>
      <c r="C45" s="24">
        <f ca="1"/>
        <v>17</v>
      </c>
      <c r="D45" s="17">
        <f ca="1"/>
        <v>12.458926490343359</v>
      </c>
      <c r="E45" s="17">
        <f t="shared" ca="1" si="0"/>
        <v>1.4589264903433588</v>
      </c>
      <c r="G45" s="17">
        <f t="shared" ca="1" si="1"/>
        <v>0.16149629011123415</v>
      </c>
      <c r="L45" s="17"/>
    </row>
    <row r="46" spans="1:12" x14ac:dyDescent="0.2">
      <c r="A46" s="24">
        <v>15</v>
      </c>
      <c r="B46" s="24">
        <v>1</v>
      </c>
      <c r="C46" s="24">
        <f ca="1"/>
        <v>22</v>
      </c>
      <c r="D46" s="17">
        <f ca="1"/>
        <v>15.875022048603658</v>
      </c>
      <c r="E46" s="17">
        <f t="shared" ca="1" si="0"/>
        <v>0.87502204860365751</v>
      </c>
      <c r="G46" s="17">
        <f t="shared" ca="1" si="1"/>
        <v>0.2498287819911226</v>
      </c>
      <c r="L46" s="17"/>
    </row>
    <row r="47" spans="1:12" x14ac:dyDescent="0.2">
      <c r="A47" s="24">
        <v>15</v>
      </c>
      <c r="B47" s="24">
        <v>1</v>
      </c>
      <c r="C47" s="24">
        <f ca="1"/>
        <v>21</v>
      </c>
      <c r="D47" s="17">
        <f ca="1"/>
        <v>15.191802936951598</v>
      </c>
      <c r="E47" s="17">
        <f t="shared" ca="1" si="0"/>
        <v>0.19180293695159811</v>
      </c>
      <c r="G47" s="17">
        <f t="shared" ca="1" si="1"/>
        <v>0.31548813891774308</v>
      </c>
      <c r="L47" s="17"/>
    </row>
    <row r="48" spans="1:12" x14ac:dyDescent="0.2">
      <c r="A48" s="24">
        <v>16</v>
      </c>
      <c r="B48" s="24">
        <v>1</v>
      </c>
      <c r="C48" s="24">
        <f ca="1"/>
        <v>23</v>
      </c>
      <c r="D48" s="17">
        <f ca="1"/>
        <v>16.558241160255715</v>
      </c>
      <c r="E48" s="17">
        <f t="shared" ca="1" si="0"/>
        <v>0.55824116025571513</v>
      </c>
      <c r="G48" s="17">
        <f t="shared" ca="1" si="1"/>
        <v>0.28891457937292003</v>
      </c>
      <c r="L48" s="17"/>
    </row>
    <row r="49" spans="1:12" x14ac:dyDescent="0.2">
      <c r="A49" s="24">
        <v>16</v>
      </c>
      <c r="B49" s="24">
        <v>1</v>
      </c>
      <c r="C49" s="24">
        <f ca="1"/>
        <v>23</v>
      </c>
      <c r="D49" s="17">
        <f ca="1"/>
        <v>16.558241160255715</v>
      </c>
      <c r="E49" s="17">
        <f t="shared" ca="1" si="0"/>
        <v>0.55824116025571513</v>
      </c>
      <c r="G49" s="17">
        <f t="shared" ca="1" si="1"/>
        <v>0.28891457937292003</v>
      </c>
      <c r="L49" s="17"/>
    </row>
    <row r="50" spans="1:12" x14ac:dyDescent="0.2">
      <c r="A50" s="24">
        <v>15</v>
      </c>
      <c r="B50" s="24">
        <v>1</v>
      </c>
      <c r="C50" s="24">
        <f ca="1"/>
        <v>19</v>
      </c>
      <c r="D50" s="17">
        <f ca="1"/>
        <v>13.825364713647479</v>
      </c>
      <c r="E50" s="17">
        <f t="shared" ca="1" si="0"/>
        <v>-1.1746352863525207</v>
      </c>
      <c r="G50" s="17">
        <f t="shared" ca="1" si="1"/>
        <v>0.20523871008550823</v>
      </c>
      <c r="L50" s="17"/>
    </row>
    <row r="51" spans="1:12" x14ac:dyDescent="0.2">
      <c r="A51" s="24">
        <v>14</v>
      </c>
      <c r="B51" s="24">
        <v>1</v>
      </c>
      <c r="C51" s="24">
        <f ca="1"/>
        <v>18</v>
      </c>
      <c r="D51" s="17">
        <f ca="1"/>
        <v>13.142145601995418</v>
      </c>
      <c r="E51" s="17">
        <f t="shared" ca="1" si="0"/>
        <v>-0.85785439800458185</v>
      </c>
      <c r="G51" s="17">
        <f t="shared" ca="1" si="1"/>
        <v>0.25221954505601618</v>
      </c>
      <c r="L51" s="17"/>
    </row>
    <row r="52" spans="1:12" x14ac:dyDescent="0.2">
      <c r="A52" s="24">
        <v>13</v>
      </c>
      <c r="B52" s="24">
        <v>1</v>
      </c>
      <c r="C52" s="24">
        <f ca="1"/>
        <v>17</v>
      </c>
      <c r="D52" s="17">
        <f ca="1"/>
        <v>12.458926490343359</v>
      </c>
      <c r="E52" s="17">
        <f t="shared" ca="1" si="0"/>
        <v>-0.54107350965664125</v>
      </c>
      <c r="G52" s="17">
        <f t="shared" ca="1" si="1"/>
        <v>0.29066547731752662</v>
      </c>
      <c r="L52" s="17"/>
    </row>
    <row r="53" spans="1:12" x14ac:dyDescent="0.2">
      <c r="A53" s="24">
        <v>14</v>
      </c>
      <c r="B53" s="24">
        <v>1</v>
      </c>
      <c r="C53" s="24">
        <f ca="1"/>
        <v>17</v>
      </c>
      <c r="D53" s="17">
        <f ca="1"/>
        <v>12.458926490343359</v>
      </c>
      <c r="E53" s="17">
        <f t="shared" ca="1" si="0"/>
        <v>-1.5410735096566412</v>
      </c>
      <c r="G53" s="17">
        <f t="shared" ca="1" si="1"/>
        <v>0.14924443441661395</v>
      </c>
      <c r="L53" s="17"/>
    </row>
    <row r="54" spans="1:12" x14ac:dyDescent="0.2">
      <c r="A54" s="24">
        <v>14</v>
      </c>
      <c r="B54" s="24">
        <v>1</v>
      </c>
      <c r="C54" s="24">
        <f ca="1"/>
        <v>19</v>
      </c>
      <c r="D54" s="17">
        <f ca="1"/>
        <v>13.825364713647479</v>
      </c>
      <c r="E54" s="17">
        <f t="shared" ca="1" si="0"/>
        <v>-0.17463528635252068</v>
      </c>
      <c r="G54" s="17">
        <f t="shared" ca="1" si="1"/>
        <v>0.31612416936198534</v>
      </c>
      <c r="L54" s="17"/>
    </row>
    <row r="55" spans="1:12" x14ac:dyDescent="0.2">
      <c r="A55" s="24">
        <v>14</v>
      </c>
      <c r="B55" s="24">
        <v>1</v>
      </c>
      <c r="C55" s="24">
        <f ca="1"/>
        <v>19</v>
      </c>
      <c r="D55" s="17">
        <f ca="1"/>
        <v>13.825364713647479</v>
      </c>
      <c r="E55" s="17">
        <f t="shared" ca="1" si="0"/>
        <v>-0.17463528635252068</v>
      </c>
      <c r="G55" s="17">
        <f t="shared" ca="1" si="1"/>
        <v>0.31612416936198534</v>
      </c>
      <c r="L55" s="17"/>
    </row>
    <row r="56" spans="1:12" x14ac:dyDescent="0.2">
      <c r="A56" s="24">
        <v>9</v>
      </c>
      <c r="B56" s="24">
        <v>1</v>
      </c>
      <c r="C56" s="24">
        <f ca="1"/>
        <v>12</v>
      </c>
      <c r="D56" s="17">
        <f ca="1"/>
        <v>9.04283093208306</v>
      </c>
      <c r="E56" s="17">
        <f t="shared" ca="1" si="0"/>
        <v>4.2830932083059992E-2</v>
      </c>
      <c r="G56" s="17">
        <f t="shared" ca="1" si="1"/>
        <v>0.31903836846290684</v>
      </c>
      <c r="L56" s="17"/>
    </row>
    <row r="57" spans="1:12" x14ac:dyDescent="0.2">
      <c r="A57" s="24">
        <v>11</v>
      </c>
      <c r="B57" s="24">
        <v>1</v>
      </c>
      <c r="C57" s="24">
        <f ca="1"/>
        <v>17</v>
      </c>
      <c r="D57" s="17">
        <f ca="1"/>
        <v>12.458926490343359</v>
      </c>
      <c r="E57" s="17">
        <f t="shared" ca="1" si="0"/>
        <v>1.4589264903433588</v>
      </c>
      <c r="G57" s="17">
        <f t="shared" ca="1" si="1"/>
        <v>0.16149629011123415</v>
      </c>
      <c r="L57" s="17"/>
    </row>
    <row r="58" spans="1:12" x14ac:dyDescent="0.2">
      <c r="A58" s="24">
        <v>11</v>
      </c>
      <c r="B58" s="24">
        <v>1</v>
      </c>
      <c r="C58" s="24">
        <f ca="1"/>
        <v>15</v>
      </c>
      <c r="D58" s="17">
        <f ca="1"/>
        <v>11.09248826703924</v>
      </c>
      <c r="E58" s="17">
        <f t="shared" ca="1" si="0"/>
        <v>9.2488267039239958E-2</v>
      </c>
      <c r="G58" s="17">
        <f t="shared" ca="1" si="1"/>
        <v>0.31835277839425191</v>
      </c>
      <c r="L58" s="17"/>
    </row>
    <row r="59" spans="1:12" x14ac:dyDescent="0.2">
      <c r="A59" s="24">
        <v>13</v>
      </c>
      <c r="B59" s="24">
        <v>1</v>
      </c>
      <c r="C59" s="24">
        <f ca="1"/>
        <v>17</v>
      </c>
      <c r="D59" s="17">
        <f ca="1"/>
        <v>12.458926490343359</v>
      </c>
      <c r="E59" s="17">
        <f t="shared" ca="1" si="0"/>
        <v>-0.54107350965664125</v>
      </c>
      <c r="G59" s="17">
        <f t="shared" ca="1" si="1"/>
        <v>0.29066547731752662</v>
      </c>
      <c r="L59" s="17"/>
    </row>
    <row r="60" spans="1:12" x14ac:dyDescent="0.2">
      <c r="A60" s="24">
        <v>13</v>
      </c>
      <c r="B60" s="24">
        <v>1</v>
      </c>
      <c r="C60" s="24">
        <f ca="1"/>
        <v>17</v>
      </c>
      <c r="D60" s="17">
        <f ca="1"/>
        <v>12.458926490343359</v>
      </c>
      <c r="E60" s="17">
        <f t="shared" ca="1" si="0"/>
        <v>-0.54107350965664125</v>
      </c>
      <c r="G60" s="17">
        <f t="shared" ca="1" si="1"/>
        <v>0.29066547731752662</v>
      </c>
      <c r="L60" s="17"/>
    </row>
    <row r="61" spans="1:12" x14ac:dyDescent="0.2">
      <c r="A61" s="24">
        <v>9</v>
      </c>
      <c r="B61" s="24">
        <v>1</v>
      </c>
      <c r="C61" s="24">
        <f ca="1"/>
        <v>12</v>
      </c>
      <c r="D61" s="17">
        <f ca="1"/>
        <v>9.04283093208306</v>
      </c>
      <c r="E61" s="17">
        <f t="shared" ca="1" si="0"/>
        <v>4.2830932083059992E-2</v>
      </c>
      <c r="G61" s="17">
        <f t="shared" ca="1" si="1"/>
        <v>0.31903836846290684</v>
      </c>
      <c r="L61" s="17"/>
    </row>
    <row r="62" spans="1:12" x14ac:dyDescent="0.2">
      <c r="A62" s="24">
        <v>13</v>
      </c>
      <c r="B62" s="24">
        <v>1</v>
      </c>
      <c r="C62" s="24">
        <f ca="1"/>
        <v>17</v>
      </c>
      <c r="D62" s="17">
        <f ca="1"/>
        <v>12.458926490343359</v>
      </c>
      <c r="E62" s="17">
        <f t="shared" ca="1" si="0"/>
        <v>-0.54107350965664125</v>
      </c>
      <c r="G62" s="17">
        <f t="shared" ca="1" si="1"/>
        <v>0.29066547731752662</v>
      </c>
      <c r="L62" s="17"/>
    </row>
    <row r="63" spans="1:12" x14ac:dyDescent="0.2">
      <c r="A63" s="24">
        <v>11</v>
      </c>
      <c r="B63" s="24">
        <v>1</v>
      </c>
      <c r="C63" s="24">
        <f ca="1"/>
        <v>16</v>
      </c>
      <c r="D63" s="17">
        <f ca="1"/>
        <v>11.775707378691299</v>
      </c>
      <c r="E63" s="17">
        <f t="shared" ca="1" si="0"/>
        <v>0.77570737869129935</v>
      </c>
      <c r="G63" s="17">
        <f t="shared" ca="1" si="1"/>
        <v>0.26329124156712214</v>
      </c>
      <c r="L63" s="17"/>
    </row>
    <row r="64" spans="1:12" x14ac:dyDescent="0.2">
      <c r="A64" s="24">
        <v>13</v>
      </c>
      <c r="B64" s="24">
        <v>1</v>
      </c>
      <c r="C64" s="24">
        <f ca="1"/>
        <v>18</v>
      </c>
      <c r="D64" s="17">
        <f ca="1"/>
        <v>13.142145601995418</v>
      </c>
      <c r="E64" s="17">
        <f t="shared" ca="1" si="0"/>
        <v>0.14214560199541815</v>
      </c>
      <c r="G64" s="17">
        <f t="shared" ca="1" si="1"/>
        <v>0.31716750413300532</v>
      </c>
      <c r="L64" s="17"/>
    </row>
    <row r="65" spans="1:12" x14ac:dyDescent="0.2">
      <c r="A65" s="24">
        <v>11</v>
      </c>
      <c r="B65" s="24">
        <v>1</v>
      </c>
      <c r="C65" s="24">
        <f ca="1"/>
        <v>15</v>
      </c>
      <c r="D65" s="17">
        <f ca="1"/>
        <v>11.09248826703924</v>
      </c>
      <c r="E65" s="17">
        <f t="shared" ca="1" si="0"/>
        <v>9.2488267039239958E-2</v>
      </c>
      <c r="G65" s="17">
        <f t="shared" ca="1" si="1"/>
        <v>0.31835277839425191</v>
      </c>
      <c r="L65" s="17"/>
    </row>
    <row r="66" spans="1:12" x14ac:dyDescent="0.2">
      <c r="A66" s="24">
        <v>12</v>
      </c>
      <c r="B66" s="24">
        <v>1</v>
      </c>
      <c r="C66" s="24">
        <f ca="1"/>
        <v>16</v>
      </c>
      <c r="D66" s="17">
        <f ca="1"/>
        <v>11.775707378691299</v>
      </c>
      <c r="E66" s="17">
        <f t="shared" ca="1" si="0"/>
        <v>-0.22429262130870065</v>
      </c>
      <c r="G66" s="17">
        <f t="shared" ca="1" si="1"/>
        <v>0.31412566572102818</v>
      </c>
      <c r="L66" s="17"/>
    </row>
    <row r="67" spans="1:12" x14ac:dyDescent="0.2">
      <c r="A67" s="24">
        <v>9</v>
      </c>
      <c r="B67" s="24">
        <v>1</v>
      </c>
      <c r="C67" s="24">
        <f ca="1"/>
        <v>12</v>
      </c>
      <c r="D67" s="17">
        <f ca="1"/>
        <v>9.04283093208306</v>
      </c>
      <c r="E67" s="17">
        <f t="shared" ref="E67:E130" ca="1" si="2">D67-A67</f>
        <v>4.2830932083059992E-2</v>
      </c>
      <c r="G67" s="17">
        <f t="shared" ref="G67:G130" ca="1" si="3">_xlfn.NORM.DIST(E67,0,$F$2,FALSE)</f>
        <v>0.31903836846290684</v>
      </c>
      <c r="L67" s="17"/>
    </row>
    <row r="68" spans="1:12" x14ac:dyDescent="0.2">
      <c r="A68" s="24">
        <v>13</v>
      </c>
      <c r="B68" s="24">
        <v>1</v>
      </c>
      <c r="C68" s="24">
        <f ca="1"/>
        <v>17</v>
      </c>
      <c r="D68" s="17">
        <f ca="1"/>
        <v>12.458926490343359</v>
      </c>
      <c r="E68" s="17">
        <f t="shared" ca="1" si="2"/>
        <v>-0.54107350965664125</v>
      </c>
      <c r="G68" s="17">
        <f t="shared" ca="1" si="3"/>
        <v>0.29066547731752662</v>
      </c>
      <c r="L68" s="17"/>
    </row>
    <row r="69" spans="1:12" x14ac:dyDescent="0.2">
      <c r="A69" s="24">
        <v>13</v>
      </c>
      <c r="B69" s="24">
        <v>1</v>
      </c>
      <c r="C69" s="24">
        <f ca="1"/>
        <v>17</v>
      </c>
      <c r="D69" s="17">
        <f ca="1"/>
        <v>12.458926490343359</v>
      </c>
      <c r="E69" s="17">
        <f t="shared" ca="1" si="2"/>
        <v>-0.54107350965664125</v>
      </c>
      <c r="G69" s="17">
        <f t="shared" ca="1" si="3"/>
        <v>0.29066547731752662</v>
      </c>
      <c r="L69" s="17"/>
    </row>
    <row r="70" spans="1:12" x14ac:dyDescent="0.2">
      <c r="A70" s="24">
        <v>12</v>
      </c>
      <c r="B70" s="24">
        <v>1</v>
      </c>
      <c r="C70" s="24">
        <f ca="1"/>
        <v>16</v>
      </c>
      <c r="D70" s="17">
        <f ca="1"/>
        <v>11.775707378691299</v>
      </c>
      <c r="E70" s="17">
        <f t="shared" ca="1" si="2"/>
        <v>-0.22429262130870065</v>
      </c>
      <c r="G70" s="17">
        <f t="shared" ca="1" si="3"/>
        <v>0.31412566572102818</v>
      </c>
      <c r="L70" s="17"/>
    </row>
    <row r="71" spans="1:12" x14ac:dyDescent="0.2">
      <c r="A71" s="24">
        <v>9</v>
      </c>
      <c r="B71" s="24">
        <v>1</v>
      </c>
      <c r="C71" s="24">
        <f ca="1"/>
        <v>12</v>
      </c>
      <c r="D71" s="17">
        <f ca="1"/>
        <v>9.04283093208306</v>
      </c>
      <c r="E71" s="17">
        <f t="shared" ca="1" si="2"/>
        <v>4.2830932083059992E-2</v>
      </c>
      <c r="G71" s="17">
        <f t="shared" ca="1" si="3"/>
        <v>0.31903836846290684</v>
      </c>
      <c r="L71" s="17"/>
    </row>
    <row r="72" spans="1:12" x14ac:dyDescent="0.2">
      <c r="A72" s="24">
        <v>11</v>
      </c>
      <c r="B72" s="24">
        <v>1</v>
      </c>
      <c r="C72" s="24">
        <f ca="1"/>
        <v>15</v>
      </c>
      <c r="D72" s="17">
        <f ca="1"/>
        <v>11.09248826703924</v>
      </c>
      <c r="E72" s="17">
        <f t="shared" ca="1" si="2"/>
        <v>9.2488267039239958E-2</v>
      </c>
      <c r="G72" s="17">
        <f t="shared" ca="1" si="3"/>
        <v>0.31835277839425191</v>
      </c>
      <c r="L72" s="17"/>
    </row>
    <row r="73" spans="1:12" x14ac:dyDescent="0.2">
      <c r="A73" s="24">
        <v>11</v>
      </c>
      <c r="B73" s="24">
        <v>1</v>
      </c>
      <c r="C73" s="24">
        <f ca="1"/>
        <v>16</v>
      </c>
      <c r="D73" s="17">
        <f ca="1"/>
        <v>11.775707378691299</v>
      </c>
      <c r="E73" s="17">
        <f t="shared" ca="1" si="2"/>
        <v>0.77570737869129935</v>
      </c>
      <c r="G73" s="17">
        <f t="shared" ca="1" si="3"/>
        <v>0.26329124156712214</v>
      </c>
      <c r="L73" s="17"/>
    </row>
    <row r="74" spans="1:12" x14ac:dyDescent="0.2">
      <c r="A74" s="24">
        <v>13</v>
      </c>
      <c r="B74" s="24">
        <v>1</v>
      </c>
      <c r="C74" s="24">
        <f ca="1"/>
        <v>17</v>
      </c>
      <c r="D74" s="17">
        <f ca="1"/>
        <v>12.458926490343359</v>
      </c>
      <c r="E74" s="17">
        <f t="shared" ca="1" si="2"/>
        <v>-0.54107350965664125</v>
      </c>
      <c r="G74" s="17">
        <f t="shared" ca="1" si="3"/>
        <v>0.29066547731752662</v>
      </c>
      <c r="L74" s="17"/>
    </row>
    <row r="75" spans="1:12" x14ac:dyDescent="0.2">
      <c r="A75" s="24">
        <v>11</v>
      </c>
      <c r="B75" s="24">
        <v>1</v>
      </c>
      <c r="C75" s="24">
        <f ca="1"/>
        <v>15</v>
      </c>
      <c r="D75" s="17">
        <f ca="1"/>
        <v>11.09248826703924</v>
      </c>
      <c r="E75" s="17">
        <f t="shared" ca="1" si="2"/>
        <v>9.2488267039239958E-2</v>
      </c>
      <c r="G75" s="17">
        <f t="shared" ca="1" si="3"/>
        <v>0.31835277839425191</v>
      </c>
      <c r="L75" s="17"/>
    </row>
    <row r="76" spans="1:12" x14ac:dyDescent="0.2">
      <c r="A76" s="24">
        <v>11</v>
      </c>
      <c r="B76" s="24">
        <v>1</v>
      </c>
      <c r="C76" s="24">
        <f ca="1"/>
        <v>17</v>
      </c>
      <c r="D76" s="17">
        <f ca="1"/>
        <v>12.458926490343359</v>
      </c>
      <c r="E76" s="17">
        <f t="shared" ca="1" si="2"/>
        <v>1.4589264903433588</v>
      </c>
      <c r="G76" s="17">
        <f t="shared" ca="1" si="3"/>
        <v>0.16149629011123415</v>
      </c>
      <c r="L76" s="17"/>
    </row>
    <row r="77" spans="1:12" x14ac:dyDescent="0.2">
      <c r="A77" s="24">
        <v>11</v>
      </c>
      <c r="B77" s="24">
        <v>1</v>
      </c>
      <c r="C77" s="24">
        <f ca="1"/>
        <v>17</v>
      </c>
      <c r="D77" s="17">
        <f ca="1"/>
        <v>12.458926490343359</v>
      </c>
      <c r="E77" s="17">
        <f t="shared" ca="1" si="2"/>
        <v>1.4589264903433588</v>
      </c>
      <c r="G77" s="17">
        <f t="shared" ca="1" si="3"/>
        <v>0.16149629011123415</v>
      </c>
      <c r="L77" s="17"/>
    </row>
    <row r="78" spans="1:12" x14ac:dyDescent="0.2">
      <c r="A78" s="24">
        <v>12</v>
      </c>
      <c r="B78" s="24">
        <v>1</v>
      </c>
      <c r="C78" s="24">
        <f ca="1"/>
        <v>18</v>
      </c>
      <c r="D78" s="17">
        <f ca="1"/>
        <v>13.142145601995418</v>
      </c>
      <c r="E78" s="17">
        <f t="shared" ca="1" si="2"/>
        <v>1.1421456019954181</v>
      </c>
      <c r="G78" s="17">
        <f t="shared" ca="1" si="3"/>
        <v>0.21024457151414655</v>
      </c>
      <c r="L78" s="17"/>
    </row>
    <row r="79" spans="1:12" x14ac:dyDescent="0.2">
      <c r="A79" s="24">
        <v>14</v>
      </c>
      <c r="B79" s="24">
        <v>1</v>
      </c>
      <c r="C79" s="24">
        <f ca="1"/>
        <v>17</v>
      </c>
      <c r="D79" s="17">
        <f ca="1"/>
        <v>12.458926490343359</v>
      </c>
      <c r="E79" s="17">
        <f t="shared" ca="1" si="2"/>
        <v>-1.5410735096566412</v>
      </c>
      <c r="G79" s="17">
        <f t="shared" ca="1" si="3"/>
        <v>0.14924443441661395</v>
      </c>
      <c r="L79" s="17"/>
    </row>
    <row r="80" spans="1:12" x14ac:dyDescent="0.2">
      <c r="A80" s="24">
        <v>15</v>
      </c>
      <c r="B80" s="24">
        <v>1</v>
      </c>
      <c r="C80" s="24">
        <f ca="1"/>
        <v>19</v>
      </c>
      <c r="D80" s="17">
        <f ca="1"/>
        <v>13.825364713647479</v>
      </c>
      <c r="E80" s="17">
        <f t="shared" ca="1" si="2"/>
        <v>-1.1746352863525207</v>
      </c>
      <c r="G80" s="17">
        <f t="shared" ca="1" si="3"/>
        <v>0.20523871008550823</v>
      </c>
      <c r="L80" s="17"/>
    </row>
    <row r="81" spans="1:12" x14ac:dyDescent="0.2">
      <c r="A81" s="24">
        <v>14</v>
      </c>
      <c r="B81" s="24">
        <v>1</v>
      </c>
      <c r="C81" s="24">
        <f ca="1"/>
        <v>17</v>
      </c>
      <c r="D81" s="17">
        <f ca="1"/>
        <v>12.458926490343359</v>
      </c>
      <c r="E81" s="17">
        <f t="shared" ca="1" si="2"/>
        <v>-1.5410735096566412</v>
      </c>
      <c r="G81" s="17">
        <f t="shared" ca="1" si="3"/>
        <v>0.14924443441661395</v>
      </c>
      <c r="L81" s="17"/>
    </row>
    <row r="82" spans="1:12" x14ac:dyDescent="0.2">
      <c r="A82" s="24">
        <v>13</v>
      </c>
      <c r="B82" s="24">
        <v>1</v>
      </c>
      <c r="C82" s="24">
        <f ca="1"/>
        <v>19</v>
      </c>
      <c r="D82" s="17">
        <f ca="1"/>
        <v>13.825364713647479</v>
      </c>
      <c r="E82" s="17">
        <f t="shared" ca="1" si="2"/>
        <v>0.82536471364747932</v>
      </c>
      <c r="G82" s="17">
        <f t="shared" ca="1" si="3"/>
        <v>0.25667424064304967</v>
      </c>
      <c r="L82" s="17"/>
    </row>
    <row r="83" spans="1:12" x14ac:dyDescent="0.2">
      <c r="A83" s="24">
        <v>13</v>
      </c>
      <c r="B83" s="24">
        <v>1</v>
      </c>
      <c r="C83" s="24">
        <f ca="1"/>
        <v>19</v>
      </c>
      <c r="D83" s="17">
        <f ca="1"/>
        <v>13.825364713647479</v>
      </c>
      <c r="E83" s="17">
        <f t="shared" ca="1" si="2"/>
        <v>0.82536471364747932</v>
      </c>
      <c r="G83" s="17">
        <f t="shared" ca="1" si="3"/>
        <v>0.25667424064304967</v>
      </c>
      <c r="L83" s="17"/>
    </row>
    <row r="84" spans="1:12" x14ac:dyDescent="0.2">
      <c r="A84" s="24">
        <v>13</v>
      </c>
      <c r="B84" s="24">
        <v>1</v>
      </c>
      <c r="C84" s="24">
        <f ca="1"/>
        <v>17</v>
      </c>
      <c r="D84" s="17">
        <f ca="1"/>
        <v>12.458926490343359</v>
      </c>
      <c r="E84" s="17">
        <f t="shared" ca="1" si="2"/>
        <v>-0.54107350965664125</v>
      </c>
      <c r="G84" s="17">
        <f t="shared" ca="1" si="3"/>
        <v>0.29066547731752662</v>
      </c>
      <c r="L84" s="17"/>
    </row>
    <row r="85" spans="1:12" x14ac:dyDescent="0.2">
      <c r="A85" s="24">
        <v>14</v>
      </c>
      <c r="B85" s="24">
        <v>1</v>
      </c>
      <c r="C85" s="24">
        <f ca="1"/>
        <v>17</v>
      </c>
      <c r="D85" s="17">
        <f ca="1"/>
        <v>12.458926490343359</v>
      </c>
      <c r="E85" s="17">
        <f t="shared" ca="1" si="2"/>
        <v>-1.5410735096566412</v>
      </c>
      <c r="G85" s="17">
        <f t="shared" ca="1" si="3"/>
        <v>0.14924443441661395</v>
      </c>
      <c r="L85" s="17"/>
    </row>
    <row r="86" spans="1:12" x14ac:dyDescent="0.2">
      <c r="A86" s="24">
        <v>14</v>
      </c>
      <c r="B86" s="24">
        <v>1</v>
      </c>
      <c r="C86" s="24">
        <f ca="1"/>
        <v>17</v>
      </c>
      <c r="D86" s="17">
        <f ca="1"/>
        <v>12.458926490343359</v>
      </c>
      <c r="E86" s="17">
        <f t="shared" ca="1" si="2"/>
        <v>-1.5410735096566412</v>
      </c>
      <c r="G86" s="17">
        <f t="shared" ca="1" si="3"/>
        <v>0.14924443441661395</v>
      </c>
      <c r="L86" s="17"/>
    </row>
    <row r="87" spans="1:12" x14ac:dyDescent="0.2">
      <c r="A87" s="24">
        <v>13</v>
      </c>
      <c r="B87" s="24">
        <v>1</v>
      </c>
      <c r="C87" s="24">
        <f ca="1"/>
        <v>16</v>
      </c>
      <c r="D87" s="17">
        <f ca="1"/>
        <v>11.775707378691299</v>
      </c>
      <c r="E87" s="17">
        <f t="shared" ca="1" si="2"/>
        <v>-1.2242926213087006</v>
      </c>
      <c r="G87" s="17">
        <f t="shared" ca="1" si="3"/>
        <v>0.19755889639295596</v>
      </c>
      <c r="L87" s="17"/>
    </row>
    <row r="88" spans="1:12" x14ac:dyDescent="0.2">
      <c r="A88" s="24">
        <v>13</v>
      </c>
      <c r="B88" s="24">
        <v>1</v>
      </c>
      <c r="C88" s="24">
        <f ca="1"/>
        <v>16</v>
      </c>
      <c r="D88" s="17">
        <f ca="1"/>
        <v>11.775707378691299</v>
      </c>
      <c r="E88" s="17">
        <f t="shared" ca="1" si="2"/>
        <v>-1.2242926213087006</v>
      </c>
      <c r="G88" s="17">
        <f t="shared" ca="1" si="3"/>
        <v>0.19755889639295596</v>
      </c>
      <c r="L88" s="17"/>
    </row>
    <row r="89" spans="1:12" x14ac:dyDescent="0.2">
      <c r="A89" s="24">
        <v>13</v>
      </c>
      <c r="B89" s="24">
        <v>1</v>
      </c>
      <c r="C89" s="24">
        <f ca="1"/>
        <v>17</v>
      </c>
      <c r="D89" s="17">
        <f ca="1"/>
        <v>12.458926490343359</v>
      </c>
      <c r="E89" s="17">
        <f t="shared" ca="1" si="2"/>
        <v>-0.54107350965664125</v>
      </c>
      <c r="G89" s="17">
        <f t="shared" ca="1" si="3"/>
        <v>0.29066547731752662</v>
      </c>
      <c r="L89" s="17"/>
    </row>
    <row r="90" spans="1:12" x14ac:dyDescent="0.2">
      <c r="A90" s="24">
        <v>11</v>
      </c>
      <c r="B90" s="24">
        <v>1</v>
      </c>
      <c r="C90" s="24">
        <f ca="1"/>
        <v>15</v>
      </c>
      <c r="D90" s="17">
        <f ca="1"/>
        <v>11.09248826703924</v>
      </c>
      <c r="E90" s="17">
        <f t="shared" ca="1" si="2"/>
        <v>9.2488267039239958E-2</v>
      </c>
      <c r="G90" s="17">
        <f t="shared" ca="1" si="3"/>
        <v>0.31835277839425191</v>
      </c>
      <c r="L90" s="17"/>
    </row>
    <row r="91" spans="1:12" x14ac:dyDescent="0.2">
      <c r="A91" s="24">
        <v>13</v>
      </c>
      <c r="B91" s="24">
        <v>1</v>
      </c>
      <c r="C91" s="24">
        <f ca="1"/>
        <v>17</v>
      </c>
      <c r="D91" s="17">
        <f ca="1"/>
        <v>12.458926490343359</v>
      </c>
      <c r="E91" s="17">
        <f t="shared" ca="1" si="2"/>
        <v>-0.54107350965664125</v>
      </c>
      <c r="G91" s="17">
        <f t="shared" ca="1" si="3"/>
        <v>0.29066547731752662</v>
      </c>
      <c r="L91" s="17"/>
    </row>
    <row r="92" spans="1:12" x14ac:dyDescent="0.2">
      <c r="A92" s="24">
        <v>18</v>
      </c>
      <c r="B92" s="24">
        <v>1</v>
      </c>
      <c r="C92" s="24">
        <f ca="1"/>
        <v>26</v>
      </c>
      <c r="D92" s="17">
        <f ca="1"/>
        <v>18.607898495211895</v>
      </c>
      <c r="E92" s="17">
        <f t="shared" ca="1" si="2"/>
        <v>0.6078984952118951</v>
      </c>
      <c r="G92" s="17">
        <f t="shared" ca="1" si="3"/>
        <v>0.28360781451993688</v>
      </c>
      <c r="L92" s="17"/>
    </row>
    <row r="93" spans="1:12" x14ac:dyDescent="0.2">
      <c r="A93" s="24">
        <v>18</v>
      </c>
      <c r="B93" s="24">
        <v>1</v>
      </c>
      <c r="C93" s="24">
        <f ca="1"/>
        <v>25</v>
      </c>
      <c r="D93" s="17">
        <f ca="1"/>
        <v>17.924679383559837</v>
      </c>
      <c r="E93" s="17">
        <f t="shared" ca="1" si="2"/>
        <v>-7.5320616440162524E-2</v>
      </c>
      <c r="G93" s="17">
        <f t="shared" ca="1" si="3"/>
        <v>0.3186465302206829</v>
      </c>
      <c r="L93" s="17"/>
    </row>
    <row r="94" spans="1:12" x14ac:dyDescent="0.2">
      <c r="A94" s="24">
        <v>17</v>
      </c>
      <c r="B94" s="24">
        <v>1</v>
      </c>
      <c r="C94" s="24">
        <f ca="1"/>
        <v>26</v>
      </c>
      <c r="D94" s="17">
        <f ca="1"/>
        <v>18.607898495211895</v>
      </c>
      <c r="E94" s="17">
        <f t="shared" ca="1" si="2"/>
        <v>1.6078984952118951</v>
      </c>
      <c r="G94" s="17">
        <f t="shared" ca="1" si="3"/>
        <v>0.13952132892333158</v>
      </c>
      <c r="L94" s="17"/>
    </row>
    <row r="95" spans="1:12" x14ac:dyDescent="0.2">
      <c r="A95" s="24">
        <v>16</v>
      </c>
      <c r="B95" s="24">
        <v>1</v>
      </c>
      <c r="C95" s="24">
        <f ca="1"/>
        <v>24</v>
      </c>
      <c r="D95" s="17">
        <f ca="1"/>
        <v>17.241460271907776</v>
      </c>
      <c r="E95" s="17">
        <f t="shared" ca="1" si="2"/>
        <v>1.2414602719077763</v>
      </c>
      <c r="G95" s="17">
        <f t="shared" ca="1" si="3"/>
        <v>0.19489962071960723</v>
      </c>
      <c r="L95" s="17"/>
    </row>
    <row r="96" spans="1:12" x14ac:dyDescent="0.2">
      <c r="A96" s="24">
        <v>15</v>
      </c>
      <c r="B96" s="24">
        <v>1</v>
      </c>
      <c r="C96" s="24">
        <f ca="1"/>
        <v>21</v>
      </c>
      <c r="D96" s="17">
        <f ca="1"/>
        <v>15.191802936951598</v>
      </c>
      <c r="E96" s="17">
        <f t="shared" ca="1" si="2"/>
        <v>0.19180293695159811</v>
      </c>
      <c r="G96" s="17">
        <f t="shared" ca="1" si="3"/>
        <v>0.31548813891774308</v>
      </c>
      <c r="L96" s="17"/>
    </row>
    <row r="97" spans="1:12" x14ac:dyDescent="0.2">
      <c r="A97" s="24">
        <v>15</v>
      </c>
      <c r="B97" s="24">
        <v>1</v>
      </c>
      <c r="C97" s="24">
        <f ca="1"/>
        <v>22</v>
      </c>
      <c r="D97" s="17">
        <f ca="1"/>
        <v>15.875022048603658</v>
      </c>
      <c r="E97" s="17">
        <f t="shared" ca="1" si="2"/>
        <v>0.87502204860365751</v>
      </c>
      <c r="G97" s="17">
        <f t="shared" ca="1" si="3"/>
        <v>0.2498287819911226</v>
      </c>
      <c r="L97" s="17"/>
    </row>
    <row r="98" spans="1:12" x14ac:dyDescent="0.2">
      <c r="A98" s="24">
        <v>15</v>
      </c>
      <c r="B98" s="24">
        <v>1</v>
      </c>
      <c r="C98" s="24">
        <f ca="1"/>
        <v>23</v>
      </c>
      <c r="D98" s="17">
        <f ca="1"/>
        <v>16.558241160255715</v>
      </c>
      <c r="E98" s="17">
        <f t="shared" ca="1" si="2"/>
        <v>1.5582411602557151</v>
      </c>
      <c r="G98" s="17">
        <f t="shared" ca="1" si="3"/>
        <v>0.1467237015411641</v>
      </c>
      <c r="L98" s="17"/>
    </row>
    <row r="99" spans="1:12" x14ac:dyDescent="0.2">
      <c r="A99" s="24">
        <v>15</v>
      </c>
      <c r="B99" s="24">
        <v>1</v>
      </c>
      <c r="C99" s="24">
        <f ca="1"/>
        <v>22</v>
      </c>
      <c r="D99" s="17">
        <f ca="1"/>
        <v>15.875022048603658</v>
      </c>
      <c r="E99" s="17">
        <f t="shared" ca="1" si="2"/>
        <v>0.87502204860365751</v>
      </c>
      <c r="G99" s="17">
        <f t="shared" ca="1" si="3"/>
        <v>0.2498287819911226</v>
      </c>
      <c r="L99" s="17"/>
    </row>
    <row r="100" spans="1:12" x14ac:dyDescent="0.2">
      <c r="A100" s="24">
        <v>14</v>
      </c>
      <c r="B100" s="24">
        <v>1</v>
      </c>
      <c r="C100" s="24">
        <f ca="1"/>
        <v>20</v>
      </c>
      <c r="D100" s="17">
        <f ca="1"/>
        <v>14.508583825299539</v>
      </c>
      <c r="E100" s="17">
        <f t="shared" ca="1" si="2"/>
        <v>0.50858382529953872</v>
      </c>
      <c r="G100" s="17">
        <f t="shared" ca="1" si="3"/>
        <v>0.29385631906225068</v>
      </c>
      <c r="L100" s="17"/>
    </row>
    <row r="101" spans="1:12" x14ac:dyDescent="0.2">
      <c r="A101" s="24">
        <v>28</v>
      </c>
      <c r="B101" s="24">
        <v>1</v>
      </c>
      <c r="C101" s="24">
        <f ca="1"/>
        <v>33</v>
      </c>
      <c r="D101" s="17">
        <f ca="1"/>
        <v>23.390432276776316</v>
      </c>
      <c r="E101" s="17">
        <f t="shared" ca="1" si="2"/>
        <v>-4.6095677232236838</v>
      </c>
      <c r="G101" s="17">
        <f t="shared" ca="1" si="3"/>
        <v>3.5467090836049079E-4</v>
      </c>
      <c r="L101" s="17"/>
    </row>
    <row r="102" spans="1:12" x14ac:dyDescent="0.2">
      <c r="A102" s="24">
        <v>24</v>
      </c>
      <c r="B102" s="24">
        <v>1</v>
      </c>
      <c r="C102" s="24">
        <f ca="1"/>
        <v>32</v>
      </c>
      <c r="D102" s="17">
        <f ca="1"/>
        <v>22.707213165124255</v>
      </c>
      <c r="E102" s="17">
        <f t="shared" ca="1" si="2"/>
        <v>-1.292786834875745</v>
      </c>
      <c r="G102" s="17">
        <f t="shared" ca="1" si="3"/>
        <v>0.18695017615119994</v>
      </c>
      <c r="L102" s="17"/>
    </row>
    <row r="103" spans="1:12" x14ac:dyDescent="0.2">
      <c r="A103" s="24">
        <v>25</v>
      </c>
      <c r="B103" s="24">
        <v>1</v>
      </c>
      <c r="C103" s="24">
        <f ca="1"/>
        <v>32</v>
      </c>
      <c r="D103" s="17">
        <f ca="1"/>
        <v>22.707213165124255</v>
      </c>
      <c r="E103" s="17">
        <f t="shared" ca="1" si="2"/>
        <v>-2.292786834875745</v>
      </c>
      <c r="G103" s="17">
        <f t="shared" ca="1" si="3"/>
        <v>5.9319674466379105E-2</v>
      </c>
      <c r="L103" s="17"/>
    </row>
    <row r="104" spans="1:12" x14ac:dyDescent="0.2">
      <c r="A104" s="24">
        <v>23</v>
      </c>
      <c r="B104" s="24">
        <v>1</v>
      </c>
      <c r="C104" s="24">
        <f ca="1"/>
        <v>29</v>
      </c>
      <c r="D104" s="17">
        <f ca="1"/>
        <v>20.657555830168075</v>
      </c>
      <c r="E104" s="17">
        <f t="shared" ca="1" si="2"/>
        <v>-2.3424441698319249</v>
      </c>
      <c r="G104" s="17">
        <f t="shared" ca="1" si="3"/>
        <v>5.5105656873233724E-2</v>
      </c>
      <c r="L104" s="17"/>
    </row>
    <row r="105" spans="1:12" x14ac:dyDescent="0.2">
      <c r="A105" s="24">
        <v>24</v>
      </c>
      <c r="B105" s="24">
        <v>1</v>
      </c>
      <c r="C105" s="24">
        <f ca="1"/>
        <v>32</v>
      </c>
      <c r="D105" s="17">
        <f ca="1"/>
        <v>22.707213165124255</v>
      </c>
      <c r="E105" s="17">
        <f t="shared" ca="1" si="2"/>
        <v>-1.292786834875745</v>
      </c>
      <c r="G105" s="17">
        <f t="shared" ca="1" si="3"/>
        <v>0.18695017615119994</v>
      </c>
      <c r="L105" s="17"/>
    </row>
    <row r="106" spans="1:12" x14ac:dyDescent="0.2">
      <c r="A106" s="24">
        <v>26</v>
      </c>
      <c r="B106" s="24">
        <v>1</v>
      </c>
      <c r="C106" s="24">
        <f ca="1"/>
        <v>34</v>
      </c>
      <c r="D106" s="17">
        <f ca="1"/>
        <v>24.073651388428374</v>
      </c>
      <c r="E106" s="17">
        <f t="shared" ca="1" si="2"/>
        <v>-1.9263486115716262</v>
      </c>
      <c r="G106" s="17">
        <f t="shared" ca="1" si="3"/>
        <v>9.7309924689843758E-2</v>
      </c>
      <c r="L106" s="17"/>
    </row>
    <row r="107" spans="1:12" x14ac:dyDescent="0.2">
      <c r="A107" s="24">
        <v>25</v>
      </c>
      <c r="B107" s="24">
        <v>1</v>
      </c>
      <c r="C107" s="24">
        <f ca="1"/>
        <v>36</v>
      </c>
      <c r="D107" s="17">
        <f ca="1"/>
        <v>25.440089611732493</v>
      </c>
      <c r="E107" s="17">
        <f t="shared" ca="1" si="2"/>
        <v>0.44008961173249261</v>
      </c>
      <c r="G107" s="17">
        <f t="shared" ca="1" si="3"/>
        <v>0.30003330384512222</v>
      </c>
      <c r="L107" s="17"/>
    </row>
    <row r="108" spans="1:12" x14ac:dyDescent="0.2">
      <c r="A108" s="24">
        <v>24</v>
      </c>
      <c r="B108" s="24">
        <v>1</v>
      </c>
      <c r="C108" s="24">
        <f ca="1"/>
        <v>36</v>
      </c>
      <c r="D108" s="17">
        <f ca="1"/>
        <v>25.440089611732493</v>
      </c>
      <c r="E108" s="17">
        <f t="shared" ca="1" si="2"/>
        <v>1.4400896117324926</v>
      </c>
      <c r="G108" s="17">
        <f t="shared" ca="1" si="3"/>
        <v>0.16434448542706917</v>
      </c>
      <c r="L108" s="17"/>
    </row>
    <row r="109" spans="1:12" x14ac:dyDescent="0.2">
      <c r="A109" s="24">
        <v>21</v>
      </c>
      <c r="B109" s="24">
        <v>1</v>
      </c>
      <c r="C109" s="24">
        <f ca="1"/>
        <v>29</v>
      </c>
      <c r="D109" s="17">
        <f ca="1"/>
        <v>20.657555830168075</v>
      </c>
      <c r="E109" s="17">
        <f t="shared" ca="1" si="2"/>
        <v>-0.34244416983192494</v>
      </c>
      <c r="G109" s="17">
        <f t="shared" ca="1" si="3"/>
        <v>0.30746337812452051</v>
      </c>
      <c r="L109" s="17"/>
    </row>
    <row r="110" spans="1:12" x14ac:dyDescent="0.2">
      <c r="A110" s="24">
        <v>18</v>
      </c>
      <c r="B110" s="24">
        <v>1</v>
      </c>
      <c r="C110" s="24">
        <f ca="1"/>
        <v>26</v>
      </c>
      <c r="D110" s="17">
        <f ca="1"/>
        <v>18.607898495211895</v>
      </c>
      <c r="E110" s="17">
        <f t="shared" ca="1" si="2"/>
        <v>0.6078984952118951</v>
      </c>
      <c r="G110" s="17">
        <f t="shared" ca="1" si="3"/>
        <v>0.28360781451993688</v>
      </c>
      <c r="L110" s="17"/>
    </row>
    <row r="111" spans="1:12" x14ac:dyDescent="0.2">
      <c r="A111" s="24">
        <v>18</v>
      </c>
      <c r="B111" s="24">
        <v>1</v>
      </c>
      <c r="C111" s="24">
        <f ca="1"/>
        <v>27</v>
      </c>
      <c r="D111" s="17">
        <f ca="1"/>
        <v>19.291117606863956</v>
      </c>
      <c r="E111" s="17">
        <f t="shared" ca="1" si="2"/>
        <v>1.2911176068639563</v>
      </c>
      <c r="G111" s="17">
        <f t="shared" ca="1" si="3"/>
        <v>0.18720849951963059</v>
      </c>
      <c r="L111" s="17"/>
    </row>
    <row r="112" spans="1:12" x14ac:dyDescent="0.2">
      <c r="A112" s="24">
        <v>21</v>
      </c>
      <c r="B112" s="24">
        <v>1</v>
      </c>
      <c r="C112" s="24">
        <f ca="1"/>
        <v>30</v>
      </c>
      <c r="D112" s="17">
        <f ca="1"/>
        <v>21.340774941820136</v>
      </c>
      <c r="E112" s="17">
        <f t="shared" ca="1" si="2"/>
        <v>0.34077494182013623</v>
      </c>
      <c r="G112" s="17">
        <f t="shared" ca="1" si="3"/>
        <v>0.30757565599758996</v>
      </c>
      <c r="L112" s="17"/>
    </row>
    <row r="113" spans="1:12" x14ac:dyDescent="0.2">
      <c r="A113" s="24">
        <v>21</v>
      </c>
      <c r="B113" s="24">
        <v>1</v>
      </c>
      <c r="C113" s="24">
        <f ca="1"/>
        <v>31</v>
      </c>
      <c r="D113" s="17">
        <f ca="1"/>
        <v>22.023994053472194</v>
      </c>
      <c r="E113" s="17">
        <f t="shared" ca="1" si="2"/>
        <v>1.0239940534721939</v>
      </c>
      <c r="G113" s="17">
        <f t="shared" ca="1" si="3"/>
        <v>0.22819645484299309</v>
      </c>
      <c r="L113" s="17"/>
    </row>
    <row r="114" spans="1:12" x14ac:dyDescent="0.2">
      <c r="A114" s="24">
        <v>18</v>
      </c>
      <c r="B114" s="24">
        <v>1</v>
      </c>
      <c r="C114" s="24">
        <f ca="1"/>
        <v>26</v>
      </c>
      <c r="D114" s="17">
        <f ca="1"/>
        <v>18.607898495211895</v>
      </c>
      <c r="E114" s="17">
        <f t="shared" ca="1" si="2"/>
        <v>0.6078984952118951</v>
      </c>
      <c r="G114" s="17">
        <f t="shared" ca="1" si="3"/>
        <v>0.28360781451993688</v>
      </c>
      <c r="L114" s="17"/>
    </row>
    <row r="115" spans="1:12" x14ac:dyDescent="0.2">
      <c r="A115" s="24">
        <v>18</v>
      </c>
      <c r="B115" s="24">
        <v>1</v>
      </c>
      <c r="C115" s="24">
        <f ca="1"/>
        <v>26</v>
      </c>
      <c r="D115" s="17">
        <f ca="1"/>
        <v>18.607898495211895</v>
      </c>
      <c r="E115" s="17">
        <f t="shared" ca="1" si="2"/>
        <v>0.6078984952118951</v>
      </c>
      <c r="G115" s="17">
        <f t="shared" ca="1" si="3"/>
        <v>0.28360781451993688</v>
      </c>
      <c r="L115" s="17"/>
    </row>
    <row r="116" spans="1:12" x14ac:dyDescent="0.2">
      <c r="A116" s="24">
        <v>19</v>
      </c>
      <c r="B116" s="24">
        <v>1</v>
      </c>
      <c r="C116" s="24">
        <f ca="1"/>
        <v>28</v>
      </c>
      <c r="D116" s="17">
        <f ca="1"/>
        <v>19.974336718516017</v>
      </c>
      <c r="E116" s="17">
        <f t="shared" ca="1" si="2"/>
        <v>0.97433671851601744</v>
      </c>
      <c r="G116" s="17">
        <f t="shared" ca="1" si="3"/>
        <v>0.23556229359930655</v>
      </c>
      <c r="L116" s="17"/>
    </row>
    <row r="117" spans="1:12" x14ac:dyDescent="0.2">
      <c r="A117" s="24">
        <v>19</v>
      </c>
      <c r="B117" s="24">
        <v>1</v>
      </c>
      <c r="C117" s="24">
        <f ca="1"/>
        <v>26</v>
      </c>
      <c r="D117" s="17">
        <f ca="1"/>
        <v>18.607898495211895</v>
      </c>
      <c r="E117" s="17">
        <f t="shared" ca="1" si="2"/>
        <v>-0.3921015047881049</v>
      </c>
      <c r="G117" s="17">
        <f t="shared" ca="1" si="3"/>
        <v>0.30389387162696274</v>
      </c>
      <c r="L117" s="17"/>
    </row>
    <row r="118" spans="1:12" x14ac:dyDescent="0.2">
      <c r="A118" s="24">
        <v>19</v>
      </c>
      <c r="B118" s="24">
        <v>1</v>
      </c>
      <c r="C118" s="24">
        <f ca="1"/>
        <v>29</v>
      </c>
      <c r="D118" s="17">
        <f ca="1"/>
        <v>20.657555830168075</v>
      </c>
      <c r="E118" s="17">
        <f t="shared" ca="1" si="2"/>
        <v>1.6575558301680751</v>
      </c>
      <c r="G118" s="17">
        <f t="shared" ca="1" si="3"/>
        <v>0.13246320078694085</v>
      </c>
      <c r="L118" s="17"/>
    </row>
    <row r="119" spans="1:12" x14ac:dyDescent="0.2">
      <c r="A119" s="24">
        <v>20</v>
      </c>
      <c r="B119" s="24">
        <v>1</v>
      </c>
      <c r="C119" s="24">
        <f ca="1"/>
        <v>28</v>
      </c>
      <c r="D119" s="17">
        <f ca="1"/>
        <v>19.974336718516017</v>
      </c>
      <c r="E119" s="17">
        <f t="shared" ca="1" si="2"/>
        <v>-2.5663281483982558E-2</v>
      </c>
      <c r="G119" s="17">
        <f t="shared" ca="1" si="3"/>
        <v>0.31915849397187074</v>
      </c>
      <c r="L119" s="17"/>
    </row>
    <row r="120" spans="1:12" x14ac:dyDescent="0.2">
      <c r="A120" s="24">
        <v>20</v>
      </c>
      <c r="B120" s="24">
        <v>1</v>
      </c>
      <c r="C120" s="24">
        <f ca="1"/>
        <v>27</v>
      </c>
      <c r="D120" s="17">
        <f ca="1"/>
        <v>19.291117606863956</v>
      </c>
      <c r="E120" s="17">
        <f t="shared" ca="1" si="2"/>
        <v>-0.70888239313604373</v>
      </c>
      <c r="G120" s="17">
        <f t="shared" ca="1" si="3"/>
        <v>0.2717877911689337</v>
      </c>
      <c r="L120" s="17"/>
    </row>
    <row r="121" spans="1:12" x14ac:dyDescent="0.2">
      <c r="A121" s="24">
        <v>17</v>
      </c>
      <c r="B121" s="24">
        <v>1</v>
      </c>
      <c r="C121" s="24">
        <f ca="1"/>
        <v>24</v>
      </c>
      <c r="D121" s="17">
        <f ca="1"/>
        <v>17.241460271907776</v>
      </c>
      <c r="E121" s="17">
        <f t="shared" ca="1" si="2"/>
        <v>0.2414602719077763</v>
      </c>
      <c r="G121" s="17">
        <f t="shared" ca="1" si="3"/>
        <v>0.31332258364370175</v>
      </c>
      <c r="L121" s="17"/>
    </row>
    <row r="122" spans="1:12" x14ac:dyDescent="0.2">
      <c r="A122" s="24">
        <v>16</v>
      </c>
      <c r="B122" s="24">
        <v>1</v>
      </c>
      <c r="C122" s="24">
        <f ca="1"/>
        <v>24</v>
      </c>
      <c r="D122" s="17">
        <f ca="1"/>
        <v>17.241460271907776</v>
      </c>
      <c r="E122" s="17">
        <f t="shared" ca="1" si="2"/>
        <v>1.2414602719077763</v>
      </c>
      <c r="G122" s="17">
        <f t="shared" ca="1" si="3"/>
        <v>0.19489962071960723</v>
      </c>
      <c r="L122" s="17"/>
    </row>
    <row r="123" spans="1:12" x14ac:dyDescent="0.2">
      <c r="A123" s="24">
        <v>17</v>
      </c>
      <c r="B123" s="24">
        <v>1</v>
      </c>
      <c r="C123" s="24">
        <f ca="1"/>
        <v>24</v>
      </c>
      <c r="D123" s="17">
        <f ca="1"/>
        <v>17.241460271907776</v>
      </c>
      <c r="E123" s="17">
        <f t="shared" ca="1" si="2"/>
        <v>0.2414602719077763</v>
      </c>
      <c r="G123" s="17">
        <f t="shared" ca="1" si="3"/>
        <v>0.31332258364370175</v>
      </c>
      <c r="L123" s="17"/>
    </row>
    <row r="124" spans="1:12" x14ac:dyDescent="0.2">
      <c r="A124" s="24">
        <v>17</v>
      </c>
      <c r="B124" s="24">
        <v>1</v>
      </c>
      <c r="C124" s="24">
        <f ca="1"/>
        <v>22</v>
      </c>
      <c r="D124" s="17">
        <f ca="1"/>
        <v>15.875022048603658</v>
      </c>
      <c r="E124" s="17">
        <f t="shared" ca="1" si="2"/>
        <v>-1.1249779513963425</v>
      </c>
      <c r="G124" s="17">
        <f t="shared" ca="1" si="3"/>
        <v>0.21288069180319472</v>
      </c>
      <c r="L124" s="17"/>
    </row>
    <row r="125" spans="1:12" x14ac:dyDescent="0.2">
      <c r="A125" s="24">
        <v>15</v>
      </c>
      <c r="B125" s="24">
        <v>1</v>
      </c>
      <c r="C125" s="24">
        <f ca="1"/>
        <v>19</v>
      </c>
      <c r="D125" s="17">
        <f ca="1"/>
        <v>13.825364713647479</v>
      </c>
      <c r="E125" s="17">
        <f t="shared" ca="1" si="2"/>
        <v>-1.1746352863525207</v>
      </c>
      <c r="G125" s="17">
        <f t="shared" ca="1" si="3"/>
        <v>0.20523871008550823</v>
      </c>
      <c r="L125" s="17"/>
    </row>
    <row r="126" spans="1:12" x14ac:dyDescent="0.2">
      <c r="A126" s="24">
        <v>15</v>
      </c>
      <c r="B126" s="24">
        <v>1</v>
      </c>
      <c r="C126" s="24">
        <f ca="1"/>
        <v>20</v>
      </c>
      <c r="D126" s="17">
        <f ca="1"/>
        <v>14.508583825299539</v>
      </c>
      <c r="E126" s="17">
        <f t="shared" ca="1" si="2"/>
        <v>-0.49141617470046128</v>
      </c>
      <c r="G126" s="17">
        <f t="shared" ca="1" si="3"/>
        <v>0.29547583692562635</v>
      </c>
      <c r="L126" s="17"/>
    </row>
    <row r="127" spans="1:12" x14ac:dyDescent="0.2">
      <c r="A127" s="24">
        <v>14</v>
      </c>
      <c r="B127" s="24">
        <v>1</v>
      </c>
      <c r="C127" s="24">
        <f ca="1"/>
        <v>17</v>
      </c>
      <c r="D127" s="17">
        <f ca="1"/>
        <v>12.458926490343359</v>
      </c>
      <c r="E127" s="17">
        <f t="shared" ca="1" si="2"/>
        <v>-1.5410735096566412</v>
      </c>
      <c r="G127" s="17">
        <f t="shared" ca="1" si="3"/>
        <v>0.14924443441661395</v>
      </c>
      <c r="L127" s="17"/>
    </row>
    <row r="128" spans="1:12" x14ac:dyDescent="0.2">
      <c r="A128" s="24">
        <v>9</v>
      </c>
      <c r="B128" s="24">
        <v>1</v>
      </c>
      <c r="C128" s="24">
        <f ca="1"/>
        <v>12</v>
      </c>
      <c r="D128" s="17">
        <f ca="1"/>
        <v>9.04283093208306</v>
      </c>
      <c r="E128" s="17">
        <f t="shared" ca="1" si="2"/>
        <v>4.2830932083059992E-2</v>
      </c>
      <c r="G128" s="17">
        <f t="shared" ca="1" si="3"/>
        <v>0.31903836846290684</v>
      </c>
      <c r="L128" s="17"/>
    </row>
    <row r="129" spans="1:12" x14ac:dyDescent="0.2">
      <c r="A129" s="24">
        <v>14</v>
      </c>
      <c r="B129" s="24">
        <v>1</v>
      </c>
      <c r="C129" s="24">
        <f ca="1"/>
        <v>19</v>
      </c>
      <c r="D129" s="17">
        <f ca="1"/>
        <v>13.825364713647479</v>
      </c>
      <c r="E129" s="17">
        <f t="shared" ca="1" si="2"/>
        <v>-0.17463528635252068</v>
      </c>
      <c r="G129" s="17">
        <f t="shared" ca="1" si="3"/>
        <v>0.31612416936198534</v>
      </c>
      <c r="L129" s="17"/>
    </row>
    <row r="130" spans="1:12" x14ac:dyDescent="0.2">
      <c r="A130" s="24">
        <v>13</v>
      </c>
      <c r="B130" s="24">
        <v>1</v>
      </c>
      <c r="C130" s="24">
        <f ca="1"/>
        <v>18</v>
      </c>
      <c r="D130" s="17">
        <f ca="1"/>
        <v>13.142145601995418</v>
      </c>
      <c r="E130" s="17">
        <f t="shared" ca="1" si="2"/>
        <v>0.14214560199541815</v>
      </c>
      <c r="G130" s="17">
        <f t="shared" ca="1" si="3"/>
        <v>0.31716750413300532</v>
      </c>
      <c r="L130" s="17"/>
    </row>
    <row r="131" spans="1:12" x14ac:dyDescent="0.2">
      <c r="A131" s="24">
        <v>11</v>
      </c>
      <c r="B131" s="24">
        <v>1</v>
      </c>
      <c r="C131" s="24">
        <f ca="1"/>
        <v>14</v>
      </c>
      <c r="D131" s="17">
        <f ca="1"/>
        <v>10.409269155387181</v>
      </c>
      <c r="E131" s="17">
        <f t="shared" ref="E131:E194" ca="1" si="4">D131-A131</f>
        <v>-0.59073084461281944</v>
      </c>
      <c r="G131" s="17">
        <f t="shared" ref="G131:G194" ca="1" si="5">_xlfn.NORM.DIST(E131,0,$F$2,FALSE)</f>
        <v>0.28548233893943797</v>
      </c>
      <c r="L131" s="17"/>
    </row>
    <row r="132" spans="1:12" x14ac:dyDescent="0.2">
      <c r="A132" s="24">
        <v>11</v>
      </c>
      <c r="B132" s="24">
        <v>1</v>
      </c>
      <c r="C132" s="24">
        <f ca="1"/>
        <v>15</v>
      </c>
      <c r="D132" s="17">
        <f ca="1"/>
        <v>11.09248826703924</v>
      </c>
      <c r="E132" s="17">
        <f t="shared" ca="1" si="4"/>
        <v>9.2488267039239958E-2</v>
      </c>
      <c r="G132" s="17">
        <f t="shared" ca="1" si="5"/>
        <v>0.31835277839425191</v>
      </c>
      <c r="L132" s="17"/>
    </row>
    <row r="133" spans="1:12" x14ac:dyDescent="0.2">
      <c r="A133" s="24">
        <v>12</v>
      </c>
      <c r="B133" s="24">
        <v>1</v>
      </c>
      <c r="C133" s="24">
        <f ca="1"/>
        <v>18</v>
      </c>
      <c r="D133" s="17">
        <f ca="1"/>
        <v>13.142145601995418</v>
      </c>
      <c r="E133" s="17">
        <f t="shared" ca="1" si="4"/>
        <v>1.1421456019954181</v>
      </c>
      <c r="G133" s="17">
        <f t="shared" ca="1" si="5"/>
        <v>0.21024457151414655</v>
      </c>
      <c r="L133" s="17"/>
    </row>
    <row r="134" spans="1:12" x14ac:dyDescent="0.2">
      <c r="A134" s="24">
        <v>12</v>
      </c>
      <c r="B134" s="24">
        <v>1</v>
      </c>
      <c r="C134" s="24">
        <f ca="1"/>
        <v>18</v>
      </c>
      <c r="D134" s="17">
        <f ca="1"/>
        <v>13.142145601995418</v>
      </c>
      <c r="E134" s="17">
        <f t="shared" ca="1" si="4"/>
        <v>1.1421456019954181</v>
      </c>
      <c r="G134" s="17">
        <f t="shared" ca="1" si="5"/>
        <v>0.21024457151414655</v>
      </c>
      <c r="L134" s="17"/>
    </row>
    <row r="135" spans="1:12" x14ac:dyDescent="0.2">
      <c r="A135" s="24">
        <v>11</v>
      </c>
      <c r="B135" s="24">
        <v>1</v>
      </c>
      <c r="C135" s="24">
        <f ca="1"/>
        <v>15</v>
      </c>
      <c r="D135" s="17">
        <f ca="1"/>
        <v>11.09248826703924</v>
      </c>
      <c r="E135" s="17">
        <f t="shared" ca="1" si="4"/>
        <v>9.2488267039239958E-2</v>
      </c>
      <c r="G135" s="17">
        <f t="shared" ca="1" si="5"/>
        <v>0.31835277839425191</v>
      </c>
      <c r="L135" s="17"/>
    </row>
    <row r="136" spans="1:12" x14ac:dyDescent="0.2">
      <c r="A136" s="24">
        <v>11</v>
      </c>
      <c r="B136" s="24">
        <v>1</v>
      </c>
      <c r="C136" s="24">
        <f ca="1"/>
        <v>17</v>
      </c>
      <c r="D136" s="17">
        <f ca="1"/>
        <v>12.458926490343359</v>
      </c>
      <c r="E136" s="17">
        <f t="shared" ca="1" si="4"/>
        <v>1.4589264903433588</v>
      </c>
      <c r="G136" s="17">
        <f t="shared" ca="1" si="5"/>
        <v>0.16149629011123415</v>
      </c>
      <c r="L136" s="17"/>
    </row>
    <row r="137" spans="1:12" x14ac:dyDescent="0.2">
      <c r="A137" s="24">
        <v>11</v>
      </c>
      <c r="B137" s="24">
        <v>1</v>
      </c>
      <c r="C137" s="24">
        <f ca="1"/>
        <v>16</v>
      </c>
      <c r="D137" s="17">
        <f ca="1"/>
        <v>11.775707378691299</v>
      </c>
      <c r="E137" s="17">
        <f t="shared" ca="1" si="4"/>
        <v>0.77570737869129935</v>
      </c>
      <c r="G137" s="17">
        <f t="shared" ca="1" si="5"/>
        <v>0.26329124156712214</v>
      </c>
      <c r="L137" s="17"/>
    </row>
    <row r="138" spans="1:12" x14ac:dyDescent="0.2">
      <c r="A138" s="24">
        <v>12</v>
      </c>
      <c r="B138" s="24">
        <v>1</v>
      </c>
      <c r="C138" s="24">
        <f ca="1"/>
        <v>18</v>
      </c>
      <c r="D138" s="17">
        <f ca="1"/>
        <v>13.142145601995418</v>
      </c>
      <c r="E138" s="17">
        <f t="shared" ca="1" si="4"/>
        <v>1.1421456019954181</v>
      </c>
      <c r="G138" s="17">
        <f t="shared" ca="1" si="5"/>
        <v>0.21024457151414655</v>
      </c>
      <c r="L138" s="17"/>
    </row>
    <row r="139" spans="1:12" x14ac:dyDescent="0.2">
      <c r="A139" s="24">
        <v>14</v>
      </c>
      <c r="B139" s="24">
        <v>1</v>
      </c>
      <c r="C139" s="24">
        <f ca="1"/>
        <v>17</v>
      </c>
      <c r="D139" s="17">
        <f ca="1"/>
        <v>12.458926490343359</v>
      </c>
      <c r="E139" s="17">
        <f t="shared" ca="1" si="4"/>
        <v>-1.5410735096566412</v>
      </c>
      <c r="G139" s="17">
        <f t="shared" ca="1" si="5"/>
        <v>0.14924443441661395</v>
      </c>
      <c r="L139" s="17"/>
    </row>
    <row r="140" spans="1:12" x14ac:dyDescent="0.2">
      <c r="A140" s="24">
        <v>13</v>
      </c>
      <c r="B140" s="24">
        <v>1</v>
      </c>
      <c r="C140" s="24">
        <f ca="1"/>
        <v>19</v>
      </c>
      <c r="D140" s="17">
        <f ca="1"/>
        <v>13.825364713647479</v>
      </c>
      <c r="E140" s="17">
        <f t="shared" ca="1" si="4"/>
        <v>0.82536471364747932</v>
      </c>
      <c r="G140" s="17">
        <f t="shared" ca="1" si="5"/>
        <v>0.25667424064304967</v>
      </c>
      <c r="L140" s="17"/>
    </row>
    <row r="141" spans="1:12" x14ac:dyDescent="0.2">
      <c r="A141" s="24">
        <v>13</v>
      </c>
      <c r="B141" s="24">
        <v>1</v>
      </c>
      <c r="C141" s="24">
        <f ca="1"/>
        <v>19</v>
      </c>
      <c r="D141" s="17">
        <f ca="1"/>
        <v>13.825364713647479</v>
      </c>
      <c r="E141" s="17">
        <f t="shared" ca="1" si="4"/>
        <v>0.82536471364747932</v>
      </c>
      <c r="G141" s="17">
        <f t="shared" ca="1" si="5"/>
        <v>0.25667424064304967</v>
      </c>
      <c r="L141" s="17"/>
    </row>
    <row r="142" spans="1:12" x14ac:dyDescent="0.2">
      <c r="A142" s="24">
        <v>13</v>
      </c>
      <c r="B142" s="24">
        <v>1</v>
      </c>
      <c r="C142" s="24">
        <f ca="1"/>
        <v>17</v>
      </c>
      <c r="D142" s="17">
        <f ca="1"/>
        <v>12.458926490343359</v>
      </c>
      <c r="E142" s="17">
        <f t="shared" ca="1" si="4"/>
        <v>-0.54107350965664125</v>
      </c>
      <c r="G142" s="17">
        <f t="shared" ca="1" si="5"/>
        <v>0.29066547731752662</v>
      </c>
      <c r="L142" s="17"/>
    </row>
    <row r="143" spans="1:12" x14ac:dyDescent="0.2">
      <c r="A143" s="24">
        <v>21</v>
      </c>
      <c r="B143" s="24">
        <v>1</v>
      </c>
      <c r="C143" s="24">
        <f ca="1"/>
        <v>29</v>
      </c>
      <c r="D143" s="17">
        <f ca="1"/>
        <v>20.657555830168075</v>
      </c>
      <c r="E143" s="17">
        <f t="shared" ca="1" si="4"/>
        <v>-0.34244416983192494</v>
      </c>
      <c r="G143" s="17">
        <f t="shared" ca="1" si="5"/>
        <v>0.30746337812452051</v>
      </c>
      <c r="L143" s="17"/>
    </row>
    <row r="144" spans="1:12" x14ac:dyDescent="0.2">
      <c r="A144" s="24">
        <v>19</v>
      </c>
      <c r="B144" s="24">
        <v>1</v>
      </c>
      <c r="C144" s="24">
        <f ca="1"/>
        <v>27</v>
      </c>
      <c r="D144" s="17">
        <f ca="1"/>
        <v>19.291117606863956</v>
      </c>
      <c r="E144" s="17">
        <f t="shared" ca="1" si="4"/>
        <v>0.29111760686395627</v>
      </c>
      <c r="G144" s="17">
        <f t="shared" ca="1" si="5"/>
        <v>0.31068098494392388</v>
      </c>
      <c r="L144" s="17"/>
    </row>
    <row r="145" spans="1:12" x14ac:dyDescent="0.2">
      <c r="A145" s="24">
        <v>23</v>
      </c>
      <c r="B145" s="24">
        <v>1</v>
      </c>
      <c r="C145" s="24">
        <f ca="1"/>
        <v>31</v>
      </c>
      <c r="D145" s="17">
        <f ca="1"/>
        <v>22.023994053472194</v>
      </c>
      <c r="E145" s="17">
        <f t="shared" ca="1" si="4"/>
        <v>-0.97600594652780615</v>
      </c>
      <c r="G145" s="17">
        <f t="shared" ca="1" si="5"/>
        <v>0.23531690641077893</v>
      </c>
      <c r="L145" s="17"/>
    </row>
    <row r="146" spans="1:12" x14ac:dyDescent="0.2">
      <c r="A146" s="24">
        <v>23</v>
      </c>
      <c r="B146" s="24">
        <v>1</v>
      </c>
      <c r="C146" s="24">
        <f ca="1"/>
        <v>32</v>
      </c>
      <c r="D146" s="17">
        <f ca="1"/>
        <v>22.707213165124255</v>
      </c>
      <c r="E146" s="17">
        <f t="shared" ca="1" si="4"/>
        <v>-0.29278683487574497</v>
      </c>
      <c r="G146" s="17">
        <f t="shared" ca="1" si="5"/>
        <v>0.31058405673494627</v>
      </c>
      <c r="L146" s="17"/>
    </row>
    <row r="147" spans="1:12" x14ac:dyDescent="0.2">
      <c r="A147" s="24">
        <v>19</v>
      </c>
      <c r="B147" s="24">
        <v>1</v>
      </c>
      <c r="C147" s="24">
        <f ca="1"/>
        <v>27</v>
      </c>
      <c r="D147" s="17">
        <f ca="1"/>
        <v>19.291117606863956</v>
      </c>
      <c r="E147" s="17">
        <f t="shared" ca="1" si="4"/>
        <v>0.29111760686395627</v>
      </c>
      <c r="G147" s="17">
        <f t="shared" ca="1" si="5"/>
        <v>0.31068098494392388</v>
      </c>
      <c r="L147" s="17"/>
    </row>
    <row r="148" spans="1:12" x14ac:dyDescent="0.2">
      <c r="A148" s="24">
        <v>19</v>
      </c>
      <c r="B148" s="24">
        <v>1</v>
      </c>
      <c r="C148" s="24">
        <f ca="1"/>
        <v>26</v>
      </c>
      <c r="D148" s="17">
        <f ca="1"/>
        <v>18.607898495211895</v>
      </c>
      <c r="E148" s="17">
        <f t="shared" ca="1" si="4"/>
        <v>-0.3921015047881049</v>
      </c>
      <c r="G148" s="17">
        <f t="shared" ca="1" si="5"/>
        <v>0.30389387162696274</v>
      </c>
      <c r="L148" s="17"/>
    </row>
    <row r="149" spans="1:12" x14ac:dyDescent="0.2">
      <c r="A149" s="24">
        <v>18</v>
      </c>
      <c r="B149" s="24">
        <v>1</v>
      </c>
      <c r="C149" s="24">
        <f ca="1"/>
        <v>26</v>
      </c>
      <c r="D149" s="17">
        <f ca="1"/>
        <v>18.607898495211895</v>
      </c>
      <c r="E149" s="17">
        <f t="shared" ca="1" si="4"/>
        <v>0.6078984952118951</v>
      </c>
      <c r="G149" s="17">
        <f t="shared" ca="1" si="5"/>
        <v>0.28360781451993688</v>
      </c>
      <c r="L149" s="17"/>
    </row>
    <row r="150" spans="1:12" x14ac:dyDescent="0.2">
      <c r="A150" s="24">
        <v>19</v>
      </c>
      <c r="B150" s="24">
        <v>1</v>
      </c>
      <c r="C150" s="24">
        <f ca="1"/>
        <v>25</v>
      </c>
      <c r="D150" s="17">
        <f ca="1"/>
        <v>17.924679383559837</v>
      </c>
      <c r="E150" s="17">
        <f t="shared" ca="1" si="4"/>
        <v>-1.0753206164401625</v>
      </c>
      <c r="G150" s="17">
        <f t="shared" ca="1" si="5"/>
        <v>0.22045887184038612</v>
      </c>
      <c r="L150" s="17"/>
    </row>
    <row r="151" spans="1:12" x14ac:dyDescent="0.2">
      <c r="A151" s="24">
        <v>19</v>
      </c>
      <c r="B151" s="24">
        <v>1</v>
      </c>
      <c r="C151" s="24">
        <f ca="1"/>
        <v>25</v>
      </c>
      <c r="D151" s="17">
        <f ca="1"/>
        <v>17.924679383559837</v>
      </c>
      <c r="E151" s="17">
        <f t="shared" ca="1" si="4"/>
        <v>-1.0753206164401625</v>
      </c>
      <c r="G151" s="17">
        <f t="shared" ca="1" si="5"/>
        <v>0.22045887184038612</v>
      </c>
      <c r="L151" s="17"/>
    </row>
    <row r="152" spans="1:12" x14ac:dyDescent="0.2">
      <c r="A152" s="24">
        <v>14</v>
      </c>
      <c r="B152" s="24">
        <v>1</v>
      </c>
      <c r="C152" s="24">
        <f ca="1"/>
        <v>17</v>
      </c>
      <c r="D152" s="17">
        <f ca="1"/>
        <v>12.458926490343359</v>
      </c>
      <c r="E152" s="17">
        <f t="shared" ca="1" si="4"/>
        <v>-1.5410735096566412</v>
      </c>
      <c r="G152" s="17">
        <f t="shared" ca="1" si="5"/>
        <v>0.14924443441661395</v>
      </c>
      <c r="L152" s="17"/>
    </row>
    <row r="153" spans="1:12" x14ac:dyDescent="0.2">
      <c r="A153" s="24">
        <v>15</v>
      </c>
      <c r="B153" s="24">
        <v>1</v>
      </c>
      <c r="C153" s="24">
        <f ca="1"/>
        <v>17</v>
      </c>
      <c r="D153" s="17">
        <f ca="1"/>
        <v>12.458926490343359</v>
      </c>
      <c r="E153" s="17">
        <f t="shared" ca="1" si="4"/>
        <v>-2.5410735096566412</v>
      </c>
      <c r="G153" s="17">
        <f t="shared" ca="1" si="5"/>
        <v>4.0395128664178985E-2</v>
      </c>
      <c r="L153" s="17"/>
    </row>
    <row r="154" spans="1:12" x14ac:dyDescent="0.2">
      <c r="A154" s="24">
        <v>14</v>
      </c>
      <c r="B154" s="24">
        <v>1</v>
      </c>
      <c r="C154" s="24">
        <f ca="1"/>
        <v>20</v>
      </c>
      <c r="D154" s="17">
        <f ca="1"/>
        <v>14.508583825299539</v>
      </c>
      <c r="E154" s="17">
        <f t="shared" ca="1" si="4"/>
        <v>0.50858382529953872</v>
      </c>
      <c r="G154" s="17">
        <f t="shared" ca="1" si="5"/>
        <v>0.29385631906225068</v>
      </c>
      <c r="L154" s="17"/>
    </row>
    <row r="155" spans="1:12" x14ac:dyDescent="0.2">
      <c r="A155" s="24">
        <v>12</v>
      </c>
      <c r="B155" s="24">
        <v>1</v>
      </c>
      <c r="C155" s="24">
        <f ca="1"/>
        <v>18</v>
      </c>
      <c r="D155" s="17">
        <f ca="1"/>
        <v>13.142145601995418</v>
      </c>
      <c r="E155" s="17">
        <f t="shared" ca="1" si="4"/>
        <v>1.1421456019954181</v>
      </c>
      <c r="G155" s="17">
        <f t="shared" ca="1" si="5"/>
        <v>0.21024457151414655</v>
      </c>
      <c r="L155" s="17"/>
    </row>
    <row r="156" spans="1:12" x14ac:dyDescent="0.2">
      <c r="A156" s="24">
        <v>18</v>
      </c>
      <c r="B156" s="24">
        <v>1</v>
      </c>
      <c r="C156" s="24">
        <f ca="1"/>
        <v>26</v>
      </c>
      <c r="D156" s="17">
        <f ca="1"/>
        <v>18.607898495211895</v>
      </c>
      <c r="E156" s="17">
        <f t="shared" ca="1" si="4"/>
        <v>0.6078984952118951</v>
      </c>
      <c r="G156" s="17">
        <f t="shared" ca="1" si="5"/>
        <v>0.28360781451993688</v>
      </c>
      <c r="L156" s="17"/>
    </row>
    <row r="157" spans="1:12" x14ac:dyDescent="0.2">
      <c r="A157" s="24">
        <v>16</v>
      </c>
      <c r="B157" s="24">
        <v>1</v>
      </c>
      <c r="C157" s="24">
        <f ca="1"/>
        <v>26</v>
      </c>
      <c r="D157" s="17">
        <f ca="1"/>
        <v>18.607898495211895</v>
      </c>
      <c r="E157" s="17">
        <f t="shared" ca="1" si="4"/>
        <v>2.6078984952118951</v>
      </c>
      <c r="G157" s="17">
        <f t="shared" ca="1" si="5"/>
        <v>3.6181717224349638E-2</v>
      </c>
      <c r="L157" s="17"/>
    </row>
    <row r="158" spans="1:12" x14ac:dyDescent="0.2">
      <c r="A158" s="24">
        <v>17</v>
      </c>
      <c r="B158" s="24">
        <v>1</v>
      </c>
      <c r="C158" s="24">
        <f ca="1"/>
        <v>27</v>
      </c>
      <c r="D158" s="17">
        <f ca="1"/>
        <v>19.291117606863956</v>
      </c>
      <c r="E158" s="17">
        <f t="shared" ca="1" si="4"/>
        <v>2.2911176068639563</v>
      </c>
      <c r="G158" s="17">
        <f t="shared" ca="1" si="5"/>
        <v>5.9465162689867283E-2</v>
      </c>
      <c r="L158" s="17"/>
    </row>
    <row r="159" spans="1:12" x14ac:dyDescent="0.2">
      <c r="A159" s="24">
        <v>18</v>
      </c>
      <c r="B159" s="24">
        <v>1</v>
      </c>
      <c r="C159" s="24">
        <f ca="1"/>
        <v>28</v>
      </c>
      <c r="D159" s="17">
        <f ca="1"/>
        <v>19.974336718516017</v>
      </c>
      <c r="E159" s="17">
        <f t="shared" ca="1" si="4"/>
        <v>1.9743367185160174</v>
      </c>
      <c r="G159" s="17">
        <f t="shared" ca="1" si="5"/>
        <v>9.1649753525670924E-2</v>
      </c>
      <c r="L159" s="17"/>
    </row>
    <row r="160" spans="1:12" x14ac:dyDescent="0.2">
      <c r="A160" s="24">
        <v>16</v>
      </c>
      <c r="B160" s="24">
        <v>1</v>
      </c>
      <c r="C160" s="24">
        <f ca="1"/>
        <v>25</v>
      </c>
      <c r="D160" s="17">
        <f ca="1"/>
        <v>17.924679383559837</v>
      </c>
      <c r="E160" s="17">
        <f t="shared" ca="1" si="4"/>
        <v>1.9246793835598375</v>
      </c>
      <c r="G160" s="17">
        <f t="shared" ca="1" si="5"/>
        <v>9.7510391399401958E-2</v>
      </c>
      <c r="L160" s="17"/>
    </row>
    <row r="161" spans="1:12" x14ac:dyDescent="0.2">
      <c r="A161" s="24">
        <v>18</v>
      </c>
      <c r="B161" s="24">
        <v>1</v>
      </c>
      <c r="C161" s="24">
        <f ca="1"/>
        <v>25</v>
      </c>
      <c r="D161" s="17">
        <f ca="1"/>
        <v>17.924679383559837</v>
      </c>
      <c r="E161" s="17">
        <f t="shared" ca="1" si="4"/>
        <v>-7.5320616440162524E-2</v>
      </c>
      <c r="G161" s="17">
        <f t="shared" ca="1" si="5"/>
        <v>0.3186465302206829</v>
      </c>
      <c r="L161" s="17"/>
    </row>
    <row r="162" spans="1:12" x14ac:dyDescent="0.2">
      <c r="A162" s="24">
        <v>18</v>
      </c>
      <c r="B162" s="24">
        <v>1</v>
      </c>
      <c r="C162" s="24">
        <f ca="1"/>
        <v>24</v>
      </c>
      <c r="D162" s="17">
        <f ca="1"/>
        <v>17.241460271907776</v>
      </c>
      <c r="E162" s="17">
        <f t="shared" ca="1" si="4"/>
        <v>-0.7585397280922237</v>
      </c>
      <c r="G162" s="17">
        <f t="shared" ca="1" si="5"/>
        <v>0.2655208098682208</v>
      </c>
      <c r="L162" s="17"/>
    </row>
    <row r="163" spans="1:12" x14ac:dyDescent="0.2">
      <c r="A163" s="24">
        <v>20</v>
      </c>
      <c r="B163" s="24">
        <v>1</v>
      </c>
      <c r="C163" s="24">
        <f ca="1"/>
        <v>27</v>
      </c>
      <c r="D163" s="17">
        <f ca="1"/>
        <v>19.291117606863956</v>
      </c>
      <c r="E163" s="17">
        <f t="shared" ca="1" si="4"/>
        <v>-0.70888239313604373</v>
      </c>
      <c r="G163" s="17">
        <f t="shared" ca="1" si="5"/>
        <v>0.2717877911689337</v>
      </c>
      <c r="L163" s="17"/>
    </row>
    <row r="164" spans="1:12" x14ac:dyDescent="0.2">
      <c r="A164" s="24">
        <v>19</v>
      </c>
      <c r="B164" s="24">
        <v>1</v>
      </c>
      <c r="C164" s="24">
        <f ca="1"/>
        <v>25</v>
      </c>
      <c r="D164" s="17">
        <f ca="1"/>
        <v>17.924679383559837</v>
      </c>
      <c r="E164" s="17">
        <f t="shared" ca="1" si="4"/>
        <v>-1.0753206164401625</v>
      </c>
      <c r="G164" s="17">
        <f t="shared" ca="1" si="5"/>
        <v>0.22045887184038612</v>
      </c>
      <c r="L164" s="17"/>
    </row>
    <row r="165" spans="1:12" x14ac:dyDescent="0.2">
      <c r="A165" s="24">
        <v>20</v>
      </c>
      <c r="B165" s="24">
        <v>1</v>
      </c>
      <c r="C165" s="24">
        <f ca="1"/>
        <v>26</v>
      </c>
      <c r="D165" s="17">
        <f ca="1"/>
        <v>18.607898495211895</v>
      </c>
      <c r="E165" s="17">
        <f t="shared" ca="1" si="4"/>
        <v>-1.3921015047881049</v>
      </c>
      <c r="G165" s="17">
        <f t="shared" ca="1" si="5"/>
        <v>0.17165317899794366</v>
      </c>
      <c r="L165" s="17"/>
    </row>
    <row r="166" spans="1:12" x14ac:dyDescent="0.2">
      <c r="A166" s="24">
        <v>18</v>
      </c>
      <c r="B166" s="24">
        <v>1</v>
      </c>
      <c r="C166" s="24">
        <f ca="1"/>
        <v>23</v>
      </c>
      <c r="D166" s="17">
        <f ca="1"/>
        <v>16.558241160255715</v>
      </c>
      <c r="E166" s="17">
        <f t="shared" ca="1" si="4"/>
        <v>-1.4417588397442849</v>
      </c>
      <c r="G166" s="17">
        <f t="shared" ca="1" si="5"/>
        <v>0.16409158276943275</v>
      </c>
      <c r="L166" s="17"/>
    </row>
    <row r="167" spans="1:12" x14ac:dyDescent="0.2">
      <c r="A167" s="24">
        <v>21</v>
      </c>
      <c r="B167" s="24">
        <v>1</v>
      </c>
      <c r="C167" s="24">
        <f ca="1"/>
        <v>26</v>
      </c>
      <c r="D167" s="17">
        <f ca="1"/>
        <v>18.607898495211895</v>
      </c>
      <c r="E167" s="17">
        <f t="shared" ca="1" si="4"/>
        <v>-2.3921015047881049</v>
      </c>
      <c r="G167" s="17">
        <f t="shared" ca="1" si="5"/>
        <v>5.1110239922417852E-2</v>
      </c>
      <c r="L167" s="17"/>
    </row>
    <row r="168" spans="1:12" x14ac:dyDescent="0.2">
      <c r="A168" s="24">
        <v>19</v>
      </c>
      <c r="B168" s="24">
        <v>1</v>
      </c>
      <c r="C168" s="24">
        <f ca="1"/>
        <v>26</v>
      </c>
      <c r="D168" s="17">
        <f ca="1"/>
        <v>18.607898495211895</v>
      </c>
      <c r="E168" s="17">
        <f t="shared" ca="1" si="4"/>
        <v>-0.3921015047881049</v>
      </c>
      <c r="G168" s="17">
        <f t="shared" ca="1" si="5"/>
        <v>0.30389387162696274</v>
      </c>
      <c r="L168" s="17"/>
    </row>
    <row r="169" spans="1:12" x14ac:dyDescent="0.2">
      <c r="A169" s="24">
        <v>19</v>
      </c>
      <c r="B169" s="24">
        <v>1</v>
      </c>
      <c r="C169" s="24">
        <f ca="1"/>
        <v>26</v>
      </c>
      <c r="D169" s="17">
        <f ca="1"/>
        <v>18.607898495211895</v>
      </c>
      <c r="E169" s="17">
        <f t="shared" ca="1" si="4"/>
        <v>-0.3921015047881049</v>
      </c>
      <c r="G169" s="17">
        <f t="shared" ca="1" si="5"/>
        <v>0.30389387162696274</v>
      </c>
      <c r="L169" s="17"/>
    </row>
    <row r="170" spans="1:12" x14ac:dyDescent="0.2">
      <c r="A170" s="24">
        <v>19</v>
      </c>
      <c r="B170" s="24">
        <v>1</v>
      </c>
      <c r="C170" s="24">
        <f ca="1"/>
        <v>26</v>
      </c>
      <c r="D170" s="17">
        <f ca="1"/>
        <v>18.607898495211895</v>
      </c>
      <c r="E170" s="17">
        <f t="shared" ca="1" si="4"/>
        <v>-0.3921015047881049</v>
      </c>
      <c r="G170" s="17">
        <f t="shared" ca="1" si="5"/>
        <v>0.30389387162696274</v>
      </c>
      <c r="L170" s="17"/>
    </row>
    <row r="171" spans="1:12" x14ac:dyDescent="0.2">
      <c r="A171" s="24">
        <v>20</v>
      </c>
      <c r="B171" s="24">
        <v>1</v>
      </c>
      <c r="C171" s="24">
        <f ca="1"/>
        <v>25</v>
      </c>
      <c r="D171" s="17">
        <f ca="1"/>
        <v>17.924679383559837</v>
      </c>
      <c r="E171" s="17">
        <f t="shared" ca="1" si="4"/>
        <v>-2.0753206164401625</v>
      </c>
      <c r="G171" s="17">
        <f t="shared" ca="1" si="5"/>
        <v>8.0402976672096699E-2</v>
      </c>
      <c r="L171" s="17"/>
    </row>
    <row r="172" spans="1:12" x14ac:dyDescent="0.2">
      <c r="A172" s="24">
        <v>20</v>
      </c>
      <c r="B172" s="24">
        <v>1</v>
      </c>
      <c r="C172" s="24">
        <f ca="1"/>
        <v>27</v>
      </c>
      <c r="D172" s="17">
        <f ca="1"/>
        <v>19.291117606863956</v>
      </c>
      <c r="E172" s="17">
        <f t="shared" ca="1" si="4"/>
        <v>-0.70888239313604373</v>
      </c>
      <c r="G172" s="17">
        <f t="shared" ca="1" si="5"/>
        <v>0.2717877911689337</v>
      </c>
      <c r="L172" s="17"/>
    </row>
    <row r="173" spans="1:12" x14ac:dyDescent="0.2">
      <c r="A173" s="24">
        <v>19</v>
      </c>
      <c r="B173" s="24">
        <v>1</v>
      </c>
      <c r="C173" s="24">
        <f ca="1"/>
        <v>25</v>
      </c>
      <c r="D173" s="17">
        <f ca="1"/>
        <v>17.924679383559837</v>
      </c>
      <c r="E173" s="17">
        <f t="shared" ca="1" si="4"/>
        <v>-1.0753206164401625</v>
      </c>
      <c r="G173" s="17">
        <f t="shared" ca="1" si="5"/>
        <v>0.22045887184038612</v>
      </c>
      <c r="L173" s="17"/>
    </row>
    <row r="174" spans="1:12" x14ac:dyDescent="0.2">
      <c r="A174" s="24">
        <v>20</v>
      </c>
      <c r="B174" s="24">
        <v>1</v>
      </c>
      <c r="C174" s="24">
        <f ca="1"/>
        <v>27</v>
      </c>
      <c r="D174" s="17">
        <f ca="1"/>
        <v>19.291117606863956</v>
      </c>
      <c r="E174" s="17">
        <f t="shared" ca="1" si="4"/>
        <v>-0.70888239313604373</v>
      </c>
      <c r="G174" s="17">
        <f t="shared" ca="1" si="5"/>
        <v>0.2717877911689337</v>
      </c>
      <c r="L174" s="17"/>
    </row>
    <row r="175" spans="1:12" x14ac:dyDescent="0.2">
      <c r="A175" s="24">
        <v>15</v>
      </c>
      <c r="B175" s="24">
        <v>1</v>
      </c>
      <c r="C175" s="24">
        <f ca="1"/>
        <v>20</v>
      </c>
      <c r="D175" s="17">
        <f ca="1"/>
        <v>14.508583825299539</v>
      </c>
      <c r="E175" s="17">
        <f t="shared" ca="1" si="4"/>
        <v>-0.49141617470046128</v>
      </c>
      <c r="G175" s="17">
        <f t="shared" ca="1" si="5"/>
        <v>0.29547583692562635</v>
      </c>
      <c r="L175" s="17"/>
    </row>
    <row r="176" spans="1:12" x14ac:dyDescent="0.2">
      <c r="A176" s="24">
        <v>16</v>
      </c>
      <c r="B176" s="24">
        <v>1</v>
      </c>
      <c r="C176" s="24">
        <f ca="1"/>
        <v>20</v>
      </c>
      <c r="D176" s="17">
        <f ca="1"/>
        <v>14.508583825299539</v>
      </c>
      <c r="E176" s="17">
        <f t="shared" ca="1" si="4"/>
        <v>-1.4914161747004613</v>
      </c>
      <c r="G176" s="17">
        <f t="shared" ca="1" si="5"/>
        <v>0.15661561802916329</v>
      </c>
      <c r="L176" s="17"/>
    </row>
    <row r="177" spans="1:12" x14ac:dyDescent="0.2">
      <c r="A177" s="24">
        <v>15</v>
      </c>
      <c r="B177" s="24">
        <v>1</v>
      </c>
      <c r="C177" s="24">
        <f ca="1"/>
        <v>19</v>
      </c>
      <c r="D177" s="17">
        <f ca="1"/>
        <v>13.825364713647479</v>
      </c>
      <c r="E177" s="17">
        <f t="shared" ca="1" si="4"/>
        <v>-1.1746352863525207</v>
      </c>
      <c r="G177" s="17">
        <f t="shared" ca="1" si="5"/>
        <v>0.20523871008550823</v>
      </c>
      <c r="L177" s="17"/>
    </row>
    <row r="178" spans="1:12" x14ac:dyDescent="0.2">
      <c r="A178" s="24">
        <v>15</v>
      </c>
      <c r="B178" s="24">
        <v>1</v>
      </c>
      <c r="C178" s="24">
        <f ca="1"/>
        <v>17</v>
      </c>
      <c r="D178" s="17">
        <f ca="1"/>
        <v>12.458926490343359</v>
      </c>
      <c r="E178" s="17">
        <f t="shared" ca="1" si="4"/>
        <v>-2.5410735096566412</v>
      </c>
      <c r="G178" s="17">
        <f t="shared" ca="1" si="5"/>
        <v>4.0395128664178985E-2</v>
      </c>
      <c r="L178" s="17"/>
    </row>
    <row r="179" spans="1:12" x14ac:dyDescent="0.2">
      <c r="A179" s="24">
        <v>16</v>
      </c>
      <c r="B179" s="24">
        <v>1</v>
      </c>
      <c r="C179" s="24">
        <f ca="1"/>
        <v>20</v>
      </c>
      <c r="D179" s="17">
        <f ca="1"/>
        <v>14.508583825299539</v>
      </c>
      <c r="E179" s="17">
        <f t="shared" ca="1" si="4"/>
        <v>-1.4914161747004613</v>
      </c>
      <c r="G179" s="17">
        <f t="shared" ca="1" si="5"/>
        <v>0.15661561802916329</v>
      </c>
      <c r="L179" s="17"/>
    </row>
    <row r="180" spans="1:12" x14ac:dyDescent="0.2">
      <c r="A180" s="24">
        <v>14</v>
      </c>
      <c r="B180" s="24">
        <v>1</v>
      </c>
      <c r="C180" s="24">
        <f ca="1"/>
        <v>17</v>
      </c>
      <c r="D180" s="17">
        <f ca="1"/>
        <v>12.458926490343359</v>
      </c>
      <c r="E180" s="17">
        <f t="shared" ca="1" si="4"/>
        <v>-1.5410735096566412</v>
      </c>
      <c r="G180" s="17">
        <f t="shared" ca="1" si="5"/>
        <v>0.14924443441661395</v>
      </c>
      <c r="L180" s="17"/>
    </row>
    <row r="181" spans="1:12" x14ac:dyDescent="0.2">
      <c r="A181" s="24">
        <v>21</v>
      </c>
      <c r="B181" s="24">
        <v>1</v>
      </c>
      <c r="C181" s="24">
        <f ca="1"/>
        <v>29</v>
      </c>
      <c r="D181" s="17">
        <f ca="1"/>
        <v>20.657555830168075</v>
      </c>
      <c r="E181" s="17">
        <f t="shared" ca="1" si="4"/>
        <v>-0.34244416983192494</v>
      </c>
      <c r="G181" s="17">
        <f t="shared" ca="1" si="5"/>
        <v>0.30746337812452051</v>
      </c>
      <c r="L181" s="17"/>
    </row>
    <row r="182" spans="1:12" x14ac:dyDescent="0.2">
      <c r="A182" s="24">
        <v>21</v>
      </c>
      <c r="B182" s="24">
        <v>1</v>
      </c>
      <c r="C182" s="24">
        <f ca="1"/>
        <v>27</v>
      </c>
      <c r="D182" s="17">
        <f ca="1"/>
        <v>19.291117606863956</v>
      </c>
      <c r="E182" s="17">
        <f t="shared" ca="1" si="4"/>
        <v>-1.7088823931360437</v>
      </c>
      <c r="G182" s="17">
        <f t="shared" ca="1" si="5"/>
        <v>0.12533471414208935</v>
      </c>
      <c r="L182" s="17"/>
    </row>
    <row r="183" spans="1:12" x14ac:dyDescent="0.2">
      <c r="A183" s="24">
        <v>21</v>
      </c>
      <c r="B183" s="24">
        <v>1</v>
      </c>
      <c r="C183" s="24">
        <f ca="1"/>
        <v>31</v>
      </c>
      <c r="D183" s="17">
        <f ca="1"/>
        <v>22.023994053472194</v>
      </c>
      <c r="E183" s="17">
        <f t="shared" ca="1" si="4"/>
        <v>1.0239940534721939</v>
      </c>
      <c r="G183" s="17">
        <f t="shared" ca="1" si="5"/>
        <v>0.22819645484299309</v>
      </c>
      <c r="L183" s="17"/>
    </row>
    <row r="184" spans="1:12" x14ac:dyDescent="0.2">
      <c r="A184" s="24">
        <v>21</v>
      </c>
      <c r="B184" s="24">
        <v>1</v>
      </c>
      <c r="C184" s="24">
        <f ca="1"/>
        <v>31</v>
      </c>
      <c r="D184" s="17">
        <f ca="1"/>
        <v>22.023994053472194</v>
      </c>
      <c r="E184" s="17">
        <f t="shared" ca="1" si="4"/>
        <v>1.0239940534721939</v>
      </c>
      <c r="G184" s="17">
        <f t="shared" ca="1" si="5"/>
        <v>0.22819645484299309</v>
      </c>
      <c r="L184" s="17"/>
    </row>
    <row r="185" spans="1:12" x14ac:dyDescent="0.2">
      <c r="A185" s="24">
        <v>18</v>
      </c>
      <c r="B185" s="24">
        <v>1</v>
      </c>
      <c r="C185" s="24">
        <f ca="1"/>
        <v>26</v>
      </c>
      <c r="D185" s="17">
        <f ca="1"/>
        <v>18.607898495211895</v>
      </c>
      <c r="E185" s="17">
        <f t="shared" ca="1" si="4"/>
        <v>0.6078984952118951</v>
      </c>
      <c r="G185" s="17">
        <f t="shared" ca="1" si="5"/>
        <v>0.28360781451993688</v>
      </c>
      <c r="L185" s="17"/>
    </row>
    <row r="186" spans="1:12" x14ac:dyDescent="0.2">
      <c r="A186" s="24">
        <v>18</v>
      </c>
      <c r="B186" s="24">
        <v>1</v>
      </c>
      <c r="C186" s="24">
        <f ca="1"/>
        <v>26</v>
      </c>
      <c r="D186" s="17">
        <f ca="1"/>
        <v>18.607898495211895</v>
      </c>
      <c r="E186" s="17">
        <f t="shared" ca="1" si="4"/>
        <v>0.6078984952118951</v>
      </c>
      <c r="G186" s="17">
        <f t="shared" ca="1" si="5"/>
        <v>0.28360781451993688</v>
      </c>
      <c r="L186" s="17"/>
    </row>
    <row r="187" spans="1:12" x14ac:dyDescent="0.2">
      <c r="A187" s="24">
        <v>19</v>
      </c>
      <c r="B187" s="24">
        <v>1</v>
      </c>
      <c r="C187" s="24">
        <f ca="1"/>
        <v>28</v>
      </c>
      <c r="D187" s="17">
        <f ca="1"/>
        <v>19.974336718516017</v>
      </c>
      <c r="E187" s="17">
        <f t="shared" ca="1" si="4"/>
        <v>0.97433671851601744</v>
      </c>
      <c r="G187" s="17">
        <f t="shared" ca="1" si="5"/>
        <v>0.23556229359930655</v>
      </c>
      <c r="L187" s="17"/>
    </row>
    <row r="188" spans="1:12" x14ac:dyDescent="0.2">
      <c r="A188" s="24">
        <v>21</v>
      </c>
      <c r="B188" s="24">
        <v>1</v>
      </c>
      <c r="C188" s="24">
        <f ca="1"/>
        <v>27</v>
      </c>
      <c r="D188" s="17">
        <f ca="1"/>
        <v>19.291117606863956</v>
      </c>
      <c r="E188" s="17">
        <f t="shared" ca="1" si="4"/>
        <v>-1.7088823931360437</v>
      </c>
      <c r="G188" s="17">
        <f t="shared" ca="1" si="5"/>
        <v>0.12533471414208935</v>
      </c>
      <c r="L188" s="17"/>
    </row>
    <row r="189" spans="1:12" x14ac:dyDescent="0.2">
      <c r="A189" s="24">
        <v>21</v>
      </c>
      <c r="B189" s="24">
        <v>1</v>
      </c>
      <c r="C189" s="24">
        <f ca="1"/>
        <v>29</v>
      </c>
      <c r="D189" s="17">
        <f ca="1"/>
        <v>20.657555830168075</v>
      </c>
      <c r="E189" s="17">
        <f t="shared" ca="1" si="4"/>
        <v>-0.34244416983192494</v>
      </c>
      <c r="G189" s="17">
        <f t="shared" ca="1" si="5"/>
        <v>0.30746337812452051</v>
      </c>
      <c r="L189" s="17"/>
    </row>
    <row r="190" spans="1:12" x14ac:dyDescent="0.2">
      <c r="A190" s="24">
        <v>21</v>
      </c>
      <c r="B190" s="24">
        <v>1</v>
      </c>
      <c r="C190" s="24">
        <f ca="1"/>
        <v>31</v>
      </c>
      <c r="D190" s="17">
        <f ca="1"/>
        <v>22.023994053472194</v>
      </c>
      <c r="E190" s="17">
        <f t="shared" ca="1" si="4"/>
        <v>1.0239940534721939</v>
      </c>
      <c r="G190" s="17">
        <f t="shared" ca="1" si="5"/>
        <v>0.22819645484299309</v>
      </c>
      <c r="L190" s="17"/>
    </row>
    <row r="191" spans="1:12" x14ac:dyDescent="0.2">
      <c r="A191" s="24">
        <v>22</v>
      </c>
      <c r="B191" s="24">
        <v>1</v>
      </c>
      <c r="C191" s="24">
        <f ca="1"/>
        <v>31</v>
      </c>
      <c r="D191" s="17">
        <f ca="1"/>
        <v>22.023994053472194</v>
      </c>
      <c r="E191" s="17">
        <f t="shared" ca="1" si="4"/>
        <v>2.3994053472193855E-2</v>
      </c>
      <c r="G191" s="17">
        <f t="shared" ca="1" si="5"/>
        <v>0.31916696345814999</v>
      </c>
      <c r="L191" s="17"/>
    </row>
    <row r="192" spans="1:12" x14ac:dyDescent="0.2">
      <c r="A192" s="24">
        <v>18</v>
      </c>
      <c r="B192" s="24">
        <v>1</v>
      </c>
      <c r="C192" s="24">
        <f ca="1"/>
        <v>26</v>
      </c>
      <c r="D192" s="17">
        <f ca="1"/>
        <v>18.607898495211895</v>
      </c>
      <c r="E192" s="17">
        <f t="shared" ca="1" si="4"/>
        <v>0.6078984952118951</v>
      </c>
      <c r="G192" s="17">
        <f t="shared" ca="1" si="5"/>
        <v>0.28360781451993688</v>
      </c>
      <c r="L192" s="17"/>
    </row>
    <row r="193" spans="1:12" x14ac:dyDescent="0.2">
      <c r="A193" s="24">
        <v>18</v>
      </c>
      <c r="B193" s="24">
        <v>1</v>
      </c>
      <c r="C193" s="24">
        <f ca="1"/>
        <v>26</v>
      </c>
      <c r="D193" s="17">
        <f ca="1"/>
        <v>18.607898495211895</v>
      </c>
      <c r="E193" s="17">
        <f t="shared" ca="1" si="4"/>
        <v>0.6078984952118951</v>
      </c>
      <c r="G193" s="17">
        <f t="shared" ca="1" si="5"/>
        <v>0.28360781451993688</v>
      </c>
      <c r="L193" s="17"/>
    </row>
    <row r="194" spans="1:12" x14ac:dyDescent="0.2">
      <c r="A194" s="24">
        <v>18</v>
      </c>
      <c r="B194" s="24">
        <v>1</v>
      </c>
      <c r="C194" s="24">
        <f ca="1"/>
        <v>27</v>
      </c>
      <c r="D194" s="17">
        <f ca="1"/>
        <v>19.291117606863956</v>
      </c>
      <c r="E194" s="17">
        <f t="shared" ca="1" si="4"/>
        <v>1.2911176068639563</v>
      </c>
      <c r="G194" s="17">
        <f t="shared" ca="1" si="5"/>
        <v>0.18720849951963059</v>
      </c>
      <c r="L194" s="17"/>
    </row>
    <row r="195" spans="1:12" x14ac:dyDescent="0.2">
      <c r="A195" s="24">
        <v>24</v>
      </c>
      <c r="B195" s="24">
        <v>1</v>
      </c>
      <c r="C195" s="24">
        <f ca="1"/>
        <v>30</v>
      </c>
      <c r="D195" s="17">
        <f ca="1"/>
        <v>21.340774941820136</v>
      </c>
      <c r="E195" s="17">
        <f t="shared" ref="E195:E235" ca="1" si="6">D195-A195</f>
        <v>-2.6592250581798638</v>
      </c>
      <c r="G195" s="17">
        <f t="shared" ref="G195:G235" ca="1" si="7">_xlfn.NORM.DIST(E195,0,$F$2,FALSE)</f>
        <v>3.3181916685722804E-2</v>
      </c>
      <c r="L195" s="17"/>
    </row>
    <row r="196" spans="1:12" x14ac:dyDescent="0.2">
      <c r="A196" s="24">
        <v>24</v>
      </c>
      <c r="B196" s="24">
        <v>1</v>
      </c>
      <c r="C196" s="24">
        <f ca="1"/>
        <v>33</v>
      </c>
      <c r="D196" s="17">
        <f ca="1"/>
        <v>23.390432276776316</v>
      </c>
      <c r="E196" s="17">
        <f t="shared" ca="1" si="6"/>
        <v>-0.6095677232236838</v>
      </c>
      <c r="G196" s="17">
        <f t="shared" ca="1" si="7"/>
        <v>0.28342335743776725</v>
      </c>
      <c r="L196" s="17"/>
    </row>
    <row r="197" spans="1:12" x14ac:dyDescent="0.2">
      <c r="A197" s="24">
        <v>26</v>
      </c>
      <c r="B197" s="24">
        <v>1</v>
      </c>
      <c r="C197" s="24">
        <f ca="1"/>
        <v>35</v>
      </c>
      <c r="D197" s="17">
        <f ca="1"/>
        <v>24.756870500080435</v>
      </c>
      <c r="E197" s="17">
        <f t="shared" ca="1" si="6"/>
        <v>-1.243129499919565</v>
      </c>
      <c r="G197" s="17">
        <f t="shared" ca="1" si="7"/>
        <v>0.19464101454310373</v>
      </c>
      <c r="L197" s="17"/>
    </row>
    <row r="198" spans="1:12" x14ac:dyDescent="0.2">
      <c r="A198" s="24">
        <v>28</v>
      </c>
      <c r="B198" s="24">
        <v>1</v>
      </c>
      <c r="C198" s="24">
        <f ca="1"/>
        <v>37</v>
      </c>
      <c r="D198" s="17">
        <f ca="1"/>
        <v>26.123308723384554</v>
      </c>
      <c r="E198" s="17">
        <f t="shared" ca="1" si="6"/>
        <v>-1.8766912766154462</v>
      </c>
      <c r="G198" s="17">
        <f t="shared" ca="1" si="7"/>
        <v>0.10337466032027857</v>
      </c>
      <c r="L198" s="17"/>
    </row>
    <row r="199" spans="1:12" x14ac:dyDescent="0.2">
      <c r="A199" s="24">
        <v>26</v>
      </c>
      <c r="B199" s="24">
        <v>1</v>
      </c>
      <c r="C199" s="24">
        <f ca="1"/>
        <v>35</v>
      </c>
      <c r="D199" s="17">
        <f ca="1"/>
        <v>24.756870500080435</v>
      </c>
      <c r="E199" s="17">
        <f t="shared" ca="1" si="6"/>
        <v>-1.243129499919565</v>
      </c>
      <c r="G199" s="17">
        <f t="shared" ca="1" si="7"/>
        <v>0.19464101454310373</v>
      </c>
      <c r="L199" s="17"/>
    </row>
    <row r="200" spans="1:12" x14ac:dyDescent="0.2">
      <c r="A200" s="24">
        <v>11</v>
      </c>
      <c r="B200" s="24">
        <v>1</v>
      </c>
      <c r="C200" s="24">
        <f ca="1"/>
        <v>15</v>
      </c>
      <c r="D200" s="17">
        <f ca="1"/>
        <v>11.09248826703924</v>
      </c>
      <c r="E200" s="17">
        <f t="shared" ca="1" si="6"/>
        <v>9.2488267039239958E-2</v>
      </c>
      <c r="G200" s="17">
        <f t="shared" ca="1" si="7"/>
        <v>0.31835277839425191</v>
      </c>
      <c r="L200" s="17"/>
    </row>
    <row r="201" spans="1:12" x14ac:dyDescent="0.2">
      <c r="A201" s="24">
        <v>13</v>
      </c>
      <c r="B201" s="24">
        <v>1</v>
      </c>
      <c r="C201" s="24">
        <f ca="1"/>
        <v>18</v>
      </c>
      <c r="D201" s="17">
        <f ca="1"/>
        <v>13.142145601995418</v>
      </c>
      <c r="E201" s="17">
        <f t="shared" ca="1" si="6"/>
        <v>0.14214560199541815</v>
      </c>
      <c r="G201" s="17">
        <f t="shared" ca="1" si="7"/>
        <v>0.31716750413300532</v>
      </c>
      <c r="L201" s="17"/>
    </row>
    <row r="202" spans="1:12" x14ac:dyDescent="0.2">
      <c r="A202" s="24">
        <v>15</v>
      </c>
      <c r="B202" s="24">
        <v>1</v>
      </c>
      <c r="C202" s="24">
        <f ca="1"/>
        <v>20</v>
      </c>
      <c r="D202" s="17">
        <f ca="1"/>
        <v>14.508583825299539</v>
      </c>
      <c r="E202" s="17">
        <f t="shared" ca="1" si="6"/>
        <v>-0.49141617470046128</v>
      </c>
      <c r="G202" s="17">
        <f t="shared" ca="1" si="7"/>
        <v>0.29547583692562635</v>
      </c>
      <c r="L202" s="17"/>
    </row>
    <row r="203" spans="1:12" x14ac:dyDescent="0.2">
      <c r="A203" s="24">
        <v>16</v>
      </c>
      <c r="B203" s="24">
        <v>1</v>
      </c>
      <c r="C203" s="24">
        <f ca="1"/>
        <v>20</v>
      </c>
      <c r="D203" s="17">
        <f ca="1"/>
        <v>14.508583825299539</v>
      </c>
      <c r="E203" s="17">
        <f t="shared" ca="1" si="6"/>
        <v>-1.4914161747004613</v>
      </c>
      <c r="G203" s="17">
        <f t="shared" ca="1" si="7"/>
        <v>0.15661561802916329</v>
      </c>
      <c r="L203" s="17"/>
    </row>
    <row r="204" spans="1:12" x14ac:dyDescent="0.2">
      <c r="A204" s="24">
        <v>17</v>
      </c>
      <c r="B204" s="24">
        <v>1</v>
      </c>
      <c r="C204" s="24">
        <f ca="1"/>
        <v>22</v>
      </c>
      <c r="D204" s="17">
        <f ca="1"/>
        <v>15.875022048603658</v>
      </c>
      <c r="E204" s="17">
        <f t="shared" ca="1" si="6"/>
        <v>-1.1249779513963425</v>
      </c>
      <c r="G204" s="17">
        <f t="shared" ca="1" si="7"/>
        <v>0.21288069180319472</v>
      </c>
      <c r="L204" s="17"/>
    </row>
    <row r="205" spans="1:12" x14ac:dyDescent="0.2">
      <c r="A205" s="24">
        <v>15</v>
      </c>
      <c r="B205" s="24">
        <v>1</v>
      </c>
      <c r="C205" s="24">
        <f ca="1"/>
        <v>17</v>
      </c>
      <c r="D205" s="17">
        <f ca="1"/>
        <v>12.458926490343359</v>
      </c>
      <c r="E205" s="17">
        <f t="shared" ca="1" si="6"/>
        <v>-2.5410735096566412</v>
      </c>
      <c r="G205" s="17">
        <f t="shared" ca="1" si="7"/>
        <v>4.0395128664178985E-2</v>
      </c>
      <c r="L205" s="17"/>
    </row>
    <row r="206" spans="1:12" x14ac:dyDescent="0.2">
      <c r="A206" s="24">
        <v>15</v>
      </c>
      <c r="B206" s="24">
        <v>1</v>
      </c>
      <c r="C206" s="24">
        <f ca="1"/>
        <v>19</v>
      </c>
      <c r="D206" s="17">
        <f ca="1"/>
        <v>13.825364713647479</v>
      </c>
      <c r="E206" s="17">
        <f t="shared" ca="1" si="6"/>
        <v>-1.1746352863525207</v>
      </c>
      <c r="G206" s="17">
        <f t="shared" ca="1" si="7"/>
        <v>0.20523871008550823</v>
      </c>
      <c r="L206" s="17"/>
    </row>
    <row r="207" spans="1:12" x14ac:dyDescent="0.2">
      <c r="A207" s="24">
        <v>15</v>
      </c>
      <c r="B207" s="24">
        <v>1</v>
      </c>
      <c r="C207" s="24">
        <f ca="1"/>
        <v>18</v>
      </c>
      <c r="D207" s="17">
        <f ca="1"/>
        <v>13.142145601995418</v>
      </c>
      <c r="E207" s="17">
        <f t="shared" ca="1" si="6"/>
        <v>-1.8578543980045819</v>
      </c>
      <c r="G207" s="17">
        <f t="shared" ca="1" si="7"/>
        <v>0.10572920124505396</v>
      </c>
      <c r="L207" s="17"/>
    </row>
    <row r="208" spans="1:12" x14ac:dyDescent="0.2">
      <c r="A208" s="24">
        <v>16</v>
      </c>
      <c r="B208" s="24">
        <v>1</v>
      </c>
      <c r="C208" s="24">
        <f ca="1"/>
        <v>20</v>
      </c>
      <c r="D208" s="17">
        <f ca="1"/>
        <v>14.508583825299539</v>
      </c>
      <c r="E208" s="17">
        <f t="shared" ca="1" si="6"/>
        <v>-1.4914161747004613</v>
      </c>
      <c r="G208" s="17">
        <f t="shared" ca="1" si="7"/>
        <v>0.15661561802916329</v>
      </c>
      <c r="L208" s="17"/>
    </row>
    <row r="209" spans="1:12" x14ac:dyDescent="0.2">
      <c r="A209" s="24">
        <v>21</v>
      </c>
      <c r="B209" s="24">
        <v>1</v>
      </c>
      <c r="C209" s="24">
        <f ca="1"/>
        <v>29</v>
      </c>
      <c r="D209" s="17">
        <f ca="1"/>
        <v>20.657555830168075</v>
      </c>
      <c r="E209" s="17">
        <f t="shared" ca="1" si="6"/>
        <v>-0.34244416983192494</v>
      </c>
      <c r="G209" s="17">
        <f t="shared" ca="1" si="7"/>
        <v>0.30746337812452051</v>
      </c>
      <c r="L209" s="17"/>
    </row>
    <row r="210" spans="1:12" x14ac:dyDescent="0.2">
      <c r="A210" s="24">
        <v>19</v>
      </c>
      <c r="B210" s="24">
        <v>1</v>
      </c>
      <c r="C210" s="24">
        <f ca="1"/>
        <v>26</v>
      </c>
      <c r="D210" s="17">
        <f ca="1"/>
        <v>18.607898495211895</v>
      </c>
      <c r="E210" s="17">
        <f t="shared" ca="1" si="6"/>
        <v>-0.3921015047881049</v>
      </c>
      <c r="G210" s="17">
        <f t="shared" ca="1" si="7"/>
        <v>0.30389387162696274</v>
      </c>
      <c r="L210" s="17"/>
    </row>
    <row r="211" spans="1:12" x14ac:dyDescent="0.2">
      <c r="A211" s="24">
        <v>21</v>
      </c>
      <c r="B211" s="24">
        <v>1</v>
      </c>
      <c r="C211" s="24">
        <f ca="1"/>
        <v>29</v>
      </c>
      <c r="D211" s="17">
        <f ca="1"/>
        <v>20.657555830168075</v>
      </c>
      <c r="E211" s="17">
        <f t="shared" ca="1" si="6"/>
        <v>-0.34244416983192494</v>
      </c>
      <c r="G211" s="17">
        <f t="shared" ca="1" si="7"/>
        <v>0.30746337812452051</v>
      </c>
      <c r="L211" s="17"/>
    </row>
    <row r="212" spans="1:12" x14ac:dyDescent="0.2">
      <c r="A212" s="24">
        <v>22</v>
      </c>
      <c r="B212" s="24">
        <v>1</v>
      </c>
      <c r="C212" s="24">
        <f ca="1"/>
        <v>29</v>
      </c>
      <c r="D212" s="17">
        <f ca="1"/>
        <v>20.657555830168075</v>
      </c>
      <c r="E212" s="17">
        <f t="shared" ca="1" si="6"/>
        <v>-1.3424441698319249</v>
      </c>
      <c r="G212" s="17">
        <f t="shared" ca="1" si="7"/>
        <v>0.17927994451859014</v>
      </c>
      <c r="L212" s="17"/>
    </row>
    <row r="213" spans="1:12" x14ac:dyDescent="0.2">
      <c r="A213" s="24">
        <v>17</v>
      </c>
      <c r="B213" s="24">
        <v>1</v>
      </c>
      <c r="C213" s="24">
        <f ca="1"/>
        <v>24</v>
      </c>
      <c r="D213" s="17">
        <f ca="1"/>
        <v>17.241460271907776</v>
      </c>
      <c r="E213" s="17">
        <f t="shared" ca="1" si="6"/>
        <v>0.2414602719077763</v>
      </c>
      <c r="G213" s="17">
        <f t="shared" ca="1" si="7"/>
        <v>0.31332258364370175</v>
      </c>
      <c r="L213" s="17"/>
    </row>
    <row r="214" spans="1:12" x14ac:dyDescent="0.2">
      <c r="A214" s="24">
        <v>33</v>
      </c>
      <c r="B214" s="24">
        <v>1</v>
      </c>
      <c r="C214" s="24">
        <f ca="1"/>
        <v>44</v>
      </c>
      <c r="D214" s="17">
        <f ca="1"/>
        <v>30.905842504948971</v>
      </c>
      <c r="E214" s="17">
        <f t="shared" ca="1" si="6"/>
        <v>-2.0941574950510287</v>
      </c>
      <c r="G214" s="17">
        <f t="shared" ca="1" si="7"/>
        <v>7.8406519233685218E-2</v>
      </c>
      <c r="L214" s="17"/>
    </row>
    <row r="215" spans="1:12" x14ac:dyDescent="0.2">
      <c r="A215" s="24">
        <v>21</v>
      </c>
      <c r="B215" s="24">
        <v>1</v>
      </c>
      <c r="C215" s="24">
        <f ca="1"/>
        <v>29</v>
      </c>
      <c r="D215" s="17">
        <f ca="1"/>
        <v>20.657555830168075</v>
      </c>
      <c r="E215" s="17">
        <f t="shared" ca="1" si="6"/>
        <v>-0.34244416983192494</v>
      </c>
      <c r="G215" s="17">
        <f t="shared" ca="1" si="7"/>
        <v>0.30746337812452051</v>
      </c>
      <c r="L215" s="17"/>
    </row>
    <row r="216" spans="1:12" x14ac:dyDescent="0.2">
      <c r="A216" s="24">
        <v>19</v>
      </c>
      <c r="B216" s="24">
        <v>1</v>
      </c>
      <c r="C216" s="24">
        <f ca="1"/>
        <v>26</v>
      </c>
      <c r="D216" s="17">
        <f ca="1"/>
        <v>18.607898495211895</v>
      </c>
      <c r="E216" s="17">
        <f t="shared" ca="1" si="6"/>
        <v>-0.3921015047881049</v>
      </c>
      <c r="G216" s="17">
        <f t="shared" ca="1" si="7"/>
        <v>0.30389387162696274</v>
      </c>
      <c r="L216" s="17"/>
    </row>
    <row r="217" spans="1:12" x14ac:dyDescent="0.2">
      <c r="A217" s="24">
        <v>22</v>
      </c>
      <c r="B217" s="24">
        <v>1</v>
      </c>
      <c r="C217" s="24">
        <f ca="1"/>
        <v>29</v>
      </c>
      <c r="D217" s="17">
        <f ca="1"/>
        <v>20.657555830168075</v>
      </c>
      <c r="E217" s="17">
        <f t="shared" ca="1" si="6"/>
        <v>-1.3424441698319249</v>
      </c>
      <c r="G217" s="17">
        <f t="shared" ca="1" si="7"/>
        <v>0.17927994451859014</v>
      </c>
      <c r="L217" s="17"/>
    </row>
    <row r="218" spans="1:12" x14ac:dyDescent="0.2">
      <c r="A218" s="24">
        <v>21</v>
      </c>
      <c r="B218" s="24">
        <v>1</v>
      </c>
      <c r="C218" s="24">
        <f ca="1"/>
        <v>29</v>
      </c>
      <c r="D218" s="17">
        <f ca="1"/>
        <v>20.657555830168075</v>
      </c>
      <c r="E218" s="17">
        <f t="shared" ca="1" si="6"/>
        <v>-0.34244416983192494</v>
      </c>
      <c r="G218" s="17">
        <f t="shared" ca="1" si="7"/>
        <v>0.30746337812452051</v>
      </c>
      <c r="L218" s="17"/>
    </row>
    <row r="219" spans="1:12" x14ac:dyDescent="0.2">
      <c r="A219" s="24">
        <v>21</v>
      </c>
      <c r="B219" s="24">
        <v>1</v>
      </c>
      <c r="C219" s="24">
        <f ca="1"/>
        <v>29</v>
      </c>
      <c r="D219" s="17">
        <f ca="1"/>
        <v>20.657555830168075</v>
      </c>
      <c r="E219" s="17">
        <f t="shared" ca="1" si="6"/>
        <v>-0.34244416983192494</v>
      </c>
      <c r="G219" s="17">
        <f t="shared" ca="1" si="7"/>
        <v>0.30746337812452051</v>
      </c>
      <c r="L219" s="17"/>
    </row>
    <row r="220" spans="1:12" x14ac:dyDescent="0.2">
      <c r="A220" s="24">
        <v>21</v>
      </c>
      <c r="B220" s="24">
        <v>1</v>
      </c>
      <c r="C220" s="24">
        <f ca="1"/>
        <v>29</v>
      </c>
      <c r="D220" s="17">
        <f ca="1"/>
        <v>20.657555830168075</v>
      </c>
      <c r="E220" s="17">
        <f t="shared" ca="1" si="6"/>
        <v>-0.34244416983192494</v>
      </c>
      <c r="G220" s="17">
        <f t="shared" ca="1" si="7"/>
        <v>0.30746337812452051</v>
      </c>
      <c r="L220" s="17"/>
    </row>
    <row r="221" spans="1:12" x14ac:dyDescent="0.2">
      <c r="A221" s="24">
        <v>16</v>
      </c>
      <c r="B221" s="24">
        <v>1</v>
      </c>
      <c r="C221" s="24">
        <f ca="1"/>
        <v>23</v>
      </c>
      <c r="D221" s="17">
        <f ca="1"/>
        <v>16.558241160255715</v>
      </c>
      <c r="E221" s="17">
        <f t="shared" ca="1" si="6"/>
        <v>0.55824116025571513</v>
      </c>
      <c r="G221" s="17">
        <f t="shared" ca="1" si="7"/>
        <v>0.28891457937292003</v>
      </c>
      <c r="L221" s="17"/>
    </row>
    <row r="222" spans="1:12" x14ac:dyDescent="0.2">
      <c r="A222" s="24">
        <v>17</v>
      </c>
      <c r="B222" s="24">
        <v>1</v>
      </c>
      <c r="C222" s="24">
        <f ca="1"/>
        <v>24</v>
      </c>
      <c r="D222" s="17">
        <f ca="1"/>
        <v>17.241460271907776</v>
      </c>
      <c r="E222" s="17">
        <f t="shared" ca="1" si="6"/>
        <v>0.2414602719077763</v>
      </c>
      <c r="G222" s="17">
        <f t="shared" ca="1" si="7"/>
        <v>0.31332258364370175</v>
      </c>
      <c r="L222" s="17"/>
    </row>
    <row r="223" spans="1:12" x14ac:dyDescent="0.2">
      <c r="A223" s="24">
        <v>35</v>
      </c>
      <c r="B223" s="24">
        <v>1</v>
      </c>
      <c r="C223" s="24">
        <f ca="1"/>
        <v>44</v>
      </c>
      <c r="D223" s="17">
        <f ca="1"/>
        <v>30.905842504948971</v>
      </c>
      <c r="E223" s="17">
        <f t="shared" ca="1" si="6"/>
        <v>-4.0941574950510287</v>
      </c>
      <c r="G223" s="17">
        <f t="shared" ca="1" si="7"/>
        <v>1.4912266665311721E-3</v>
      </c>
      <c r="L223" s="17"/>
    </row>
    <row r="224" spans="1:12" x14ac:dyDescent="0.2">
      <c r="A224" s="24">
        <v>29</v>
      </c>
      <c r="B224" s="24">
        <v>1</v>
      </c>
      <c r="C224" s="24">
        <f ca="1"/>
        <v>41</v>
      </c>
      <c r="D224" s="17">
        <f ca="1"/>
        <v>28.856185169992791</v>
      </c>
      <c r="E224" s="17">
        <f t="shared" ca="1" si="6"/>
        <v>-0.14381483000720863</v>
      </c>
      <c r="G224" s="17">
        <f t="shared" ca="1" si="7"/>
        <v>0.31711903972216288</v>
      </c>
      <c r="L224" s="17"/>
    </row>
    <row r="225" spans="1:12" x14ac:dyDescent="0.2">
      <c r="A225" s="24">
        <v>21</v>
      </c>
      <c r="B225" s="24">
        <v>1</v>
      </c>
      <c r="C225" s="24">
        <f ca="1"/>
        <v>29</v>
      </c>
      <c r="D225" s="17">
        <f ca="1"/>
        <v>20.657555830168075</v>
      </c>
      <c r="E225" s="17">
        <f t="shared" ca="1" si="6"/>
        <v>-0.34244416983192494</v>
      </c>
      <c r="G225" s="17">
        <f t="shared" ca="1" si="7"/>
        <v>0.30746337812452051</v>
      </c>
      <c r="L225" s="17"/>
    </row>
    <row r="226" spans="1:12" x14ac:dyDescent="0.2">
      <c r="A226" s="24">
        <v>19</v>
      </c>
      <c r="B226" s="24">
        <v>1</v>
      </c>
      <c r="C226" s="24">
        <f ca="1"/>
        <v>26</v>
      </c>
      <c r="D226" s="17">
        <f ca="1"/>
        <v>18.607898495211895</v>
      </c>
      <c r="E226" s="17">
        <f t="shared" ca="1" si="6"/>
        <v>-0.3921015047881049</v>
      </c>
      <c r="G226" s="17">
        <f t="shared" ca="1" si="7"/>
        <v>0.30389387162696274</v>
      </c>
      <c r="L226" s="17"/>
    </row>
    <row r="227" spans="1:12" x14ac:dyDescent="0.2">
      <c r="A227" s="24">
        <v>20</v>
      </c>
      <c r="B227" s="24">
        <v>1</v>
      </c>
      <c r="C227" s="24">
        <f ca="1"/>
        <v>28</v>
      </c>
      <c r="D227" s="17">
        <f ca="1"/>
        <v>19.974336718516017</v>
      </c>
      <c r="E227" s="17">
        <f t="shared" ca="1" si="6"/>
        <v>-2.5663281483982558E-2</v>
      </c>
      <c r="G227" s="17">
        <f t="shared" ca="1" si="7"/>
        <v>0.31915849397187074</v>
      </c>
      <c r="L227" s="17"/>
    </row>
    <row r="228" spans="1:12" x14ac:dyDescent="0.2">
      <c r="A228" s="24">
        <v>20</v>
      </c>
      <c r="B228" s="24">
        <v>1</v>
      </c>
      <c r="C228" s="24">
        <f ca="1"/>
        <v>29</v>
      </c>
      <c r="D228" s="17">
        <f ca="1"/>
        <v>20.657555830168075</v>
      </c>
      <c r="E228" s="17">
        <f t="shared" ca="1" si="6"/>
        <v>0.65755583016807506</v>
      </c>
      <c r="G228" s="17">
        <f t="shared" ca="1" si="7"/>
        <v>0.2779593195039412</v>
      </c>
      <c r="L228" s="17"/>
    </row>
    <row r="229" spans="1:12" x14ac:dyDescent="0.2">
      <c r="A229" s="24">
        <v>21</v>
      </c>
      <c r="B229" s="24">
        <v>1</v>
      </c>
      <c r="C229" s="24">
        <f ca="1"/>
        <v>29</v>
      </c>
      <c r="D229" s="17">
        <f ca="1"/>
        <v>20.657555830168075</v>
      </c>
      <c r="E229" s="17">
        <f t="shared" ca="1" si="6"/>
        <v>-0.34244416983192494</v>
      </c>
      <c r="G229" s="17">
        <f t="shared" ca="1" si="7"/>
        <v>0.30746337812452051</v>
      </c>
      <c r="L229" s="17"/>
    </row>
    <row r="230" spans="1:12" x14ac:dyDescent="0.2">
      <c r="A230" s="24">
        <v>18</v>
      </c>
      <c r="B230" s="24">
        <v>1</v>
      </c>
      <c r="C230" s="24">
        <f ca="1"/>
        <v>29</v>
      </c>
      <c r="D230" s="17">
        <f ca="1"/>
        <v>20.657555830168075</v>
      </c>
      <c r="E230" s="17">
        <f t="shared" ca="1" si="6"/>
        <v>2.6575558301680751</v>
      </c>
      <c r="G230" s="17">
        <f t="shared" ca="1" si="7"/>
        <v>3.327632904268165E-2</v>
      </c>
      <c r="L230" s="17"/>
    </row>
    <row r="231" spans="1:12" x14ac:dyDescent="0.2">
      <c r="A231" s="24">
        <v>19</v>
      </c>
      <c r="B231" s="24">
        <v>1</v>
      </c>
      <c r="C231" s="24">
        <f ca="1"/>
        <v>28</v>
      </c>
      <c r="D231" s="17">
        <f ca="1"/>
        <v>19.974336718516017</v>
      </c>
      <c r="E231" s="17">
        <f t="shared" ca="1" si="6"/>
        <v>0.97433671851601744</v>
      </c>
      <c r="G231" s="17">
        <f t="shared" ca="1" si="7"/>
        <v>0.23556229359930655</v>
      </c>
      <c r="L231" s="17"/>
    </row>
    <row r="232" spans="1:12" x14ac:dyDescent="0.2">
      <c r="A232" s="24">
        <v>21</v>
      </c>
      <c r="B232" s="24">
        <v>1</v>
      </c>
      <c r="C232" s="24">
        <f ca="1"/>
        <v>29</v>
      </c>
      <c r="D232" s="17">
        <f ca="1"/>
        <v>20.657555830168075</v>
      </c>
      <c r="E232" s="17">
        <f t="shared" ca="1" si="6"/>
        <v>-0.34244416983192494</v>
      </c>
      <c r="G232" s="17">
        <f t="shared" ca="1" si="7"/>
        <v>0.30746337812452051</v>
      </c>
      <c r="L232" s="17"/>
    </row>
    <row r="233" spans="1:12" x14ac:dyDescent="0.2">
      <c r="A233" s="24">
        <v>16</v>
      </c>
      <c r="B233" s="24">
        <v>1</v>
      </c>
      <c r="C233" s="24">
        <f ca="1"/>
        <v>26</v>
      </c>
      <c r="D233" s="17">
        <f ca="1"/>
        <v>18.607898495211895</v>
      </c>
      <c r="E233" s="17">
        <f t="shared" ca="1" si="6"/>
        <v>2.6078984952118951</v>
      </c>
      <c r="G233" s="17">
        <f t="shared" ca="1" si="7"/>
        <v>3.6181717224349638E-2</v>
      </c>
      <c r="L233" s="17"/>
    </row>
    <row r="234" spans="1:12" x14ac:dyDescent="0.2">
      <c r="A234" s="24">
        <v>18</v>
      </c>
      <c r="B234" s="24">
        <v>1</v>
      </c>
      <c r="C234" s="24">
        <f ca="1"/>
        <v>26</v>
      </c>
      <c r="D234" s="17">
        <f ca="1"/>
        <v>18.607898495211895</v>
      </c>
      <c r="E234" s="17">
        <f t="shared" ca="1" si="6"/>
        <v>0.6078984952118951</v>
      </c>
      <c r="G234" s="17">
        <f t="shared" ca="1" si="7"/>
        <v>0.28360781451993688</v>
      </c>
      <c r="L234" s="17"/>
    </row>
    <row r="235" spans="1:12" x14ac:dyDescent="0.2">
      <c r="A235" s="24">
        <v>17</v>
      </c>
      <c r="B235" s="24">
        <v>1</v>
      </c>
      <c r="C235" s="24">
        <f ca="1"/>
        <v>26</v>
      </c>
      <c r="D235" s="17">
        <f ca="1"/>
        <v>18.607898495211895</v>
      </c>
      <c r="E235" s="17">
        <f t="shared" ca="1" si="6"/>
        <v>1.6078984952118951</v>
      </c>
      <c r="G235" s="17">
        <f t="shared" ca="1" si="7"/>
        <v>0.13952132892333158</v>
      </c>
      <c r="L235" s="17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28</v>
      </c>
    </row>
    <row r="2" spans="1:1" x14ac:dyDescent="0.3">
      <c r="A2" s="1" t="s">
        <v>29</v>
      </c>
    </row>
    <row r="3" spans="1:1" x14ac:dyDescent="0.3">
      <c r="A3" s="1" t="s">
        <v>22</v>
      </c>
    </row>
    <row r="4" spans="1:1" x14ac:dyDescent="0.3">
      <c r="A4" s="1" t="s">
        <v>21</v>
      </c>
    </row>
    <row r="5" spans="1:1" x14ac:dyDescent="0.3">
      <c r="A5" s="1" t="s">
        <v>20</v>
      </c>
    </row>
    <row r="6" spans="1:1" x14ac:dyDescent="0.3">
      <c r="A6" s="1" t="s">
        <v>19</v>
      </c>
    </row>
    <row r="7" spans="1:1" x14ac:dyDescent="0.3">
      <c r="A7" s="1" t="s">
        <v>191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>
      <selection activeCell="T13" sqref="T1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23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22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192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193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195</v>
      </c>
    </row>
    <row r="2" spans="1:1" x14ac:dyDescent="0.3">
      <c r="A2" s="9" t="s">
        <v>196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194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62AA-355A-1D49-B87A-B9D6CC8E8220}">
  <sheetPr codeName="Sheet196">
    <tabColor rgb="FF00206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D8C44-DFEB-7C4D-B26A-1D1CB45D6DD8}">
  <sheetPr codeName="Sheet197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907</v>
      </c>
    </row>
    <row r="2" spans="1:1" x14ac:dyDescent="0.3">
      <c r="A2" s="1" t="s">
        <v>908</v>
      </c>
    </row>
    <row r="3" spans="1:1" x14ac:dyDescent="0.3">
      <c r="A3" s="1" t="s">
        <v>909</v>
      </c>
    </row>
    <row r="4" spans="1:1" x14ac:dyDescent="0.3">
      <c r="A4" s="1" t="s">
        <v>910</v>
      </c>
    </row>
    <row r="5" spans="1:1" x14ac:dyDescent="0.3">
      <c r="A5" s="1" t="s">
        <v>911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59CC-9554-3047-A5FD-5CA3E671E3D5}">
  <sheetPr codeName="Sheet198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21"/>
  </cols>
  <sheetData>
    <row r="3" spans="2:4" x14ac:dyDescent="0.3">
      <c r="B3" s="121" t="s">
        <v>876</v>
      </c>
    </row>
    <row r="4" spans="2:4" x14ac:dyDescent="0.3">
      <c r="C4" s="121" t="s">
        <v>877</v>
      </c>
    </row>
    <row r="5" spans="2:4" x14ac:dyDescent="0.3">
      <c r="D5" s="150" t="s">
        <v>878</v>
      </c>
    </row>
    <row r="6" spans="2:4" x14ac:dyDescent="0.3">
      <c r="D6" s="150" t="s">
        <v>879</v>
      </c>
    </row>
    <row r="7" spans="2:4" x14ac:dyDescent="0.3">
      <c r="D7" s="150" t="s">
        <v>880</v>
      </c>
    </row>
    <row r="8" spans="2:4" x14ac:dyDescent="0.3">
      <c r="C8" s="121" t="s">
        <v>881</v>
      </c>
    </row>
    <row r="9" spans="2:4" x14ac:dyDescent="0.3">
      <c r="D9" s="150" t="s">
        <v>882</v>
      </c>
    </row>
    <row r="10" spans="2:4" x14ac:dyDescent="0.3">
      <c r="D10" s="150" t="s">
        <v>883</v>
      </c>
    </row>
  </sheetData>
  <hyperlinks>
    <hyperlink ref="D9" location="L4_YourTurn!A1" display="Your Turn" xr:uid="{0D84CC70-AB36-4D4C-AE3E-4CC35D171C29}"/>
    <hyperlink ref="D10" location="Ex1_iris_data!A1" display="Example" xr:uid="{1FCC8EF1-4454-0B41-8B49-CB2962D23764}"/>
    <hyperlink ref="D5" r:id="rId1" xr:uid="{650360EB-5207-634C-A560-4C5FC490DF16}"/>
    <hyperlink ref="D6" r:id="rId2" xr:uid="{A332AB1F-20C1-E34B-8A17-1E7BA95331B9}"/>
    <hyperlink ref="D7" r:id="rId3" xr:uid="{EE8F0042-7819-9B46-A6FB-94643614C9EB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BE2F-7713-404B-A40A-1FFC50506AE8}">
  <sheetPr codeName="Sheet199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1"/>
  </cols>
  <sheetData>
    <row r="1" spans="1:6" x14ac:dyDescent="0.2">
      <c r="B1" s="151" t="s">
        <v>884</v>
      </c>
      <c r="C1" s="151" t="s">
        <v>885</v>
      </c>
      <c r="D1" s="151" t="s">
        <v>886</v>
      </c>
      <c r="E1" s="151" t="s">
        <v>887</v>
      </c>
      <c r="F1" s="151" t="s">
        <v>888</v>
      </c>
    </row>
    <row r="2" spans="1:6" x14ac:dyDescent="0.2">
      <c r="A2" s="151">
        <v>1</v>
      </c>
      <c r="B2" s="151">
        <v>5.0999999999999996</v>
      </c>
      <c r="C2" s="151">
        <v>3.5</v>
      </c>
      <c r="D2" s="151">
        <v>1.4</v>
      </c>
      <c r="E2" s="151">
        <v>0.2</v>
      </c>
      <c r="F2" s="151" t="s">
        <v>889</v>
      </c>
    </row>
    <row r="3" spans="1:6" x14ac:dyDescent="0.2">
      <c r="A3" s="151">
        <v>2</v>
      </c>
      <c r="B3" s="151">
        <v>4.9000000000000004</v>
      </c>
      <c r="C3" s="151">
        <v>3</v>
      </c>
      <c r="D3" s="151">
        <v>1.4</v>
      </c>
      <c r="E3" s="151">
        <v>0.2</v>
      </c>
      <c r="F3" s="151" t="s">
        <v>889</v>
      </c>
    </row>
    <row r="4" spans="1:6" x14ac:dyDescent="0.2">
      <c r="A4" s="151">
        <v>3</v>
      </c>
      <c r="B4" s="151">
        <v>4.7</v>
      </c>
      <c r="C4" s="151">
        <v>3.2</v>
      </c>
      <c r="D4" s="151">
        <v>1.3</v>
      </c>
      <c r="E4" s="151">
        <v>0.2</v>
      </c>
      <c r="F4" s="151" t="s">
        <v>889</v>
      </c>
    </row>
    <row r="5" spans="1:6" x14ac:dyDescent="0.2">
      <c r="A5" s="151">
        <v>4</v>
      </c>
      <c r="B5" s="151">
        <v>4.5999999999999996</v>
      </c>
      <c r="C5" s="151">
        <v>3.1</v>
      </c>
      <c r="D5" s="151">
        <v>1.5</v>
      </c>
      <c r="E5" s="151">
        <v>0.2</v>
      </c>
      <c r="F5" s="151" t="s">
        <v>889</v>
      </c>
    </row>
    <row r="6" spans="1:6" x14ac:dyDescent="0.2">
      <c r="A6" s="151">
        <v>5</v>
      </c>
      <c r="B6" s="151">
        <v>5</v>
      </c>
      <c r="C6" s="151">
        <v>3.6</v>
      </c>
      <c r="D6" s="151">
        <v>1.4</v>
      </c>
      <c r="E6" s="151">
        <v>0.2</v>
      </c>
      <c r="F6" s="151" t="s">
        <v>889</v>
      </c>
    </row>
    <row r="7" spans="1:6" x14ac:dyDescent="0.2">
      <c r="A7" s="151">
        <v>6</v>
      </c>
      <c r="B7" s="151">
        <v>5.4</v>
      </c>
      <c r="C7" s="151">
        <v>3.9</v>
      </c>
      <c r="D7" s="151">
        <v>1.7</v>
      </c>
      <c r="E7" s="151">
        <v>0.4</v>
      </c>
      <c r="F7" s="151" t="s">
        <v>889</v>
      </c>
    </row>
    <row r="8" spans="1:6" x14ac:dyDescent="0.2">
      <c r="A8" s="151">
        <v>7</v>
      </c>
      <c r="B8" s="151">
        <v>4.5999999999999996</v>
      </c>
      <c r="C8" s="151">
        <v>3.4</v>
      </c>
      <c r="D8" s="151">
        <v>1.4</v>
      </c>
      <c r="E8" s="151">
        <v>0.3</v>
      </c>
      <c r="F8" s="151" t="s">
        <v>889</v>
      </c>
    </row>
    <row r="9" spans="1:6" x14ac:dyDescent="0.2">
      <c r="A9" s="151">
        <v>8</v>
      </c>
      <c r="B9" s="151">
        <v>5</v>
      </c>
      <c r="C9" s="151">
        <v>3.4</v>
      </c>
      <c r="D9" s="151">
        <v>1.5</v>
      </c>
      <c r="E9" s="151">
        <v>0.2</v>
      </c>
      <c r="F9" s="151" t="s">
        <v>889</v>
      </c>
    </row>
    <row r="10" spans="1:6" x14ac:dyDescent="0.2">
      <c r="A10" s="151">
        <v>9</v>
      </c>
      <c r="B10" s="151">
        <v>4.4000000000000004</v>
      </c>
      <c r="C10" s="151">
        <v>2.9</v>
      </c>
      <c r="D10" s="151">
        <v>1.4</v>
      </c>
      <c r="E10" s="151">
        <v>0.2</v>
      </c>
      <c r="F10" s="151" t="s">
        <v>889</v>
      </c>
    </row>
    <row r="11" spans="1:6" x14ac:dyDescent="0.2">
      <c r="A11" s="151">
        <v>10</v>
      </c>
      <c r="B11" s="151">
        <v>4.9000000000000004</v>
      </c>
      <c r="C11" s="151">
        <v>3.1</v>
      </c>
      <c r="D11" s="151">
        <v>1.5</v>
      </c>
      <c r="E11" s="151">
        <v>0.1</v>
      </c>
      <c r="F11" s="151" t="s">
        <v>889</v>
      </c>
    </row>
    <row r="12" spans="1:6" x14ac:dyDescent="0.2">
      <c r="A12" s="151">
        <v>11</v>
      </c>
      <c r="B12" s="151">
        <v>5.4</v>
      </c>
      <c r="C12" s="151">
        <v>3.7</v>
      </c>
      <c r="D12" s="151">
        <v>1.5</v>
      </c>
      <c r="E12" s="151">
        <v>0.2</v>
      </c>
      <c r="F12" s="151" t="s">
        <v>889</v>
      </c>
    </row>
    <row r="13" spans="1:6" x14ac:dyDescent="0.2">
      <c r="A13" s="151">
        <v>12</v>
      </c>
      <c r="B13" s="151">
        <v>4.8</v>
      </c>
      <c r="C13" s="151">
        <v>3.4</v>
      </c>
      <c r="D13" s="151">
        <v>1.6</v>
      </c>
      <c r="E13" s="151">
        <v>0.2</v>
      </c>
      <c r="F13" s="151" t="s">
        <v>889</v>
      </c>
    </row>
    <row r="14" spans="1:6" x14ac:dyDescent="0.2">
      <c r="A14" s="151">
        <v>13</v>
      </c>
      <c r="B14" s="151">
        <v>4.8</v>
      </c>
      <c r="C14" s="151">
        <v>3</v>
      </c>
      <c r="D14" s="151">
        <v>1.4</v>
      </c>
      <c r="E14" s="151">
        <v>0.1</v>
      </c>
      <c r="F14" s="151" t="s">
        <v>889</v>
      </c>
    </row>
    <row r="15" spans="1:6" x14ac:dyDescent="0.2">
      <c r="A15" s="151">
        <v>14</v>
      </c>
      <c r="B15" s="151">
        <v>4.3</v>
      </c>
      <c r="C15" s="151">
        <v>3</v>
      </c>
      <c r="D15" s="151">
        <v>1.1000000000000001</v>
      </c>
      <c r="E15" s="151">
        <v>0.1</v>
      </c>
      <c r="F15" s="151" t="s">
        <v>889</v>
      </c>
    </row>
    <row r="16" spans="1:6" x14ac:dyDescent="0.2">
      <c r="A16" s="151">
        <v>15</v>
      </c>
      <c r="B16" s="151">
        <v>5.8</v>
      </c>
      <c r="C16" s="151">
        <v>4</v>
      </c>
      <c r="D16" s="151">
        <v>1.2</v>
      </c>
      <c r="E16" s="151">
        <v>0.2</v>
      </c>
      <c r="F16" s="151" t="s">
        <v>889</v>
      </c>
    </row>
    <row r="17" spans="1:6" x14ac:dyDescent="0.2">
      <c r="A17" s="151">
        <v>16</v>
      </c>
      <c r="B17" s="151">
        <v>5.7</v>
      </c>
      <c r="C17" s="151">
        <v>4.4000000000000004</v>
      </c>
      <c r="D17" s="151">
        <v>1.5</v>
      </c>
      <c r="E17" s="151">
        <v>0.4</v>
      </c>
      <c r="F17" s="151" t="s">
        <v>889</v>
      </c>
    </row>
    <row r="18" spans="1:6" x14ac:dyDescent="0.2">
      <c r="A18" s="151">
        <v>17</v>
      </c>
      <c r="B18" s="151">
        <v>5.4</v>
      </c>
      <c r="C18" s="151">
        <v>3.9</v>
      </c>
      <c r="D18" s="151">
        <v>1.3</v>
      </c>
      <c r="E18" s="151">
        <v>0.4</v>
      </c>
      <c r="F18" s="151" t="s">
        <v>889</v>
      </c>
    </row>
    <row r="19" spans="1:6" x14ac:dyDescent="0.2">
      <c r="A19" s="151">
        <v>18</v>
      </c>
      <c r="B19" s="151">
        <v>5.0999999999999996</v>
      </c>
      <c r="C19" s="151">
        <v>3.5</v>
      </c>
      <c r="D19" s="151">
        <v>1.4</v>
      </c>
      <c r="E19" s="151">
        <v>0.3</v>
      </c>
      <c r="F19" s="151" t="s">
        <v>889</v>
      </c>
    </row>
    <row r="20" spans="1:6" x14ac:dyDescent="0.2">
      <c r="A20" s="151">
        <v>19</v>
      </c>
      <c r="B20" s="151">
        <v>5.7</v>
      </c>
      <c r="C20" s="151">
        <v>3.8</v>
      </c>
      <c r="D20" s="151">
        <v>1.7</v>
      </c>
      <c r="E20" s="151">
        <v>0.3</v>
      </c>
      <c r="F20" s="151" t="s">
        <v>889</v>
      </c>
    </row>
    <row r="21" spans="1:6" x14ac:dyDescent="0.2">
      <c r="A21" s="151">
        <v>20</v>
      </c>
      <c r="B21" s="151">
        <v>5.0999999999999996</v>
      </c>
      <c r="C21" s="151">
        <v>3.8</v>
      </c>
      <c r="D21" s="151">
        <v>1.5</v>
      </c>
      <c r="E21" s="151">
        <v>0.3</v>
      </c>
      <c r="F21" s="151" t="s">
        <v>889</v>
      </c>
    </row>
    <row r="22" spans="1:6" x14ac:dyDescent="0.2">
      <c r="A22" s="151">
        <v>21</v>
      </c>
      <c r="B22" s="151">
        <v>5.4</v>
      </c>
      <c r="C22" s="151">
        <v>3.4</v>
      </c>
      <c r="D22" s="151">
        <v>1.7</v>
      </c>
      <c r="E22" s="151">
        <v>0.2</v>
      </c>
      <c r="F22" s="151" t="s">
        <v>889</v>
      </c>
    </row>
    <row r="23" spans="1:6" x14ac:dyDescent="0.2">
      <c r="A23" s="151">
        <v>22</v>
      </c>
      <c r="B23" s="151">
        <v>5.0999999999999996</v>
      </c>
      <c r="C23" s="151">
        <v>3.7</v>
      </c>
      <c r="D23" s="151">
        <v>1.5</v>
      </c>
      <c r="E23" s="151">
        <v>0.4</v>
      </c>
      <c r="F23" s="151" t="s">
        <v>889</v>
      </c>
    </row>
    <row r="24" spans="1:6" x14ac:dyDescent="0.2">
      <c r="A24" s="151">
        <v>23</v>
      </c>
      <c r="B24" s="151">
        <v>4.5999999999999996</v>
      </c>
      <c r="C24" s="151">
        <v>3.6</v>
      </c>
      <c r="D24" s="151">
        <v>1</v>
      </c>
      <c r="E24" s="151">
        <v>0.2</v>
      </c>
      <c r="F24" s="151" t="s">
        <v>889</v>
      </c>
    </row>
    <row r="25" spans="1:6" x14ac:dyDescent="0.2">
      <c r="A25" s="151">
        <v>24</v>
      </c>
      <c r="B25" s="151">
        <v>5.0999999999999996</v>
      </c>
      <c r="C25" s="151">
        <v>3.3</v>
      </c>
      <c r="D25" s="151">
        <v>1.7</v>
      </c>
      <c r="E25" s="151">
        <v>0.5</v>
      </c>
      <c r="F25" s="151" t="s">
        <v>889</v>
      </c>
    </row>
    <row r="26" spans="1:6" x14ac:dyDescent="0.2">
      <c r="A26" s="151">
        <v>25</v>
      </c>
      <c r="B26" s="151">
        <v>4.8</v>
      </c>
      <c r="C26" s="151">
        <v>3.4</v>
      </c>
      <c r="D26" s="151">
        <v>1.9</v>
      </c>
      <c r="E26" s="151">
        <v>0.2</v>
      </c>
      <c r="F26" s="151" t="s">
        <v>889</v>
      </c>
    </row>
    <row r="27" spans="1:6" x14ac:dyDescent="0.2">
      <c r="A27" s="151">
        <v>26</v>
      </c>
      <c r="B27" s="151">
        <v>5</v>
      </c>
      <c r="C27" s="151">
        <v>3</v>
      </c>
      <c r="D27" s="151">
        <v>1.6</v>
      </c>
      <c r="E27" s="151">
        <v>0.2</v>
      </c>
      <c r="F27" s="151" t="s">
        <v>889</v>
      </c>
    </row>
    <row r="28" spans="1:6" x14ac:dyDescent="0.2">
      <c r="A28" s="151">
        <v>27</v>
      </c>
      <c r="B28" s="151">
        <v>5</v>
      </c>
      <c r="C28" s="151">
        <v>3.4</v>
      </c>
      <c r="D28" s="151">
        <v>1.6</v>
      </c>
      <c r="E28" s="151">
        <v>0.4</v>
      </c>
      <c r="F28" s="151" t="s">
        <v>889</v>
      </c>
    </row>
    <row r="29" spans="1:6" x14ac:dyDescent="0.2">
      <c r="A29" s="151">
        <v>28</v>
      </c>
      <c r="B29" s="151">
        <v>5.2</v>
      </c>
      <c r="C29" s="151">
        <v>3.5</v>
      </c>
      <c r="D29" s="151">
        <v>1.5</v>
      </c>
      <c r="E29" s="151">
        <v>0.2</v>
      </c>
      <c r="F29" s="151" t="s">
        <v>889</v>
      </c>
    </row>
    <row r="30" spans="1:6" x14ac:dyDescent="0.2">
      <c r="A30" s="151">
        <v>29</v>
      </c>
      <c r="B30" s="151">
        <v>5.2</v>
      </c>
      <c r="C30" s="151">
        <v>3.4</v>
      </c>
      <c r="D30" s="151">
        <v>1.4</v>
      </c>
      <c r="E30" s="151">
        <v>0.2</v>
      </c>
      <c r="F30" s="151" t="s">
        <v>889</v>
      </c>
    </row>
    <row r="31" spans="1:6" x14ac:dyDescent="0.2">
      <c r="A31" s="151">
        <v>30</v>
      </c>
      <c r="B31" s="151">
        <v>4.7</v>
      </c>
      <c r="C31" s="151">
        <v>3.2</v>
      </c>
      <c r="D31" s="151">
        <v>1.6</v>
      </c>
      <c r="E31" s="151">
        <v>0.2</v>
      </c>
      <c r="F31" s="151" t="s">
        <v>889</v>
      </c>
    </row>
    <row r="32" spans="1:6" x14ac:dyDescent="0.2">
      <c r="A32" s="151">
        <v>31</v>
      </c>
      <c r="B32" s="151">
        <v>4.8</v>
      </c>
      <c r="C32" s="151">
        <v>3.1</v>
      </c>
      <c r="D32" s="151">
        <v>1.6</v>
      </c>
      <c r="E32" s="151">
        <v>0.2</v>
      </c>
      <c r="F32" s="151" t="s">
        <v>889</v>
      </c>
    </row>
    <row r="33" spans="1:6" x14ac:dyDescent="0.2">
      <c r="A33" s="151">
        <v>32</v>
      </c>
      <c r="B33" s="151">
        <v>5.4</v>
      </c>
      <c r="C33" s="151">
        <v>3.4</v>
      </c>
      <c r="D33" s="151">
        <v>1.5</v>
      </c>
      <c r="E33" s="151">
        <v>0.4</v>
      </c>
      <c r="F33" s="151" t="s">
        <v>889</v>
      </c>
    </row>
    <row r="34" spans="1:6" x14ac:dyDescent="0.2">
      <c r="A34" s="151">
        <v>33</v>
      </c>
      <c r="B34" s="151">
        <v>5.2</v>
      </c>
      <c r="C34" s="151">
        <v>4.0999999999999996</v>
      </c>
      <c r="D34" s="151">
        <v>1.5</v>
      </c>
      <c r="E34" s="151">
        <v>0.1</v>
      </c>
      <c r="F34" s="151" t="s">
        <v>889</v>
      </c>
    </row>
    <row r="35" spans="1:6" x14ac:dyDescent="0.2">
      <c r="A35" s="151">
        <v>34</v>
      </c>
      <c r="B35" s="151">
        <v>5.5</v>
      </c>
      <c r="C35" s="151">
        <v>4.2</v>
      </c>
      <c r="D35" s="151">
        <v>1.4</v>
      </c>
      <c r="E35" s="151">
        <v>0.2</v>
      </c>
      <c r="F35" s="151" t="s">
        <v>889</v>
      </c>
    </row>
    <row r="36" spans="1:6" x14ac:dyDescent="0.2">
      <c r="A36" s="151">
        <v>35</v>
      </c>
      <c r="B36" s="151">
        <v>4.9000000000000004</v>
      </c>
      <c r="C36" s="151">
        <v>3.1</v>
      </c>
      <c r="D36" s="151">
        <v>1.5</v>
      </c>
      <c r="E36" s="151">
        <v>0.2</v>
      </c>
      <c r="F36" s="151" t="s">
        <v>889</v>
      </c>
    </row>
    <row r="37" spans="1:6" x14ac:dyDescent="0.2">
      <c r="A37" s="151">
        <v>36</v>
      </c>
      <c r="B37" s="151">
        <v>5</v>
      </c>
      <c r="C37" s="151">
        <v>3.2</v>
      </c>
      <c r="D37" s="151">
        <v>1.2</v>
      </c>
      <c r="E37" s="151">
        <v>0.2</v>
      </c>
      <c r="F37" s="151" t="s">
        <v>889</v>
      </c>
    </row>
    <row r="38" spans="1:6" x14ac:dyDescent="0.2">
      <c r="A38" s="151">
        <v>37</v>
      </c>
      <c r="B38" s="151">
        <v>5.5</v>
      </c>
      <c r="C38" s="151">
        <v>3.5</v>
      </c>
      <c r="D38" s="151">
        <v>1.3</v>
      </c>
      <c r="E38" s="151">
        <v>0.2</v>
      </c>
      <c r="F38" s="151" t="s">
        <v>889</v>
      </c>
    </row>
    <row r="39" spans="1:6" x14ac:dyDescent="0.2">
      <c r="A39" s="151">
        <v>38</v>
      </c>
      <c r="B39" s="151">
        <v>4.9000000000000004</v>
      </c>
      <c r="C39" s="151">
        <v>3.6</v>
      </c>
      <c r="D39" s="151">
        <v>1.4</v>
      </c>
      <c r="E39" s="151">
        <v>0.1</v>
      </c>
      <c r="F39" s="151" t="s">
        <v>889</v>
      </c>
    </row>
    <row r="40" spans="1:6" x14ac:dyDescent="0.2">
      <c r="A40" s="151">
        <v>39</v>
      </c>
      <c r="B40" s="151">
        <v>4.4000000000000004</v>
      </c>
      <c r="C40" s="151">
        <v>3</v>
      </c>
      <c r="D40" s="151">
        <v>1.3</v>
      </c>
      <c r="E40" s="151">
        <v>0.2</v>
      </c>
      <c r="F40" s="151" t="s">
        <v>889</v>
      </c>
    </row>
    <row r="41" spans="1:6" x14ac:dyDescent="0.2">
      <c r="A41" s="151">
        <v>40</v>
      </c>
      <c r="B41" s="151">
        <v>5.0999999999999996</v>
      </c>
      <c r="C41" s="151">
        <v>3.4</v>
      </c>
      <c r="D41" s="151">
        <v>1.5</v>
      </c>
      <c r="E41" s="151">
        <v>0.2</v>
      </c>
      <c r="F41" s="151" t="s">
        <v>889</v>
      </c>
    </row>
    <row r="42" spans="1:6" x14ac:dyDescent="0.2">
      <c r="A42" s="151">
        <v>41</v>
      </c>
      <c r="B42" s="151">
        <v>5</v>
      </c>
      <c r="C42" s="151">
        <v>3.5</v>
      </c>
      <c r="D42" s="151">
        <v>1.3</v>
      </c>
      <c r="E42" s="151">
        <v>0.3</v>
      </c>
      <c r="F42" s="151" t="s">
        <v>889</v>
      </c>
    </row>
    <row r="43" spans="1:6" x14ac:dyDescent="0.2">
      <c r="A43" s="151">
        <v>42</v>
      </c>
      <c r="B43" s="151">
        <v>4.5</v>
      </c>
      <c r="C43" s="151">
        <v>2.2999999999999998</v>
      </c>
      <c r="D43" s="151">
        <v>1.3</v>
      </c>
      <c r="E43" s="151">
        <v>0.3</v>
      </c>
      <c r="F43" s="151" t="s">
        <v>889</v>
      </c>
    </row>
    <row r="44" spans="1:6" x14ac:dyDescent="0.2">
      <c r="A44" s="151">
        <v>43</v>
      </c>
      <c r="B44" s="151">
        <v>4.4000000000000004</v>
      </c>
      <c r="C44" s="151">
        <v>3.2</v>
      </c>
      <c r="D44" s="151">
        <v>1.3</v>
      </c>
      <c r="E44" s="151">
        <v>0.2</v>
      </c>
      <c r="F44" s="151" t="s">
        <v>889</v>
      </c>
    </row>
    <row r="45" spans="1:6" x14ac:dyDescent="0.2">
      <c r="A45" s="151">
        <v>44</v>
      </c>
      <c r="B45" s="151">
        <v>5</v>
      </c>
      <c r="C45" s="151">
        <v>3.5</v>
      </c>
      <c r="D45" s="151">
        <v>1.6</v>
      </c>
      <c r="E45" s="151">
        <v>0.6</v>
      </c>
      <c r="F45" s="151" t="s">
        <v>889</v>
      </c>
    </row>
    <row r="46" spans="1:6" x14ac:dyDescent="0.2">
      <c r="A46" s="151">
        <v>45</v>
      </c>
      <c r="B46" s="151">
        <v>5.0999999999999996</v>
      </c>
      <c r="C46" s="151">
        <v>3.8</v>
      </c>
      <c r="D46" s="151">
        <v>1.9</v>
      </c>
      <c r="E46" s="151">
        <v>0.4</v>
      </c>
      <c r="F46" s="151" t="s">
        <v>889</v>
      </c>
    </row>
    <row r="47" spans="1:6" x14ac:dyDescent="0.2">
      <c r="A47" s="151">
        <v>46</v>
      </c>
      <c r="B47" s="151">
        <v>4.8</v>
      </c>
      <c r="C47" s="151">
        <v>3</v>
      </c>
      <c r="D47" s="151">
        <v>1.4</v>
      </c>
      <c r="E47" s="151">
        <v>0.3</v>
      </c>
      <c r="F47" s="151" t="s">
        <v>889</v>
      </c>
    </row>
    <row r="48" spans="1:6" x14ac:dyDescent="0.2">
      <c r="A48" s="151">
        <v>47</v>
      </c>
      <c r="B48" s="151">
        <v>5.0999999999999996</v>
      </c>
      <c r="C48" s="151">
        <v>3.8</v>
      </c>
      <c r="D48" s="151">
        <v>1.6</v>
      </c>
      <c r="E48" s="151">
        <v>0.2</v>
      </c>
      <c r="F48" s="151" t="s">
        <v>889</v>
      </c>
    </row>
    <row r="49" spans="1:6" x14ac:dyDescent="0.2">
      <c r="A49" s="151">
        <v>48</v>
      </c>
      <c r="B49" s="151">
        <v>4.5999999999999996</v>
      </c>
      <c r="C49" s="151">
        <v>3.2</v>
      </c>
      <c r="D49" s="151">
        <v>1.4</v>
      </c>
      <c r="E49" s="151">
        <v>0.2</v>
      </c>
      <c r="F49" s="151" t="s">
        <v>889</v>
      </c>
    </row>
    <row r="50" spans="1:6" x14ac:dyDescent="0.2">
      <c r="A50" s="151">
        <v>49</v>
      </c>
      <c r="B50" s="151">
        <v>5.3</v>
      </c>
      <c r="C50" s="151">
        <v>3.7</v>
      </c>
      <c r="D50" s="151">
        <v>1.5</v>
      </c>
      <c r="E50" s="151">
        <v>0.2</v>
      </c>
      <c r="F50" s="151" t="s">
        <v>889</v>
      </c>
    </row>
    <row r="51" spans="1:6" x14ac:dyDescent="0.2">
      <c r="A51" s="151">
        <v>50</v>
      </c>
      <c r="B51" s="151">
        <v>5</v>
      </c>
      <c r="C51" s="151">
        <v>3.3</v>
      </c>
      <c r="D51" s="151">
        <v>1.4</v>
      </c>
      <c r="E51" s="151">
        <v>0.2</v>
      </c>
      <c r="F51" s="151" t="s">
        <v>889</v>
      </c>
    </row>
    <row r="52" spans="1:6" x14ac:dyDescent="0.2">
      <c r="A52" s="151">
        <v>51</v>
      </c>
      <c r="B52" s="151">
        <v>7</v>
      </c>
      <c r="C52" s="151">
        <v>3.2</v>
      </c>
      <c r="D52" s="151">
        <v>4.7</v>
      </c>
      <c r="E52" s="151">
        <v>1.4</v>
      </c>
      <c r="F52" s="151" t="s">
        <v>890</v>
      </c>
    </row>
    <row r="53" spans="1:6" x14ac:dyDescent="0.2">
      <c r="A53" s="151">
        <v>52</v>
      </c>
      <c r="B53" s="151">
        <v>6.4</v>
      </c>
      <c r="C53" s="151">
        <v>3.2</v>
      </c>
      <c r="D53" s="151">
        <v>4.5</v>
      </c>
      <c r="E53" s="151">
        <v>1.5</v>
      </c>
      <c r="F53" s="151" t="s">
        <v>890</v>
      </c>
    </row>
    <row r="54" spans="1:6" x14ac:dyDescent="0.2">
      <c r="A54" s="151">
        <v>53</v>
      </c>
      <c r="B54" s="151">
        <v>6.9</v>
      </c>
      <c r="C54" s="151">
        <v>3.1</v>
      </c>
      <c r="D54" s="151">
        <v>4.9000000000000004</v>
      </c>
      <c r="E54" s="151">
        <v>1.5</v>
      </c>
      <c r="F54" s="151" t="s">
        <v>890</v>
      </c>
    </row>
    <row r="55" spans="1:6" x14ac:dyDescent="0.2">
      <c r="A55" s="151">
        <v>54</v>
      </c>
      <c r="B55" s="151">
        <v>5.5</v>
      </c>
      <c r="C55" s="151">
        <v>2.2999999999999998</v>
      </c>
      <c r="D55" s="151">
        <v>4</v>
      </c>
      <c r="E55" s="151">
        <v>1.3</v>
      </c>
      <c r="F55" s="151" t="s">
        <v>890</v>
      </c>
    </row>
    <row r="56" spans="1:6" x14ac:dyDescent="0.2">
      <c r="A56" s="151">
        <v>55</v>
      </c>
      <c r="B56" s="151">
        <v>6.5</v>
      </c>
      <c r="C56" s="151">
        <v>2.8</v>
      </c>
      <c r="D56" s="151">
        <v>4.5999999999999996</v>
      </c>
      <c r="E56" s="151">
        <v>1.5</v>
      </c>
      <c r="F56" s="151" t="s">
        <v>890</v>
      </c>
    </row>
    <row r="57" spans="1:6" x14ac:dyDescent="0.2">
      <c r="A57" s="151">
        <v>56</v>
      </c>
      <c r="B57" s="151">
        <v>5.7</v>
      </c>
      <c r="C57" s="151">
        <v>2.8</v>
      </c>
      <c r="D57" s="151">
        <v>4.5</v>
      </c>
      <c r="E57" s="151">
        <v>1.3</v>
      </c>
      <c r="F57" s="151" t="s">
        <v>890</v>
      </c>
    </row>
    <row r="58" spans="1:6" x14ac:dyDescent="0.2">
      <c r="A58" s="151">
        <v>57</v>
      </c>
      <c r="B58" s="151">
        <v>6.3</v>
      </c>
      <c r="C58" s="151">
        <v>3.3</v>
      </c>
      <c r="D58" s="151">
        <v>4.7</v>
      </c>
      <c r="E58" s="151">
        <v>1.6</v>
      </c>
      <c r="F58" s="151" t="s">
        <v>890</v>
      </c>
    </row>
    <row r="59" spans="1:6" x14ac:dyDescent="0.2">
      <c r="A59" s="151">
        <v>58</v>
      </c>
      <c r="B59" s="151">
        <v>4.9000000000000004</v>
      </c>
      <c r="C59" s="151">
        <v>2.4</v>
      </c>
      <c r="D59" s="151">
        <v>3.3</v>
      </c>
      <c r="E59" s="151">
        <v>1</v>
      </c>
      <c r="F59" s="151" t="s">
        <v>890</v>
      </c>
    </row>
    <row r="60" spans="1:6" x14ac:dyDescent="0.2">
      <c r="A60" s="151">
        <v>59</v>
      </c>
      <c r="B60" s="151">
        <v>6.6</v>
      </c>
      <c r="C60" s="151">
        <v>2.9</v>
      </c>
      <c r="D60" s="151">
        <v>4.5999999999999996</v>
      </c>
      <c r="E60" s="151">
        <v>1.3</v>
      </c>
      <c r="F60" s="151" t="s">
        <v>890</v>
      </c>
    </row>
    <row r="61" spans="1:6" x14ac:dyDescent="0.2">
      <c r="A61" s="151">
        <v>60</v>
      </c>
      <c r="B61" s="151">
        <v>5.2</v>
      </c>
      <c r="C61" s="151">
        <v>2.7</v>
      </c>
      <c r="D61" s="151">
        <v>3.9</v>
      </c>
      <c r="E61" s="151">
        <v>1.4</v>
      </c>
      <c r="F61" s="151" t="s">
        <v>890</v>
      </c>
    </row>
    <row r="62" spans="1:6" x14ac:dyDescent="0.2">
      <c r="A62" s="151">
        <v>61</v>
      </c>
      <c r="B62" s="151">
        <v>5</v>
      </c>
      <c r="C62" s="151">
        <v>2</v>
      </c>
      <c r="D62" s="151">
        <v>3.5</v>
      </c>
      <c r="E62" s="151">
        <v>1</v>
      </c>
      <c r="F62" s="151" t="s">
        <v>890</v>
      </c>
    </row>
    <row r="63" spans="1:6" x14ac:dyDescent="0.2">
      <c r="A63" s="151">
        <v>62</v>
      </c>
      <c r="B63" s="151">
        <v>5.9</v>
      </c>
      <c r="C63" s="151">
        <v>3</v>
      </c>
      <c r="D63" s="151">
        <v>4.2</v>
      </c>
      <c r="E63" s="151">
        <v>1.5</v>
      </c>
      <c r="F63" s="151" t="s">
        <v>890</v>
      </c>
    </row>
    <row r="64" spans="1:6" x14ac:dyDescent="0.2">
      <c r="A64" s="151">
        <v>63</v>
      </c>
      <c r="B64" s="151">
        <v>6</v>
      </c>
      <c r="C64" s="151">
        <v>2.2000000000000002</v>
      </c>
      <c r="D64" s="151">
        <v>4</v>
      </c>
      <c r="E64" s="151">
        <v>1</v>
      </c>
      <c r="F64" s="151" t="s">
        <v>890</v>
      </c>
    </row>
    <row r="65" spans="1:6" x14ac:dyDescent="0.2">
      <c r="A65" s="151">
        <v>64</v>
      </c>
      <c r="B65" s="151">
        <v>6.1</v>
      </c>
      <c r="C65" s="151">
        <v>2.9</v>
      </c>
      <c r="D65" s="151">
        <v>4.7</v>
      </c>
      <c r="E65" s="151">
        <v>1.4</v>
      </c>
      <c r="F65" s="151" t="s">
        <v>890</v>
      </c>
    </row>
    <row r="66" spans="1:6" x14ac:dyDescent="0.2">
      <c r="A66" s="151">
        <v>65</v>
      </c>
      <c r="B66" s="151">
        <v>5.6</v>
      </c>
      <c r="C66" s="151">
        <v>2.9</v>
      </c>
      <c r="D66" s="151">
        <v>3.6</v>
      </c>
      <c r="E66" s="151">
        <v>1.3</v>
      </c>
      <c r="F66" s="151" t="s">
        <v>890</v>
      </c>
    </row>
    <row r="67" spans="1:6" x14ac:dyDescent="0.2">
      <c r="A67" s="151">
        <v>66</v>
      </c>
      <c r="B67" s="151">
        <v>6.7</v>
      </c>
      <c r="C67" s="151">
        <v>3.1</v>
      </c>
      <c r="D67" s="151">
        <v>4.4000000000000004</v>
      </c>
      <c r="E67" s="151">
        <v>1.4</v>
      </c>
      <c r="F67" s="151" t="s">
        <v>890</v>
      </c>
    </row>
    <row r="68" spans="1:6" x14ac:dyDescent="0.2">
      <c r="A68" s="151">
        <v>67</v>
      </c>
      <c r="B68" s="151">
        <v>5.6</v>
      </c>
      <c r="C68" s="151">
        <v>3</v>
      </c>
      <c r="D68" s="151">
        <v>4.5</v>
      </c>
      <c r="E68" s="151">
        <v>1.5</v>
      </c>
      <c r="F68" s="151" t="s">
        <v>890</v>
      </c>
    </row>
    <row r="69" spans="1:6" x14ac:dyDescent="0.2">
      <c r="A69" s="151">
        <v>68</v>
      </c>
      <c r="B69" s="151">
        <v>5.8</v>
      </c>
      <c r="C69" s="151">
        <v>2.7</v>
      </c>
      <c r="D69" s="151">
        <v>4.0999999999999996</v>
      </c>
      <c r="E69" s="151">
        <v>1</v>
      </c>
      <c r="F69" s="151" t="s">
        <v>890</v>
      </c>
    </row>
    <row r="70" spans="1:6" x14ac:dyDescent="0.2">
      <c r="A70" s="151">
        <v>69</v>
      </c>
      <c r="B70" s="151">
        <v>6.2</v>
      </c>
      <c r="C70" s="151">
        <v>2.2000000000000002</v>
      </c>
      <c r="D70" s="151">
        <v>4.5</v>
      </c>
      <c r="E70" s="151">
        <v>1.5</v>
      </c>
      <c r="F70" s="151" t="s">
        <v>890</v>
      </c>
    </row>
    <row r="71" spans="1:6" x14ac:dyDescent="0.2">
      <c r="A71" s="151">
        <v>70</v>
      </c>
      <c r="B71" s="151">
        <v>5.6</v>
      </c>
      <c r="C71" s="151">
        <v>2.5</v>
      </c>
      <c r="D71" s="151">
        <v>3.9</v>
      </c>
      <c r="E71" s="151">
        <v>1.1000000000000001</v>
      </c>
      <c r="F71" s="151" t="s">
        <v>890</v>
      </c>
    </row>
    <row r="72" spans="1:6" x14ac:dyDescent="0.2">
      <c r="A72" s="151">
        <v>71</v>
      </c>
      <c r="B72" s="151">
        <v>5.9</v>
      </c>
      <c r="C72" s="151">
        <v>3.2</v>
      </c>
      <c r="D72" s="151">
        <v>4.8</v>
      </c>
      <c r="E72" s="151">
        <v>1.8</v>
      </c>
      <c r="F72" s="151" t="s">
        <v>890</v>
      </c>
    </row>
    <row r="73" spans="1:6" x14ac:dyDescent="0.2">
      <c r="A73" s="151">
        <v>72</v>
      </c>
      <c r="B73" s="151">
        <v>6.1</v>
      </c>
      <c r="C73" s="151">
        <v>2.8</v>
      </c>
      <c r="D73" s="151">
        <v>4</v>
      </c>
      <c r="E73" s="151">
        <v>1.3</v>
      </c>
      <c r="F73" s="151" t="s">
        <v>890</v>
      </c>
    </row>
    <row r="74" spans="1:6" x14ac:dyDescent="0.2">
      <c r="A74" s="151">
        <v>73</v>
      </c>
      <c r="B74" s="151">
        <v>6.3</v>
      </c>
      <c r="C74" s="151">
        <v>2.5</v>
      </c>
      <c r="D74" s="151">
        <v>4.9000000000000004</v>
      </c>
      <c r="E74" s="151">
        <v>1.5</v>
      </c>
      <c r="F74" s="151" t="s">
        <v>890</v>
      </c>
    </row>
    <row r="75" spans="1:6" x14ac:dyDescent="0.2">
      <c r="A75" s="151">
        <v>74</v>
      </c>
      <c r="B75" s="151">
        <v>6.1</v>
      </c>
      <c r="C75" s="151">
        <v>2.8</v>
      </c>
      <c r="D75" s="151">
        <v>4.7</v>
      </c>
      <c r="E75" s="151">
        <v>1.2</v>
      </c>
      <c r="F75" s="151" t="s">
        <v>890</v>
      </c>
    </row>
    <row r="76" spans="1:6" x14ac:dyDescent="0.2">
      <c r="A76" s="151">
        <v>75</v>
      </c>
      <c r="B76" s="151">
        <v>6.4</v>
      </c>
      <c r="C76" s="151">
        <v>2.9</v>
      </c>
      <c r="D76" s="151">
        <v>4.3</v>
      </c>
      <c r="E76" s="151">
        <v>1.3</v>
      </c>
      <c r="F76" s="151" t="s">
        <v>890</v>
      </c>
    </row>
    <row r="77" spans="1:6" x14ac:dyDescent="0.2">
      <c r="A77" s="151">
        <v>76</v>
      </c>
      <c r="B77" s="151">
        <v>6.6</v>
      </c>
      <c r="C77" s="151">
        <v>3</v>
      </c>
      <c r="D77" s="151">
        <v>4.4000000000000004</v>
      </c>
      <c r="E77" s="151">
        <v>1.4</v>
      </c>
      <c r="F77" s="151" t="s">
        <v>890</v>
      </c>
    </row>
    <row r="78" spans="1:6" x14ac:dyDescent="0.2">
      <c r="A78" s="151">
        <v>77</v>
      </c>
      <c r="B78" s="151">
        <v>6.8</v>
      </c>
      <c r="C78" s="151">
        <v>2.8</v>
      </c>
      <c r="D78" s="151">
        <v>4.8</v>
      </c>
      <c r="E78" s="151">
        <v>1.4</v>
      </c>
      <c r="F78" s="151" t="s">
        <v>890</v>
      </c>
    </row>
    <row r="79" spans="1:6" x14ac:dyDescent="0.2">
      <c r="A79" s="151">
        <v>78</v>
      </c>
      <c r="B79" s="151">
        <v>6.7</v>
      </c>
      <c r="C79" s="151">
        <v>3</v>
      </c>
      <c r="D79" s="151">
        <v>5</v>
      </c>
      <c r="E79" s="151">
        <v>1.7</v>
      </c>
      <c r="F79" s="151" t="s">
        <v>890</v>
      </c>
    </row>
    <row r="80" spans="1:6" x14ac:dyDescent="0.2">
      <c r="A80" s="151">
        <v>79</v>
      </c>
      <c r="B80" s="151">
        <v>6</v>
      </c>
      <c r="C80" s="151">
        <v>2.9</v>
      </c>
      <c r="D80" s="151">
        <v>4.5</v>
      </c>
      <c r="E80" s="151">
        <v>1.5</v>
      </c>
      <c r="F80" s="151" t="s">
        <v>890</v>
      </c>
    </row>
    <row r="81" spans="1:6" x14ac:dyDescent="0.2">
      <c r="A81" s="151">
        <v>80</v>
      </c>
      <c r="B81" s="151">
        <v>5.7</v>
      </c>
      <c r="C81" s="151">
        <v>2.6</v>
      </c>
      <c r="D81" s="151">
        <v>3.5</v>
      </c>
      <c r="E81" s="151">
        <v>1</v>
      </c>
      <c r="F81" s="151" t="s">
        <v>890</v>
      </c>
    </row>
    <row r="82" spans="1:6" x14ac:dyDescent="0.2">
      <c r="A82" s="151">
        <v>81</v>
      </c>
      <c r="B82" s="151">
        <v>5.5</v>
      </c>
      <c r="C82" s="151">
        <v>2.4</v>
      </c>
      <c r="D82" s="151">
        <v>3.8</v>
      </c>
      <c r="E82" s="151">
        <v>1.1000000000000001</v>
      </c>
      <c r="F82" s="151" t="s">
        <v>890</v>
      </c>
    </row>
    <row r="83" spans="1:6" x14ac:dyDescent="0.2">
      <c r="A83" s="151">
        <v>82</v>
      </c>
      <c r="B83" s="151">
        <v>5.5</v>
      </c>
      <c r="C83" s="151">
        <v>2.4</v>
      </c>
      <c r="D83" s="151">
        <v>3.7</v>
      </c>
      <c r="E83" s="151">
        <v>1</v>
      </c>
      <c r="F83" s="151" t="s">
        <v>890</v>
      </c>
    </row>
    <row r="84" spans="1:6" x14ac:dyDescent="0.2">
      <c r="A84" s="151">
        <v>83</v>
      </c>
      <c r="B84" s="151">
        <v>5.8</v>
      </c>
      <c r="C84" s="151">
        <v>2.7</v>
      </c>
      <c r="D84" s="151">
        <v>3.9</v>
      </c>
      <c r="E84" s="151">
        <v>1.2</v>
      </c>
      <c r="F84" s="151" t="s">
        <v>890</v>
      </c>
    </row>
    <row r="85" spans="1:6" x14ac:dyDescent="0.2">
      <c r="A85" s="151">
        <v>84</v>
      </c>
      <c r="B85" s="151">
        <v>6</v>
      </c>
      <c r="C85" s="151">
        <v>2.7</v>
      </c>
      <c r="D85" s="151">
        <v>5.0999999999999996</v>
      </c>
      <c r="E85" s="151">
        <v>1.6</v>
      </c>
      <c r="F85" s="151" t="s">
        <v>890</v>
      </c>
    </row>
    <row r="86" spans="1:6" x14ac:dyDescent="0.2">
      <c r="A86" s="151">
        <v>85</v>
      </c>
      <c r="B86" s="151">
        <v>5.4</v>
      </c>
      <c r="C86" s="151">
        <v>3</v>
      </c>
      <c r="D86" s="151">
        <v>4.5</v>
      </c>
      <c r="E86" s="151">
        <v>1.5</v>
      </c>
      <c r="F86" s="151" t="s">
        <v>890</v>
      </c>
    </row>
    <row r="87" spans="1:6" x14ac:dyDescent="0.2">
      <c r="A87" s="151">
        <v>86</v>
      </c>
      <c r="B87" s="151">
        <v>6</v>
      </c>
      <c r="C87" s="151">
        <v>3.4</v>
      </c>
      <c r="D87" s="151">
        <v>4.5</v>
      </c>
      <c r="E87" s="151">
        <v>1.6</v>
      </c>
      <c r="F87" s="151" t="s">
        <v>890</v>
      </c>
    </row>
    <row r="88" spans="1:6" x14ac:dyDescent="0.2">
      <c r="A88" s="151">
        <v>87</v>
      </c>
      <c r="B88" s="151">
        <v>6.7</v>
      </c>
      <c r="C88" s="151">
        <v>3.1</v>
      </c>
      <c r="D88" s="151">
        <v>4.7</v>
      </c>
      <c r="E88" s="151">
        <v>1.5</v>
      </c>
      <c r="F88" s="151" t="s">
        <v>890</v>
      </c>
    </row>
    <row r="89" spans="1:6" x14ac:dyDescent="0.2">
      <c r="A89" s="151">
        <v>88</v>
      </c>
      <c r="B89" s="151">
        <v>6.3</v>
      </c>
      <c r="C89" s="151">
        <v>2.2999999999999998</v>
      </c>
      <c r="D89" s="151">
        <v>4.4000000000000004</v>
      </c>
      <c r="E89" s="151">
        <v>1.3</v>
      </c>
      <c r="F89" s="151" t="s">
        <v>890</v>
      </c>
    </row>
    <row r="90" spans="1:6" x14ac:dyDescent="0.2">
      <c r="A90" s="151">
        <v>89</v>
      </c>
      <c r="B90" s="151">
        <v>5.6</v>
      </c>
      <c r="C90" s="151">
        <v>3</v>
      </c>
      <c r="D90" s="151">
        <v>4.0999999999999996</v>
      </c>
      <c r="E90" s="151">
        <v>1.3</v>
      </c>
      <c r="F90" s="151" t="s">
        <v>890</v>
      </c>
    </row>
    <row r="91" spans="1:6" x14ac:dyDescent="0.2">
      <c r="A91" s="151">
        <v>90</v>
      </c>
      <c r="B91" s="151">
        <v>5.5</v>
      </c>
      <c r="C91" s="151">
        <v>2.5</v>
      </c>
      <c r="D91" s="151">
        <v>4</v>
      </c>
      <c r="E91" s="151">
        <v>1.3</v>
      </c>
      <c r="F91" s="151" t="s">
        <v>890</v>
      </c>
    </row>
    <row r="92" spans="1:6" x14ac:dyDescent="0.2">
      <c r="A92" s="151">
        <v>91</v>
      </c>
      <c r="B92" s="151">
        <v>5.5</v>
      </c>
      <c r="C92" s="151">
        <v>2.6</v>
      </c>
      <c r="D92" s="151">
        <v>4.4000000000000004</v>
      </c>
      <c r="E92" s="151">
        <v>1.2</v>
      </c>
      <c r="F92" s="151" t="s">
        <v>890</v>
      </c>
    </row>
    <row r="93" spans="1:6" x14ac:dyDescent="0.2">
      <c r="A93" s="151">
        <v>92</v>
      </c>
      <c r="B93" s="151">
        <v>6.1</v>
      </c>
      <c r="C93" s="151">
        <v>3</v>
      </c>
      <c r="D93" s="151">
        <v>4.5999999999999996</v>
      </c>
      <c r="E93" s="151">
        <v>1.4</v>
      </c>
      <c r="F93" s="151" t="s">
        <v>890</v>
      </c>
    </row>
    <row r="94" spans="1:6" x14ac:dyDescent="0.2">
      <c r="A94" s="151">
        <v>93</v>
      </c>
      <c r="B94" s="151">
        <v>5.8</v>
      </c>
      <c r="C94" s="151">
        <v>2.6</v>
      </c>
      <c r="D94" s="151">
        <v>4</v>
      </c>
      <c r="E94" s="151">
        <v>1.2</v>
      </c>
      <c r="F94" s="151" t="s">
        <v>890</v>
      </c>
    </row>
    <row r="95" spans="1:6" x14ac:dyDescent="0.2">
      <c r="A95" s="151">
        <v>94</v>
      </c>
      <c r="B95" s="151">
        <v>5</v>
      </c>
      <c r="C95" s="151">
        <v>2.2999999999999998</v>
      </c>
      <c r="D95" s="151">
        <v>3.3</v>
      </c>
      <c r="E95" s="151">
        <v>1</v>
      </c>
      <c r="F95" s="151" t="s">
        <v>890</v>
      </c>
    </row>
    <row r="96" spans="1:6" x14ac:dyDescent="0.2">
      <c r="A96" s="151">
        <v>95</v>
      </c>
      <c r="B96" s="151">
        <v>5.6</v>
      </c>
      <c r="C96" s="151">
        <v>2.7</v>
      </c>
      <c r="D96" s="151">
        <v>4.2</v>
      </c>
      <c r="E96" s="151">
        <v>1.3</v>
      </c>
      <c r="F96" s="151" t="s">
        <v>890</v>
      </c>
    </row>
    <row r="97" spans="1:6" x14ac:dyDescent="0.2">
      <c r="A97" s="151">
        <v>96</v>
      </c>
      <c r="B97" s="151">
        <v>5.7</v>
      </c>
      <c r="C97" s="151">
        <v>3</v>
      </c>
      <c r="D97" s="151">
        <v>4.2</v>
      </c>
      <c r="E97" s="151">
        <v>1.2</v>
      </c>
      <c r="F97" s="151" t="s">
        <v>890</v>
      </c>
    </row>
    <row r="98" spans="1:6" x14ac:dyDescent="0.2">
      <c r="A98" s="151">
        <v>97</v>
      </c>
      <c r="B98" s="151">
        <v>5.7</v>
      </c>
      <c r="C98" s="151">
        <v>2.9</v>
      </c>
      <c r="D98" s="151">
        <v>4.2</v>
      </c>
      <c r="E98" s="151">
        <v>1.3</v>
      </c>
      <c r="F98" s="151" t="s">
        <v>890</v>
      </c>
    </row>
    <row r="99" spans="1:6" x14ac:dyDescent="0.2">
      <c r="A99" s="151">
        <v>98</v>
      </c>
      <c r="B99" s="151">
        <v>6.2</v>
      </c>
      <c r="C99" s="151">
        <v>2.9</v>
      </c>
      <c r="D99" s="151">
        <v>4.3</v>
      </c>
      <c r="E99" s="151">
        <v>1.3</v>
      </c>
      <c r="F99" s="151" t="s">
        <v>890</v>
      </c>
    </row>
    <row r="100" spans="1:6" x14ac:dyDescent="0.2">
      <c r="A100" s="151">
        <v>99</v>
      </c>
      <c r="B100" s="151">
        <v>5.0999999999999996</v>
      </c>
      <c r="C100" s="151">
        <v>2.5</v>
      </c>
      <c r="D100" s="151">
        <v>3</v>
      </c>
      <c r="E100" s="151">
        <v>1.1000000000000001</v>
      </c>
      <c r="F100" s="151" t="s">
        <v>890</v>
      </c>
    </row>
    <row r="101" spans="1:6" x14ac:dyDescent="0.2">
      <c r="A101" s="151">
        <v>100</v>
      </c>
      <c r="B101" s="151">
        <v>5.7</v>
      </c>
      <c r="C101" s="151">
        <v>2.8</v>
      </c>
      <c r="D101" s="151">
        <v>4.0999999999999996</v>
      </c>
      <c r="E101" s="151">
        <v>1.3</v>
      </c>
      <c r="F101" s="151" t="s">
        <v>890</v>
      </c>
    </row>
    <row r="102" spans="1:6" x14ac:dyDescent="0.2">
      <c r="A102" s="151">
        <v>101</v>
      </c>
      <c r="B102" s="151">
        <v>6.3</v>
      </c>
      <c r="C102" s="151">
        <v>3.3</v>
      </c>
      <c r="D102" s="151">
        <v>6</v>
      </c>
      <c r="E102" s="151">
        <v>2.5</v>
      </c>
      <c r="F102" s="151" t="s">
        <v>891</v>
      </c>
    </row>
    <row r="103" spans="1:6" x14ac:dyDescent="0.2">
      <c r="A103" s="151">
        <v>102</v>
      </c>
      <c r="B103" s="151">
        <v>5.8</v>
      </c>
      <c r="C103" s="151">
        <v>2.7</v>
      </c>
      <c r="D103" s="151">
        <v>5.0999999999999996</v>
      </c>
      <c r="E103" s="151">
        <v>1.9</v>
      </c>
      <c r="F103" s="151" t="s">
        <v>891</v>
      </c>
    </row>
    <row r="104" spans="1:6" x14ac:dyDescent="0.2">
      <c r="A104" s="151">
        <v>103</v>
      </c>
      <c r="B104" s="151">
        <v>7.1</v>
      </c>
      <c r="C104" s="151">
        <v>3</v>
      </c>
      <c r="D104" s="151">
        <v>5.9</v>
      </c>
      <c r="E104" s="151">
        <v>2.1</v>
      </c>
      <c r="F104" s="151" t="s">
        <v>891</v>
      </c>
    </row>
    <row r="105" spans="1:6" x14ac:dyDescent="0.2">
      <c r="A105" s="151">
        <v>104</v>
      </c>
      <c r="B105" s="151">
        <v>6.3</v>
      </c>
      <c r="C105" s="151">
        <v>2.9</v>
      </c>
      <c r="D105" s="151">
        <v>5.6</v>
      </c>
      <c r="E105" s="151">
        <v>1.8</v>
      </c>
      <c r="F105" s="151" t="s">
        <v>891</v>
      </c>
    </row>
    <row r="106" spans="1:6" x14ac:dyDescent="0.2">
      <c r="A106" s="151">
        <v>105</v>
      </c>
      <c r="B106" s="151">
        <v>6.5</v>
      </c>
      <c r="C106" s="151">
        <v>3</v>
      </c>
      <c r="D106" s="151">
        <v>5.8</v>
      </c>
      <c r="E106" s="151">
        <v>2.2000000000000002</v>
      </c>
      <c r="F106" s="151" t="s">
        <v>891</v>
      </c>
    </row>
    <row r="107" spans="1:6" x14ac:dyDescent="0.2">
      <c r="A107" s="151">
        <v>106</v>
      </c>
      <c r="B107" s="151">
        <v>7.6</v>
      </c>
      <c r="C107" s="151">
        <v>3</v>
      </c>
      <c r="D107" s="151">
        <v>6.6</v>
      </c>
      <c r="E107" s="151">
        <v>2.1</v>
      </c>
      <c r="F107" s="151" t="s">
        <v>891</v>
      </c>
    </row>
    <row r="108" spans="1:6" x14ac:dyDescent="0.2">
      <c r="A108" s="151">
        <v>107</v>
      </c>
      <c r="B108" s="151">
        <v>4.9000000000000004</v>
      </c>
      <c r="C108" s="151">
        <v>2.5</v>
      </c>
      <c r="D108" s="151">
        <v>4.5</v>
      </c>
      <c r="E108" s="151">
        <v>1.7</v>
      </c>
      <c r="F108" s="151" t="s">
        <v>891</v>
      </c>
    </row>
    <row r="109" spans="1:6" x14ac:dyDescent="0.2">
      <c r="A109" s="151">
        <v>108</v>
      </c>
      <c r="B109" s="151">
        <v>7.3</v>
      </c>
      <c r="C109" s="151">
        <v>2.9</v>
      </c>
      <c r="D109" s="151">
        <v>6.3</v>
      </c>
      <c r="E109" s="151">
        <v>1.8</v>
      </c>
      <c r="F109" s="151" t="s">
        <v>891</v>
      </c>
    </row>
    <row r="110" spans="1:6" x14ac:dyDescent="0.2">
      <c r="A110" s="151">
        <v>109</v>
      </c>
      <c r="B110" s="151">
        <v>6.7</v>
      </c>
      <c r="C110" s="151">
        <v>2.5</v>
      </c>
      <c r="D110" s="151">
        <v>5.8</v>
      </c>
      <c r="E110" s="151">
        <v>1.8</v>
      </c>
      <c r="F110" s="151" t="s">
        <v>891</v>
      </c>
    </row>
    <row r="111" spans="1:6" x14ac:dyDescent="0.2">
      <c r="A111" s="151">
        <v>110</v>
      </c>
      <c r="B111" s="151">
        <v>7.2</v>
      </c>
      <c r="C111" s="151">
        <v>3.6</v>
      </c>
      <c r="D111" s="151">
        <v>6.1</v>
      </c>
      <c r="E111" s="151">
        <v>2.5</v>
      </c>
      <c r="F111" s="151" t="s">
        <v>891</v>
      </c>
    </row>
    <row r="112" spans="1:6" x14ac:dyDescent="0.2">
      <c r="A112" s="151">
        <v>111</v>
      </c>
      <c r="B112" s="151">
        <v>6.5</v>
      </c>
      <c r="C112" s="151">
        <v>3.2</v>
      </c>
      <c r="D112" s="151">
        <v>5.0999999999999996</v>
      </c>
      <c r="E112" s="151">
        <v>2</v>
      </c>
      <c r="F112" s="151" t="s">
        <v>891</v>
      </c>
    </row>
    <row r="113" spans="1:6" x14ac:dyDescent="0.2">
      <c r="A113" s="151">
        <v>112</v>
      </c>
      <c r="B113" s="151">
        <v>6.4</v>
      </c>
      <c r="C113" s="151">
        <v>2.7</v>
      </c>
      <c r="D113" s="151">
        <v>5.3</v>
      </c>
      <c r="E113" s="151">
        <v>1.9</v>
      </c>
      <c r="F113" s="151" t="s">
        <v>891</v>
      </c>
    </row>
    <row r="114" spans="1:6" x14ac:dyDescent="0.2">
      <c r="A114" s="151">
        <v>113</v>
      </c>
      <c r="B114" s="151">
        <v>6.8</v>
      </c>
      <c r="C114" s="151">
        <v>3</v>
      </c>
      <c r="D114" s="151">
        <v>5.5</v>
      </c>
      <c r="E114" s="151">
        <v>2.1</v>
      </c>
      <c r="F114" s="151" t="s">
        <v>891</v>
      </c>
    </row>
    <row r="115" spans="1:6" x14ac:dyDescent="0.2">
      <c r="A115" s="151">
        <v>114</v>
      </c>
      <c r="B115" s="151">
        <v>5.7</v>
      </c>
      <c r="C115" s="151">
        <v>2.5</v>
      </c>
      <c r="D115" s="151">
        <v>5</v>
      </c>
      <c r="E115" s="151">
        <v>2</v>
      </c>
      <c r="F115" s="151" t="s">
        <v>891</v>
      </c>
    </row>
    <row r="116" spans="1:6" x14ac:dyDescent="0.2">
      <c r="A116" s="151">
        <v>115</v>
      </c>
      <c r="B116" s="151">
        <v>5.8</v>
      </c>
      <c r="C116" s="151">
        <v>2.8</v>
      </c>
      <c r="D116" s="151">
        <v>5.0999999999999996</v>
      </c>
      <c r="E116" s="151">
        <v>2.4</v>
      </c>
      <c r="F116" s="151" t="s">
        <v>891</v>
      </c>
    </row>
    <row r="117" spans="1:6" x14ac:dyDescent="0.2">
      <c r="A117" s="151">
        <v>116</v>
      </c>
      <c r="B117" s="151">
        <v>6.4</v>
      </c>
      <c r="C117" s="151">
        <v>3.2</v>
      </c>
      <c r="D117" s="151">
        <v>5.3</v>
      </c>
      <c r="E117" s="151">
        <v>2.2999999999999998</v>
      </c>
      <c r="F117" s="151" t="s">
        <v>891</v>
      </c>
    </row>
    <row r="118" spans="1:6" x14ac:dyDescent="0.2">
      <c r="A118" s="151">
        <v>117</v>
      </c>
      <c r="B118" s="151">
        <v>6.5</v>
      </c>
      <c r="C118" s="151">
        <v>3</v>
      </c>
      <c r="D118" s="151">
        <v>5.5</v>
      </c>
      <c r="E118" s="151">
        <v>1.8</v>
      </c>
      <c r="F118" s="151" t="s">
        <v>891</v>
      </c>
    </row>
    <row r="119" spans="1:6" x14ac:dyDescent="0.2">
      <c r="A119" s="151">
        <v>118</v>
      </c>
      <c r="B119" s="151">
        <v>7.7</v>
      </c>
      <c r="C119" s="151">
        <v>3.8</v>
      </c>
      <c r="D119" s="151">
        <v>6.7</v>
      </c>
      <c r="E119" s="151">
        <v>2.2000000000000002</v>
      </c>
      <c r="F119" s="151" t="s">
        <v>891</v>
      </c>
    </row>
    <row r="120" spans="1:6" x14ac:dyDescent="0.2">
      <c r="A120" s="151">
        <v>119</v>
      </c>
      <c r="B120" s="151">
        <v>7.7</v>
      </c>
      <c r="C120" s="151">
        <v>2.6</v>
      </c>
      <c r="D120" s="151">
        <v>6.9</v>
      </c>
      <c r="E120" s="151">
        <v>2.2999999999999998</v>
      </c>
      <c r="F120" s="151" t="s">
        <v>891</v>
      </c>
    </row>
    <row r="121" spans="1:6" x14ac:dyDescent="0.2">
      <c r="A121" s="151">
        <v>120</v>
      </c>
      <c r="B121" s="151">
        <v>6</v>
      </c>
      <c r="C121" s="151">
        <v>2.2000000000000002</v>
      </c>
      <c r="D121" s="151">
        <v>5</v>
      </c>
      <c r="E121" s="151">
        <v>1.5</v>
      </c>
      <c r="F121" s="151" t="s">
        <v>891</v>
      </c>
    </row>
    <row r="122" spans="1:6" x14ac:dyDescent="0.2">
      <c r="A122" s="151">
        <v>121</v>
      </c>
      <c r="B122" s="151">
        <v>6.9</v>
      </c>
      <c r="C122" s="151">
        <v>3.2</v>
      </c>
      <c r="D122" s="151">
        <v>5.7</v>
      </c>
      <c r="E122" s="151">
        <v>2.2999999999999998</v>
      </c>
      <c r="F122" s="151" t="s">
        <v>891</v>
      </c>
    </row>
    <row r="123" spans="1:6" x14ac:dyDescent="0.2">
      <c r="A123" s="151">
        <v>122</v>
      </c>
      <c r="B123" s="151">
        <v>5.6</v>
      </c>
      <c r="C123" s="151">
        <v>2.8</v>
      </c>
      <c r="D123" s="151">
        <v>4.9000000000000004</v>
      </c>
      <c r="E123" s="151">
        <v>2</v>
      </c>
      <c r="F123" s="151" t="s">
        <v>891</v>
      </c>
    </row>
    <row r="124" spans="1:6" x14ac:dyDescent="0.2">
      <c r="A124" s="151">
        <v>123</v>
      </c>
      <c r="B124" s="151">
        <v>7.7</v>
      </c>
      <c r="C124" s="151">
        <v>2.8</v>
      </c>
      <c r="D124" s="151">
        <v>6.7</v>
      </c>
      <c r="E124" s="151">
        <v>2</v>
      </c>
      <c r="F124" s="151" t="s">
        <v>891</v>
      </c>
    </row>
    <row r="125" spans="1:6" x14ac:dyDescent="0.2">
      <c r="A125" s="151">
        <v>124</v>
      </c>
      <c r="B125" s="151">
        <v>6.3</v>
      </c>
      <c r="C125" s="151">
        <v>2.7</v>
      </c>
      <c r="D125" s="151">
        <v>4.9000000000000004</v>
      </c>
      <c r="E125" s="151">
        <v>1.8</v>
      </c>
      <c r="F125" s="151" t="s">
        <v>891</v>
      </c>
    </row>
    <row r="126" spans="1:6" x14ac:dyDescent="0.2">
      <c r="A126" s="151">
        <v>125</v>
      </c>
      <c r="B126" s="151">
        <v>6.7</v>
      </c>
      <c r="C126" s="151">
        <v>3.3</v>
      </c>
      <c r="D126" s="151">
        <v>5.7</v>
      </c>
      <c r="E126" s="151">
        <v>2.1</v>
      </c>
      <c r="F126" s="151" t="s">
        <v>891</v>
      </c>
    </row>
    <row r="127" spans="1:6" x14ac:dyDescent="0.2">
      <c r="A127" s="151">
        <v>126</v>
      </c>
      <c r="B127" s="151">
        <v>7.2</v>
      </c>
      <c r="C127" s="151">
        <v>3.2</v>
      </c>
      <c r="D127" s="151">
        <v>6</v>
      </c>
      <c r="E127" s="151">
        <v>1.8</v>
      </c>
      <c r="F127" s="151" t="s">
        <v>891</v>
      </c>
    </row>
    <row r="128" spans="1:6" x14ac:dyDescent="0.2">
      <c r="A128" s="151">
        <v>127</v>
      </c>
      <c r="B128" s="151">
        <v>6.2</v>
      </c>
      <c r="C128" s="151">
        <v>2.8</v>
      </c>
      <c r="D128" s="151">
        <v>4.8</v>
      </c>
      <c r="E128" s="151">
        <v>1.8</v>
      </c>
      <c r="F128" s="151" t="s">
        <v>891</v>
      </c>
    </row>
    <row r="129" spans="1:6" x14ac:dyDescent="0.2">
      <c r="A129" s="151">
        <v>128</v>
      </c>
      <c r="B129" s="151">
        <v>6.1</v>
      </c>
      <c r="C129" s="151">
        <v>3</v>
      </c>
      <c r="D129" s="151">
        <v>4.9000000000000004</v>
      </c>
      <c r="E129" s="151">
        <v>1.8</v>
      </c>
      <c r="F129" s="151" t="s">
        <v>891</v>
      </c>
    </row>
    <row r="130" spans="1:6" x14ac:dyDescent="0.2">
      <c r="A130" s="151">
        <v>129</v>
      </c>
      <c r="B130" s="151">
        <v>6.4</v>
      </c>
      <c r="C130" s="151">
        <v>2.8</v>
      </c>
      <c r="D130" s="151">
        <v>5.6</v>
      </c>
      <c r="E130" s="151">
        <v>2.1</v>
      </c>
      <c r="F130" s="151" t="s">
        <v>891</v>
      </c>
    </row>
    <row r="131" spans="1:6" x14ac:dyDescent="0.2">
      <c r="A131" s="151">
        <v>130</v>
      </c>
      <c r="B131" s="151">
        <v>7.2</v>
      </c>
      <c r="C131" s="151">
        <v>3</v>
      </c>
      <c r="D131" s="151">
        <v>5.8</v>
      </c>
      <c r="E131" s="151">
        <v>1.6</v>
      </c>
      <c r="F131" s="151" t="s">
        <v>891</v>
      </c>
    </row>
    <row r="132" spans="1:6" x14ac:dyDescent="0.2">
      <c r="A132" s="151">
        <v>131</v>
      </c>
      <c r="B132" s="151">
        <v>7.4</v>
      </c>
      <c r="C132" s="151">
        <v>2.8</v>
      </c>
      <c r="D132" s="151">
        <v>6.1</v>
      </c>
      <c r="E132" s="151">
        <v>1.9</v>
      </c>
      <c r="F132" s="151" t="s">
        <v>891</v>
      </c>
    </row>
    <row r="133" spans="1:6" x14ac:dyDescent="0.2">
      <c r="A133" s="151">
        <v>132</v>
      </c>
      <c r="B133" s="151">
        <v>7.9</v>
      </c>
      <c r="C133" s="151">
        <v>3.8</v>
      </c>
      <c r="D133" s="151">
        <v>6.4</v>
      </c>
      <c r="E133" s="151">
        <v>2</v>
      </c>
      <c r="F133" s="151" t="s">
        <v>891</v>
      </c>
    </row>
    <row r="134" spans="1:6" x14ac:dyDescent="0.2">
      <c r="A134" s="151">
        <v>133</v>
      </c>
      <c r="B134" s="151">
        <v>6.4</v>
      </c>
      <c r="C134" s="151">
        <v>2.8</v>
      </c>
      <c r="D134" s="151">
        <v>5.6</v>
      </c>
      <c r="E134" s="151">
        <v>2.2000000000000002</v>
      </c>
      <c r="F134" s="151" t="s">
        <v>891</v>
      </c>
    </row>
    <row r="135" spans="1:6" x14ac:dyDescent="0.2">
      <c r="A135" s="151">
        <v>134</v>
      </c>
      <c r="B135" s="151">
        <v>6.3</v>
      </c>
      <c r="C135" s="151">
        <v>2.8</v>
      </c>
      <c r="D135" s="151">
        <v>5.0999999999999996</v>
      </c>
      <c r="E135" s="151">
        <v>1.5</v>
      </c>
      <c r="F135" s="151" t="s">
        <v>891</v>
      </c>
    </row>
    <row r="136" spans="1:6" x14ac:dyDescent="0.2">
      <c r="A136" s="151">
        <v>135</v>
      </c>
      <c r="B136" s="151">
        <v>6.1</v>
      </c>
      <c r="C136" s="151">
        <v>2.6</v>
      </c>
      <c r="D136" s="151">
        <v>5.6</v>
      </c>
      <c r="E136" s="151">
        <v>1.4</v>
      </c>
      <c r="F136" s="151" t="s">
        <v>891</v>
      </c>
    </row>
    <row r="137" spans="1:6" x14ac:dyDescent="0.2">
      <c r="A137" s="151">
        <v>136</v>
      </c>
      <c r="B137" s="151">
        <v>7.7</v>
      </c>
      <c r="C137" s="151">
        <v>3</v>
      </c>
      <c r="D137" s="151">
        <v>6.1</v>
      </c>
      <c r="E137" s="151">
        <v>2.2999999999999998</v>
      </c>
      <c r="F137" s="151" t="s">
        <v>891</v>
      </c>
    </row>
    <row r="138" spans="1:6" x14ac:dyDescent="0.2">
      <c r="A138" s="151">
        <v>137</v>
      </c>
      <c r="B138" s="151">
        <v>6.3</v>
      </c>
      <c r="C138" s="151">
        <v>3.4</v>
      </c>
      <c r="D138" s="151">
        <v>5.6</v>
      </c>
      <c r="E138" s="151">
        <v>2.4</v>
      </c>
      <c r="F138" s="151" t="s">
        <v>891</v>
      </c>
    </row>
    <row r="139" spans="1:6" x14ac:dyDescent="0.2">
      <c r="A139" s="151">
        <v>138</v>
      </c>
      <c r="B139" s="151">
        <v>6.4</v>
      </c>
      <c r="C139" s="151">
        <v>3.1</v>
      </c>
      <c r="D139" s="151">
        <v>5.5</v>
      </c>
      <c r="E139" s="151">
        <v>1.8</v>
      </c>
      <c r="F139" s="151" t="s">
        <v>891</v>
      </c>
    </row>
    <row r="140" spans="1:6" x14ac:dyDescent="0.2">
      <c r="A140" s="151">
        <v>139</v>
      </c>
      <c r="B140" s="151">
        <v>6</v>
      </c>
      <c r="C140" s="151">
        <v>3</v>
      </c>
      <c r="D140" s="151">
        <v>4.8</v>
      </c>
      <c r="E140" s="151">
        <v>1.8</v>
      </c>
      <c r="F140" s="151" t="s">
        <v>891</v>
      </c>
    </row>
    <row r="141" spans="1:6" x14ac:dyDescent="0.2">
      <c r="A141" s="151">
        <v>140</v>
      </c>
      <c r="B141" s="151">
        <v>6.9</v>
      </c>
      <c r="C141" s="151">
        <v>3.1</v>
      </c>
      <c r="D141" s="151">
        <v>5.4</v>
      </c>
      <c r="E141" s="151">
        <v>2.1</v>
      </c>
      <c r="F141" s="151" t="s">
        <v>891</v>
      </c>
    </row>
    <row r="142" spans="1:6" x14ac:dyDescent="0.2">
      <c r="A142" s="151">
        <v>141</v>
      </c>
      <c r="B142" s="151">
        <v>6.7</v>
      </c>
      <c r="C142" s="151">
        <v>3.1</v>
      </c>
      <c r="D142" s="151">
        <v>5.6</v>
      </c>
      <c r="E142" s="151">
        <v>2.4</v>
      </c>
      <c r="F142" s="151" t="s">
        <v>891</v>
      </c>
    </row>
    <row r="143" spans="1:6" x14ac:dyDescent="0.2">
      <c r="A143" s="151">
        <v>142</v>
      </c>
      <c r="B143" s="151">
        <v>6.9</v>
      </c>
      <c r="C143" s="151">
        <v>3.1</v>
      </c>
      <c r="D143" s="151">
        <v>5.0999999999999996</v>
      </c>
      <c r="E143" s="151">
        <v>2.2999999999999998</v>
      </c>
      <c r="F143" s="151" t="s">
        <v>891</v>
      </c>
    </row>
    <row r="144" spans="1:6" x14ac:dyDescent="0.2">
      <c r="A144" s="151">
        <v>143</v>
      </c>
      <c r="B144" s="151">
        <v>5.8</v>
      </c>
      <c r="C144" s="151">
        <v>2.7</v>
      </c>
      <c r="D144" s="151">
        <v>5.0999999999999996</v>
      </c>
      <c r="E144" s="151">
        <v>1.9</v>
      </c>
      <c r="F144" s="151" t="s">
        <v>891</v>
      </c>
    </row>
    <row r="145" spans="1:6" x14ac:dyDescent="0.2">
      <c r="A145" s="151">
        <v>144</v>
      </c>
      <c r="B145" s="151">
        <v>6.8</v>
      </c>
      <c r="C145" s="151">
        <v>3.2</v>
      </c>
      <c r="D145" s="151">
        <v>5.9</v>
      </c>
      <c r="E145" s="151">
        <v>2.2999999999999998</v>
      </c>
      <c r="F145" s="151" t="s">
        <v>891</v>
      </c>
    </row>
    <row r="146" spans="1:6" x14ac:dyDescent="0.2">
      <c r="A146" s="151">
        <v>145</v>
      </c>
      <c r="B146" s="151">
        <v>6.7</v>
      </c>
      <c r="C146" s="151">
        <v>3.3</v>
      </c>
      <c r="D146" s="151">
        <v>5.7</v>
      </c>
      <c r="E146" s="151">
        <v>2.5</v>
      </c>
      <c r="F146" s="151" t="s">
        <v>891</v>
      </c>
    </row>
    <row r="147" spans="1:6" x14ac:dyDescent="0.2">
      <c r="A147" s="151">
        <v>146</v>
      </c>
      <c r="B147" s="151">
        <v>6.7</v>
      </c>
      <c r="C147" s="151">
        <v>3</v>
      </c>
      <c r="D147" s="151">
        <v>5.2</v>
      </c>
      <c r="E147" s="151">
        <v>2.2999999999999998</v>
      </c>
      <c r="F147" s="151" t="s">
        <v>891</v>
      </c>
    </row>
    <row r="148" spans="1:6" x14ac:dyDescent="0.2">
      <c r="A148" s="151">
        <v>147</v>
      </c>
      <c r="B148" s="151">
        <v>6.3</v>
      </c>
      <c r="C148" s="151">
        <v>2.5</v>
      </c>
      <c r="D148" s="151">
        <v>5</v>
      </c>
      <c r="E148" s="151">
        <v>1.9</v>
      </c>
      <c r="F148" s="151" t="s">
        <v>891</v>
      </c>
    </row>
    <row r="149" spans="1:6" x14ac:dyDescent="0.2">
      <c r="A149" s="151">
        <v>148</v>
      </c>
      <c r="B149" s="151">
        <v>6.5</v>
      </c>
      <c r="C149" s="151">
        <v>3</v>
      </c>
      <c r="D149" s="151">
        <v>5.2</v>
      </c>
      <c r="E149" s="151">
        <v>2</v>
      </c>
      <c r="F149" s="151" t="s">
        <v>891</v>
      </c>
    </row>
    <row r="150" spans="1:6" x14ac:dyDescent="0.2">
      <c r="A150" s="151">
        <v>149</v>
      </c>
      <c r="B150" s="151">
        <v>6.2</v>
      </c>
      <c r="C150" s="151">
        <v>3.4</v>
      </c>
      <c r="D150" s="151">
        <v>5.4</v>
      </c>
      <c r="E150" s="151">
        <v>2.2999999999999998</v>
      </c>
      <c r="F150" s="151" t="s">
        <v>891</v>
      </c>
    </row>
    <row r="151" spans="1:6" x14ac:dyDescent="0.2">
      <c r="A151" s="151">
        <v>150</v>
      </c>
      <c r="B151" s="151">
        <v>5.9</v>
      </c>
      <c r="C151" s="151">
        <v>3</v>
      </c>
      <c r="D151" s="151">
        <v>5.0999999999999996</v>
      </c>
      <c r="E151" s="151">
        <v>1.8</v>
      </c>
      <c r="F151" s="151" t="s">
        <v>891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ACEA-45D6-D34F-B508-425E3D5B930F}">
  <sheetPr codeName="Sheet200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2" t="s">
        <v>140</v>
      </c>
    </row>
    <row r="4" spans="2:12" x14ac:dyDescent="0.3">
      <c r="G4" s="153" t="s">
        <v>893</v>
      </c>
      <c r="H4" s="153">
        <v>0</v>
      </c>
      <c r="K4" s="153">
        <f t="array" ref="K4">SUM(LN(K12:K61+0.00000000001))</f>
        <v>-1266.4218011467253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36" ca="1">OFFSET(Iris_Data!A1,1,0,25,6)</f>
        <v>1</v>
      </c>
      <c r="C12" s="153">
        <f ca="1"/>
        <v>5.0999999999999996</v>
      </c>
      <c r="D12" s="153">
        <f ca="1"/>
        <v>3.5</v>
      </c>
      <c r="E12" s="153">
        <f ca="1"/>
        <v>1.4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4"/>
      <c r="J12" s="154"/>
      <c r="K12" s="154"/>
      <c r="L12" s="154"/>
    </row>
    <row r="13" spans="2:12" x14ac:dyDescent="0.3">
      <c r="B13" s="153">
        <f ca="1"/>
        <v>2</v>
      </c>
      <c r="C13" s="153">
        <f ca="1"/>
        <v>4.9000000000000004</v>
      </c>
      <c r="D13" s="153">
        <f ca="1"/>
        <v>3</v>
      </c>
      <c r="E13" s="153">
        <f ca="1"/>
        <v>1.4</v>
      </c>
      <c r="F13" s="153">
        <f ca="1"/>
        <v>0.2</v>
      </c>
      <c r="G13" s="153" t="str">
        <f ca="1"/>
        <v>setosa</v>
      </c>
      <c r="H13" s="153">
        <f t="shared" ca="1" si="0"/>
        <v>0</v>
      </c>
      <c r="I13" s="154"/>
      <c r="J13" s="154"/>
      <c r="K13" s="154"/>
      <c r="L13" s="154"/>
    </row>
    <row r="14" spans="2:12" x14ac:dyDescent="0.3">
      <c r="B14" s="153">
        <f ca="1"/>
        <v>3</v>
      </c>
      <c r="C14" s="153">
        <f ca="1"/>
        <v>4.7</v>
      </c>
      <c r="D14" s="153">
        <f ca="1"/>
        <v>3.2</v>
      </c>
      <c r="E14" s="153">
        <f ca="1"/>
        <v>1.3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4"/>
      <c r="J14" s="154"/>
      <c r="K14" s="154"/>
      <c r="L14" s="154"/>
    </row>
    <row r="15" spans="2:12" x14ac:dyDescent="0.3">
      <c r="B15" s="153">
        <f ca="1"/>
        <v>4</v>
      </c>
      <c r="C15" s="153">
        <f ca="1"/>
        <v>4.5999999999999996</v>
      </c>
      <c r="D15" s="153">
        <f ca="1"/>
        <v>3.1</v>
      </c>
      <c r="E15" s="153">
        <f ca="1"/>
        <v>1.5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4"/>
      <c r="J15" s="154"/>
      <c r="K15" s="154"/>
      <c r="L15" s="154"/>
    </row>
    <row r="16" spans="2:12" x14ac:dyDescent="0.3">
      <c r="B16" s="153">
        <f ca="1"/>
        <v>5</v>
      </c>
      <c r="C16" s="153">
        <f ca="1"/>
        <v>5</v>
      </c>
      <c r="D16" s="153">
        <f ca="1"/>
        <v>3.6</v>
      </c>
      <c r="E16" s="153">
        <f ca="1"/>
        <v>1.4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4"/>
      <c r="J16" s="154"/>
      <c r="K16" s="154"/>
      <c r="L16" s="154"/>
    </row>
    <row r="17" spans="2:12" x14ac:dyDescent="0.3">
      <c r="B17" s="153">
        <f ca="1"/>
        <v>6</v>
      </c>
      <c r="C17" s="153">
        <f ca="1"/>
        <v>5.4</v>
      </c>
      <c r="D17" s="153">
        <f ca="1"/>
        <v>3.9</v>
      </c>
      <c r="E17" s="153">
        <f ca="1"/>
        <v>1.7</v>
      </c>
      <c r="F17" s="153">
        <f ca="1"/>
        <v>0.4</v>
      </c>
      <c r="G17" s="153" t="str">
        <f ca="1"/>
        <v>setosa</v>
      </c>
      <c r="H17" s="153">
        <f t="shared" ca="1" si="0"/>
        <v>0</v>
      </c>
      <c r="I17" s="154"/>
      <c r="J17" s="154"/>
      <c r="K17" s="154"/>
      <c r="L17" s="154"/>
    </row>
    <row r="18" spans="2:12" x14ac:dyDescent="0.3">
      <c r="B18" s="153">
        <f ca="1"/>
        <v>7</v>
      </c>
      <c r="C18" s="153">
        <f ca="1"/>
        <v>4.5999999999999996</v>
      </c>
      <c r="D18" s="153">
        <f ca="1"/>
        <v>3.4</v>
      </c>
      <c r="E18" s="153">
        <f ca="1"/>
        <v>1.4</v>
      </c>
      <c r="F18" s="153">
        <f ca="1"/>
        <v>0.3</v>
      </c>
      <c r="G18" s="153" t="str">
        <f ca="1"/>
        <v>setosa</v>
      </c>
      <c r="H18" s="153">
        <f t="shared" ca="1" si="0"/>
        <v>0</v>
      </c>
      <c r="I18" s="154"/>
      <c r="J18" s="154"/>
      <c r="K18" s="154"/>
      <c r="L18" s="154"/>
    </row>
    <row r="19" spans="2:12" x14ac:dyDescent="0.3">
      <c r="B19" s="153">
        <f ca="1"/>
        <v>8</v>
      </c>
      <c r="C19" s="153">
        <f ca="1"/>
        <v>5</v>
      </c>
      <c r="D19" s="153">
        <f ca="1"/>
        <v>3.4</v>
      </c>
      <c r="E19" s="153">
        <f ca="1"/>
        <v>1.5</v>
      </c>
      <c r="F19" s="153">
        <f ca="1"/>
        <v>0.2</v>
      </c>
      <c r="G19" s="153" t="str">
        <f ca="1"/>
        <v>setosa</v>
      </c>
      <c r="H19" s="153">
        <f t="shared" ca="1" si="0"/>
        <v>0</v>
      </c>
      <c r="I19" s="154"/>
      <c r="J19" s="154"/>
      <c r="K19" s="154"/>
      <c r="L19" s="154"/>
    </row>
    <row r="20" spans="2:12" x14ac:dyDescent="0.3">
      <c r="B20" s="153">
        <f ca="1"/>
        <v>9</v>
      </c>
      <c r="C20" s="153">
        <f ca="1"/>
        <v>4.4000000000000004</v>
      </c>
      <c r="D20" s="153">
        <f ca="1"/>
        <v>2.9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4"/>
      <c r="J20" s="154"/>
      <c r="K20" s="154"/>
      <c r="L20" s="154"/>
    </row>
    <row r="21" spans="2:12" x14ac:dyDescent="0.3">
      <c r="B21" s="153">
        <f ca="1"/>
        <v>10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0.1</v>
      </c>
      <c r="G21" s="153" t="str">
        <f ca="1"/>
        <v>setosa</v>
      </c>
      <c r="H21" s="153">
        <f t="shared" ca="1" si="0"/>
        <v>0</v>
      </c>
      <c r="I21" s="154"/>
      <c r="J21" s="154"/>
      <c r="K21" s="154"/>
      <c r="L21" s="154"/>
    </row>
    <row r="22" spans="2:12" x14ac:dyDescent="0.3">
      <c r="B22" s="153">
        <f ca="1"/>
        <v>11</v>
      </c>
      <c r="C22" s="153">
        <f ca="1"/>
        <v>5.4</v>
      </c>
      <c r="D22" s="153">
        <f ca="1"/>
        <v>3.7</v>
      </c>
      <c r="E22" s="153">
        <f ca="1"/>
        <v>1.5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4"/>
      <c r="J22" s="154"/>
      <c r="K22" s="154"/>
      <c r="L22" s="154"/>
    </row>
    <row r="23" spans="2:12" x14ac:dyDescent="0.3">
      <c r="B23" s="153">
        <f ca="1"/>
        <v>12</v>
      </c>
      <c r="C23" s="153">
        <f ca="1"/>
        <v>4.8</v>
      </c>
      <c r="D23" s="153">
        <f ca="1"/>
        <v>3.4</v>
      </c>
      <c r="E23" s="153">
        <f ca="1"/>
        <v>1.6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4"/>
      <c r="J23" s="154"/>
      <c r="K23" s="154"/>
      <c r="L23" s="154"/>
    </row>
    <row r="24" spans="2:12" x14ac:dyDescent="0.3">
      <c r="B24" s="153">
        <f ca="1"/>
        <v>13</v>
      </c>
      <c r="C24" s="153">
        <f ca="1"/>
        <v>4.8</v>
      </c>
      <c r="D24" s="153">
        <f ca="1"/>
        <v>3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4"/>
      <c r="J24" s="154"/>
      <c r="K24" s="154"/>
      <c r="L24" s="154"/>
    </row>
    <row r="25" spans="2:12" x14ac:dyDescent="0.3">
      <c r="B25" s="153">
        <f ca="1"/>
        <v>14</v>
      </c>
      <c r="C25" s="153">
        <f ca="1"/>
        <v>4.3</v>
      </c>
      <c r="D25" s="153">
        <f ca="1"/>
        <v>3</v>
      </c>
      <c r="E25" s="153">
        <f ca="1"/>
        <v>1.1000000000000001</v>
      </c>
      <c r="F25" s="153">
        <f ca="1"/>
        <v>0.1</v>
      </c>
      <c r="G25" s="153" t="str">
        <f ca="1"/>
        <v>setosa</v>
      </c>
      <c r="H25" s="153">
        <f t="shared" ca="1" si="0"/>
        <v>0</v>
      </c>
      <c r="I25" s="154"/>
      <c r="J25" s="154"/>
      <c r="K25" s="154"/>
      <c r="L25" s="154"/>
    </row>
    <row r="26" spans="2:12" x14ac:dyDescent="0.3">
      <c r="B26" s="153">
        <f ca="1"/>
        <v>15</v>
      </c>
      <c r="C26" s="153">
        <f ca="1"/>
        <v>5.8</v>
      </c>
      <c r="D26" s="153">
        <f ca="1"/>
        <v>4</v>
      </c>
      <c r="E26" s="153">
        <f ca="1"/>
        <v>1.2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4"/>
      <c r="J26" s="154"/>
      <c r="K26" s="154"/>
      <c r="L26" s="154"/>
    </row>
    <row r="27" spans="2:12" x14ac:dyDescent="0.3">
      <c r="B27" s="153">
        <f ca="1"/>
        <v>16</v>
      </c>
      <c r="C27" s="153">
        <f ca="1"/>
        <v>5.7</v>
      </c>
      <c r="D27" s="153">
        <f ca="1"/>
        <v>4.4000000000000004</v>
      </c>
      <c r="E27" s="153">
        <f ca="1"/>
        <v>1.5</v>
      </c>
      <c r="F27" s="153">
        <f ca="1"/>
        <v>0.4</v>
      </c>
      <c r="G27" s="153" t="str">
        <f ca="1"/>
        <v>setosa</v>
      </c>
      <c r="H27" s="153">
        <f t="shared" ca="1" si="0"/>
        <v>0</v>
      </c>
      <c r="I27" s="154"/>
      <c r="J27" s="154"/>
      <c r="K27" s="154"/>
      <c r="L27" s="154"/>
    </row>
    <row r="28" spans="2:12" x14ac:dyDescent="0.3">
      <c r="B28" s="153">
        <f ca="1"/>
        <v>17</v>
      </c>
      <c r="C28" s="153">
        <f ca="1"/>
        <v>5.4</v>
      </c>
      <c r="D28" s="153">
        <f ca="1"/>
        <v>3.9</v>
      </c>
      <c r="E28" s="153">
        <f ca="1"/>
        <v>1.3</v>
      </c>
      <c r="F28" s="153">
        <f ca="1"/>
        <v>0.4</v>
      </c>
      <c r="G28" s="153" t="str">
        <f ca="1"/>
        <v>setosa</v>
      </c>
      <c r="H28" s="153">
        <f t="shared" ca="1" si="0"/>
        <v>0</v>
      </c>
      <c r="I28" s="154"/>
      <c r="J28" s="154"/>
      <c r="K28" s="154"/>
      <c r="L28" s="154"/>
    </row>
    <row r="29" spans="2:12" x14ac:dyDescent="0.3">
      <c r="B29" s="153">
        <f ca="1"/>
        <v>18</v>
      </c>
      <c r="C29" s="153">
        <f ca="1"/>
        <v>5.0999999999999996</v>
      </c>
      <c r="D29" s="153">
        <f ca="1"/>
        <v>3.5</v>
      </c>
      <c r="E29" s="153">
        <f ca="1"/>
        <v>1.4</v>
      </c>
      <c r="F29" s="153">
        <f ca="1"/>
        <v>0.3</v>
      </c>
      <c r="G29" s="153" t="str">
        <f ca="1"/>
        <v>setosa</v>
      </c>
      <c r="H29" s="153">
        <f t="shared" ca="1" si="0"/>
        <v>0</v>
      </c>
      <c r="I29" s="154"/>
      <c r="J29" s="154"/>
      <c r="K29" s="154"/>
      <c r="L29" s="154"/>
    </row>
    <row r="30" spans="2:12" x14ac:dyDescent="0.3">
      <c r="B30" s="153">
        <f ca="1"/>
        <v>19</v>
      </c>
      <c r="C30" s="153">
        <f ca="1"/>
        <v>5.7</v>
      </c>
      <c r="D30" s="153">
        <f ca="1"/>
        <v>3.8</v>
      </c>
      <c r="E30" s="153">
        <f ca="1"/>
        <v>1.7</v>
      </c>
      <c r="F30" s="153">
        <f ca="1"/>
        <v>0.3</v>
      </c>
      <c r="G30" s="153" t="str">
        <f ca="1"/>
        <v>setosa</v>
      </c>
      <c r="H30" s="153">
        <f t="shared" ca="1" si="0"/>
        <v>0</v>
      </c>
      <c r="I30" s="154"/>
      <c r="J30" s="154"/>
      <c r="K30" s="154"/>
      <c r="L30" s="154"/>
    </row>
    <row r="31" spans="2:12" x14ac:dyDescent="0.3">
      <c r="B31" s="153">
        <f ca="1"/>
        <v>20</v>
      </c>
      <c r="C31" s="153">
        <f ca="1"/>
        <v>5.0999999999999996</v>
      </c>
      <c r="D31" s="153">
        <f ca="1"/>
        <v>3.8</v>
      </c>
      <c r="E31" s="153">
        <f ca="1"/>
        <v>1.5</v>
      </c>
      <c r="F31" s="153">
        <f ca="1"/>
        <v>0.3</v>
      </c>
      <c r="G31" s="153" t="str">
        <f ca="1"/>
        <v>setosa</v>
      </c>
      <c r="H31" s="153">
        <f t="shared" ca="1" si="0"/>
        <v>0</v>
      </c>
      <c r="I31" s="154"/>
      <c r="J31" s="154"/>
      <c r="K31" s="154"/>
      <c r="L31" s="154"/>
    </row>
    <row r="32" spans="2:12" x14ac:dyDescent="0.3">
      <c r="B32" s="153">
        <f ca="1"/>
        <v>21</v>
      </c>
      <c r="C32" s="153">
        <f ca="1"/>
        <v>5.4</v>
      </c>
      <c r="D32" s="153">
        <f ca="1"/>
        <v>3.4</v>
      </c>
      <c r="E32" s="153">
        <f ca="1"/>
        <v>1.7</v>
      </c>
      <c r="F32" s="153">
        <f ca="1"/>
        <v>0.2</v>
      </c>
      <c r="G32" s="153" t="str">
        <f ca="1"/>
        <v>setosa</v>
      </c>
      <c r="H32" s="153">
        <f t="shared" ca="1" si="0"/>
        <v>0</v>
      </c>
      <c r="I32" s="154"/>
      <c r="J32" s="154"/>
      <c r="K32" s="154"/>
      <c r="L32" s="154"/>
    </row>
    <row r="33" spans="2:12" x14ac:dyDescent="0.3">
      <c r="B33" s="153">
        <f ca="1"/>
        <v>22</v>
      </c>
      <c r="C33" s="153">
        <f ca="1"/>
        <v>5.0999999999999996</v>
      </c>
      <c r="D33" s="153">
        <f ca="1"/>
        <v>3.7</v>
      </c>
      <c r="E33" s="153">
        <f ca="1"/>
        <v>1.5</v>
      </c>
      <c r="F33" s="153">
        <f ca="1"/>
        <v>0.4</v>
      </c>
      <c r="G33" s="153" t="str">
        <f ca="1"/>
        <v>setosa</v>
      </c>
      <c r="H33" s="153">
        <f t="shared" ca="1" si="0"/>
        <v>0</v>
      </c>
      <c r="I33" s="154"/>
      <c r="J33" s="154"/>
      <c r="K33" s="154"/>
      <c r="L33" s="154"/>
    </row>
    <row r="34" spans="2:12" x14ac:dyDescent="0.3">
      <c r="B34" s="153">
        <f ca="1"/>
        <v>23</v>
      </c>
      <c r="C34" s="153">
        <f ca="1"/>
        <v>4.5999999999999996</v>
      </c>
      <c r="D34" s="153">
        <f ca="1"/>
        <v>3.6</v>
      </c>
      <c r="E34" s="153">
        <f ca="1"/>
        <v>1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4"/>
      <c r="J34" s="154"/>
      <c r="K34" s="154"/>
      <c r="L34" s="154"/>
    </row>
    <row r="35" spans="2:12" x14ac:dyDescent="0.3">
      <c r="B35" s="153">
        <f ca="1"/>
        <v>24</v>
      </c>
      <c r="C35" s="153">
        <f ca="1"/>
        <v>5.0999999999999996</v>
      </c>
      <c r="D35" s="153">
        <f ca="1"/>
        <v>3.3</v>
      </c>
      <c r="E35" s="153">
        <f ca="1"/>
        <v>1.7</v>
      </c>
      <c r="F35" s="153">
        <f ca="1"/>
        <v>0.5</v>
      </c>
      <c r="G35" s="153" t="str">
        <f ca="1"/>
        <v>setosa</v>
      </c>
      <c r="H35" s="153">
        <f t="shared" ca="1" si="0"/>
        <v>0</v>
      </c>
      <c r="I35" s="154"/>
      <c r="J35" s="154"/>
      <c r="K35" s="154"/>
      <c r="L35" s="154"/>
    </row>
    <row r="36" spans="2:12" x14ac:dyDescent="0.3">
      <c r="B36" s="153">
        <f ca="1"/>
        <v>25</v>
      </c>
      <c r="C36" s="153">
        <f ca="1"/>
        <v>4.8</v>
      </c>
      <c r="D36" s="153">
        <f ca="1"/>
        <v>3.4</v>
      </c>
      <c r="E36" s="153">
        <f ca="1"/>
        <v>1.9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4"/>
      <c r="J36" s="154"/>
      <c r="K36" s="154"/>
      <c r="L36" s="154"/>
    </row>
    <row r="37" spans="2:12" x14ac:dyDescent="0.3">
      <c r="B37" s="153" cm="1">
        <f t="array" aca="1" ref="B37:G61" ca="1">OFFSET(Iris_Data!A76,1,0,25,6)</f>
        <v>76</v>
      </c>
      <c r="C37" s="153">
        <f ca="1"/>
        <v>6.6</v>
      </c>
      <c r="D37" s="153">
        <f ca="1"/>
        <v>3</v>
      </c>
      <c r="E37" s="153">
        <f ca="1"/>
        <v>4.4000000000000004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4"/>
      <c r="J37" s="154"/>
      <c r="K37" s="154"/>
      <c r="L37" s="154"/>
    </row>
    <row r="38" spans="2:12" x14ac:dyDescent="0.3">
      <c r="B38" s="153">
        <f ca="1"/>
        <v>77</v>
      </c>
      <c r="C38" s="153">
        <f ca="1"/>
        <v>6.8</v>
      </c>
      <c r="D38" s="153">
        <f ca="1"/>
        <v>2.8</v>
      </c>
      <c r="E38" s="153">
        <f ca="1"/>
        <v>4.8</v>
      </c>
      <c r="F38" s="153">
        <f ca="1"/>
        <v>1.4</v>
      </c>
      <c r="G38" s="153" t="str">
        <f ca="1"/>
        <v>versicolor</v>
      </c>
      <c r="H38" s="153">
        <f t="shared" ca="1" si="0"/>
        <v>1</v>
      </c>
      <c r="I38" s="154"/>
      <c r="J38" s="154"/>
      <c r="K38" s="154"/>
      <c r="L38" s="154"/>
    </row>
    <row r="39" spans="2:12" x14ac:dyDescent="0.3">
      <c r="B39" s="153">
        <f ca="1"/>
        <v>78</v>
      </c>
      <c r="C39" s="153">
        <f ca="1"/>
        <v>6.7</v>
      </c>
      <c r="D39" s="153">
        <f ca="1"/>
        <v>3</v>
      </c>
      <c r="E39" s="153">
        <f ca="1"/>
        <v>5</v>
      </c>
      <c r="F39" s="153">
        <f ca="1"/>
        <v>1.7</v>
      </c>
      <c r="G39" s="153" t="str">
        <f ca="1"/>
        <v>versicolor</v>
      </c>
      <c r="H39" s="153">
        <f t="shared" ca="1" si="0"/>
        <v>1</v>
      </c>
      <c r="I39" s="154"/>
      <c r="J39" s="154"/>
      <c r="K39" s="154"/>
      <c r="L39" s="154"/>
    </row>
    <row r="40" spans="2:12" x14ac:dyDescent="0.3">
      <c r="B40" s="153">
        <f ca="1"/>
        <v>79</v>
      </c>
      <c r="C40" s="153">
        <f ca="1"/>
        <v>6</v>
      </c>
      <c r="D40" s="153">
        <f ca="1"/>
        <v>2.9</v>
      </c>
      <c r="E40" s="153">
        <f ca="1"/>
        <v>4.5</v>
      </c>
      <c r="F40" s="153">
        <f ca="1"/>
        <v>1.5</v>
      </c>
      <c r="G40" s="153" t="str">
        <f ca="1"/>
        <v>versicolor</v>
      </c>
      <c r="H40" s="153">
        <f t="shared" ca="1" si="0"/>
        <v>1</v>
      </c>
      <c r="I40" s="154"/>
      <c r="J40" s="154"/>
      <c r="K40" s="154"/>
      <c r="L40" s="154"/>
    </row>
    <row r="41" spans="2:12" x14ac:dyDescent="0.3">
      <c r="B41" s="153">
        <f ca="1"/>
        <v>80</v>
      </c>
      <c r="C41" s="153">
        <f ca="1"/>
        <v>5.7</v>
      </c>
      <c r="D41" s="153">
        <f ca="1"/>
        <v>2.6</v>
      </c>
      <c r="E41" s="153">
        <f ca="1"/>
        <v>3.5</v>
      </c>
      <c r="F41" s="153">
        <f ca="1"/>
        <v>1</v>
      </c>
      <c r="G41" s="153" t="str">
        <f ca="1"/>
        <v>versicolor</v>
      </c>
      <c r="H41" s="153">
        <f t="shared" ca="1" si="0"/>
        <v>1</v>
      </c>
      <c r="I41" s="154"/>
      <c r="J41" s="154"/>
      <c r="K41" s="154"/>
      <c r="L41" s="154"/>
    </row>
    <row r="42" spans="2:12" x14ac:dyDescent="0.3">
      <c r="B42" s="153">
        <f ca="1"/>
        <v>81</v>
      </c>
      <c r="C42" s="153">
        <f ca="1"/>
        <v>5.5</v>
      </c>
      <c r="D42" s="153">
        <f ca="1"/>
        <v>2.4</v>
      </c>
      <c r="E42" s="153">
        <f ca="1"/>
        <v>3.8</v>
      </c>
      <c r="F42" s="153">
        <f ca="1"/>
        <v>1.1000000000000001</v>
      </c>
      <c r="G42" s="153" t="str">
        <f ca="1"/>
        <v>versicolor</v>
      </c>
      <c r="H42" s="153">
        <f t="shared" ca="1" si="0"/>
        <v>1</v>
      </c>
      <c r="I42" s="154"/>
      <c r="J42" s="154"/>
      <c r="K42" s="154"/>
      <c r="L42" s="154"/>
    </row>
    <row r="43" spans="2:12" x14ac:dyDescent="0.3">
      <c r="B43" s="153">
        <f ca="1"/>
        <v>82</v>
      </c>
      <c r="C43" s="153">
        <f ca="1"/>
        <v>5.5</v>
      </c>
      <c r="D43" s="153">
        <f ca="1"/>
        <v>2.4</v>
      </c>
      <c r="E43" s="153">
        <f ca="1"/>
        <v>3.7</v>
      </c>
      <c r="F43" s="153">
        <f ca="1"/>
        <v>1</v>
      </c>
      <c r="G43" s="153" t="str">
        <f ca="1"/>
        <v>versicolor</v>
      </c>
      <c r="H43" s="153">
        <f t="shared" ca="1" si="0"/>
        <v>1</v>
      </c>
      <c r="I43" s="154"/>
      <c r="J43" s="154"/>
      <c r="K43" s="154"/>
      <c r="L43" s="154"/>
    </row>
    <row r="44" spans="2:12" x14ac:dyDescent="0.3">
      <c r="B44" s="153">
        <f ca="1"/>
        <v>83</v>
      </c>
      <c r="C44" s="153">
        <f ca="1"/>
        <v>5.8</v>
      </c>
      <c r="D44" s="153">
        <f ca="1"/>
        <v>2.7</v>
      </c>
      <c r="E44" s="153">
        <f ca="1"/>
        <v>3.9</v>
      </c>
      <c r="F44" s="153">
        <f ca="1"/>
        <v>1.2</v>
      </c>
      <c r="G44" s="153" t="str">
        <f ca="1"/>
        <v>versicolor</v>
      </c>
      <c r="H44" s="153">
        <f t="shared" ca="1" si="0"/>
        <v>1</v>
      </c>
      <c r="I44" s="154"/>
      <c r="J44" s="154"/>
      <c r="K44" s="154"/>
      <c r="L44" s="154"/>
    </row>
    <row r="45" spans="2:12" x14ac:dyDescent="0.3">
      <c r="B45" s="153">
        <f ca="1"/>
        <v>84</v>
      </c>
      <c r="C45" s="153">
        <f ca="1"/>
        <v>6</v>
      </c>
      <c r="D45" s="153">
        <f ca="1"/>
        <v>2.7</v>
      </c>
      <c r="E45" s="153">
        <f ca="1"/>
        <v>5.0999999999999996</v>
      </c>
      <c r="F45" s="153">
        <f ca="1"/>
        <v>1.6</v>
      </c>
      <c r="G45" s="153" t="str">
        <f ca="1"/>
        <v>versicolor</v>
      </c>
      <c r="H45" s="153">
        <f t="shared" ca="1" si="0"/>
        <v>1</v>
      </c>
      <c r="I45" s="154"/>
      <c r="J45" s="154"/>
      <c r="K45" s="154"/>
      <c r="L45" s="154"/>
    </row>
    <row r="46" spans="2:12" x14ac:dyDescent="0.3">
      <c r="B46" s="153">
        <f ca="1"/>
        <v>85</v>
      </c>
      <c r="C46" s="153">
        <f ca="1"/>
        <v>5.4</v>
      </c>
      <c r="D46" s="153">
        <f ca="1"/>
        <v>3</v>
      </c>
      <c r="E46" s="153">
        <f ca="1"/>
        <v>4.5</v>
      </c>
      <c r="F46" s="153">
        <f ca="1"/>
        <v>1.5</v>
      </c>
      <c r="G46" s="153" t="str">
        <f ca="1"/>
        <v>versicolor</v>
      </c>
      <c r="H46" s="153">
        <f t="shared" ca="1" si="0"/>
        <v>1</v>
      </c>
      <c r="I46" s="154"/>
      <c r="J46" s="154"/>
      <c r="K46" s="154"/>
      <c r="L46" s="154"/>
    </row>
    <row r="47" spans="2:12" x14ac:dyDescent="0.3">
      <c r="B47" s="153">
        <f ca="1"/>
        <v>86</v>
      </c>
      <c r="C47" s="153">
        <f ca="1"/>
        <v>6</v>
      </c>
      <c r="D47" s="153">
        <f ca="1"/>
        <v>3.4</v>
      </c>
      <c r="E47" s="153">
        <f ca="1"/>
        <v>4.5</v>
      </c>
      <c r="F47" s="153">
        <f ca="1"/>
        <v>1.6</v>
      </c>
      <c r="G47" s="153" t="str">
        <f ca="1"/>
        <v>versicolor</v>
      </c>
      <c r="H47" s="153">
        <f t="shared" ca="1" si="0"/>
        <v>1</v>
      </c>
      <c r="I47" s="154"/>
      <c r="J47" s="154"/>
      <c r="K47" s="154"/>
      <c r="L47" s="154"/>
    </row>
    <row r="48" spans="2:12" x14ac:dyDescent="0.3">
      <c r="B48" s="153">
        <f ca="1"/>
        <v>87</v>
      </c>
      <c r="C48" s="153">
        <f ca="1"/>
        <v>6.7</v>
      </c>
      <c r="D48" s="153">
        <f ca="1"/>
        <v>3.1</v>
      </c>
      <c r="E48" s="153">
        <f ca="1"/>
        <v>4.7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4"/>
      <c r="J48" s="154"/>
      <c r="K48" s="154"/>
      <c r="L48" s="154"/>
    </row>
    <row r="49" spans="2:12" x14ac:dyDescent="0.3">
      <c r="B49" s="153">
        <f ca="1"/>
        <v>88</v>
      </c>
      <c r="C49" s="153">
        <f ca="1"/>
        <v>6.3</v>
      </c>
      <c r="D49" s="153">
        <f ca="1"/>
        <v>2.2999999999999998</v>
      </c>
      <c r="E49" s="153">
        <f ca="1"/>
        <v>4.4000000000000004</v>
      </c>
      <c r="F49" s="153">
        <f ca="1"/>
        <v>1.3</v>
      </c>
      <c r="G49" s="153" t="str">
        <f ca="1"/>
        <v>versicolor</v>
      </c>
      <c r="H49" s="153">
        <f t="shared" ca="1" si="0"/>
        <v>1</v>
      </c>
      <c r="I49" s="154"/>
      <c r="J49" s="154"/>
      <c r="K49" s="154"/>
      <c r="L49" s="154"/>
    </row>
    <row r="50" spans="2:12" x14ac:dyDescent="0.3">
      <c r="B50" s="153">
        <f ca="1"/>
        <v>89</v>
      </c>
      <c r="C50" s="153">
        <f ca="1"/>
        <v>5.6</v>
      </c>
      <c r="D50" s="153">
        <f ca="1"/>
        <v>3</v>
      </c>
      <c r="E50" s="153">
        <f ca="1"/>
        <v>4.0999999999999996</v>
      </c>
      <c r="F50" s="153">
        <f ca="1"/>
        <v>1.3</v>
      </c>
      <c r="G50" s="153" t="str">
        <f ca="1"/>
        <v>versicolor</v>
      </c>
      <c r="H50" s="153">
        <f t="shared" ca="1" si="0"/>
        <v>1</v>
      </c>
      <c r="I50" s="154"/>
      <c r="J50" s="154"/>
      <c r="K50" s="154"/>
      <c r="L50" s="154"/>
    </row>
    <row r="51" spans="2:12" x14ac:dyDescent="0.3">
      <c r="B51" s="153">
        <f ca="1"/>
        <v>90</v>
      </c>
      <c r="C51" s="153">
        <f ca="1"/>
        <v>5.5</v>
      </c>
      <c r="D51" s="153">
        <f ca="1"/>
        <v>2.5</v>
      </c>
      <c r="E51" s="153">
        <f ca="1"/>
        <v>4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4"/>
      <c r="J51" s="154"/>
      <c r="K51" s="154"/>
      <c r="L51" s="154"/>
    </row>
    <row r="52" spans="2:12" x14ac:dyDescent="0.3">
      <c r="B52" s="153">
        <f ca="1"/>
        <v>91</v>
      </c>
      <c r="C52" s="153">
        <f ca="1"/>
        <v>5.5</v>
      </c>
      <c r="D52" s="153">
        <f ca="1"/>
        <v>2.6</v>
      </c>
      <c r="E52" s="153">
        <f ca="1"/>
        <v>4.4000000000000004</v>
      </c>
      <c r="F52" s="153">
        <f ca="1"/>
        <v>1.2</v>
      </c>
      <c r="G52" s="153" t="str">
        <f ca="1"/>
        <v>versicolor</v>
      </c>
      <c r="H52" s="153">
        <f t="shared" ca="1" si="0"/>
        <v>1</v>
      </c>
      <c r="I52" s="154"/>
      <c r="J52" s="154"/>
      <c r="K52" s="154"/>
      <c r="L52" s="154"/>
    </row>
    <row r="53" spans="2:12" x14ac:dyDescent="0.3">
      <c r="B53" s="153">
        <f ca="1"/>
        <v>92</v>
      </c>
      <c r="C53" s="153">
        <f ca="1"/>
        <v>6.1</v>
      </c>
      <c r="D53" s="153">
        <f ca="1"/>
        <v>3</v>
      </c>
      <c r="E53" s="153">
        <f ca="1"/>
        <v>4.5999999999999996</v>
      </c>
      <c r="F53" s="153">
        <f ca="1"/>
        <v>1.4</v>
      </c>
      <c r="G53" s="153" t="str">
        <f ca="1"/>
        <v>versicolor</v>
      </c>
      <c r="H53" s="153">
        <f t="shared" ca="1" si="0"/>
        <v>1</v>
      </c>
      <c r="I53" s="154"/>
      <c r="J53" s="154"/>
      <c r="K53" s="154"/>
      <c r="L53" s="154"/>
    </row>
    <row r="54" spans="2:12" x14ac:dyDescent="0.3">
      <c r="B54" s="153">
        <f ca="1"/>
        <v>93</v>
      </c>
      <c r="C54" s="153">
        <f ca="1"/>
        <v>5.8</v>
      </c>
      <c r="D54" s="153">
        <f ca="1"/>
        <v>2.6</v>
      </c>
      <c r="E54" s="153">
        <f ca="1"/>
        <v>4</v>
      </c>
      <c r="F54" s="153">
        <f ca="1"/>
        <v>1.2</v>
      </c>
      <c r="G54" s="153" t="str">
        <f ca="1"/>
        <v>versicolor</v>
      </c>
      <c r="H54" s="153">
        <f t="shared" ca="1" si="0"/>
        <v>1</v>
      </c>
      <c r="I54" s="154"/>
      <c r="J54" s="154"/>
      <c r="K54" s="154"/>
      <c r="L54" s="154"/>
    </row>
    <row r="55" spans="2:12" x14ac:dyDescent="0.3">
      <c r="B55" s="153">
        <f ca="1"/>
        <v>94</v>
      </c>
      <c r="C55" s="153">
        <f ca="1"/>
        <v>5</v>
      </c>
      <c r="D55" s="153">
        <f ca="1"/>
        <v>2.2999999999999998</v>
      </c>
      <c r="E55" s="153">
        <f ca="1"/>
        <v>3.3</v>
      </c>
      <c r="F55" s="153">
        <f ca="1"/>
        <v>1</v>
      </c>
      <c r="G55" s="153" t="str">
        <f ca="1"/>
        <v>versicolor</v>
      </c>
      <c r="H55" s="153">
        <f t="shared" ca="1" si="0"/>
        <v>1</v>
      </c>
      <c r="I55" s="154"/>
      <c r="J55" s="154"/>
      <c r="K55" s="154"/>
      <c r="L55" s="154"/>
    </row>
    <row r="56" spans="2:12" x14ac:dyDescent="0.3">
      <c r="B56" s="153">
        <f ca="1"/>
        <v>95</v>
      </c>
      <c r="C56" s="153">
        <f ca="1"/>
        <v>5.6</v>
      </c>
      <c r="D56" s="153">
        <f ca="1"/>
        <v>2.7</v>
      </c>
      <c r="E56" s="153">
        <f ca="1"/>
        <v>4.2</v>
      </c>
      <c r="F56" s="153">
        <f ca="1"/>
        <v>1.3</v>
      </c>
      <c r="G56" s="153" t="str">
        <f ca="1"/>
        <v>versicolor</v>
      </c>
      <c r="H56" s="153">
        <f t="shared" ca="1" si="0"/>
        <v>1</v>
      </c>
      <c r="I56" s="154"/>
      <c r="J56" s="154"/>
      <c r="K56" s="154"/>
      <c r="L56" s="154"/>
    </row>
    <row r="57" spans="2:12" x14ac:dyDescent="0.3">
      <c r="B57" s="153">
        <f ca="1"/>
        <v>96</v>
      </c>
      <c r="C57" s="153">
        <f ca="1"/>
        <v>5.7</v>
      </c>
      <c r="D57" s="153">
        <f ca="1"/>
        <v>3</v>
      </c>
      <c r="E57" s="153">
        <f ca="1"/>
        <v>4.2</v>
      </c>
      <c r="F57" s="153">
        <f ca="1"/>
        <v>1.2</v>
      </c>
      <c r="G57" s="153" t="str">
        <f ca="1"/>
        <v>versicolor</v>
      </c>
      <c r="H57" s="153">
        <f t="shared" ca="1" si="0"/>
        <v>1</v>
      </c>
      <c r="I57" s="154"/>
      <c r="J57" s="154"/>
      <c r="K57" s="154"/>
      <c r="L57" s="154"/>
    </row>
    <row r="58" spans="2:12" x14ac:dyDescent="0.3">
      <c r="B58" s="153">
        <f ca="1"/>
        <v>97</v>
      </c>
      <c r="C58" s="153">
        <f ca="1"/>
        <v>5.7</v>
      </c>
      <c r="D58" s="153">
        <f ca="1"/>
        <v>2.9</v>
      </c>
      <c r="E58" s="153">
        <f ca="1"/>
        <v>4.2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4"/>
      <c r="J58" s="154"/>
      <c r="K58" s="154"/>
      <c r="L58" s="154"/>
    </row>
    <row r="59" spans="2:12" x14ac:dyDescent="0.3">
      <c r="B59" s="153">
        <f ca="1"/>
        <v>98</v>
      </c>
      <c r="C59" s="153">
        <f ca="1"/>
        <v>6.2</v>
      </c>
      <c r="D59" s="153">
        <f ca="1"/>
        <v>2.9</v>
      </c>
      <c r="E59" s="153">
        <f ca="1"/>
        <v>4.3</v>
      </c>
      <c r="F59" s="153">
        <f ca="1"/>
        <v>1.3</v>
      </c>
      <c r="G59" s="153" t="str">
        <f ca="1"/>
        <v>versicolor</v>
      </c>
      <c r="H59" s="153">
        <f t="shared" ca="1" si="0"/>
        <v>1</v>
      </c>
      <c r="I59" s="154"/>
      <c r="J59" s="154"/>
      <c r="K59" s="154"/>
      <c r="L59" s="154"/>
    </row>
    <row r="60" spans="2:12" x14ac:dyDescent="0.3">
      <c r="B60" s="153">
        <f ca="1"/>
        <v>99</v>
      </c>
      <c r="C60" s="153">
        <f ca="1"/>
        <v>5.0999999999999996</v>
      </c>
      <c r="D60" s="153">
        <f ca="1"/>
        <v>2.5</v>
      </c>
      <c r="E60" s="153">
        <f ca="1"/>
        <v>3</v>
      </c>
      <c r="F60" s="153">
        <f ca="1"/>
        <v>1.1000000000000001</v>
      </c>
      <c r="G60" s="153" t="str">
        <f ca="1"/>
        <v>versicolor</v>
      </c>
      <c r="H60" s="153">
        <f t="shared" ca="1" si="0"/>
        <v>1</v>
      </c>
      <c r="I60" s="154"/>
      <c r="J60" s="154"/>
      <c r="K60" s="154"/>
      <c r="L60" s="154"/>
    </row>
    <row r="61" spans="2:12" x14ac:dyDescent="0.3">
      <c r="B61" s="153">
        <f ca="1"/>
        <v>100</v>
      </c>
      <c r="C61" s="153">
        <f ca="1"/>
        <v>5.7</v>
      </c>
      <c r="D61" s="153">
        <f ca="1"/>
        <v>2.8</v>
      </c>
      <c r="E61" s="153">
        <f ca="1"/>
        <v>4.0999999999999996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4"/>
      <c r="J61" s="154"/>
      <c r="K61" s="154"/>
      <c r="L61" s="154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3E86-3DD1-1145-A028-CE7639CBDD7F}">
  <sheetPr codeName="Sheet201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3"/>
    </row>
    <row r="4" spans="2:12" x14ac:dyDescent="0.3">
      <c r="G4" s="153" t="s">
        <v>893</v>
      </c>
      <c r="H4" s="153" cm="1">
        <f t="array" ref="H4:H8">Iris_Fit!H4:H8</f>
        <v>0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61" ca="1">OFFSET(Iris_Data!A26,1,0,50,6)</f>
        <v>26</v>
      </c>
      <c r="C12" s="153">
        <f ca="1"/>
        <v>5</v>
      </c>
      <c r="D12" s="153">
        <f ca="1"/>
        <v>3</v>
      </c>
      <c r="E12" s="153">
        <f ca="1"/>
        <v>1.6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3">
        <f t="array" aca="1" ref="I12:I61" ca="1">H4+MMULT(C12:F61,H5:H8)</f>
        <v>0.30965118708956629</v>
      </c>
      <c r="J12" s="153">
        <f t="shared" ref="J12:J61" ca="1" si="1">1/(1+EXP(-I12))</f>
        <v>0.57680011757476135</v>
      </c>
      <c r="K12" s="153">
        <f t="shared" ref="K12:K61" ca="1" si="2">IF(H12,J12,1-J12)</f>
        <v>0.42319988242523865</v>
      </c>
      <c r="L12" s="153">
        <f t="shared" ref="L12:L61" ca="1" si="3">ROUND(K12,0)</f>
        <v>0</v>
      </c>
    </row>
    <row r="13" spans="2:12" x14ac:dyDescent="0.3">
      <c r="B13" s="153">
        <f ca="1"/>
        <v>27</v>
      </c>
      <c r="C13" s="153">
        <f ca="1"/>
        <v>5</v>
      </c>
      <c r="D13" s="153">
        <f ca="1"/>
        <v>3.4</v>
      </c>
      <c r="E13" s="153">
        <f ca="1"/>
        <v>1.6</v>
      </c>
      <c r="F13" s="153">
        <f ca="1"/>
        <v>0.4</v>
      </c>
      <c r="G13" s="153" t="str">
        <f ca="1"/>
        <v>setosa</v>
      </c>
      <c r="H13" s="153">
        <f t="shared" ca="1" si="0"/>
        <v>0</v>
      </c>
      <c r="I13" s="153">
        <f ca="1"/>
        <v>0.61930237417913259</v>
      </c>
      <c r="J13" s="153">
        <f t="shared" ca="1" si="1"/>
        <v>0.65005986784971603</v>
      </c>
      <c r="K13" s="153">
        <f t="shared" ca="1" si="2"/>
        <v>0.34994013215028397</v>
      </c>
      <c r="L13" s="153">
        <f t="shared" ca="1" si="3"/>
        <v>0</v>
      </c>
    </row>
    <row r="14" spans="2:12" x14ac:dyDescent="0.3">
      <c r="B14" s="153">
        <f ca="1"/>
        <v>28</v>
      </c>
      <c r="C14" s="153">
        <f ca="1"/>
        <v>5.2</v>
      </c>
      <c r="D14" s="153">
        <f ca="1"/>
        <v>3.5</v>
      </c>
      <c r="E14" s="153">
        <f ca="1"/>
        <v>1.5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3">
        <f ca="1"/>
        <v>0.30965118708956629</v>
      </c>
      <c r="J14" s="153">
        <f t="shared" ca="1" si="1"/>
        <v>0.57680011757476135</v>
      </c>
      <c r="K14" s="153">
        <f t="shared" ca="1" si="2"/>
        <v>0.42319988242523865</v>
      </c>
      <c r="L14" s="153">
        <f t="shared" ca="1" si="3"/>
        <v>0</v>
      </c>
    </row>
    <row r="15" spans="2:12" x14ac:dyDescent="0.3">
      <c r="B15" s="153">
        <f ca="1"/>
        <v>29</v>
      </c>
      <c r="C15" s="153">
        <f ca="1"/>
        <v>5.2</v>
      </c>
      <c r="D15" s="153">
        <f ca="1"/>
        <v>3.4</v>
      </c>
      <c r="E15" s="153">
        <f ca="1"/>
        <v>1.4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3">
        <f ca="1"/>
        <v>0.30965118708956629</v>
      </c>
      <c r="J15" s="153">
        <f t="shared" ca="1" si="1"/>
        <v>0.57680011757476135</v>
      </c>
      <c r="K15" s="153">
        <f t="shared" ca="1" si="2"/>
        <v>0.42319988242523865</v>
      </c>
      <c r="L15" s="153">
        <f t="shared" ca="1" si="3"/>
        <v>0</v>
      </c>
    </row>
    <row r="16" spans="2:12" x14ac:dyDescent="0.3">
      <c r="B16" s="153">
        <f ca="1"/>
        <v>30</v>
      </c>
      <c r="C16" s="153">
        <f ca="1"/>
        <v>4.7</v>
      </c>
      <c r="D16" s="153">
        <f ca="1"/>
        <v>3.2</v>
      </c>
      <c r="E16" s="153">
        <f ca="1"/>
        <v>1.6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3">
        <f ca="1"/>
        <v>0.30965118708956629</v>
      </c>
      <c r="J16" s="153">
        <f t="shared" ca="1" si="1"/>
        <v>0.57680011757476135</v>
      </c>
      <c r="K16" s="153">
        <f t="shared" ca="1" si="2"/>
        <v>0.42319988242523865</v>
      </c>
      <c r="L16" s="153">
        <f t="shared" ca="1" si="3"/>
        <v>0</v>
      </c>
    </row>
    <row r="17" spans="2:12" x14ac:dyDescent="0.3">
      <c r="B17" s="153">
        <f ca="1"/>
        <v>31</v>
      </c>
      <c r="C17" s="153">
        <f ca="1"/>
        <v>4.8</v>
      </c>
      <c r="D17" s="153">
        <f ca="1"/>
        <v>3.1</v>
      </c>
      <c r="E17" s="153">
        <f ca="1"/>
        <v>1.6</v>
      </c>
      <c r="F17" s="153">
        <f ca="1"/>
        <v>0.2</v>
      </c>
      <c r="G17" s="153" t="str">
        <f ca="1"/>
        <v>setosa</v>
      </c>
      <c r="H17" s="153">
        <f t="shared" ca="1" si="0"/>
        <v>0</v>
      </c>
      <c r="I17" s="153">
        <f ca="1"/>
        <v>0.30965118708956629</v>
      </c>
      <c r="J17" s="153">
        <f t="shared" ca="1" si="1"/>
        <v>0.57680011757476135</v>
      </c>
      <c r="K17" s="153">
        <f t="shared" ca="1" si="2"/>
        <v>0.42319988242523865</v>
      </c>
      <c r="L17" s="153">
        <f t="shared" ca="1" si="3"/>
        <v>0</v>
      </c>
    </row>
    <row r="18" spans="2:12" x14ac:dyDescent="0.3">
      <c r="B18" s="153">
        <f ca="1"/>
        <v>32</v>
      </c>
      <c r="C18" s="153">
        <f ca="1"/>
        <v>5.4</v>
      </c>
      <c r="D18" s="153">
        <f ca="1"/>
        <v>3.4</v>
      </c>
      <c r="E18" s="153">
        <f ca="1"/>
        <v>1.5</v>
      </c>
      <c r="F18" s="153">
        <f ca="1"/>
        <v>0.4</v>
      </c>
      <c r="G18" s="153" t="str">
        <f ca="1"/>
        <v>setosa</v>
      </c>
      <c r="H18" s="153">
        <f t="shared" ca="1" si="0"/>
        <v>0</v>
      </c>
      <c r="I18" s="153">
        <f ca="1"/>
        <v>0.61930237417913259</v>
      </c>
      <c r="J18" s="153">
        <f t="shared" ca="1" si="1"/>
        <v>0.65005986784971603</v>
      </c>
      <c r="K18" s="153">
        <f t="shared" ca="1" si="2"/>
        <v>0.34994013215028397</v>
      </c>
      <c r="L18" s="153">
        <f t="shared" ca="1" si="3"/>
        <v>0</v>
      </c>
    </row>
    <row r="19" spans="2:12" x14ac:dyDescent="0.3">
      <c r="B19" s="153">
        <f ca="1"/>
        <v>33</v>
      </c>
      <c r="C19" s="153">
        <f ca="1"/>
        <v>5.2</v>
      </c>
      <c r="D19" s="153">
        <f ca="1"/>
        <v>4.0999999999999996</v>
      </c>
      <c r="E19" s="153">
        <f ca="1"/>
        <v>1.5</v>
      </c>
      <c r="F19" s="153">
        <f ca="1"/>
        <v>0.1</v>
      </c>
      <c r="G19" s="153" t="str">
        <f ca="1"/>
        <v>setosa</v>
      </c>
      <c r="H19" s="153">
        <f t="shared" ca="1" si="0"/>
        <v>0</v>
      </c>
      <c r="I19" s="153">
        <f ca="1"/>
        <v>0.15482559354478315</v>
      </c>
      <c r="J19" s="153">
        <f t="shared" ca="1" si="1"/>
        <v>0.53862926413761969</v>
      </c>
      <c r="K19" s="153">
        <f t="shared" ca="1" si="2"/>
        <v>0.46137073586238031</v>
      </c>
      <c r="L19" s="153">
        <f t="shared" ca="1" si="3"/>
        <v>0</v>
      </c>
    </row>
    <row r="20" spans="2:12" x14ac:dyDescent="0.3">
      <c r="B20" s="153">
        <f ca="1"/>
        <v>34</v>
      </c>
      <c r="C20" s="153">
        <f ca="1"/>
        <v>5.5</v>
      </c>
      <c r="D20" s="153">
        <f ca="1"/>
        <v>4.2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3">
        <f ca="1"/>
        <v>0.30965118708956629</v>
      </c>
      <c r="J20" s="153">
        <f t="shared" ca="1" si="1"/>
        <v>0.57680011757476135</v>
      </c>
      <c r="K20" s="153">
        <f t="shared" ca="1" si="2"/>
        <v>0.42319988242523865</v>
      </c>
      <c r="L20" s="153">
        <f t="shared" ca="1" si="3"/>
        <v>0</v>
      </c>
    </row>
    <row r="21" spans="2:12" x14ac:dyDescent="0.3">
      <c r="B21" s="153">
        <f ca="1"/>
        <v>35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0.2</v>
      </c>
      <c r="G21" s="153" t="str">
        <f ca="1"/>
        <v>setosa</v>
      </c>
      <c r="H21" s="153">
        <f t="shared" ca="1" si="0"/>
        <v>0</v>
      </c>
      <c r="I21" s="153">
        <f ca="1"/>
        <v>0.30965118708956629</v>
      </c>
      <c r="J21" s="153">
        <f t="shared" ca="1" si="1"/>
        <v>0.57680011757476135</v>
      </c>
      <c r="K21" s="153">
        <f t="shared" ca="1" si="2"/>
        <v>0.42319988242523865</v>
      </c>
      <c r="L21" s="153">
        <f t="shared" ca="1" si="3"/>
        <v>0</v>
      </c>
    </row>
    <row r="22" spans="2:12" x14ac:dyDescent="0.3">
      <c r="B22" s="153">
        <f ca="1"/>
        <v>36</v>
      </c>
      <c r="C22" s="153">
        <f ca="1"/>
        <v>5</v>
      </c>
      <c r="D22" s="153">
        <f ca="1"/>
        <v>3.2</v>
      </c>
      <c r="E22" s="153">
        <f ca="1"/>
        <v>1.2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3">
        <f ca="1"/>
        <v>0.30965118708956629</v>
      </c>
      <c r="J22" s="153">
        <f t="shared" ca="1" si="1"/>
        <v>0.57680011757476135</v>
      </c>
      <c r="K22" s="153">
        <f t="shared" ca="1" si="2"/>
        <v>0.42319988242523865</v>
      </c>
      <c r="L22" s="153">
        <f t="shared" ca="1" si="3"/>
        <v>0</v>
      </c>
    </row>
    <row r="23" spans="2:12" x14ac:dyDescent="0.3">
      <c r="B23" s="153">
        <f ca="1"/>
        <v>37</v>
      </c>
      <c r="C23" s="153">
        <f ca="1"/>
        <v>5.5</v>
      </c>
      <c r="D23" s="153">
        <f ca="1"/>
        <v>3.5</v>
      </c>
      <c r="E23" s="153">
        <f ca="1"/>
        <v>1.3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3">
        <f ca="1"/>
        <v>0.30965118708956629</v>
      </c>
      <c r="J23" s="153">
        <f t="shared" ca="1" si="1"/>
        <v>0.57680011757476135</v>
      </c>
      <c r="K23" s="153">
        <f t="shared" ca="1" si="2"/>
        <v>0.42319988242523865</v>
      </c>
      <c r="L23" s="153">
        <f t="shared" ca="1" si="3"/>
        <v>0</v>
      </c>
    </row>
    <row r="24" spans="2:12" x14ac:dyDescent="0.3">
      <c r="B24" s="153">
        <f ca="1"/>
        <v>38</v>
      </c>
      <c r="C24" s="153">
        <f ca="1"/>
        <v>4.9000000000000004</v>
      </c>
      <c r="D24" s="153">
        <f ca="1"/>
        <v>3.6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3">
        <f ca="1"/>
        <v>0.15482559354478315</v>
      </c>
      <c r="J24" s="153">
        <f t="shared" ca="1" si="1"/>
        <v>0.53862926413761969</v>
      </c>
      <c r="K24" s="153">
        <f t="shared" ca="1" si="2"/>
        <v>0.46137073586238031</v>
      </c>
      <c r="L24" s="153">
        <f t="shared" ca="1" si="3"/>
        <v>0</v>
      </c>
    </row>
    <row r="25" spans="2:12" x14ac:dyDescent="0.3">
      <c r="B25" s="153">
        <f ca="1"/>
        <v>39</v>
      </c>
      <c r="C25" s="153">
        <f ca="1"/>
        <v>4.4000000000000004</v>
      </c>
      <c r="D25" s="153">
        <f ca="1"/>
        <v>3</v>
      </c>
      <c r="E25" s="153">
        <f ca="1"/>
        <v>1.3</v>
      </c>
      <c r="F25" s="153">
        <f ca="1"/>
        <v>0.2</v>
      </c>
      <c r="G25" s="153" t="str">
        <f ca="1"/>
        <v>setosa</v>
      </c>
      <c r="H25" s="153">
        <f t="shared" ca="1" si="0"/>
        <v>0</v>
      </c>
      <c r="I25" s="153">
        <f ca="1"/>
        <v>0.30965118708956629</v>
      </c>
      <c r="J25" s="153">
        <f t="shared" ca="1" si="1"/>
        <v>0.57680011757476135</v>
      </c>
      <c r="K25" s="153">
        <f t="shared" ca="1" si="2"/>
        <v>0.42319988242523865</v>
      </c>
      <c r="L25" s="153">
        <f t="shared" ca="1" si="3"/>
        <v>0</v>
      </c>
    </row>
    <row r="26" spans="2:12" x14ac:dyDescent="0.3">
      <c r="B26" s="153">
        <f ca="1"/>
        <v>40</v>
      </c>
      <c r="C26" s="153">
        <f ca="1"/>
        <v>5.0999999999999996</v>
      </c>
      <c r="D26" s="153">
        <f ca="1"/>
        <v>3.4</v>
      </c>
      <c r="E26" s="153">
        <f ca="1"/>
        <v>1.5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3">
        <f ca="1"/>
        <v>0.30965118708956629</v>
      </c>
      <c r="J26" s="153">
        <f t="shared" ca="1" si="1"/>
        <v>0.57680011757476135</v>
      </c>
      <c r="K26" s="153">
        <f t="shared" ca="1" si="2"/>
        <v>0.42319988242523865</v>
      </c>
      <c r="L26" s="153">
        <f t="shared" ca="1" si="3"/>
        <v>0</v>
      </c>
    </row>
    <row r="27" spans="2:12" x14ac:dyDescent="0.3">
      <c r="B27" s="153">
        <f ca="1"/>
        <v>41</v>
      </c>
      <c r="C27" s="153">
        <f ca="1"/>
        <v>5</v>
      </c>
      <c r="D27" s="153">
        <f ca="1"/>
        <v>3.5</v>
      </c>
      <c r="E27" s="153">
        <f ca="1"/>
        <v>1.3</v>
      </c>
      <c r="F27" s="153">
        <f ca="1"/>
        <v>0.3</v>
      </c>
      <c r="G27" s="153" t="str">
        <f ca="1"/>
        <v>setosa</v>
      </c>
      <c r="H27" s="153">
        <f t="shared" ca="1" si="0"/>
        <v>0</v>
      </c>
      <c r="I27" s="153">
        <f ca="1"/>
        <v>0.46447678063434938</v>
      </c>
      <c r="J27" s="153">
        <f t="shared" ca="1" si="1"/>
        <v>0.61407565412572618</v>
      </c>
      <c r="K27" s="153">
        <f t="shared" ca="1" si="2"/>
        <v>0.38592434587427382</v>
      </c>
      <c r="L27" s="153">
        <f t="shared" ca="1" si="3"/>
        <v>0</v>
      </c>
    </row>
    <row r="28" spans="2:12" x14ac:dyDescent="0.3">
      <c r="B28" s="153">
        <f ca="1"/>
        <v>42</v>
      </c>
      <c r="C28" s="153">
        <f ca="1"/>
        <v>4.5</v>
      </c>
      <c r="D28" s="153">
        <f ca="1"/>
        <v>2.2999999999999998</v>
      </c>
      <c r="E28" s="153">
        <f ca="1"/>
        <v>1.3</v>
      </c>
      <c r="F28" s="153">
        <f ca="1"/>
        <v>0.3</v>
      </c>
      <c r="G28" s="153" t="str">
        <f ca="1"/>
        <v>setosa</v>
      </c>
      <c r="H28" s="153">
        <f t="shared" ca="1" si="0"/>
        <v>0</v>
      </c>
      <c r="I28" s="153">
        <f ca="1"/>
        <v>0.46447678063434938</v>
      </c>
      <c r="J28" s="153">
        <f t="shared" ca="1" si="1"/>
        <v>0.61407565412572618</v>
      </c>
      <c r="K28" s="153">
        <f t="shared" ca="1" si="2"/>
        <v>0.38592434587427382</v>
      </c>
      <c r="L28" s="153">
        <f t="shared" ca="1" si="3"/>
        <v>0</v>
      </c>
    </row>
    <row r="29" spans="2:12" x14ac:dyDescent="0.3">
      <c r="B29" s="153">
        <f ca="1"/>
        <v>43</v>
      </c>
      <c r="C29" s="153">
        <f ca="1"/>
        <v>4.4000000000000004</v>
      </c>
      <c r="D29" s="153">
        <f ca="1"/>
        <v>3.2</v>
      </c>
      <c r="E29" s="153">
        <f ca="1"/>
        <v>1.3</v>
      </c>
      <c r="F29" s="153">
        <f ca="1"/>
        <v>0.2</v>
      </c>
      <c r="G29" s="153" t="str">
        <f ca="1"/>
        <v>setosa</v>
      </c>
      <c r="H29" s="153">
        <f t="shared" ca="1" si="0"/>
        <v>0</v>
      </c>
      <c r="I29" s="153">
        <f ca="1"/>
        <v>0.30965118708956629</v>
      </c>
      <c r="J29" s="153">
        <f t="shared" ca="1" si="1"/>
        <v>0.57680011757476135</v>
      </c>
      <c r="K29" s="153">
        <f t="shared" ca="1" si="2"/>
        <v>0.42319988242523865</v>
      </c>
      <c r="L29" s="153">
        <f t="shared" ca="1" si="3"/>
        <v>0</v>
      </c>
    </row>
    <row r="30" spans="2:12" x14ac:dyDescent="0.3">
      <c r="B30" s="153">
        <f ca="1"/>
        <v>44</v>
      </c>
      <c r="C30" s="153">
        <f ca="1"/>
        <v>5</v>
      </c>
      <c r="D30" s="153">
        <f ca="1"/>
        <v>3.5</v>
      </c>
      <c r="E30" s="153">
        <f ca="1"/>
        <v>1.6</v>
      </c>
      <c r="F30" s="153">
        <f ca="1"/>
        <v>0.6</v>
      </c>
      <c r="G30" s="153" t="str">
        <f ca="1"/>
        <v>setosa</v>
      </c>
      <c r="H30" s="153">
        <f t="shared" ca="1" si="0"/>
        <v>0</v>
      </c>
      <c r="I30" s="153">
        <f ca="1"/>
        <v>0.92895356126869877</v>
      </c>
      <c r="J30" s="153">
        <f t="shared" ca="1" si="1"/>
        <v>0.71686293754400465</v>
      </c>
      <c r="K30" s="153">
        <f t="shared" ca="1" si="2"/>
        <v>0.28313706245599535</v>
      </c>
      <c r="L30" s="153">
        <f t="shared" ca="1" si="3"/>
        <v>0</v>
      </c>
    </row>
    <row r="31" spans="2:12" x14ac:dyDescent="0.3">
      <c r="B31" s="153">
        <f ca="1"/>
        <v>45</v>
      </c>
      <c r="C31" s="153">
        <f ca="1"/>
        <v>5.0999999999999996</v>
      </c>
      <c r="D31" s="153">
        <f ca="1"/>
        <v>3.8</v>
      </c>
      <c r="E31" s="153">
        <f ca="1"/>
        <v>1.9</v>
      </c>
      <c r="F31" s="153">
        <f ca="1"/>
        <v>0.4</v>
      </c>
      <c r="G31" s="153" t="str">
        <f ca="1"/>
        <v>setosa</v>
      </c>
      <c r="H31" s="153">
        <f t="shared" ca="1" si="0"/>
        <v>0</v>
      </c>
      <c r="I31" s="153">
        <f ca="1"/>
        <v>0.61930237417913259</v>
      </c>
      <c r="J31" s="153">
        <f t="shared" ca="1" si="1"/>
        <v>0.65005986784971603</v>
      </c>
      <c r="K31" s="153">
        <f t="shared" ca="1" si="2"/>
        <v>0.34994013215028397</v>
      </c>
      <c r="L31" s="153">
        <f t="shared" ca="1" si="3"/>
        <v>0</v>
      </c>
    </row>
    <row r="32" spans="2:12" x14ac:dyDescent="0.3">
      <c r="B32" s="153">
        <f ca="1"/>
        <v>46</v>
      </c>
      <c r="C32" s="153">
        <f ca="1"/>
        <v>4.8</v>
      </c>
      <c r="D32" s="153">
        <f ca="1"/>
        <v>3</v>
      </c>
      <c r="E32" s="153">
        <f ca="1"/>
        <v>1.4</v>
      </c>
      <c r="F32" s="153">
        <f ca="1"/>
        <v>0.3</v>
      </c>
      <c r="G32" s="153" t="str">
        <f ca="1"/>
        <v>setosa</v>
      </c>
      <c r="H32" s="153">
        <f t="shared" ca="1" si="0"/>
        <v>0</v>
      </c>
      <c r="I32" s="153">
        <f ca="1"/>
        <v>0.46447678063434938</v>
      </c>
      <c r="J32" s="153">
        <f t="shared" ca="1" si="1"/>
        <v>0.61407565412572618</v>
      </c>
      <c r="K32" s="153">
        <f t="shared" ca="1" si="2"/>
        <v>0.38592434587427382</v>
      </c>
      <c r="L32" s="153">
        <f t="shared" ca="1" si="3"/>
        <v>0</v>
      </c>
    </row>
    <row r="33" spans="2:12" x14ac:dyDescent="0.3">
      <c r="B33" s="153">
        <f ca="1"/>
        <v>47</v>
      </c>
      <c r="C33" s="153">
        <f ca="1"/>
        <v>5.0999999999999996</v>
      </c>
      <c r="D33" s="153">
        <f ca="1"/>
        <v>3.8</v>
      </c>
      <c r="E33" s="153">
        <f ca="1"/>
        <v>1.6</v>
      </c>
      <c r="F33" s="153">
        <f ca="1"/>
        <v>0.2</v>
      </c>
      <c r="G33" s="153" t="str">
        <f ca="1"/>
        <v>setosa</v>
      </c>
      <c r="H33" s="153">
        <f t="shared" ca="1" si="0"/>
        <v>0</v>
      </c>
      <c r="I33" s="153">
        <f ca="1"/>
        <v>0.30965118708956629</v>
      </c>
      <c r="J33" s="153">
        <f t="shared" ca="1" si="1"/>
        <v>0.57680011757476135</v>
      </c>
      <c r="K33" s="153">
        <f t="shared" ca="1" si="2"/>
        <v>0.42319988242523865</v>
      </c>
      <c r="L33" s="153">
        <f t="shared" ca="1" si="3"/>
        <v>0</v>
      </c>
    </row>
    <row r="34" spans="2:12" x14ac:dyDescent="0.3">
      <c r="B34" s="153">
        <f ca="1"/>
        <v>48</v>
      </c>
      <c r="C34" s="153">
        <f ca="1"/>
        <v>4.5999999999999996</v>
      </c>
      <c r="D34" s="153">
        <f ca="1"/>
        <v>3.2</v>
      </c>
      <c r="E34" s="153">
        <f ca="1"/>
        <v>1.4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3">
        <f ca="1"/>
        <v>0.30965118708956629</v>
      </c>
      <c r="J34" s="153">
        <f t="shared" ca="1" si="1"/>
        <v>0.57680011757476135</v>
      </c>
      <c r="K34" s="153">
        <f t="shared" ca="1" si="2"/>
        <v>0.42319988242523865</v>
      </c>
      <c r="L34" s="153">
        <f t="shared" ca="1" si="3"/>
        <v>0</v>
      </c>
    </row>
    <row r="35" spans="2:12" x14ac:dyDescent="0.3">
      <c r="B35" s="153">
        <f ca="1"/>
        <v>49</v>
      </c>
      <c r="C35" s="153">
        <f ca="1"/>
        <v>5.3</v>
      </c>
      <c r="D35" s="153">
        <f ca="1"/>
        <v>3.7</v>
      </c>
      <c r="E35" s="153">
        <f ca="1"/>
        <v>1.5</v>
      </c>
      <c r="F35" s="153">
        <f ca="1"/>
        <v>0.2</v>
      </c>
      <c r="G35" s="153" t="str">
        <f ca="1"/>
        <v>setosa</v>
      </c>
      <c r="H35" s="153">
        <f t="shared" ca="1" si="0"/>
        <v>0</v>
      </c>
      <c r="I35" s="153">
        <f ca="1"/>
        <v>0.30965118708956629</v>
      </c>
      <c r="J35" s="153">
        <f t="shared" ca="1" si="1"/>
        <v>0.57680011757476135</v>
      </c>
      <c r="K35" s="153">
        <f t="shared" ca="1" si="2"/>
        <v>0.42319988242523865</v>
      </c>
      <c r="L35" s="153">
        <f t="shared" ca="1" si="3"/>
        <v>0</v>
      </c>
    </row>
    <row r="36" spans="2:12" x14ac:dyDescent="0.3">
      <c r="B36" s="153">
        <f ca="1"/>
        <v>50</v>
      </c>
      <c r="C36" s="153">
        <f ca="1"/>
        <v>5</v>
      </c>
      <c r="D36" s="153">
        <f ca="1"/>
        <v>3.3</v>
      </c>
      <c r="E36" s="153">
        <f ca="1"/>
        <v>1.4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3">
        <f ca="1"/>
        <v>0.30965118708956629</v>
      </c>
      <c r="J36" s="153">
        <f t="shared" ca="1" si="1"/>
        <v>0.57680011757476135</v>
      </c>
      <c r="K36" s="153">
        <f t="shared" ca="1" si="2"/>
        <v>0.42319988242523865</v>
      </c>
      <c r="L36" s="153">
        <f t="shared" ca="1" si="3"/>
        <v>0</v>
      </c>
    </row>
    <row r="37" spans="2:12" x14ac:dyDescent="0.3">
      <c r="B37" s="153">
        <f ca="1"/>
        <v>51</v>
      </c>
      <c r="C37" s="153">
        <f ca="1"/>
        <v>7</v>
      </c>
      <c r="D37" s="153">
        <f ca="1"/>
        <v>3.2</v>
      </c>
      <c r="E37" s="153">
        <f ca="1"/>
        <v>4.7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3">
        <f ca="1"/>
        <v>2.1675583096269637</v>
      </c>
      <c r="J37" s="153">
        <f t="shared" ca="1" si="1"/>
        <v>0.89729817280539836</v>
      </c>
      <c r="K37" s="153">
        <f t="shared" ca="1" si="2"/>
        <v>0.89729817280539836</v>
      </c>
      <c r="L37" s="153">
        <f t="shared" ca="1" si="3"/>
        <v>1</v>
      </c>
    </row>
    <row r="38" spans="2:12" x14ac:dyDescent="0.3">
      <c r="B38" s="153">
        <f ca="1"/>
        <v>52</v>
      </c>
      <c r="C38" s="153">
        <f ca="1"/>
        <v>6.4</v>
      </c>
      <c r="D38" s="153">
        <f ca="1"/>
        <v>3.2</v>
      </c>
      <c r="E38" s="153">
        <f ca="1"/>
        <v>4.5</v>
      </c>
      <c r="F38" s="153">
        <f ca="1"/>
        <v>1.5</v>
      </c>
      <c r="G38" s="153" t="str">
        <f ca="1"/>
        <v>versicolor</v>
      </c>
      <c r="H38" s="153">
        <f t="shared" ca="1" si="0"/>
        <v>1</v>
      </c>
      <c r="I38" s="153">
        <f ca="1"/>
        <v>2.322383903171747</v>
      </c>
      <c r="J38" s="153">
        <f t="shared" ca="1" si="1"/>
        <v>0.91071397532948406</v>
      </c>
      <c r="K38" s="153">
        <f t="shared" ca="1" si="2"/>
        <v>0.91071397532948406</v>
      </c>
      <c r="L38" s="153">
        <f t="shared" ca="1" si="3"/>
        <v>1</v>
      </c>
    </row>
    <row r="39" spans="2:12" x14ac:dyDescent="0.3">
      <c r="B39" s="153">
        <f ca="1"/>
        <v>53</v>
      </c>
      <c r="C39" s="153">
        <f ca="1"/>
        <v>6.9</v>
      </c>
      <c r="D39" s="153">
        <f ca="1"/>
        <v>3.1</v>
      </c>
      <c r="E39" s="153">
        <f ca="1"/>
        <v>4.9000000000000004</v>
      </c>
      <c r="F39" s="153">
        <f ca="1"/>
        <v>1.5</v>
      </c>
      <c r="G39" s="153" t="str">
        <f ca="1"/>
        <v>versicolor</v>
      </c>
      <c r="H39" s="153">
        <f t="shared" ca="1" si="0"/>
        <v>1</v>
      </c>
      <c r="I39" s="153">
        <f ca="1"/>
        <v>2.322383903171747</v>
      </c>
      <c r="J39" s="153">
        <f t="shared" ca="1" si="1"/>
        <v>0.91071397532948406</v>
      </c>
      <c r="K39" s="153">
        <f t="shared" ca="1" si="2"/>
        <v>0.91071397532948406</v>
      </c>
      <c r="L39" s="153">
        <f t="shared" ca="1" si="3"/>
        <v>1</v>
      </c>
    </row>
    <row r="40" spans="2:12" x14ac:dyDescent="0.3">
      <c r="B40" s="153">
        <f ca="1"/>
        <v>54</v>
      </c>
      <c r="C40" s="153">
        <f ca="1"/>
        <v>5.5</v>
      </c>
      <c r="D40" s="153">
        <f ca="1"/>
        <v>2.2999999999999998</v>
      </c>
      <c r="E40" s="153">
        <f ca="1"/>
        <v>4</v>
      </c>
      <c r="F40" s="153">
        <f ca="1"/>
        <v>1.3</v>
      </c>
      <c r="G40" s="153" t="str">
        <f ca="1"/>
        <v>versicolor</v>
      </c>
      <c r="H40" s="153">
        <f t="shared" ca="1" si="0"/>
        <v>1</v>
      </c>
      <c r="I40" s="153">
        <f ca="1"/>
        <v>2.0127327160821809</v>
      </c>
      <c r="J40" s="153">
        <f t="shared" ca="1" si="1"/>
        <v>0.88212746303776468</v>
      </c>
      <c r="K40" s="153">
        <f t="shared" ca="1" si="2"/>
        <v>0.88212746303776468</v>
      </c>
      <c r="L40" s="153">
        <f t="shared" ca="1" si="3"/>
        <v>1</v>
      </c>
    </row>
    <row r="41" spans="2:12" x14ac:dyDescent="0.3">
      <c r="B41" s="153">
        <f ca="1"/>
        <v>55</v>
      </c>
      <c r="C41" s="153">
        <f ca="1"/>
        <v>6.5</v>
      </c>
      <c r="D41" s="153">
        <f ca="1"/>
        <v>2.8</v>
      </c>
      <c r="E41" s="153">
        <f ca="1"/>
        <v>4.5999999999999996</v>
      </c>
      <c r="F41" s="153">
        <f ca="1"/>
        <v>1.5</v>
      </c>
      <c r="G41" s="153" t="str">
        <f ca="1"/>
        <v>versicolor</v>
      </c>
      <c r="H41" s="153">
        <f t="shared" ca="1" si="0"/>
        <v>1</v>
      </c>
      <c r="I41" s="153">
        <f ca="1"/>
        <v>2.322383903171747</v>
      </c>
      <c r="J41" s="153">
        <f t="shared" ca="1" si="1"/>
        <v>0.91071397532948406</v>
      </c>
      <c r="K41" s="153">
        <f t="shared" ca="1" si="2"/>
        <v>0.91071397532948406</v>
      </c>
      <c r="L41" s="153">
        <f t="shared" ca="1" si="3"/>
        <v>1</v>
      </c>
    </row>
    <row r="42" spans="2:12" x14ac:dyDescent="0.3">
      <c r="B42" s="153">
        <f ca="1"/>
        <v>56</v>
      </c>
      <c r="C42" s="153">
        <f ca="1"/>
        <v>5.7</v>
      </c>
      <c r="D42" s="153">
        <f ca="1"/>
        <v>2.8</v>
      </c>
      <c r="E42" s="153">
        <f ca="1"/>
        <v>4.5</v>
      </c>
      <c r="F42" s="153">
        <f ca="1"/>
        <v>1.3</v>
      </c>
      <c r="G42" s="153" t="str">
        <f ca="1"/>
        <v>versicolor</v>
      </c>
      <c r="H42" s="153">
        <f t="shared" ca="1" si="0"/>
        <v>1</v>
      </c>
      <c r="I42" s="153">
        <f ca="1"/>
        <v>2.0127327160821809</v>
      </c>
      <c r="J42" s="153">
        <f t="shared" ca="1" si="1"/>
        <v>0.88212746303776468</v>
      </c>
      <c r="K42" s="153">
        <f t="shared" ca="1" si="2"/>
        <v>0.88212746303776468</v>
      </c>
      <c r="L42" s="153">
        <f t="shared" ca="1" si="3"/>
        <v>1</v>
      </c>
    </row>
    <row r="43" spans="2:12" x14ac:dyDescent="0.3">
      <c r="B43" s="153">
        <f ca="1"/>
        <v>57</v>
      </c>
      <c r="C43" s="153">
        <f ca="1"/>
        <v>6.3</v>
      </c>
      <c r="D43" s="153">
        <f ca="1"/>
        <v>3.3</v>
      </c>
      <c r="E43" s="153">
        <f ca="1"/>
        <v>4.7</v>
      </c>
      <c r="F43" s="153">
        <f ca="1"/>
        <v>1.6</v>
      </c>
      <c r="G43" s="153" t="str">
        <f ca="1"/>
        <v>versicolor</v>
      </c>
      <c r="H43" s="153">
        <f t="shared" ca="1" si="0"/>
        <v>1</v>
      </c>
      <c r="I43" s="153">
        <f ca="1"/>
        <v>2.4772094967165303</v>
      </c>
      <c r="J43" s="153">
        <f t="shared" ca="1" si="1"/>
        <v>0.92252859675274168</v>
      </c>
      <c r="K43" s="153">
        <f t="shared" ca="1" si="2"/>
        <v>0.92252859675274168</v>
      </c>
      <c r="L43" s="153">
        <f t="shared" ca="1" si="3"/>
        <v>1</v>
      </c>
    </row>
    <row r="44" spans="2:12" x14ac:dyDescent="0.3">
      <c r="B44" s="153">
        <f ca="1"/>
        <v>58</v>
      </c>
      <c r="C44" s="153">
        <f ca="1"/>
        <v>4.9000000000000004</v>
      </c>
      <c r="D44" s="153">
        <f ca="1"/>
        <v>2.4</v>
      </c>
      <c r="E44" s="153">
        <f ca="1"/>
        <v>3.3</v>
      </c>
      <c r="F44" s="153">
        <f ca="1"/>
        <v>1</v>
      </c>
      <c r="G44" s="153" t="str">
        <f ca="1"/>
        <v>versicolor</v>
      </c>
      <c r="H44" s="153">
        <f t="shared" ca="1" si="0"/>
        <v>1</v>
      </c>
      <c r="I44" s="153">
        <f ca="1"/>
        <v>1.5482559354478314</v>
      </c>
      <c r="J44" s="153">
        <f t="shared" ca="1" si="1"/>
        <v>0.82466169197233596</v>
      </c>
      <c r="K44" s="153">
        <f t="shared" ca="1" si="2"/>
        <v>0.82466169197233596</v>
      </c>
      <c r="L44" s="153">
        <f t="shared" ca="1" si="3"/>
        <v>1</v>
      </c>
    </row>
    <row r="45" spans="2:12" x14ac:dyDescent="0.3">
      <c r="B45" s="153">
        <f ca="1"/>
        <v>59</v>
      </c>
      <c r="C45" s="153">
        <f ca="1"/>
        <v>6.6</v>
      </c>
      <c r="D45" s="153">
        <f ca="1"/>
        <v>2.9</v>
      </c>
      <c r="E45" s="153">
        <f ca="1"/>
        <v>4.5999999999999996</v>
      </c>
      <c r="F45" s="153">
        <f ca="1"/>
        <v>1.3</v>
      </c>
      <c r="G45" s="153" t="str">
        <f ca="1"/>
        <v>versicolor</v>
      </c>
      <c r="H45" s="153">
        <f t="shared" ca="1" si="0"/>
        <v>1</v>
      </c>
      <c r="I45" s="153">
        <f ca="1"/>
        <v>2.0127327160821809</v>
      </c>
      <c r="J45" s="153">
        <f t="shared" ca="1" si="1"/>
        <v>0.88212746303776468</v>
      </c>
      <c r="K45" s="153">
        <f t="shared" ca="1" si="2"/>
        <v>0.88212746303776468</v>
      </c>
      <c r="L45" s="153">
        <f t="shared" ca="1" si="3"/>
        <v>1</v>
      </c>
    </row>
    <row r="46" spans="2:12" x14ac:dyDescent="0.3">
      <c r="B46" s="153">
        <f ca="1"/>
        <v>60</v>
      </c>
      <c r="C46" s="153">
        <f ca="1"/>
        <v>5.2</v>
      </c>
      <c r="D46" s="153">
        <f ca="1"/>
        <v>2.7</v>
      </c>
      <c r="E46" s="153">
        <f ca="1"/>
        <v>3.9</v>
      </c>
      <c r="F46" s="153">
        <f ca="1"/>
        <v>1.4</v>
      </c>
      <c r="G46" s="153" t="str">
        <f ca="1"/>
        <v>versicolor</v>
      </c>
      <c r="H46" s="153">
        <f t="shared" ca="1" si="0"/>
        <v>1</v>
      </c>
      <c r="I46" s="153">
        <f ca="1"/>
        <v>2.1675583096269637</v>
      </c>
      <c r="J46" s="153">
        <f t="shared" ca="1" si="1"/>
        <v>0.89729817280539836</v>
      </c>
      <c r="K46" s="153">
        <f t="shared" ca="1" si="2"/>
        <v>0.89729817280539836</v>
      </c>
      <c r="L46" s="153">
        <f t="shared" ca="1" si="3"/>
        <v>1</v>
      </c>
    </row>
    <row r="47" spans="2:12" x14ac:dyDescent="0.3">
      <c r="B47" s="153">
        <f ca="1"/>
        <v>61</v>
      </c>
      <c r="C47" s="153">
        <f ca="1"/>
        <v>5</v>
      </c>
      <c r="D47" s="153">
        <f ca="1"/>
        <v>2</v>
      </c>
      <c r="E47" s="153">
        <f ca="1"/>
        <v>3.5</v>
      </c>
      <c r="F47" s="153">
        <f ca="1"/>
        <v>1</v>
      </c>
      <c r="G47" s="153" t="str">
        <f ca="1"/>
        <v>versicolor</v>
      </c>
      <c r="H47" s="153">
        <f t="shared" ca="1" si="0"/>
        <v>1</v>
      </c>
      <c r="I47" s="153">
        <f ca="1"/>
        <v>1.5482559354478314</v>
      </c>
      <c r="J47" s="153">
        <f t="shared" ca="1" si="1"/>
        <v>0.82466169197233596</v>
      </c>
      <c r="K47" s="153">
        <f t="shared" ca="1" si="2"/>
        <v>0.82466169197233596</v>
      </c>
      <c r="L47" s="153">
        <f t="shared" ca="1" si="3"/>
        <v>1</v>
      </c>
    </row>
    <row r="48" spans="2:12" x14ac:dyDescent="0.3">
      <c r="B48" s="153">
        <f ca="1"/>
        <v>62</v>
      </c>
      <c r="C48" s="153">
        <f ca="1"/>
        <v>5.9</v>
      </c>
      <c r="D48" s="153">
        <f ca="1"/>
        <v>3</v>
      </c>
      <c r="E48" s="153">
        <f ca="1"/>
        <v>4.2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3">
        <f ca="1"/>
        <v>2.322383903171747</v>
      </c>
      <c r="J48" s="153">
        <f t="shared" ca="1" si="1"/>
        <v>0.91071397532948406</v>
      </c>
      <c r="K48" s="153">
        <f t="shared" ca="1" si="2"/>
        <v>0.91071397532948406</v>
      </c>
      <c r="L48" s="153">
        <f t="shared" ca="1" si="3"/>
        <v>1</v>
      </c>
    </row>
    <row r="49" spans="2:12" x14ac:dyDescent="0.3">
      <c r="B49" s="153">
        <f ca="1"/>
        <v>63</v>
      </c>
      <c r="C49" s="153">
        <f ca="1"/>
        <v>6</v>
      </c>
      <c r="D49" s="153">
        <f ca="1"/>
        <v>2.2000000000000002</v>
      </c>
      <c r="E49" s="153">
        <f ca="1"/>
        <v>4</v>
      </c>
      <c r="F49" s="153">
        <f ca="1"/>
        <v>1</v>
      </c>
      <c r="G49" s="153" t="str">
        <f ca="1"/>
        <v>versicolor</v>
      </c>
      <c r="H49" s="153">
        <f t="shared" ca="1" si="0"/>
        <v>1</v>
      </c>
      <c r="I49" s="153">
        <f ca="1"/>
        <v>1.5482559354478314</v>
      </c>
      <c r="J49" s="153">
        <f t="shared" ca="1" si="1"/>
        <v>0.82466169197233596</v>
      </c>
      <c r="K49" s="153">
        <f t="shared" ca="1" si="2"/>
        <v>0.82466169197233596</v>
      </c>
      <c r="L49" s="153">
        <f t="shared" ca="1" si="3"/>
        <v>1</v>
      </c>
    </row>
    <row r="50" spans="2:12" x14ac:dyDescent="0.3">
      <c r="B50" s="153">
        <f ca="1"/>
        <v>64</v>
      </c>
      <c r="C50" s="153">
        <f ca="1"/>
        <v>6.1</v>
      </c>
      <c r="D50" s="153">
        <f ca="1"/>
        <v>2.9</v>
      </c>
      <c r="E50" s="153">
        <f ca="1"/>
        <v>4.7</v>
      </c>
      <c r="F50" s="153">
        <f ca="1"/>
        <v>1.4</v>
      </c>
      <c r="G50" s="153" t="str">
        <f ca="1"/>
        <v>versicolor</v>
      </c>
      <c r="H50" s="153">
        <f t="shared" ca="1" si="0"/>
        <v>1</v>
      </c>
      <c r="I50" s="153">
        <f ca="1"/>
        <v>2.1675583096269637</v>
      </c>
      <c r="J50" s="153">
        <f t="shared" ca="1" si="1"/>
        <v>0.89729817280539836</v>
      </c>
      <c r="K50" s="153">
        <f t="shared" ca="1" si="2"/>
        <v>0.89729817280539836</v>
      </c>
      <c r="L50" s="153">
        <f t="shared" ca="1" si="3"/>
        <v>1</v>
      </c>
    </row>
    <row r="51" spans="2:12" x14ac:dyDescent="0.3">
      <c r="B51" s="153">
        <f ca="1"/>
        <v>65</v>
      </c>
      <c r="C51" s="153">
        <f ca="1"/>
        <v>5.6</v>
      </c>
      <c r="D51" s="153">
        <f ca="1"/>
        <v>2.9</v>
      </c>
      <c r="E51" s="153">
        <f ca="1"/>
        <v>3.6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3">
        <f ca="1"/>
        <v>2.0127327160821809</v>
      </c>
      <c r="J51" s="153">
        <f t="shared" ca="1" si="1"/>
        <v>0.88212746303776468</v>
      </c>
      <c r="K51" s="153">
        <f t="shared" ca="1" si="2"/>
        <v>0.88212746303776468</v>
      </c>
      <c r="L51" s="153">
        <f t="shared" ca="1" si="3"/>
        <v>1</v>
      </c>
    </row>
    <row r="52" spans="2:12" x14ac:dyDescent="0.3">
      <c r="B52" s="153">
        <f ca="1"/>
        <v>66</v>
      </c>
      <c r="C52" s="153">
        <f ca="1"/>
        <v>6.7</v>
      </c>
      <c r="D52" s="153">
        <f ca="1"/>
        <v>3.1</v>
      </c>
      <c r="E52" s="153">
        <f ca="1"/>
        <v>4.4000000000000004</v>
      </c>
      <c r="F52" s="153">
        <f ca="1"/>
        <v>1.4</v>
      </c>
      <c r="G52" s="153" t="str">
        <f ca="1"/>
        <v>versicolor</v>
      </c>
      <c r="H52" s="153">
        <f t="shared" ca="1" si="0"/>
        <v>1</v>
      </c>
      <c r="I52" s="153">
        <f ca="1"/>
        <v>2.1675583096269637</v>
      </c>
      <c r="J52" s="153">
        <f t="shared" ca="1" si="1"/>
        <v>0.89729817280539836</v>
      </c>
      <c r="K52" s="153">
        <f t="shared" ca="1" si="2"/>
        <v>0.89729817280539836</v>
      </c>
      <c r="L52" s="153">
        <f t="shared" ca="1" si="3"/>
        <v>1</v>
      </c>
    </row>
    <row r="53" spans="2:12" x14ac:dyDescent="0.3">
      <c r="B53" s="153">
        <f ca="1"/>
        <v>67</v>
      </c>
      <c r="C53" s="153">
        <f ca="1"/>
        <v>5.6</v>
      </c>
      <c r="D53" s="153">
        <f ca="1"/>
        <v>3</v>
      </c>
      <c r="E53" s="153">
        <f ca="1"/>
        <v>4.5</v>
      </c>
      <c r="F53" s="153">
        <f ca="1"/>
        <v>1.5</v>
      </c>
      <c r="G53" s="153" t="str">
        <f ca="1"/>
        <v>versicolor</v>
      </c>
      <c r="H53" s="153">
        <f t="shared" ca="1" si="0"/>
        <v>1</v>
      </c>
      <c r="I53" s="153">
        <f ca="1"/>
        <v>2.322383903171747</v>
      </c>
      <c r="J53" s="153">
        <f t="shared" ca="1" si="1"/>
        <v>0.91071397532948406</v>
      </c>
      <c r="K53" s="153">
        <f t="shared" ca="1" si="2"/>
        <v>0.91071397532948406</v>
      </c>
      <c r="L53" s="153">
        <f t="shared" ca="1" si="3"/>
        <v>1</v>
      </c>
    </row>
    <row r="54" spans="2:12" x14ac:dyDescent="0.3">
      <c r="B54" s="153">
        <f ca="1"/>
        <v>68</v>
      </c>
      <c r="C54" s="153">
        <f ca="1"/>
        <v>5.8</v>
      </c>
      <c r="D54" s="153">
        <f ca="1"/>
        <v>2.7</v>
      </c>
      <c r="E54" s="153">
        <f ca="1"/>
        <v>4.0999999999999996</v>
      </c>
      <c r="F54" s="153">
        <f ca="1"/>
        <v>1</v>
      </c>
      <c r="G54" s="153" t="str">
        <f ca="1"/>
        <v>versicolor</v>
      </c>
      <c r="H54" s="153">
        <f t="shared" ca="1" si="0"/>
        <v>1</v>
      </c>
      <c r="I54" s="153">
        <f ca="1"/>
        <v>1.5482559354478314</v>
      </c>
      <c r="J54" s="153">
        <f t="shared" ca="1" si="1"/>
        <v>0.82466169197233596</v>
      </c>
      <c r="K54" s="153">
        <f t="shared" ca="1" si="2"/>
        <v>0.82466169197233596</v>
      </c>
      <c r="L54" s="153">
        <f t="shared" ca="1" si="3"/>
        <v>1</v>
      </c>
    </row>
    <row r="55" spans="2:12" x14ac:dyDescent="0.3">
      <c r="B55" s="153">
        <f ca="1"/>
        <v>69</v>
      </c>
      <c r="C55" s="153">
        <f ca="1"/>
        <v>6.2</v>
      </c>
      <c r="D55" s="153">
        <f ca="1"/>
        <v>2.2000000000000002</v>
      </c>
      <c r="E55" s="153">
        <f ca="1"/>
        <v>4.5</v>
      </c>
      <c r="F55" s="153">
        <f ca="1"/>
        <v>1.5</v>
      </c>
      <c r="G55" s="153" t="str">
        <f ca="1"/>
        <v>versicolor</v>
      </c>
      <c r="H55" s="153">
        <f t="shared" ca="1" si="0"/>
        <v>1</v>
      </c>
      <c r="I55" s="153">
        <f ca="1"/>
        <v>2.322383903171747</v>
      </c>
      <c r="J55" s="153">
        <f t="shared" ca="1" si="1"/>
        <v>0.91071397532948406</v>
      </c>
      <c r="K55" s="153">
        <f t="shared" ca="1" si="2"/>
        <v>0.91071397532948406</v>
      </c>
      <c r="L55" s="153">
        <f t="shared" ca="1" si="3"/>
        <v>1</v>
      </c>
    </row>
    <row r="56" spans="2:12" x14ac:dyDescent="0.3">
      <c r="B56" s="153">
        <f ca="1"/>
        <v>70</v>
      </c>
      <c r="C56" s="153">
        <f ca="1"/>
        <v>5.6</v>
      </c>
      <c r="D56" s="153">
        <f ca="1"/>
        <v>2.5</v>
      </c>
      <c r="E56" s="153">
        <f ca="1"/>
        <v>3.9</v>
      </c>
      <c r="F56" s="153">
        <f ca="1"/>
        <v>1.1000000000000001</v>
      </c>
      <c r="G56" s="153" t="str">
        <f ca="1"/>
        <v>versicolor</v>
      </c>
      <c r="H56" s="153">
        <f t="shared" ca="1" si="0"/>
        <v>1</v>
      </c>
      <c r="I56" s="153">
        <f ca="1"/>
        <v>1.7030815289926147</v>
      </c>
      <c r="J56" s="153">
        <f t="shared" ca="1" si="1"/>
        <v>0.84593677191513728</v>
      </c>
      <c r="K56" s="153">
        <f t="shared" ca="1" si="2"/>
        <v>0.84593677191513728</v>
      </c>
      <c r="L56" s="153">
        <f t="shared" ca="1" si="3"/>
        <v>1</v>
      </c>
    </row>
    <row r="57" spans="2:12" x14ac:dyDescent="0.3">
      <c r="B57" s="153">
        <f ca="1"/>
        <v>71</v>
      </c>
      <c r="C57" s="153">
        <f ca="1"/>
        <v>5.9</v>
      </c>
      <c r="D57" s="153">
        <f ca="1"/>
        <v>3.2</v>
      </c>
      <c r="E57" s="153">
        <f ca="1"/>
        <v>4.8</v>
      </c>
      <c r="F57" s="153">
        <f ca="1"/>
        <v>1.8</v>
      </c>
      <c r="G57" s="153" t="str">
        <f ca="1"/>
        <v>versicolor</v>
      </c>
      <c r="H57" s="153">
        <f t="shared" ca="1" si="0"/>
        <v>1</v>
      </c>
      <c r="I57" s="153">
        <f ca="1"/>
        <v>2.7868606838060965</v>
      </c>
      <c r="J57" s="153">
        <f t="shared" ca="1" si="1"/>
        <v>0.94196165657422537</v>
      </c>
      <c r="K57" s="153">
        <f t="shared" ca="1" si="2"/>
        <v>0.94196165657422537</v>
      </c>
      <c r="L57" s="153">
        <f t="shared" ca="1" si="3"/>
        <v>1</v>
      </c>
    </row>
    <row r="58" spans="2:12" x14ac:dyDescent="0.3">
      <c r="B58" s="153">
        <f ca="1"/>
        <v>72</v>
      </c>
      <c r="C58" s="153">
        <f ca="1"/>
        <v>6.1</v>
      </c>
      <c r="D58" s="153">
        <f ca="1"/>
        <v>2.8</v>
      </c>
      <c r="E58" s="153">
        <f ca="1"/>
        <v>4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3">
        <f ca="1"/>
        <v>2.0127327160821809</v>
      </c>
      <c r="J58" s="153">
        <f t="shared" ca="1" si="1"/>
        <v>0.88212746303776468</v>
      </c>
      <c r="K58" s="153">
        <f t="shared" ca="1" si="2"/>
        <v>0.88212746303776468</v>
      </c>
      <c r="L58" s="153">
        <f t="shared" ca="1" si="3"/>
        <v>1</v>
      </c>
    </row>
    <row r="59" spans="2:12" x14ac:dyDescent="0.3">
      <c r="B59" s="153">
        <f ca="1"/>
        <v>73</v>
      </c>
      <c r="C59" s="153">
        <f ca="1"/>
        <v>6.3</v>
      </c>
      <c r="D59" s="153">
        <f ca="1"/>
        <v>2.5</v>
      </c>
      <c r="E59" s="153">
        <f ca="1"/>
        <v>4.9000000000000004</v>
      </c>
      <c r="F59" s="153">
        <f ca="1"/>
        <v>1.5</v>
      </c>
      <c r="G59" s="153" t="str">
        <f ca="1"/>
        <v>versicolor</v>
      </c>
      <c r="H59" s="153">
        <f t="shared" ca="1" si="0"/>
        <v>1</v>
      </c>
      <c r="I59" s="153">
        <f ca="1"/>
        <v>2.322383903171747</v>
      </c>
      <c r="J59" s="153">
        <f t="shared" ca="1" si="1"/>
        <v>0.91071397532948406</v>
      </c>
      <c r="K59" s="153">
        <f t="shared" ca="1" si="2"/>
        <v>0.91071397532948406</v>
      </c>
      <c r="L59" s="153">
        <f t="shared" ca="1" si="3"/>
        <v>1</v>
      </c>
    </row>
    <row r="60" spans="2:12" x14ac:dyDescent="0.3">
      <c r="B60" s="153">
        <f ca="1"/>
        <v>74</v>
      </c>
      <c r="C60" s="153">
        <f ca="1"/>
        <v>6.1</v>
      </c>
      <c r="D60" s="153">
        <f ca="1"/>
        <v>2.8</v>
      </c>
      <c r="E60" s="153">
        <f ca="1"/>
        <v>4.7</v>
      </c>
      <c r="F60" s="153">
        <f ca="1"/>
        <v>1.2</v>
      </c>
      <c r="G60" s="153" t="str">
        <f ca="1"/>
        <v>versicolor</v>
      </c>
      <c r="H60" s="153">
        <f t="shared" ca="1" si="0"/>
        <v>1</v>
      </c>
      <c r="I60" s="153">
        <f ca="1"/>
        <v>1.8579071225373975</v>
      </c>
      <c r="J60" s="153">
        <f t="shared" ca="1" si="1"/>
        <v>0.86505281959180802</v>
      </c>
      <c r="K60" s="153">
        <f t="shared" ca="1" si="2"/>
        <v>0.86505281959180802</v>
      </c>
      <c r="L60" s="153">
        <f t="shared" ca="1" si="3"/>
        <v>1</v>
      </c>
    </row>
    <row r="61" spans="2:12" x14ac:dyDescent="0.3">
      <c r="B61" s="153">
        <f ca="1"/>
        <v>75</v>
      </c>
      <c r="C61" s="153">
        <f ca="1"/>
        <v>6.4</v>
      </c>
      <c r="D61" s="153">
        <f ca="1"/>
        <v>2.9</v>
      </c>
      <c r="E61" s="153">
        <f ca="1"/>
        <v>4.3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3">
        <f ca="1"/>
        <v>2.0127327160821809</v>
      </c>
      <c r="J61" s="153">
        <f t="shared" ca="1" si="1"/>
        <v>0.88212746303776468</v>
      </c>
      <c r="K61" s="153">
        <f t="shared" ca="1" si="2"/>
        <v>0.88212746303776468</v>
      </c>
      <c r="L61" s="153">
        <f t="shared" ca="1" si="3"/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0E37C-73F2-5F4E-B7CC-5B0AC0EC7AC7}">
  <sheetPr codeName="Sheet20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53"/>
  </cols>
  <sheetData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5F6C-3C4B-1B49-BEF3-1837DB10B06C}">
  <sheetPr codeName="Sheet73">
    <tabColor rgb="FF0070C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932</v>
      </c>
    </row>
    <row r="2" spans="1:1" x14ac:dyDescent="0.3">
      <c r="A2" s="1" t="s">
        <v>933</v>
      </c>
    </row>
  </sheetData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44</v>
      </c>
    </row>
    <row r="2" spans="1:1" x14ac:dyDescent="0.3">
      <c r="A2" s="1" t="s">
        <v>45</v>
      </c>
    </row>
    <row r="3" spans="1:1" x14ac:dyDescent="0.3">
      <c r="A3" s="1" t="s">
        <v>46</v>
      </c>
    </row>
    <row r="4" spans="1:1" x14ac:dyDescent="0.3">
      <c r="A4" s="1" t="s">
        <v>47</v>
      </c>
    </row>
    <row r="5" spans="1:1" x14ac:dyDescent="0.3">
      <c r="A5" s="1" t="s">
        <v>48</v>
      </c>
    </row>
    <row r="6" spans="1:1" x14ac:dyDescent="0.3">
      <c r="A6" s="1" t="s">
        <v>49</v>
      </c>
    </row>
    <row r="7" spans="1:1" x14ac:dyDescent="0.3">
      <c r="A7" s="1" t="s">
        <v>168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4" t="s">
        <v>35</v>
      </c>
      <c r="C2" s="13" t="s">
        <v>34</v>
      </c>
      <c r="D2" s="13" t="s">
        <v>33</v>
      </c>
      <c r="E2" s="13" t="s">
        <v>32</v>
      </c>
    </row>
    <row r="3" spans="2:5" x14ac:dyDescent="0.3">
      <c r="B3" s="1" t="s">
        <v>31</v>
      </c>
      <c r="C3" s="12">
        <f t="shared" ref="C3:C22" ca="1" si="0">RAND()</f>
        <v>0.87645585936529447</v>
      </c>
      <c r="D3" s="12">
        <f t="shared" ref="D3:D12" ca="1" si="1">C3+RAND()*(1-C3)</f>
        <v>0.96387114775924665</v>
      </c>
      <c r="E3" s="12"/>
    </row>
    <row r="4" spans="2:5" x14ac:dyDescent="0.3">
      <c r="B4" s="1" t="s">
        <v>31</v>
      </c>
      <c r="C4" s="12">
        <f t="shared" ca="1" si="0"/>
        <v>5.714689358706504E-2</v>
      </c>
      <c r="D4" s="12">
        <f t="shared" ca="1" si="1"/>
        <v>0.39214454695669559</v>
      </c>
      <c r="E4" s="12"/>
    </row>
    <row r="5" spans="2:5" x14ac:dyDescent="0.3">
      <c r="B5" s="1" t="s">
        <v>31</v>
      </c>
      <c r="C5" s="12">
        <f t="shared" ca="1" si="0"/>
        <v>0.63847966431497671</v>
      </c>
      <c r="D5" s="12">
        <f t="shared" ca="1" si="1"/>
        <v>0.89997394388499585</v>
      </c>
      <c r="E5" s="12"/>
    </row>
    <row r="6" spans="2:5" x14ac:dyDescent="0.3">
      <c r="B6" s="1" t="s">
        <v>31</v>
      </c>
      <c r="C6" s="12">
        <f t="shared" ca="1" si="0"/>
        <v>0.72267181829145211</v>
      </c>
      <c r="D6" s="12">
        <f t="shared" ca="1" si="1"/>
        <v>0.93444889251643504</v>
      </c>
      <c r="E6" s="12"/>
    </row>
    <row r="7" spans="2:5" x14ac:dyDescent="0.3">
      <c r="B7" s="1" t="s">
        <v>31</v>
      </c>
      <c r="C7" s="12">
        <f t="shared" ca="1" si="0"/>
        <v>0.81491987033274704</v>
      </c>
      <c r="D7" s="12">
        <f t="shared" ca="1" si="1"/>
        <v>0.99488220556297136</v>
      </c>
      <c r="E7" s="12"/>
    </row>
    <row r="8" spans="2:5" x14ac:dyDescent="0.3">
      <c r="B8" s="1" t="s">
        <v>31</v>
      </c>
      <c r="C8" s="12">
        <f t="shared" ca="1" si="0"/>
        <v>0.46886436676852361</v>
      </c>
      <c r="D8" s="12">
        <f t="shared" ca="1" si="1"/>
        <v>0.53088296598653018</v>
      </c>
      <c r="E8" s="12"/>
    </row>
    <row r="9" spans="2:5" x14ac:dyDescent="0.3">
      <c r="B9" s="1" t="s">
        <v>31</v>
      </c>
      <c r="C9" s="12">
        <f t="shared" ca="1" si="0"/>
        <v>0.25188672560884184</v>
      </c>
      <c r="D9" s="12">
        <f t="shared" ca="1" si="1"/>
        <v>0.94579422086976594</v>
      </c>
      <c r="E9" s="12"/>
    </row>
    <row r="10" spans="2:5" x14ac:dyDescent="0.3">
      <c r="B10" s="1" t="s">
        <v>31</v>
      </c>
      <c r="C10" s="12">
        <f t="shared" ca="1" si="0"/>
        <v>0.4791802154338467</v>
      </c>
      <c r="D10" s="12">
        <f t="shared" ca="1" si="1"/>
        <v>0.64979515346859507</v>
      </c>
      <c r="E10" s="12"/>
    </row>
    <row r="11" spans="2:5" x14ac:dyDescent="0.3">
      <c r="B11" s="1" t="s">
        <v>31</v>
      </c>
      <c r="C11" s="12">
        <f t="shared" ca="1" si="0"/>
        <v>0.14325490919084005</v>
      </c>
      <c r="D11" s="12">
        <f t="shared" ca="1" si="1"/>
        <v>0.35213038300940047</v>
      </c>
      <c r="E11" s="12"/>
    </row>
    <row r="12" spans="2:5" x14ac:dyDescent="0.3">
      <c r="B12" s="1" t="s">
        <v>31</v>
      </c>
      <c r="C12" s="12">
        <f t="shared" ca="1" si="0"/>
        <v>0.28638442298805511</v>
      </c>
      <c r="D12" s="12">
        <f t="shared" ca="1" si="1"/>
        <v>0.36753116054867807</v>
      </c>
      <c r="E12" s="12"/>
    </row>
    <row r="13" spans="2:5" x14ac:dyDescent="0.3">
      <c r="B13" s="1" t="s">
        <v>30</v>
      </c>
      <c r="C13" s="12">
        <f t="shared" ca="1" si="0"/>
        <v>0.6845023182997676</v>
      </c>
      <c r="D13" s="12"/>
      <c r="E13" s="12">
        <f t="shared" ref="E13:E22" ca="1" si="2">RAND()*C13</f>
        <v>0.49150033094975909</v>
      </c>
    </row>
    <row r="14" spans="2:5" x14ac:dyDescent="0.3">
      <c r="B14" s="1" t="s">
        <v>30</v>
      </c>
      <c r="C14" s="12">
        <f t="shared" ca="1" si="0"/>
        <v>0.97873329447831203</v>
      </c>
      <c r="D14" s="12"/>
      <c r="E14" s="12">
        <f t="shared" ca="1" si="2"/>
        <v>0.35623043668961213</v>
      </c>
    </row>
    <row r="15" spans="2:5" x14ac:dyDescent="0.3">
      <c r="B15" s="1" t="s">
        <v>30</v>
      </c>
      <c r="C15" s="12">
        <f t="shared" ca="1" si="0"/>
        <v>0.84404426544274502</v>
      </c>
      <c r="D15" s="12"/>
      <c r="E15" s="12">
        <f t="shared" ca="1" si="2"/>
        <v>0.6611917753573</v>
      </c>
    </row>
    <row r="16" spans="2:5" x14ac:dyDescent="0.3">
      <c r="B16" s="1" t="s">
        <v>30</v>
      </c>
      <c r="C16" s="12">
        <f t="shared" ca="1" si="0"/>
        <v>0.24247641015291987</v>
      </c>
      <c r="D16" s="12"/>
      <c r="E16" s="12">
        <f t="shared" ca="1" si="2"/>
        <v>0.12605829353592216</v>
      </c>
    </row>
    <row r="17" spans="2:5" x14ac:dyDescent="0.3">
      <c r="B17" s="1" t="s">
        <v>30</v>
      </c>
      <c r="C17" s="12">
        <f t="shared" ca="1" si="0"/>
        <v>0.81467690118047076</v>
      </c>
      <c r="D17" s="12"/>
      <c r="E17" s="12">
        <f t="shared" ca="1" si="2"/>
        <v>0.43392249639842939</v>
      </c>
    </row>
    <row r="18" spans="2:5" x14ac:dyDescent="0.3">
      <c r="B18" s="1" t="s">
        <v>30</v>
      </c>
      <c r="C18" s="12">
        <f t="shared" ca="1" si="0"/>
        <v>0.29373003739372638</v>
      </c>
      <c r="D18" s="12"/>
      <c r="E18" s="12">
        <f t="shared" ca="1" si="2"/>
        <v>4.7620710409011554E-3</v>
      </c>
    </row>
    <row r="19" spans="2:5" x14ac:dyDescent="0.3">
      <c r="B19" s="1" t="s">
        <v>30</v>
      </c>
      <c r="C19" s="12">
        <f t="shared" ca="1" si="0"/>
        <v>6.7452391664037492E-2</v>
      </c>
      <c r="D19" s="12"/>
      <c r="E19" s="12">
        <f t="shared" ca="1" si="2"/>
        <v>2.8137179946236185E-2</v>
      </c>
    </row>
    <row r="20" spans="2:5" x14ac:dyDescent="0.3">
      <c r="B20" s="1" t="s">
        <v>30</v>
      </c>
      <c r="C20" s="12">
        <f t="shared" ca="1" si="0"/>
        <v>0.18572405041997064</v>
      </c>
      <c r="D20" s="12"/>
      <c r="E20" s="12">
        <f t="shared" ca="1" si="2"/>
        <v>0.13609197138959248</v>
      </c>
    </row>
    <row r="21" spans="2:5" x14ac:dyDescent="0.3">
      <c r="B21" s="1" t="s">
        <v>30</v>
      </c>
      <c r="C21" s="12">
        <f t="shared" ca="1" si="0"/>
        <v>0.86299340232645971</v>
      </c>
      <c r="D21" s="12"/>
      <c r="E21" s="12">
        <f t="shared" ca="1" si="2"/>
        <v>0.42820547607975257</v>
      </c>
    </row>
    <row r="22" spans="2:5" x14ac:dyDescent="0.3">
      <c r="B22" s="1" t="s">
        <v>30</v>
      </c>
      <c r="C22" s="12">
        <f t="shared" ca="1" si="0"/>
        <v>0.44202629874137878</v>
      </c>
      <c r="D22" s="12"/>
      <c r="E22" s="12">
        <f t="shared" ca="1" si="2"/>
        <v>0.15615013939163164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</row>
    <row r="3" spans="2:6" x14ac:dyDescent="0.3">
      <c r="B3" s="1" t="s">
        <v>31</v>
      </c>
      <c r="C3" s="12">
        <f t="shared" ref="C3:C25" ca="1" si="0">RAND()</f>
        <v>0.58378793034382903</v>
      </c>
      <c r="D3" s="12">
        <f t="shared" ref="D3:D12" ca="1" si="1">C3+RAND()*(1-C3)</f>
        <v>0.82616035428850609</v>
      </c>
      <c r="E3" s="12"/>
    </row>
    <row r="4" spans="2:6" x14ac:dyDescent="0.3">
      <c r="B4" s="1" t="s">
        <v>31</v>
      </c>
      <c r="C4" s="12">
        <f t="shared" ca="1" si="0"/>
        <v>0.64485839370243958</v>
      </c>
      <c r="D4" s="12">
        <f t="shared" ca="1" si="1"/>
        <v>0.79434990442078057</v>
      </c>
      <c r="E4" s="12"/>
    </row>
    <row r="5" spans="2:6" x14ac:dyDescent="0.3">
      <c r="B5" s="1" t="s">
        <v>31</v>
      </c>
      <c r="C5" s="12">
        <f t="shared" ca="1" si="0"/>
        <v>0.13188484334789752</v>
      </c>
      <c r="D5" s="12">
        <f t="shared" ca="1" si="1"/>
        <v>0.28615863530837454</v>
      </c>
      <c r="E5" s="12"/>
    </row>
    <row r="6" spans="2:6" x14ac:dyDescent="0.3">
      <c r="B6" s="1" t="s">
        <v>31</v>
      </c>
      <c r="C6" s="12">
        <f t="shared" ca="1" si="0"/>
        <v>0.70753075222835848</v>
      </c>
      <c r="D6" s="12">
        <f t="shared" ca="1" si="1"/>
        <v>0.76664003781593648</v>
      </c>
      <c r="E6" s="12"/>
    </row>
    <row r="7" spans="2:6" x14ac:dyDescent="0.3">
      <c r="B7" s="1" t="s">
        <v>31</v>
      </c>
      <c r="C7" s="12">
        <f t="shared" ca="1" si="0"/>
        <v>0.40890101899182474</v>
      </c>
      <c r="D7" s="12">
        <f t="shared" ca="1" si="1"/>
        <v>0.54284425561680782</v>
      </c>
      <c r="E7" s="12"/>
    </row>
    <row r="8" spans="2:6" x14ac:dyDescent="0.3">
      <c r="B8" s="1" t="s">
        <v>31</v>
      </c>
      <c r="C8" s="12">
        <f t="shared" ca="1" si="0"/>
        <v>0.18633619715158589</v>
      </c>
      <c r="D8" s="12">
        <f t="shared" ca="1" si="1"/>
        <v>0.58909973206843813</v>
      </c>
      <c r="E8" s="12"/>
    </row>
    <row r="9" spans="2:6" x14ac:dyDescent="0.3">
      <c r="B9" s="1" t="s">
        <v>31</v>
      </c>
      <c r="C9" s="12">
        <f t="shared" ca="1" si="0"/>
        <v>9.6806335300670399E-2</v>
      </c>
      <c r="D9" s="12">
        <f t="shared" ca="1" si="1"/>
        <v>0.32921425270360227</v>
      </c>
      <c r="E9" s="12"/>
    </row>
    <row r="10" spans="2:6" x14ac:dyDescent="0.3">
      <c r="B10" s="1" t="s">
        <v>31</v>
      </c>
      <c r="C10" s="12">
        <f t="shared" ca="1" si="0"/>
        <v>0.21130652166579411</v>
      </c>
      <c r="D10" s="12">
        <f t="shared" ca="1" si="1"/>
        <v>0.87820130518621653</v>
      </c>
      <c r="E10" s="12"/>
    </row>
    <row r="11" spans="2:6" x14ac:dyDescent="0.3">
      <c r="B11" s="1" t="s">
        <v>31</v>
      </c>
      <c r="C11" s="12">
        <f t="shared" ca="1" si="0"/>
        <v>0.35345338814727001</v>
      </c>
      <c r="D11" s="12">
        <f t="shared" ca="1" si="1"/>
        <v>0.84391738779276326</v>
      </c>
      <c r="E11" s="12"/>
    </row>
    <row r="12" spans="2:6" x14ac:dyDescent="0.3">
      <c r="B12" s="1" t="s">
        <v>31</v>
      </c>
      <c r="C12" s="12">
        <f t="shared" ca="1" si="0"/>
        <v>0.59577779887318738</v>
      </c>
      <c r="D12" s="12">
        <f t="shared" ca="1" si="1"/>
        <v>0.96115928693113739</v>
      </c>
      <c r="E12" s="12"/>
    </row>
    <row r="13" spans="2:6" x14ac:dyDescent="0.3">
      <c r="B13" s="1" t="s">
        <v>30</v>
      </c>
      <c r="C13" s="12">
        <f t="shared" ca="1" si="0"/>
        <v>0.42582230206436789</v>
      </c>
      <c r="D13" s="12"/>
      <c r="E13" s="12">
        <f t="shared" ref="E13:E22" ca="1" si="2">RAND()*C13</f>
        <v>0.33827381784081417</v>
      </c>
    </row>
    <row r="14" spans="2:6" x14ac:dyDescent="0.3">
      <c r="B14" s="1" t="s">
        <v>30</v>
      </c>
      <c r="C14" s="12">
        <f t="shared" ca="1" si="0"/>
        <v>0.89664114375721427</v>
      </c>
      <c r="D14" s="12"/>
      <c r="E14" s="12">
        <f t="shared" ca="1" si="2"/>
        <v>0.34277937673796177</v>
      </c>
    </row>
    <row r="15" spans="2:6" x14ac:dyDescent="0.3">
      <c r="B15" s="1" t="s">
        <v>30</v>
      </c>
      <c r="C15" s="12">
        <f t="shared" ca="1" si="0"/>
        <v>0.75776648542483138</v>
      </c>
      <c r="D15" s="12"/>
      <c r="E15" s="12">
        <f t="shared" ca="1" si="2"/>
        <v>0.46794613225484893</v>
      </c>
    </row>
    <row r="16" spans="2:6" x14ac:dyDescent="0.3">
      <c r="B16" s="1" t="s">
        <v>30</v>
      </c>
      <c r="C16" s="12">
        <f t="shared" ca="1" si="0"/>
        <v>0.94436351365668414</v>
      </c>
      <c r="D16" s="12"/>
      <c r="E16" s="12">
        <f t="shared" ca="1" si="2"/>
        <v>0.53432453711591543</v>
      </c>
    </row>
    <row r="17" spans="2:6" x14ac:dyDescent="0.3">
      <c r="B17" s="1" t="s">
        <v>30</v>
      </c>
      <c r="C17" s="12">
        <f t="shared" ca="1" si="0"/>
        <v>0.11952837399518201</v>
      </c>
      <c r="D17" s="12"/>
      <c r="E17" s="12">
        <f t="shared" ca="1" si="2"/>
        <v>3.8259645411422502E-2</v>
      </c>
    </row>
    <row r="18" spans="2:6" x14ac:dyDescent="0.3">
      <c r="B18" s="1" t="s">
        <v>30</v>
      </c>
      <c r="C18" s="12">
        <f t="shared" ca="1" si="0"/>
        <v>0.87102322336059623</v>
      </c>
      <c r="D18" s="12"/>
      <c r="E18" s="12">
        <f t="shared" ca="1" si="2"/>
        <v>8.6025467310259118E-2</v>
      </c>
    </row>
    <row r="19" spans="2:6" x14ac:dyDescent="0.3">
      <c r="B19" s="1" t="s">
        <v>30</v>
      </c>
      <c r="C19" s="12">
        <f t="shared" ca="1" si="0"/>
        <v>0.30650090575783906</v>
      </c>
      <c r="D19" s="12"/>
      <c r="E19" s="12">
        <f t="shared" ca="1" si="2"/>
        <v>7.0478117185043307E-2</v>
      </c>
    </row>
    <row r="20" spans="2:6" x14ac:dyDescent="0.3">
      <c r="B20" s="1" t="s">
        <v>30</v>
      </c>
      <c r="C20" s="12">
        <f t="shared" ca="1" si="0"/>
        <v>0.43862566752899235</v>
      </c>
      <c r="D20" s="12"/>
      <c r="E20" s="12">
        <f t="shared" ca="1" si="2"/>
        <v>0.19811460124338884</v>
      </c>
    </row>
    <row r="21" spans="2:6" x14ac:dyDescent="0.3">
      <c r="B21" s="1" t="s">
        <v>30</v>
      </c>
      <c r="C21" s="12">
        <f t="shared" ca="1" si="0"/>
        <v>0.11385853796738676</v>
      </c>
      <c r="D21" s="12"/>
      <c r="E21" s="12">
        <f t="shared" ca="1" si="2"/>
        <v>2.1740586869642902E-2</v>
      </c>
    </row>
    <row r="22" spans="2:6" x14ac:dyDescent="0.3">
      <c r="B22" s="1" t="s">
        <v>30</v>
      </c>
      <c r="C22" s="12">
        <f t="shared" ca="1" si="0"/>
        <v>0.57181250541540374</v>
      </c>
      <c r="D22" s="12"/>
      <c r="E22" s="12">
        <f t="shared" ca="1" si="2"/>
        <v>0.14128834615381491</v>
      </c>
    </row>
    <row r="23" spans="2:6" x14ac:dyDescent="0.3">
      <c r="B23" s="1" t="s">
        <v>38</v>
      </c>
      <c r="C23" s="12">
        <f t="shared" ca="1" si="0"/>
        <v>0.47312656854485624</v>
      </c>
      <c r="F23" s="12">
        <f ca="1">RAND()</f>
        <v>0.91531648256252851</v>
      </c>
    </row>
    <row r="24" spans="2:6" x14ac:dyDescent="0.3">
      <c r="B24" s="1" t="s">
        <v>37</v>
      </c>
      <c r="C24" s="12">
        <f t="shared" ca="1" si="0"/>
        <v>0.1488656433743647</v>
      </c>
      <c r="F24" s="12">
        <f ca="1">RAND()</f>
        <v>0.86671252309095281</v>
      </c>
    </row>
    <row r="25" spans="2:6" x14ac:dyDescent="0.3">
      <c r="B25" s="1" t="s">
        <v>36</v>
      </c>
      <c r="C25" s="12">
        <f t="shared" ca="1" si="0"/>
        <v>0.10302811210236518</v>
      </c>
      <c r="F25" s="12">
        <f ca="1">RAND()</f>
        <v>0.96890058642514443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  <c r="G2" s="16" t="s">
        <v>42</v>
      </c>
      <c r="H2" s="16" t="s">
        <v>41</v>
      </c>
      <c r="I2" s="15" t="s">
        <v>40</v>
      </c>
    </row>
    <row r="3" spans="2:9" x14ac:dyDescent="0.3">
      <c r="B3" s="1" t="s">
        <v>31</v>
      </c>
      <c r="C3" s="12">
        <f t="shared" ref="C3:C25" ca="1" si="0">RAND()</f>
        <v>0.82211434660129967</v>
      </c>
      <c r="D3" s="12">
        <f t="shared" ref="D3:D12" ca="1" si="1">C3+RAND()*(1-C3)</f>
        <v>0.99017439545109265</v>
      </c>
      <c r="E3" s="12"/>
      <c r="G3" s="12">
        <f t="shared" ref="G3:G12" ca="1" si="2">SUMSQ($C3-$C$23,$D3-$F$23)</f>
        <v>1.1072902440023782</v>
      </c>
      <c r="H3" s="12">
        <f t="shared" ref="H3:H12" ca="1" si="3">SUMSQ($C3-$C$24,$D3-$F$24)</f>
        <v>0.77972319877928042</v>
      </c>
      <c r="I3" s="12">
        <f t="shared" ref="I3:I12" ca="1" si="4">SUMSQ($C3-$C$25,$D3-$F$25)</f>
        <v>0.63442351605354164</v>
      </c>
    </row>
    <row r="4" spans="2:9" x14ac:dyDescent="0.3">
      <c r="B4" s="1" t="s">
        <v>31</v>
      </c>
      <c r="C4" s="12">
        <f t="shared" ca="1" si="0"/>
        <v>0.87510470974746257</v>
      </c>
      <c r="D4" s="12">
        <f t="shared" ca="1" si="1"/>
        <v>0.92454016231508018</v>
      </c>
      <c r="E4" s="12"/>
      <c r="G4" s="12">
        <f t="shared" ca="1" si="2"/>
        <v>1.0971968949458519</v>
      </c>
      <c r="H4" s="12">
        <f t="shared" ca="1" si="3"/>
        <v>0.75995178036401745</v>
      </c>
      <c r="I4" s="12">
        <f t="shared" ca="1" si="4"/>
        <v>0.58052934818485702</v>
      </c>
    </row>
    <row r="5" spans="2:9" x14ac:dyDescent="0.3">
      <c r="B5" s="1" t="s">
        <v>31</v>
      </c>
      <c r="C5" s="12">
        <f t="shared" ca="1" si="0"/>
        <v>0.52149483383429751</v>
      </c>
      <c r="D5" s="12">
        <f t="shared" ca="1" si="1"/>
        <v>0.98115507375191224</v>
      </c>
      <c r="E5" s="12"/>
      <c r="G5" s="12">
        <f t="shared" ca="1" si="2"/>
        <v>0.73302698646187714</v>
      </c>
      <c r="H5" s="12">
        <f t="shared" ca="1" si="3"/>
        <v>0.51199236338567833</v>
      </c>
      <c r="I5" s="12">
        <f t="shared" ca="1" si="4"/>
        <v>0.51634685972045102</v>
      </c>
    </row>
    <row r="6" spans="2:9" x14ac:dyDescent="0.3">
      <c r="B6" s="1" t="s">
        <v>31</v>
      </c>
      <c r="C6" s="12">
        <f t="shared" ca="1" si="0"/>
        <v>0.5998057663741847</v>
      </c>
      <c r="D6" s="12">
        <f t="shared" ca="1" si="1"/>
        <v>0.96334131641322585</v>
      </c>
      <c r="E6" s="12"/>
      <c r="G6" s="12">
        <f t="shared" ca="1" si="2"/>
        <v>0.78404097339726009</v>
      </c>
      <c r="H6" s="12">
        <f t="shared" ca="1" si="3"/>
        <v>0.53798441734506519</v>
      </c>
      <c r="I6" s="12">
        <f t="shared" ca="1" si="4"/>
        <v>0.50103174066856559</v>
      </c>
    </row>
    <row r="7" spans="2:9" x14ac:dyDescent="0.3">
      <c r="B7" s="1" t="s">
        <v>31</v>
      </c>
      <c r="C7" s="12">
        <f t="shared" ca="1" si="0"/>
        <v>7.9613449944608172E-2</v>
      </c>
      <c r="D7" s="12">
        <f t="shared" ca="1" si="1"/>
        <v>0.39249858525252579</v>
      </c>
      <c r="E7" s="12"/>
      <c r="G7" s="12">
        <f t="shared" ca="1" si="2"/>
        <v>1.9556554882435212E-2</v>
      </c>
      <c r="H7" s="12">
        <f t="shared" ca="1" si="3"/>
        <v>3.3008835272068764E-2</v>
      </c>
      <c r="I7" s="12">
        <f t="shared" ca="1" si="4"/>
        <v>0.1910637274898096</v>
      </c>
    </row>
    <row r="8" spans="2:9" x14ac:dyDescent="0.3">
      <c r="B8" s="1" t="s">
        <v>31</v>
      </c>
      <c r="C8" s="12">
        <f t="shared" ca="1" si="0"/>
        <v>0.25489740637859948</v>
      </c>
      <c r="D8" s="12">
        <f t="shared" ca="1" si="1"/>
        <v>0.79559009018291893</v>
      </c>
      <c r="E8" s="12"/>
      <c r="G8" s="12">
        <f t="shared" ca="1" si="2"/>
        <v>0.32821847813667687</v>
      </c>
      <c r="H8" s="12">
        <f t="shared" ca="1" si="3"/>
        <v>0.22569770720800644</v>
      </c>
      <c r="I8" s="12">
        <f t="shared" ca="1" si="4"/>
        <v>0.34231675336421274</v>
      </c>
    </row>
    <row r="9" spans="2:9" x14ac:dyDescent="0.3">
      <c r="B9" s="1" t="s">
        <v>31</v>
      </c>
      <c r="C9" s="12">
        <f t="shared" ca="1" si="0"/>
        <v>0.61433242177214542</v>
      </c>
      <c r="D9" s="12">
        <f t="shared" ca="1" si="1"/>
        <v>0.78380903516693246</v>
      </c>
      <c r="E9" s="12"/>
      <c r="G9" s="12">
        <f t="shared" ca="1" si="2"/>
        <v>0.57674466081299514</v>
      </c>
      <c r="H9" s="12">
        <f t="shared" ca="1" si="3"/>
        <v>0.34990338381267866</v>
      </c>
      <c r="I9" s="12">
        <f t="shared" ca="1" si="4"/>
        <v>0.28498964007959021</v>
      </c>
    </row>
    <row r="10" spans="2:9" x14ac:dyDescent="0.3">
      <c r="B10" s="1" t="s">
        <v>31</v>
      </c>
      <c r="C10" s="12">
        <f t="shared" ca="1" si="0"/>
        <v>0.66581099577295477</v>
      </c>
      <c r="D10" s="12">
        <f t="shared" ca="1" si="1"/>
        <v>0.95847407013174035</v>
      </c>
      <c r="E10" s="12"/>
      <c r="G10" s="12">
        <f t="shared" ca="1" si="2"/>
        <v>0.85127351503556037</v>
      </c>
      <c r="H10" s="12">
        <f t="shared" ca="1" si="3"/>
        <v>0.58275326085862567</v>
      </c>
      <c r="I10" s="12">
        <f t="shared" ca="1" si="4"/>
        <v>0.51215318187647296</v>
      </c>
    </row>
    <row r="11" spans="2:9" x14ac:dyDescent="0.3">
      <c r="B11" s="1" t="s">
        <v>31</v>
      </c>
      <c r="C11" s="12">
        <f t="shared" ca="1" si="0"/>
        <v>0.50938702183065099</v>
      </c>
      <c r="D11" s="12">
        <f t="shared" ca="1" si="1"/>
        <v>0.92717439168480886</v>
      </c>
      <c r="E11" s="12"/>
      <c r="G11" s="12">
        <f t="shared" ca="1" si="2"/>
        <v>0.64656251206348248</v>
      </c>
      <c r="H11" s="12">
        <f t="shared" ca="1" si="3"/>
        <v>0.43707706741729807</v>
      </c>
      <c r="I11" s="12">
        <f t="shared" ca="1" si="4"/>
        <v>0.44128320557991363</v>
      </c>
    </row>
    <row r="12" spans="2:9" x14ac:dyDescent="0.3">
      <c r="B12" s="1" t="s">
        <v>31</v>
      </c>
      <c r="C12" s="12">
        <f t="shared" ca="1" si="0"/>
        <v>0.90419428036819194</v>
      </c>
      <c r="D12" s="12">
        <f t="shared" ca="1" si="1"/>
        <v>0.94228151019314588</v>
      </c>
      <c r="E12" s="12"/>
      <c r="G12" s="12">
        <f t="shared" ca="1" si="2"/>
        <v>1.1689539343653574</v>
      </c>
      <c r="H12" s="12">
        <f t="shared" ca="1" si="3"/>
        <v>0.81911658115210095</v>
      </c>
      <c r="I12" s="12">
        <f t="shared" ca="1" si="4"/>
        <v>0.6271557897575607</v>
      </c>
    </row>
    <row r="13" spans="2:9" x14ac:dyDescent="0.3">
      <c r="B13" s="1" t="s">
        <v>30</v>
      </c>
      <c r="C13" s="12">
        <f t="shared" ca="1" si="0"/>
        <v>0.70342626159418187</v>
      </c>
      <c r="D13" s="12"/>
      <c r="E13" s="12">
        <f t="shared" ref="E13:E22" ca="1" si="5">RAND()*C13</f>
        <v>9.8184728007927158E-2</v>
      </c>
      <c r="G13" s="12">
        <f t="shared" ref="G13:G22" ca="1" si="6">SUMSQ(C13-$C$23,E13-$F$23)</f>
        <v>0.42351736945953955</v>
      </c>
      <c r="H13" s="12">
        <f t="shared" ref="H13:H22" ca="1" si="7">SUMSQ($C13-$C$24,$E13-$F$24)</f>
        <v>0.25828159168040327</v>
      </c>
      <c r="I13" s="12">
        <f t="shared" ref="I13:I22" ca="1" si="8">SUMSQ($C13-$C$25,$E13-$F$25)</f>
        <v>6.9734490253728437E-2</v>
      </c>
    </row>
    <row r="14" spans="2:9" x14ac:dyDescent="0.3">
      <c r="B14" s="1" t="s">
        <v>30</v>
      </c>
      <c r="C14" s="12">
        <f t="shared" ca="1" si="0"/>
        <v>0.71324092828604202</v>
      </c>
      <c r="D14" s="12"/>
      <c r="E14" s="12">
        <f t="shared" ca="1" si="5"/>
        <v>0.3544798309540379</v>
      </c>
      <c r="G14" s="12">
        <f t="shared" ca="1" si="6"/>
        <v>0.42240299587813707</v>
      </c>
      <c r="H14" s="12">
        <f t="shared" ca="1" si="7"/>
        <v>0.21903305050978192</v>
      </c>
      <c r="I14" s="12">
        <f t="shared" ca="1" si="8"/>
        <v>5.5087155305970935E-2</v>
      </c>
    </row>
    <row r="15" spans="2:9" x14ac:dyDescent="0.3">
      <c r="B15" s="1" t="s">
        <v>30</v>
      </c>
      <c r="C15" s="12">
        <f t="shared" ca="1" si="0"/>
        <v>6.9581936913824971E-2</v>
      </c>
      <c r="D15" s="12"/>
      <c r="E15" s="12">
        <f t="shared" ca="1" si="5"/>
        <v>1.5959553659575541E-2</v>
      </c>
      <c r="G15" s="12">
        <f t="shared" ca="1" si="6"/>
        <v>5.614421008333665E-2</v>
      </c>
      <c r="H15" s="12">
        <f t="shared" ca="1" si="7"/>
        <v>0.12408464253218722</v>
      </c>
      <c r="I15" s="12">
        <f t="shared" ca="1" si="8"/>
        <v>0.24379687095351199</v>
      </c>
    </row>
    <row r="16" spans="2:9" x14ac:dyDescent="0.3">
      <c r="B16" s="1" t="s">
        <v>30</v>
      </c>
      <c r="C16" s="12">
        <f t="shared" ca="1" si="0"/>
        <v>0.55985215900331853</v>
      </c>
      <c r="D16" s="12"/>
      <c r="E16" s="12">
        <f t="shared" ca="1" si="5"/>
        <v>0.40159756764180854</v>
      </c>
      <c r="G16" s="12">
        <f t="shared" ca="1" si="6"/>
        <v>0.26079127962770426</v>
      </c>
      <c r="H16" s="12">
        <f t="shared" ca="1" si="7"/>
        <v>0.10477711062754412</v>
      </c>
      <c r="I16" s="12">
        <f t="shared" ca="1" si="8"/>
        <v>2.3148379085825226E-2</v>
      </c>
    </row>
    <row r="17" spans="2:9" x14ac:dyDescent="0.3">
      <c r="B17" s="1" t="s">
        <v>30</v>
      </c>
      <c r="C17" s="12">
        <f t="shared" ca="1" si="0"/>
        <v>0.11002024902927998</v>
      </c>
      <c r="D17" s="12"/>
      <c r="E17" s="12">
        <f t="shared" ca="1" si="5"/>
        <v>0.10397760618651079</v>
      </c>
      <c r="G17" s="12">
        <f t="shared" ca="1" si="6"/>
        <v>2.3677228851734115E-2</v>
      </c>
      <c r="H17" s="12">
        <f t="shared" ca="1" si="7"/>
        <v>6.5536083980466467E-2</v>
      </c>
      <c r="I17" s="12">
        <f t="shared" ca="1" si="8"/>
        <v>0.17511585289013917</v>
      </c>
    </row>
    <row r="18" spans="2:9" x14ac:dyDescent="0.3">
      <c r="B18" s="1" t="s">
        <v>30</v>
      </c>
      <c r="C18" s="12">
        <f t="shared" ca="1" si="0"/>
        <v>3.0743641426639656E-2</v>
      </c>
      <c r="D18" s="12"/>
      <c r="E18" s="12">
        <f t="shared" ca="1" si="5"/>
        <v>1.3007753274109746E-2</v>
      </c>
      <c r="G18" s="12">
        <f t="shared" ca="1" si="6"/>
        <v>5.9193804211484902E-2</v>
      </c>
      <c r="H18" s="12">
        <f t="shared" ca="1" si="7"/>
        <v>0.14113946206039318</v>
      </c>
      <c r="I18" s="12">
        <f t="shared" ca="1" si="8"/>
        <v>0.27998035901916507</v>
      </c>
    </row>
    <row r="19" spans="2:9" x14ac:dyDescent="0.3">
      <c r="B19" s="1" t="s">
        <v>30</v>
      </c>
      <c r="C19" s="12">
        <f t="shared" ca="1" si="0"/>
        <v>0.95291287479869213</v>
      </c>
      <c r="D19" s="12"/>
      <c r="E19" s="12">
        <f t="shared" ca="1" si="5"/>
        <v>0.58421972565848856</v>
      </c>
      <c r="G19" s="12">
        <f t="shared" ca="1" si="6"/>
        <v>0.88700866410751611</v>
      </c>
      <c r="H19" s="12">
        <f t="shared" ca="1" si="7"/>
        <v>0.56857708019482767</v>
      </c>
      <c r="I19" s="12">
        <f t="shared" ca="1" si="8"/>
        <v>0.31095194260409792</v>
      </c>
    </row>
    <row r="20" spans="2:9" x14ac:dyDescent="0.3">
      <c r="B20" s="1" t="s">
        <v>30</v>
      </c>
      <c r="C20" s="12">
        <f t="shared" ca="1" si="0"/>
        <v>0.5797640804917944</v>
      </c>
      <c r="D20" s="12"/>
      <c r="E20" s="12">
        <f t="shared" ca="1" si="5"/>
        <v>0.45613298206698066</v>
      </c>
      <c r="G20" s="12">
        <f t="shared" ca="1" si="6"/>
        <v>0.2998362519417701</v>
      </c>
      <c r="H20" s="12">
        <f t="shared" ca="1" si="7"/>
        <v>0.12946391342732291</v>
      </c>
      <c r="I20" s="12">
        <f t="shared" ca="1" si="8"/>
        <v>4.413543094334238E-2</v>
      </c>
    </row>
    <row r="21" spans="2:9" x14ac:dyDescent="0.3">
      <c r="B21" s="1" t="s">
        <v>30</v>
      </c>
      <c r="C21" s="12">
        <f t="shared" ca="1" si="0"/>
        <v>0.2835463391595896</v>
      </c>
      <c r="D21" s="12"/>
      <c r="E21" s="12">
        <f t="shared" ca="1" si="5"/>
        <v>0.25306104547329228</v>
      </c>
      <c r="G21" s="12">
        <f t="shared" ca="1" si="6"/>
        <v>4.5047403890596263E-2</v>
      </c>
      <c r="H21" s="12">
        <f t="shared" ca="1" si="7"/>
        <v>5.9353521148348591E-3</v>
      </c>
      <c r="I21" s="12">
        <f t="shared" ca="1" si="8"/>
        <v>4.570282551484961E-2</v>
      </c>
    </row>
    <row r="22" spans="2:9" x14ac:dyDescent="0.3">
      <c r="B22" s="1" t="s">
        <v>30</v>
      </c>
      <c r="C22" s="12">
        <f t="shared" ca="1" si="0"/>
        <v>0.78739842450350406</v>
      </c>
      <c r="D22" s="12"/>
      <c r="E22" s="12">
        <f t="shared" ca="1" si="5"/>
        <v>0.77282095760739256</v>
      </c>
      <c r="G22" s="12">
        <f t="shared" ca="1" si="6"/>
        <v>0.78310990223507826</v>
      </c>
      <c r="H22" s="12">
        <f t="shared" ca="1" si="7"/>
        <v>0.49712857286375267</v>
      </c>
      <c r="I22" s="12">
        <f t="shared" ca="1" si="8"/>
        <v>0.34419551224200307</v>
      </c>
    </row>
    <row r="23" spans="2:9" x14ac:dyDescent="0.3">
      <c r="B23" s="1" t="s">
        <v>38</v>
      </c>
      <c r="C23" s="12">
        <f t="shared" ca="1" si="0"/>
        <v>7.1302662513681003E-2</v>
      </c>
      <c r="F23" s="12">
        <f ca="1">RAND()</f>
        <v>0.25290100040696639</v>
      </c>
    </row>
    <row r="24" spans="2:9" x14ac:dyDescent="0.3">
      <c r="B24" s="1" t="s">
        <v>37</v>
      </c>
      <c r="C24" s="12">
        <f t="shared" ca="1" si="0"/>
        <v>0.24646000782323729</v>
      </c>
      <c r="F24" s="12">
        <f ca="1">RAND()</f>
        <v>0.3205884928028423</v>
      </c>
    </row>
    <row r="25" spans="2:9" x14ac:dyDescent="0.3">
      <c r="B25" s="1" t="s">
        <v>36</v>
      </c>
      <c r="C25" s="12">
        <f t="shared" ca="1" si="0"/>
        <v>0.49709752926267237</v>
      </c>
      <c r="F25" s="12">
        <f ca="1">RAND()</f>
        <v>0.26299657366290652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10" x14ac:dyDescent="0.25">
      <c r="B3" s="8" t="s">
        <v>31</v>
      </c>
      <c r="C3" s="18">
        <f t="shared" ref="C3:C22" ca="1" si="0">RAND()</f>
        <v>8.4852173280638765E-2</v>
      </c>
      <c r="D3" s="18">
        <f t="shared" ref="D3:D12" ca="1" si="1">C3+RAND()*(1-C3)</f>
        <v>0.3424187327699556</v>
      </c>
      <c r="E3" s="18"/>
      <c r="H3" s="18">
        <f t="shared" ref="H3:H12" ca="1" si="2">SUMSQ($C3-$C$24,$D3-$F$24)</f>
        <v>5.4933059882394386E-2</v>
      </c>
      <c r="I3" s="18">
        <f t="shared" ref="I3:I12" ca="1" si="3">SUMSQ($C3-$C$25,$D3-$F$25)</f>
        <v>0.4462930014551888</v>
      </c>
      <c r="J3" s="18">
        <f t="shared" ref="J3:J12" ca="1" si="4">SUMSQ($C3-$C$26,$D3-$F$26)</f>
        <v>0.47380337937627132</v>
      </c>
    </row>
    <row r="4" spans="2:10" x14ac:dyDescent="0.25">
      <c r="B4" s="8" t="s">
        <v>31</v>
      </c>
      <c r="C4" s="18">
        <f t="shared" ca="1" si="0"/>
        <v>0.60515067688868274</v>
      </c>
      <c r="D4" s="18">
        <f t="shared" ca="1" si="1"/>
        <v>0.67838896430444662</v>
      </c>
      <c r="E4" s="18"/>
      <c r="H4" s="18">
        <f t="shared" ca="1" si="2"/>
        <v>0.19980661532052671</v>
      </c>
      <c r="I4" s="18">
        <f t="shared" ca="1" si="3"/>
        <v>0.23132056464452419</v>
      </c>
      <c r="J4" s="18">
        <f t="shared" ca="1" si="4"/>
        <v>0.12262127972194692</v>
      </c>
    </row>
    <row r="5" spans="2:10" x14ac:dyDescent="0.25">
      <c r="B5" s="8" t="s">
        <v>31</v>
      </c>
      <c r="C5" s="18">
        <f t="shared" ca="1" si="0"/>
        <v>0.57660286358538049</v>
      </c>
      <c r="D5" s="18">
        <f t="shared" ca="1" si="1"/>
        <v>0.68928946532100877</v>
      </c>
      <c r="E5" s="18"/>
      <c r="H5" s="18">
        <f t="shared" ca="1" si="2"/>
        <v>0.17874798142888032</v>
      </c>
      <c r="I5" s="18">
        <f t="shared" ca="1" si="3"/>
        <v>0.25007068635324137</v>
      </c>
      <c r="J5" s="18">
        <f t="shared" ca="1" si="4"/>
        <v>0.13982036334348724</v>
      </c>
    </row>
    <row r="6" spans="2:10" x14ac:dyDescent="0.25">
      <c r="B6" s="8" t="s">
        <v>31</v>
      </c>
      <c r="C6" s="18">
        <f t="shared" ca="1" si="0"/>
        <v>0.71351858490727149</v>
      </c>
      <c r="D6" s="18">
        <f t="shared" ca="1" si="1"/>
        <v>0.98222619286682677</v>
      </c>
      <c r="E6" s="18"/>
      <c r="H6" s="18">
        <f t="shared" ca="1" si="2"/>
        <v>0.46976598853310991</v>
      </c>
      <c r="I6" s="18">
        <f t="shared" ca="1" si="3"/>
        <v>0.5862908837624734</v>
      </c>
      <c r="J6" s="18">
        <f t="shared" ca="1" si="4"/>
        <v>0.37727574622015136</v>
      </c>
    </row>
    <row r="7" spans="2:10" x14ac:dyDescent="0.25">
      <c r="B7" s="8" t="s">
        <v>31</v>
      </c>
      <c r="C7" s="18">
        <f t="shared" ca="1" si="0"/>
        <v>0.76211350172625347</v>
      </c>
      <c r="D7" s="18">
        <f t="shared" ca="1" si="1"/>
        <v>0.76970401437908387</v>
      </c>
      <c r="E7" s="18"/>
      <c r="H7" s="18">
        <f t="shared" ca="1" si="2"/>
        <v>0.38981049911241927</v>
      </c>
      <c r="I7" s="18">
        <f t="shared" ca="1" si="3"/>
        <v>0.30589943769269778</v>
      </c>
      <c r="J7" s="18">
        <f t="shared" ca="1" si="4"/>
        <v>0.159197360300395</v>
      </c>
    </row>
    <row r="8" spans="2:10" x14ac:dyDescent="0.25">
      <c r="B8" s="8" t="s">
        <v>31</v>
      </c>
      <c r="C8" s="18">
        <f t="shared" ca="1" si="0"/>
        <v>0.38658612451422203</v>
      </c>
      <c r="D8" s="18">
        <f t="shared" ca="1" si="1"/>
        <v>0.40399886843275962</v>
      </c>
      <c r="E8" s="18"/>
      <c r="H8" s="18">
        <f t="shared" ca="1" si="2"/>
        <v>6.9060770945472333E-2</v>
      </c>
      <c r="I8" s="18">
        <f t="shared" ca="1" si="3"/>
        <v>0.16058990618758939</v>
      </c>
      <c r="J8" s="18">
        <f t="shared" ca="1" si="4"/>
        <v>0.15010477639101721</v>
      </c>
    </row>
    <row r="9" spans="2:10" x14ac:dyDescent="0.25">
      <c r="B9" s="8" t="s">
        <v>31</v>
      </c>
      <c r="C9" s="18">
        <f t="shared" ca="1" si="0"/>
        <v>0.75050431107849191</v>
      </c>
      <c r="D9" s="18">
        <f t="shared" ca="1" si="1"/>
        <v>0.93946934198007004</v>
      </c>
      <c r="E9" s="18"/>
      <c r="H9" s="18">
        <f t="shared" ca="1" si="2"/>
        <v>0.47665267356614122</v>
      </c>
      <c r="I9" s="18">
        <f t="shared" ca="1" si="3"/>
        <v>0.52201667254945661</v>
      </c>
      <c r="J9" s="18">
        <f t="shared" ca="1" si="4"/>
        <v>0.32382024653418945</v>
      </c>
    </row>
    <row r="10" spans="2:10" x14ac:dyDescent="0.25">
      <c r="B10" s="8" t="s">
        <v>31</v>
      </c>
      <c r="C10" s="18">
        <f t="shared" ca="1" si="0"/>
        <v>1.2021842829259222E-2</v>
      </c>
      <c r="D10" s="18">
        <f t="shared" ca="1" si="1"/>
        <v>0.35113013144952931</v>
      </c>
      <c r="E10" s="18"/>
      <c r="H10" s="18">
        <f t="shared" ca="1" si="2"/>
        <v>6.9580973075062821E-2</v>
      </c>
      <c r="I10" s="18">
        <f t="shared" ca="1" si="3"/>
        <v>0.54943715276877758</v>
      </c>
      <c r="J10" s="18">
        <f t="shared" ca="1" si="4"/>
        <v>0.57886584572547006</v>
      </c>
    </row>
    <row r="11" spans="2:10" x14ac:dyDescent="0.25">
      <c r="B11" s="8" t="s">
        <v>31</v>
      </c>
      <c r="C11" s="18">
        <f t="shared" ca="1" si="0"/>
        <v>0.13447204697822324</v>
      </c>
      <c r="D11" s="18">
        <f t="shared" ca="1" si="1"/>
        <v>0.24638443234605545</v>
      </c>
      <c r="E11" s="18"/>
      <c r="H11" s="18">
        <f t="shared" ca="1" si="2"/>
        <v>9.9335008960902485E-2</v>
      </c>
      <c r="I11" s="18">
        <f t="shared" ca="1" si="3"/>
        <v>0.36877446456733654</v>
      </c>
      <c r="J11" s="18">
        <f t="shared" ca="1" si="4"/>
        <v>0.42269636539299876</v>
      </c>
    </row>
    <row r="12" spans="2:10" x14ac:dyDescent="0.25">
      <c r="B12" s="8" t="s">
        <v>31</v>
      </c>
      <c r="C12" s="18">
        <f t="shared" ca="1" si="0"/>
        <v>0.71433258639532415</v>
      </c>
      <c r="D12" s="18">
        <f t="shared" ca="1" si="1"/>
        <v>0.77620221804993228</v>
      </c>
      <c r="E12" s="18"/>
      <c r="H12" s="18">
        <f t="shared" ca="1" si="2"/>
        <v>0.33870956615312275</v>
      </c>
      <c r="I12" s="18">
        <f t="shared" ca="1" si="3"/>
        <v>0.31339274516507531</v>
      </c>
      <c r="J12" s="18">
        <f t="shared" ca="1" si="4"/>
        <v>0.16770830148704449</v>
      </c>
    </row>
    <row r="13" spans="2:10" x14ac:dyDescent="0.25">
      <c r="B13" s="8" t="s">
        <v>30</v>
      </c>
      <c r="C13" s="18">
        <f t="shared" ca="1" si="0"/>
        <v>0.91534322721075834</v>
      </c>
      <c r="D13" s="18"/>
      <c r="E13" s="18">
        <f t="shared" ref="E13:E22" ca="1" si="5">RAND()*C13</f>
        <v>0.53774369314772552</v>
      </c>
      <c r="H13" s="18">
        <f t="shared" ref="H13:H22" ca="1" si="6">SUMSQ(C13-$C$24,E13-$F$24)</f>
        <v>0.54946999184036882</v>
      </c>
      <c r="I13" s="18">
        <f t="shared" ref="I13:I22" ca="1" si="7">SUMSQ($C13-$C$25,$E13-$F$25)</f>
        <v>0.13324609170286764</v>
      </c>
      <c r="J13" s="18">
        <f t="shared" ref="J13:J22" ca="1" si="8">SUMSQ($C13-$C$26,$E13-$F$26)</f>
        <v>4.8230724434362895E-2</v>
      </c>
    </row>
    <row r="14" spans="2:10" x14ac:dyDescent="0.25">
      <c r="B14" s="8" t="s">
        <v>30</v>
      </c>
      <c r="C14" s="18">
        <f t="shared" ca="1" si="0"/>
        <v>6.7160305074742022E-2</v>
      </c>
      <c r="D14" s="18"/>
      <c r="E14" s="18">
        <f t="shared" ca="1" si="5"/>
        <v>4.7084575256785825E-2</v>
      </c>
      <c r="H14" s="18">
        <f t="shared" ca="1" si="6"/>
        <v>0.27357670185370447</v>
      </c>
      <c r="I14" s="18">
        <f t="shared" ca="1" si="7"/>
        <v>0.48297974163043167</v>
      </c>
      <c r="J14" s="18">
        <f t="shared" ca="1" si="8"/>
        <v>0.60246499091190853</v>
      </c>
    </row>
    <row r="15" spans="2:10" x14ac:dyDescent="0.25">
      <c r="B15" s="8" t="s">
        <v>30</v>
      </c>
      <c r="C15" s="18">
        <f t="shared" ca="1" si="0"/>
        <v>0.1525685077417932</v>
      </c>
      <c r="D15" s="18"/>
      <c r="E15" s="18">
        <f t="shared" ca="1" si="5"/>
        <v>4.9726104277359552E-2</v>
      </c>
      <c r="H15" s="18">
        <f t="shared" ca="1" si="6"/>
        <v>0.2598576993400703</v>
      </c>
      <c r="I15" s="18">
        <f t="shared" ca="1" si="7"/>
        <v>0.37427549519022246</v>
      </c>
      <c r="J15" s="18">
        <f t="shared" ca="1" si="8"/>
        <v>0.48755563100427757</v>
      </c>
    </row>
    <row r="16" spans="2:10" x14ac:dyDescent="0.25">
      <c r="B16" s="8" t="s">
        <v>30</v>
      </c>
      <c r="C16" s="18">
        <f t="shared" ca="1" si="0"/>
        <v>0.93221764836190479</v>
      </c>
      <c r="D16" s="18"/>
      <c r="E16" s="18">
        <f t="shared" ca="1" si="5"/>
        <v>0.5292264643612663</v>
      </c>
      <c r="H16" s="18">
        <f t="shared" ca="1" si="6"/>
        <v>0.57519617549376623</v>
      </c>
      <c r="I16" s="18">
        <f t="shared" ca="1" si="7"/>
        <v>0.13402297182731687</v>
      </c>
      <c r="J16" s="18">
        <f t="shared" ca="1" si="8"/>
        <v>5.0562471743183027E-2</v>
      </c>
    </row>
    <row r="17" spans="2:27" x14ac:dyDescent="0.25">
      <c r="B17" s="8" t="s">
        <v>30</v>
      </c>
      <c r="C17" s="18">
        <f t="shared" ca="1" si="0"/>
        <v>0.64068154933570631</v>
      </c>
      <c r="D17" s="18"/>
      <c r="E17" s="18">
        <f t="shared" ca="1" si="5"/>
        <v>0.23621563525545047</v>
      </c>
      <c r="H17" s="18">
        <f t="shared" ca="1" si="6"/>
        <v>0.32163486597364727</v>
      </c>
      <c r="I17" s="18">
        <f t="shared" ca="1" si="7"/>
        <v>1.0438103211692461E-2</v>
      </c>
      <c r="J17" s="18">
        <f t="shared" ca="1" si="8"/>
        <v>3.5527562114109665E-2</v>
      </c>
    </row>
    <row r="18" spans="2:27" x14ac:dyDescent="0.25">
      <c r="B18" s="8" t="s">
        <v>30</v>
      </c>
      <c r="C18" s="18">
        <f t="shared" ca="1" si="0"/>
        <v>0.61820434388716228</v>
      </c>
      <c r="D18" s="18"/>
      <c r="E18" s="18">
        <f t="shared" ca="1" si="5"/>
        <v>9.6703669048171043E-2</v>
      </c>
      <c r="H18" s="18">
        <f t="shared" ca="1" si="6"/>
        <v>0.41071217914030578</v>
      </c>
      <c r="I18" s="18">
        <f t="shared" ca="1" si="7"/>
        <v>2.9563162967378976E-2</v>
      </c>
      <c r="J18" s="18">
        <f t="shared" ca="1" si="8"/>
        <v>9.8991828895009903E-2</v>
      </c>
    </row>
    <row r="19" spans="2:27" x14ac:dyDescent="0.25">
      <c r="B19" s="8" t="s">
        <v>30</v>
      </c>
      <c r="C19" s="18">
        <f t="shared" ca="1" si="0"/>
        <v>0.72136461747948344</v>
      </c>
      <c r="D19" s="18"/>
      <c r="E19" s="18">
        <f t="shared" ca="1" si="5"/>
        <v>5.7360030039562998E-2</v>
      </c>
      <c r="H19" s="18">
        <f t="shared" ca="1" si="6"/>
        <v>0.55084945928080875</v>
      </c>
      <c r="I19" s="18">
        <f t="shared" ca="1" si="7"/>
        <v>2.5879387543588778E-2</v>
      </c>
      <c r="J19" s="18">
        <f t="shared" ca="1" si="8"/>
        <v>0.1008986130851864</v>
      </c>
    </row>
    <row r="20" spans="2:27" x14ac:dyDescent="0.25">
      <c r="B20" s="8" t="s">
        <v>30</v>
      </c>
      <c r="C20" s="18">
        <f t="shared" ca="1" si="0"/>
        <v>0.9870274794605528</v>
      </c>
      <c r="D20" s="18"/>
      <c r="E20" s="18">
        <f t="shared" ca="1" si="5"/>
        <v>0.67026838878225303</v>
      </c>
      <c r="H20" s="18">
        <f t="shared" ca="1" si="6"/>
        <v>0.67276167345678362</v>
      </c>
      <c r="I20" s="18">
        <f t="shared" ca="1" si="7"/>
        <v>0.26594505060146267</v>
      </c>
      <c r="J20" s="18">
        <f t="shared" ca="1" si="8"/>
        <v>0.13563325879841615</v>
      </c>
    </row>
    <row r="21" spans="2:27" x14ac:dyDescent="0.25">
      <c r="B21" s="8" t="s">
        <v>30</v>
      </c>
      <c r="C21" s="18">
        <f t="shared" ca="1" si="0"/>
        <v>0.76311682247139956</v>
      </c>
      <c r="D21" s="18"/>
      <c r="E21" s="18">
        <f t="shared" ca="1" si="5"/>
        <v>0.3653121443049599</v>
      </c>
      <c r="H21" s="18">
        <f t="shared" ca="1" si="6"/>
        <v>0.38412696547844155</v>
      </c>
      <c r="I21" s="18">
        <f t="shared" ca="1" si="7"/>
        <v>2.2477130650144679E-2</v>
      </c>
      <c r="J21" s="18">
        <f t="shared" ca="1" si="8"/>
        <v>1.2053314372462327E-4</v>
      </c>
    </row>
    <row r="22" spans="2:27" x14ac:dyDescent="0.25">
      <c r="B22" s="8" t="s">
        <v>30</v>
      </c>
      <c r="C22" s="18">
        <f t="shared" ca="1" si="0"/>
        <v>0.83203544014815933</v>
      </c>
      <c r="D22" s="18"/>
      <c r="E22" s="18">
        <f t="shared" ca="1" si="5"/>
        <v>0.56228441127385964</v>
      </c>
      <c r="H22" s="18">
        <f t="shared" ca="1" si="6"/>
        <v>0.43251311303628448</v>
      </c>
      <c r="I22" s="18">
        <f t="shared" ca="1" si="7"/>
        <v>0.12748658376052741</v>
      </c>
      <c r="J22" s="18">
        <f t="shared" ca="1" si="8"/>
        <v>4.0181253322874623E-2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0.17438624360519761</v>
      </c>
      <c r="F24" s="18">
        <f ca="1">RAND()</f>
        <v>0.55902138772485532</v>
      </c>
      <c r="G24" s="20" t="s">
        <v>42</v>
      </c>
      <c r="H24" s="17" t="str">
        <f t="shared" ref="H24:AA24" ca="1" si="9">OFFSET($B$2,MATCH(SMALL($H$3:$H$22,H$27),$H$3:$H$22,0),0)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Orange</v>
      </c>
      <c r="Q24" s="17" t="str">
        <f t="shared" ca="1" si="9"/>
        <v>Blue</v>
      </c>
      <c r="R24" s="17" t="str">
        <f t="shared" ca="1" si="9"/>
        <v>Orange</v>
      </c>
      <c r="S24" s="17" t="str">
        <f t="shared" ca="1" si="9"/>
        <v>Blue</v>
      </c>
      <c r="T24" s="17" t="str">
        <f t="shared" ca="1" si="9"/>
        <v>Orange</v>
      </c>
      <c r="U24" s="17" t="str">
        <f t="shared" ca="1" si="9"/>
        <v>Orange</v>
      </c>
      <c r="V24" s="17" t="str">
        <f t="shared" ca="1" si="9"/>
        <v>Blue</v>
      </c>
      <c r="W24" s="17" t="str">
        <f t="shared" ca="1" si="9"/>
        <v>Blue</v>
      </c>
      <c r="X24" s="17" t="str">
        <f t="shared" ca="1" si="9"/>
        <v>Orange</v>
      </c>
      <c r="Y24" s="17" t="str">
        <f t="shared" ca="1" si="9"/>
        <v>Orange</v>
      </c>
      <c r="Z24" s="17" t="str">
        <f t="shared" ca="1" si="9"/>
        <v>Orange</v>
      </c>
      <c r="AA24" s="17" t="str">
        <f t="shared" ca="1" si="9"/>
        <v>Orange</v>
      </c>
    </row>
    <row r="25" spans="2:27" x14ac:dyDescent="0.25">
      <c r="B25" s="8" t="s">
        <v>37</v>
      </c>
      <c r="C25" s="18">
        <f ca="1">RAND()</f>
        <v>0.7410299126149027</v>
      </c>
      <c r="F25" s="18">
        <f ca="1">RAND()</f>
        <v>0.21702425180143936</v>
      </c>
      <c r="G25" s="19" t="s">
        <v>41</v>
      </c>
      <c r="H25" s="17" t="str">
        <f t="shared" ref="H25:Q25" ca="1" si="10">OFFSET($B$2,MATCH(SMALL($I$3:$I$22,H$27),$I$3:$I$22,0),0)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Orange</v>
      </c>
      <c r="N25" s="17" t="str">
        <f t="shared" ca="1" si="10"/>
        <v>Orange</v>
      </c>
      <c r="O25" s="17" t="str">
        <f t="shared" ca="1" si="10"/>
        <v>Blue</v>
      </c>
      <c r="P25" s="17" t="str">
        <f t="shared" ca="1" si="10"/>
        <v>Blue</v>
      </c>
      <c r="Q25" s="17" t="str">
        <f t="shared" ca="1" si="10"/>
        <v>Blue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Blue</v>
      </c>
      <c r="T25" s="17" t="str">
        <f t="shared" ca="1" si="11"/>
        <v>Blue</v>
      </c>
      <c r="U25" s="17" t="str">
        <f t="shared" ca="1" si="11"/>
        <v>Blue</v>
      </c>
      <c r="V25" s="17" t="str">
        <f t="shared" ca="1" si="11"/>
        <v>Orange</v>
      </c>
      <c r="W25" s="17" t="str">
        <f t="shared" ca="1" si="11"/>
        <v>Blue</v>
      </c>
      <c r="X25" s="17" t="str">
        <f t="shared" ca="1" si="11"/>
        <v>Orange</v>
      </c>
      <c r="Y25" s="17" t="str">
        <f t="shared" ca="1" si="11"/>
        <v>Blue</v>
      </c>
      <c r="Z25" s="17" t="str">
        <f t="shared" ca="1" si="11"/>
        <v>Blue</v>
      </c>
      <c r="AA25" s="17" t="str">
        <f t="shared" ca="1" si="11"/>
        <v>Blue</v>
      </c>
    </row>
    <row r="26" spans="2:27" x14ac:dyDescent="0.25">
      <c r="B26" s="8" t="s">
        <v>36</v>
      </c>
      <c r="C26" s="18">
        <f ca="1">RAND()</f>
        <v>0.77259867373575208</v>
      </c>
      <c r="F26" s="18">
        <f ca="1">RAND()</f>
        <v>0.37084636876059229</v>
      </c>
      <c r="G26" s="16" t="s">
        <v>40</v>
      </c>
      <c r="H26" s="17" t="str">
        <f ca="1">OFFSET($B$2,MATCH(SMALL($J$3:$J$22,H$27),$J$3:$J$22,0),0)</f>
        <v>Orange</v>
      </c>
      <c r="I26" s="17" t="str">
        <f t="shared" ref="I26:AA26" ca="1" si="12">OFFSET($B$2,MATCH(SMALL($J$3:$J$22,I$27),$J$3:$J$22,0),0)</f>
        <v>Orange</v>
      </c>
      <c r="J26" s="17" t="str">
        <f t="shared" ca="1" si="12"/>
        <v>Orange</v>
      </c>
      <c r="K26" s="17" t="str">
        <f t="shared" ca="1" si="12"/>
        <v>Orange</v>
      </c>
      <c r="L26" s="17" t="str">
        <f t="shared" ca="1" si="12"/>
        <v>Orange</v>
      </c>
      <c r="M26" s="17" t="str">
        <f t="shared" ca="1" si="12"/>
        <v>Orange</v>
      </c>
      <c r="N26" s="17" t="str">
        <f t="shared" ca="1" si="12"/>
        <v>Orange</v>
      </c>
      <c r="O26" s="17" t="str">
        <f t="shared" ca="1" si="12"/>
        <v>Blue</v>
      </c>
      <c r="P26" s="17" t="str">
        <f t="shared" ca="1" si="12"/>
        <v>Orange</v>
      </c>
      <c r="Q26" s="17" t="str">
        <f t="shared" ca="1" si="12"/>
        <v>Blue</v>
      </c>
      <c r="R26" s="17" t="str">
        <f t="shared" ca="1" si="12"/>
        <v>Blue</v>
      </c>
      <c r="S26" s="17" t="str">
        <f t="shared" ca="1" si="12"/>
        <v>Blue</v>
      </c>
      <c r="T26" s="17" t="str">
        <f t="shared" ca="1" si="12"/>
        <v>Blue</v>
      </c>
      <c r="U26" s="17" t="str">
        <f t="shared" ca="1" si="12"/>
        <v>Blue</v>
      </c>
      <c r="V26" s="17" t="str">
        <f t="shared" ca="1" si="12"/>
        <v>Blue</v>
      </c>
      <c r="W26" s="17" t="str">
        <f t="shared" ca="1" si="12"/>
        <v>Blue</v>
      </c>
      <c r="X26" s="17" t="str">
        <f t="shared" ca="1" si="12"/>
        <v>Blue</v>
      </c>
      <c r="Y26" s="17" t="str">
        <f t="shared" ca="1" si="12"/>
        <v>Orange</v>
      </c>
      <c r="Z26" s="17" t="str">
        <f t="shared" ca="1" si="12"/>
        <v>Blue</v>
      </c>
      <c r="AA26" s="17" t="str">
        <f t="shared" ca="1" si="12"/>
        <v>Orange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0.6221130617576458</v>
      </c>
      <c r="D3" s="18">
        <f t="shared" ref="D3:D12" ca="1" si="1">C3+RAND()*(1-C3)</f>
        <v>0.78696199683560208</v>
      </c>
      <c r="E3" s="18"/>
      <c r="H3" s="18">
        <f t="shared" ref="H3:H12" ca="1" si="2">SUMSQ($C3-$C$24,$D3-$F$24)</f>
        <v>2.3996697594874473E-2</v>
      </c>
      <c r="I3" s="18">
        <f t="shared" ref="I3:I12" ca="1" si="3">SUMSQ($C3-$C$25,$D3-$F$25)</f>
        <v>0.11981594323749142</v>
      </c>
      <c r="J3" s="18">
        <f t="shared" ref="J3:J12" ca="1" si="4">SUMSQ($C3-$C$26,$D3-$F$26)</f>
        <v>8.4814666403015743E-2</v>
      </c>
      <c r="AB3" s="19" t="s">
        <v>43</v>
      </c>
    </row>
    <row r="4" spans="2:28" x14ac:dyDescent="0.25">
      <c r="B4" s="8" t="s">
        <v>31</v>
      </c>
      <c r="C4" s="18">
        <f t="shared" ca="1" si="0"/>
        <v>0.31594508322665449</v>
      </c>
      <c r="D4" s="18">
        <f t="shared" ca="1" si="1"/>
        <v>0.3412351628653742</v>
      </c>
      <c r="E4" s="18"/>
      <c r="H4" s="18">
        <f t="shared" ca="1" si="2"/>
        <v>0.4053580985445579</v>
      </c>
      <c r="I4" s="18">
        <f t="shared" ca="1" si="3"/>
        <v>9.3999371424286618E-2</v>
      </c>
      <c r="J4" s="18">
        <f t="shared" ca="1" si="4"/>
        <v>0.60249524281489619</v>
      </c>
      <c r="AB4" s="23">
        <v>6</v>
      </c>
    </row>
    <row r="5" spans="2:28" x14ac:dyDescent="0.25">
      <c r="B5" s="8" t="s">
        <v>31</v>
      </c>
      <c r="C5" s="18">
        <f t="shared" ca="1" si="0"/>
        <v>0.15916658745826306</v>
      </c>
      <c r="D5" s="18">
        <f t="shared" ca="1" si="1"/>
        <v>0.16016919224563503</v>
      </c>
      <c r="E5" s="18"/>
      <c r="H5" s="18">
        <f t="shared" ca="1" si="2"/>
        <v>0.7663001180736394</v>
      </c>
      <c r="I5" s="18">
        <f t="shared" ca="1" si="3"/>
        <v>0.25896801317988971</v>
      </c>
      <c r="J5" s="18">
        <f t="shared" ca="1" si="4"/>
        <v>1.027299640809584</v>
      </c>
    </row>
    <row r="6" spans="2:28" x14ac:dyDescent="0.25">
      <c r="B6" s="8" t="s">
        <v>31</v>
      </c>
      <c r="C6" s="18">
        <f t="shared" ca="1" si="0"/>
        <v>0.67100071118759941</v>
      </c>
      <c r="D6" s="18">
        <f t="shared" ca="1" si="1"/>
        <v>0.82218799862534109</v>
      </c>
      <c r="E6" s="18"/>
      <c r="H6" s="18">
        <f t="shared" ca="1" si="2"/>
        <v>1.2954883133340049E-2</v>
      </c>
      <c r="I6" s="18">
        <f t="shared" ca="1" si="3"/>
        <v>0.16424415092176836</v>
      </c>
      <c r="J6" s="18">
        <f t="shared" ca="1" si="4"/>
        <v>5.6533605250343101E-2</v>
      </c>
    </row>
    <row r="7" spans="2:28" x14ac:dyDescent="0.25">
      <c r="B7" s="8" t="s">
        <v>31</v>
      </c>
      <c r="C7" s="18">
        <f t="shared" ca="1" si="0"/>
        <v>0.32914265702286349</v>
      </c>
      <c r="D7" s="18">
        <f t="shared" ca="1" si="1"/>
        <v>0.92473790109830334</v>
      </c>
      <c r="E7" s="18"/>
      <c r="H7" s="18">
        <f t="shared" ca="1" si="2"/>
        <v>0.22129667558296556</v>
      </c>
      <c r="I7" s="18">
        <f t="shared" ca="1" si="3"/>
        <v>7.7353521499357564E-2</v>
      </c>
      <c r="J7" s="18">
        <f t="shared" ca="1" si="4"/>
        <v>0.34148130887562239</v>
      </c>
    </row>
    <row r="8" spans="2:28" x14ac:dyDescent="0.25">
      <c r="B8" s="8" t="s">
        <v>31</v>
      </c>
      <c r="C8" s="18">
        <f t="shared" ca="1" si="0"/>
        <v>0.2077912052892753</v>
      </c>
      <c r="D8" s="18">
        <f t="shared" ca="1" si="1"/>
        <v>0.27940267779529193</v>
      </c>
      <c r="E8" s="18"/>
      <c r="H8" s="18">
        <f t="shared" ca="1" si="2"/>
        <v>0.57489648120582504</v>
      </c>
      <c r="I8" s="18">
        <f t="shared" ca="1" si="3"/>
        <v>0.14509698197315862</v>
      </c>
      <c r="J8" s="18">
        <f t="shared" ca="1" si="4"/>
        <v>0.8081442796409366</v>
      </c>
    </row>
    <row r="9" spans="2:28" x14ac:dyDescent="0.25">
      <c r="B9" s="8" t="s">
        <v>31</v>
      </c>
      <c r="C9" s="18">
        <f t="shared" ca="1" si="0"/>
        <v>0.41016390691430782</v>
      </c>
      <c r="D9" s="18">
        <f t="shared" ca="1" si="1"/>
        <v>0.89146784991091299</v>
      </c>
      <c r="E9" s="18"/>
      <c r="H9" s="18">
        <f t="shared" ca="1" si="2"/>
        <v>0.14681272012599345</v>
      </c>
      <c r="I9" s="18">
        <f t="shared" ca="1" si="3"/>
        <v>7.0459374735518526E-2</v>
      </c>
      <c r="J9" s="18">
        <f t="shared" ca="1" si="4"/>
        <v>0.24997081778978511</v>
      </c>
    </row>
    <row r="10" spans="2:28" x14ac:dyDescent="0.25">
      <c r="B10" s="8" t="s">
        <v>31</v>
      </c>
      <c r="C10" s="18">
        <f t="shared" ca="1" si="0"/>
        <v>0.76864426513882589</v>
      </c>
      <c r="D10" s="18">
        <f t="shared" ca="1" si="1"/>
        <v>0.88080382956277414</v>
      </c>
      <c r="E10" s="18"/>
      <c r="H10" s="18">
        <f t="shared" ca="1" si="2"/>
        <v>1.014250457208692E-2</v>
      </c>
      <c r="I10" s="18">
        <f t="shared" ca="1" si="3"/>
        <v>0.26910409534104207</v>
      </c>
      <c r="J10" s="18">
        <f t="shared" ca="1" si="4"/>
        <v>2.0768086180691678E-2</v>
      </c>
    </row>
    <row r="11" spans="2:28" x14ac:dyDescent="0.25">
      <c r="B11" s="8" t="s">
        <v>31</v>
      </c>
      <c r="C11" s="18">
        <f t="shared" ca="1" si="0"/>
        <v>0.26987635054739867</v>
      </c>
      <c r="D11" s="18">
        <f t="shared" ca="1" si="1"/>
        <v>0.72550537734857068</v>
      </c>
      <c r="E11" s="18"/>
      <c r="H11" s="18">
        <f t="shared" ca="1" si="2"/>
        <v>0.26007365318729042</v>
      </c>
      <c r="I11" s="18">
        <f t="shared" ca="1" si="3"/>
        <v>7.3136759517667673E-3</v>
      </c>
      <c r="J11" s="18">
        <f t="shared" ca="1" si="4"/>
        <v>0.42087322887903433</v>
      </c>
    </row>
    <row r="12" spans="2:28" x14ac:dyDescent="0.25">
      <c r="B12" s="8" t="s">
        <v>31</v>
      </c>
      <c r="C12" s="18">
        <f t="shared" ca="1" si="0"/>
        <v>0.4837408303629066</v>
      </c>
      <c r="D12" s="18">
        <f t="shared" ca="1" si="1"/>
        <v>0.53056398749133704</v>
      </c>
      <c r="E12" s="18"/>
      <c r="H12" s="18">
        <f t="shared" ca="1" si="2"/>
        <v>0.14836668787982393</v>
      </c>
      <c r="I12" s="18">
        <f t="shared" ca="1" si="3"/>
        <v>4.5568130803142773E-2</v>
      </c>
      <c r="J12" s="18">
        <f t="shared" ca="1" si="4"/>
        <v>0.27771558443735844</v>
      </c>
    </row>
    <row r="13" spans="2:28" x14ac:dyDescent="0.25">
      <c r="B13" s="8" t="s">
        <v>30</v>
      </c>
      <c r="C13" s="18">
        <f t="shared" ca="1" si="0"/>
        <v>0.89116742989878306</v>
      </c>
      <c r="D13" s="18"/>
      <c r="E13" s="18">
        <f t="shared" ref="E13:E22" ca="1" si="5">RAND()*C13</f>
        <v>0.1767091692989495</v>
      </c>
      <c r="H13" s="18">
        <f t="shared" ref="H13:H22" ca="1" si="6">SUMSQ(C13-$C$24,E13-$F$24)</f>
        <v>0.37754131133573782</v>
      </c>
      <c r="I13" s="18">
        <f t="shared" ref="I13:I22" ca="1" si="7">SUMSQ($C13-$C$25,$E13-$F$25)</f>
        <v>0.56508310044706345</v>
      </c>
      <c r="J13" s="18">
        <f t="shared" ref="J13:J22" ca="1" si="8">SUMSQ($C13-$C$26,$E13-$F$26)</f>
        <v>0.44476746992330857</v>
      </c>
    </row>
    <row r="14" spans="2:28" x14ac:dyDescent="0.25">
      <c r="B14" s="8" t="s">
        <v>30</v>
      </c>
      <c r="C14" s="18">
        <f t="shared" ca="1" si="0"/>
        <v>0.58406366925720166</v>
      </c>
      <c r="D14" s="18"/>
      <c r="E14" s="18">
        <f t="shared" ca="1" si="5"/>
        <v>0.36915925834133972</v>
      </c>
      <c r="H14" s="18">
        <f t="shared" ca="1" si="6"/>
        <v>0.20632451830494633</v>
      </c>
      <c r="I14" s="18">
        <f t="shared" ca="1" si="7"/>
        <v>0.15529256859446539</v>
      </c>
      <c r="J14" s="18">
        <f t="shared" ca="1" si="8"/>
        <v>0.329731847927763</v>
      </c>
    </row>
    <row r="15" spans="2:28" x14ac:dyDescent="0.25">
      <c r="B15" s="8" t="s">
        <v>30</v>
      </c>
      <c r="C15" s="18">
        <f t="shared" ca="1" si="0"/>
        <v>0.55124888196818644</v>
      </c>
      <c r="D15" s="18"/>
      <c r="E15" s="18">
        <f t="shared" ca="1" si="5"/>
        <v>0.23122902581112348</v>
      </c>
      <c r="H15" s="18">
        <f t="shared" ca="1" si="6"/>
        <v>0.35253453824138314</v>
      </c>
      <c r="I15" s="18">
        <f t="shared" ca="1" si="7"/>
        <v>0.23391758859966341</v>
      </c>
      <c r="J15" s="18">
        <f t="shared" ca="1" si="8"/>
        <v>0.50190844310244764</v>
      </c>
    </row>
    <row r="16" spans="2:28" x14ac:dyDescent="0.25">
      <c r="B16" s="8" t="s">
        <v>30</v>
      </c>
      <c r="C16" s="18">
        <f t="shared" ca="1" si="0"/>
        <v>0.60850839389019185</v>
      </c>
      <c r="D16" s="18"/>
      <c r="E16" s="18">
        <f t="shared" ca="1" si="5"/>
        <v>0.60716096430967392</v>
      </c>
      <c r="H16" s="18">
        <f t="shared" ca="1" si="6"/>
        <v>5.8373019156513925E-2</v>
      </c>
      <c r="I16" s="18">
        <f t="shared" ca="1" si="7"/>
        <v>9.360773080573033E-2</v>
      </c>
      <c r="J16" s="18">
        <f t="shared" ca="1" si="8"/>
        <v>0.14540091773252506</v>
      </c>
    </row>
    <row r="17" spans="2:27" x14ac:dyDescent="0.25">
      <c r="B17" s="8" t="s">
        <v>30</v>
      </c>
      <c r="C17" s="18">
        <f t="shared" ca="1" si="0"/>
        <v>0.93024694590671664</v>
      </c>
      <c r="D17" s="18"/>
      <c r="E17" s="18">
        <f t="shared" ca="1" si="5"/>
        <v>6.7867608374993407E-2</v>
      </c>
      <c r="H17" s="18">
        <f t="shared" ca="1" si="6"/>
        <v>0.53126744059227338</v>
      </c>
      <c r="I17" s="18">
        <f t="shared" ca="1" si="7"/>
        <v>0.72676599994456281</v>
      </c>
      <c r="J17" s="18">
        <f t="shared" ca="1" si="8"/>
        <v>0.6019691864216602</v>
      </c>
    </row>
    <row r="18" spans="2:27" x14ac:dyDescent="0.25">
      <c r="B18" s="8" t="s">
        <v>30</v>
      </c>
      <c r="C18" s="18">
        <f t="shared" ca="1" si="0"/>
        <v>0.88637749432184632</v>
      </c>
      <c r="D18" s="18"/>
      <c r="E18" s="18">
        <f t="shared" ca="1" si="5"/>
        <v>4.4884407420529215E-3</v>
      </c>
      <c r="H18" s="18">
        <f t="shared" ca="1" si="6"/>
        <v>0.61407640203184655</v>
      </c>
      <c r="I18" s="18">
        <f t="shared" ca="1" si="7"/>
        <v>0.75136158732254477</v>
      </c>
      <c r="J18" s="18">
        <f t="shared" ca="1" si="8"/>
        <v>0.70424936991403742</v>
      </c>
    </row>
    <row r="19" spans="2:27" x14ac:dyDescent="0.25">
      <c r="B19" s="8" t="s">
        <v>30</v>
      </c>
      <c r="C19" s="18">
        <f t="shared" ca="1" si="0"/>
        <v>0.96737407880087167</v>
      </c>
      <c r="D19" s="18"/>
      <c r="E19" s="18">
        <f t="shared" ca="1" si="5"/>
        <v>0.65277332035533298</v>
      </c>
      <c r="H19" s="18">
        <f t="shared" ca="1" si="6"/>
        <v>5.2583064788418454E-2</v>
      </c>
      <c r="I19" s="18">
        <f t="shared" ca="1" si="7"/>
        <v>0.43844205542375031</v>
      </c>
      <c r="J19" s="18">
        <f t="shared" ca="1" si="8"/>
        <v>3.9889119393538605E-2</v>
      </c>
    </row>
    <row r="20" spans="2:27" x14ac:dyDescent="0.25">
      <c r="B20" s="8" t="s">
        <v>30</v>
      </c>
      <c r="C20" s="18">
        <f t="shared" ca="1" si="0"/>
        <v>0.85428528174329155</v>
      </c>
      <c r="D20" s="18"/>
      <c r="E20" s="18">
        <f t="shared" ca="1" si="5"/>
        <v>0.19687953684628343</v>
      </c>
      <c r="H20" s="18">
        <f t="shared" ca="1" si="6"/>
        <v>0.34652381135234556</v>
      </c>
      <c r="I20" s="18">
        <f t="shared" ca="1" si="7"/>
        <v>0.50463227862076265</v>
      </c>
      <c r="J20" s="18">
        <f t="shared" ca="1" si="8"/>
        <v>0.42086774149785927</v>
      </c>
    </row>
    <row r="21" spans="2:27" x14ac:dyDescent="0.25">
      <c r="B21" s="8" t="s">
        <v>30</v>
      </c>
      <c r="C21" s="18">
        <f t="shared" ca="1" si="0"/>
        <v>0.57420568159915653</v>
      </c>
      <c r="D21" s="18"/>
      <c r="E21" s="18">
        <f t="shared" ca="1" si="5"/>
        <v>0.54506285832130885</v>
      </c>
      <c r="H21" s="18">
        <f t="shared" ca="1" si="6"/>
        <v>9.6476891558858885E-2</v>
      </c>
      <c r="I21" s="18">
        <f t="shared" ca="1" si="7"/>
        <v>8.2862560031112448E-2</v>
      </c>
      <c r="J21" s="18">
        <f t="shared" ca="1" si="8"/>
        <v>0.20030939836256673</v>
      </c>
    </row>
    <row r="22" spans="2:27" x14ac:dyDescent="0.25">
      <c r="B22" s="8" t="s">
        <v>30</v>
      </c>
      <c r="C22" s="18">
        <f t="shared" ca="1" si="0"/>
        <v>0.6633661421128294</v>
      </c>
      <c r="D22" s="18"/>
      <c r="E22" s="18">
        <f t="shared" ca="1" si="5"/>
        <v>0.6332763327903902</v>
      </c>
      <c r="H22" s="18">
        <f t="shared" ca="1" si="6"/>
        <v>3.4540942570448485E-2</v>
      </c>
      <c r="I22" s="18">
        <f t="shared" ca="1" si="7"/>
        <v>0.12845754598846243</v>
      </c>
      <c r="J22" s="18">
        <f t="shared" ca="1" si="8"/>
        <v>0.1039137477674639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0.77688402087443809</v>
      </c>
      <c r="F24" s="18">
        <f ca="1">RAND()</f>
        <v>0.78043146784150963</v>
      </c>
      <c r="G24" s="20" t="s">
        <v>42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37</v>
      </c>
      <c r="C25" s="18">
        <f ca="1">RAND()</f>
        <v>0.30524439344263987</v>
      </c>
      <c r="F25" s="18">
        <f ca="1">RAND()</f>
        <v>0.64764153790093526</v>
      </c>
      <c r="G25" s="19" t="s">
        <v>41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Orange</v>
      </c>
      <c r="M25" s="17" t="str">
        <f t="shared" ca="1" si="10"/>
        <v>Orange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36</v>
      </c>
      <c r="C26" s="18">
        <f ca="1">RAND()</f>
        <v>0.9078196849800404</v>
      </c>
      <c r="F26" s="18">
        <f ca="1">RAND()</f>
        <v>0.84341013099318418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Orange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Orange</v>
      </c>
      <c r="M26" s="17" t="str">
        <f t="shared" ca="1" si="11"/>
        <v>Orange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0.89204870106262812</v>
      </c>
      <c r="D3" s="18">
        <f t="shared" ref="D3:D12" ca="1" si="1">C3+RAND()*(1-C3)</f>
        <v>0.94203386492889496</v>
      </c>
      <c r="E3" s="18"/>
      <c r="H3" s="18">
        <f t="shared" ref="H3:H12" ca="1" si="2">SUMSQ($C3-$C$24,$D3-$F$24)</f>
        <v>1.9463339311151439E-3</v>
      </c>
      <c r="I3" s="18">
        <f t="shared" ref="I3:I12" ca="1" si="3">SUMSQ($C3-$C$25,$D3-$F$25)</f>
        <v>4.59302325390799E-2</v>
      </c>
      <c r="J3" s="18">
        <f t="shared" ref="J3:J12" ca="1" si="4">SUMSQ($C3-$C$26,$D3-$F$26)</f>
        <v>0.55942223602680485</v>
      </c>
      <c r="AB3" s="19" t="s">
        <v>43</v>
      </c>
    </row>
    <row r="4" spans="2:28" x14ac:dyDescent="0.25">
      <c r="B4" s="8" t="s">
        <v>31</v>
      </c>
      <c r="C4" s="18">
        <f t="shared" ca="1" si="0"/>
        <v>0.900533470060219</v>
      </c>
      <c r="D4" s="18">
        <f t="shared" ca="1" si="1"/>
        <v>0.953468488018136</v>
      </c>
      <c r="E4" s="18"/>
      <c r="H4" s="18">
        <f t="shared" ca="1" si="2"/>
        <v>9.2658434190550211E-4</v>
      </c>
      <c r="I4" s="18">
        <f t="shared" ca="1" si="3"/>
        <v>5.0689785195516771E-2</v>
      </c>
      <c r="J4" s="18">
        <f t="shared" ca="1" si="4"/>
        <v>0.57864884889395096</v>
      </c>
      <c r="AB4" s="23">
        <v>4</v>
      </c>
    </row>
    <row r="5" spans="2:28" x14ac:dyDescent="0.25">
      <c r="B5" s="8" t="s">
        <v>31</v>
      </c>
      <c r="C5" s="18">
        <f t="shared" ca="1" si="0"/>
        <v>0.15371470069910254</v>
      </c>
      <c r="D5" s="18">
        <f t="shared" ca="1" si="1"/>
        <v>0.64458755823154834</v>
      </c>
      <c r="E5" s="18"/>
      <c r="H5" s="18">
        <f t="shared" ca="1" si="2"/>
        <v>0.68538281484497721</v>
      </c>
      <c r="I5" s="18">
        <f t="shared" ca="1" si="3"/>
        <v>0.58082050818871289</v>
      </c>
      <c r="J5" s="18">
        <f t="shared" ca="1" si="4"/>
        <v>6.4047326038289753E-3</v>
      </c>
    </row>
    <row r="6" spans="2:28" x14ac:dyDescent="0.25">
      <c r="B6" s="8" t="s">
        <v>31</v>
      </c>
      <c r="C6" s="18">
        <f t="shared" ca="1" si="0"/>
        <v>0.75878428169406797</v>
      </c>
      <c r="D6" s="18">
        <f t="shared" ca="1" si="1"/>
        <v>0.95525621141103234</v>
      </c>
      <c r="E6" s="18"/>
      <c r="H6" s="18">
        <f t="shared" ca="1" si="2"/>
        <v>2.3449150012417926E-2</v>
      </c>
      <c r="I6" s="18">
        <f t="shared" ca="1" si="3"/>
        <v>7.4610539415253946E-2</v>
      </c>
      <c r="J6" s="18">
        <f t="shared" ca="1" si="4"/>
        <v>0.40814386051527946</v>
      </c>
    </row>
    <row r="7" spans="2:28" x14ac:dyDescent="0.25">
      <c r="B7" s="8" t="s">
        <v>31</v>
      </c>
      <c r="C7" s="18">
        <f t="shared" ca="1" si="0"/>
        <v>0.28453576485202325</v>
      </c>
      <c r="D7" s="18">
        <f t="shared" ca="1" si="1"/>
        <v>0.57477074784393956</v>
      </c>
      <c r="E7" s="18"/>
      <c r="H7" s="18">
        <f t="shared" ca="1" si="2"/>
        <v>0.55683033747978272</v>
      </c>
      <c r="I7" s="18">
        <f t="shared" ca="1" si="3"/>
        <v>0.41634975725935897</v>
      </c>
      <c r="J7" s="18">
        <f t="shared" ca="1" si="4"/>
        <v>4.6607699682593394E-3</v>
      </c>
    </row>
    <row r="8" spans="2:28" x14ac:dyDescent="0.25">
      <c r="B8" s="8" t="s">
        <v>31</v>
      </c>
      <c r="C8" s="18">
        <f t="shared" ca="1" si="0"/>
        <v>0.70306434765131798</v>
      </c>
      <c r="D8" s="18">
        <f t="shared" ca="1" si="1"/>
        <v>0.73348045868580936</v>
      </c>
      <c r="E8" s="18"/>
      <c r="H8" s="18">
        <f t="shared" ca="1" si="2"/>
        <v>0.10464473163957927</v>
      </c>
      <c r="I8" s="18">
        <f t="shared" ca="1" si="3"/>
        <v>4.3339640858359639E-2</v>
      </c>
      <c r="J8" s="18">
        <f t="shared" ca="1" si="4"/>
        <v>0.24591038646209368</v>
      </c>
    </row>
    <row r="9" spans="2:28" x14ac:dyDescent="0.25">
      <c r="B9" s="8" t="s">
        <v>31</v>
      </c>
      <c r="C9" s="18">
        <f t="shared" ca="1" si="0"/>
        <v>0.68116211015853334</v>
      </c>
      <c r="D9" s="18">
        <f t="shared" ca="1" si="1"/>
        <v>0.87052757181525164</v>
      </c>
      <c r="E9" s="18"/>
      <c r="H9" s="18">
        <f t="shared" ca="1" si="2"/>
        <v>6.4673352223600433E-2</v>
      </c>
      <c r="I9" s="18">
        <f t="shared" ca="1" si="3"/>
        <v>7.3062079208745828E-2</v>
      </c>
      <c r="J9" s="18">
        <f t="shared" ca="1" si="4"/>
        <v>0.27911794218219577</v>
      </c>
    </row>
    <row r="10" spans="2:28" x14ac:dyDescent="0.25">
      <c r="B10" s="8" t="s">
        <v>31</v>
      </c>
      <c r="C10" s="18">
        <f t="shared" ca="1" si="0"/>
        <v>0.9771950549173497</v>
      </c>
      <c r="D10" s="18">
        <f t="shared" ca="1" si="1"/>
        <v>0.98478314655081278</v>
      </c>
      <c r="E10" s="18"/>
      <c r="H10" s="18">
        <f t="shared" ca="1" si="2"/>
        <v>4.5929676175263147E-3</v>
      </c>
      <c r="I10" s="18">
        <f t="shared" ca="1" si="3"/>
        <v>6.9998564653203685E-2</v>
      </c>
      <c r="J10" s="18">
        <f t="shared" ca="1" si="4"/>
        <v>0.71102119965421395</v>
      </c>
    </row>
    <row r="11" spans="2:28" x14ac:dyDescent="0.25">
      <c r="B11" s="8" t="s">
        <v>31</v>
      </c>
      <c r="C11" s="18">
        <f t="shared" ca="1" si="0"/>
        <v>7.3610715155580486E-2</v>
      </c>
      <c r="D11" s="18">
        <f t="shared" ca="1" si="1"/>
        <v>0.1650176932165382</v>
      </c>
      <c r="E11" s="18"/>
      <c r="H11" s="18">
        <f t="shared" ca="1" si="2"/>
        <v>1.3670356160728052</v>
      </c>
      <c r="I11" s="18">
        <f t="shared" ca="1" si="3"/>
        <v>1.0191351716754127</v>
      </c>
      <c r="J11" s="18">
        <f t="shared" ca="1" si="4"/>
        <v>0.2170428092626582</v>
      </c>
    </row>
    <row r="12" spans="2:28" x14ac:dyDescent="0.25">
      <c r="B12" s="8" t="s">
        <v>31</v>
      </c>
      <c r="C12" s="18">
        <f t="shared" ca="1" si="0"/>
        <v>0.21137288945098553</v>
      </c>
      <c r="D12" s="18">
        <f t="shared" ca="1" si="1"/>
        <v>0.64115043750701051</v>
      </c>
      <c r="E12" s="18"/>
      <c r="H12" s="18">
        <f t="shared" ca="1" si="2"/>
        <v>0.60389268664384177</v>
      </c>
      <c r="I12" s="18">
        <f t="shared" ca="1" si="3"/>
        <v>0.49738503535295592</v>
      </c>
      <c r="J12" s="18">
        <f t="shared" ca="1" si="4"/>
        <v>1.3899833299913635E-3</v>
      </c>
    </row>
    <row r="13" spans="2:28" x14ac:dyDescent="0.25">
      <c r="B13" s="8" t="s">
        <v>30</v>
      </c>
      <c r="C13" s="18">
        <f t="shared" ca="1" si="0"/>
        <v>0.53534069707267296</v>
      </c>
      <c r="D13" s="18"/>
      <c r="E13" s="18">
        <f t="shared" ref="E13:E22" ca="1" si="5">RAND()*C13</f>
        <v>0.23454451366631987</v>
      </c>
      <c r="H13" s="18">
        <f t="shared" ref="H13:H22" ca="1" si="6">SUMSQ(C13-$C$24,E13-$F$24)</f>
        <v>0.69950739910311144</v>
      </c>
      <c r="I13" s="18">
        <f t="shared" ref="I13:I22" ca="1" si="7">SUMSQ($C13-$C$25,$E13-$F$25)</f>
        <v>0.38532937608060602</v>
      </c>
      <c r="J13" s="18">
        <f t="shared" ref="J13:J22" ca="1" si="8">SUMSQ($C13-$C$26,$E13-$F$26)</f>
        <v>0.23502473858251227</v>
      </c>
    </row>
    <row r="14" spans="2:28" x14ac:dyDescent="0.25">
      <c r="B14" s="8" t="s">
        <v>30</v>
      </c>
      <c r="C14" s="18">
        <f t="shared" ca="1" si="0"/>
        <v>0.46386621062737932</v>
      </c>
      <c r="D14" s="18"/>
      <c r="E14" s="18">
        <f t="shared" ca="1" si="5"/>
        <v>7.6760672841089714E-2</v>
      </c>
      <c r="H14" s="18">
        <f t="shared" ca="1" si="6"/>
        <v>1.0190443877557498</v>
      </c>
      <c r="I14" s="18">
        <f t="shared" ca="1" si="7"/>
        <v>0.6249613848419604</v>
      </c>
      <c r="J14" s="18">
        <f t="shared" ca="1" si="8"/>
        <v>0.33772256307576015</v>
      </c>
    </row>
    <row r="15" spans="2:28" x14ac:dyDescent="0.25">
      <c r="B15" s="8" t="s">
        <v>30</v>
      </c>
      <c r="C15" s="18">
        <f t="shared" ca="1" si="0"/>
        <v>0.32761824057372413</v>
      </c>
      <c r="D15" s="18"/>
      <c r="E15" s="18">
        <f t="shared" ca="1" si="5"/>
        <v>0.13997543055381509</v>
      </c>
      <c r="H15" s="18">
        <f t="shared" ca="1" si="6"/>
        <v>1.0485053848123753</v>
      </c>
      <c r="I15" s="18">
        <f t="shared" ca="1" si="7"/>
        <v>0.68700566276782027</v>
      </c>
      <c r="J15" s="18">
        <f t="shared" ca="1" si="8"/>
        <v>0.22796127325947754</v>
      </c>
    </row>
    <row r="16" spans="2:28" x14ac:dyDescent="0.25">
      <c r="B16" s="8" t="s">
        <v>30</v>
      </c>
      <c r="C16" s="18">
        <f t="shared" ca="1" si="0"/>
        <v>0.66741037955724059</v>
      </c>
      <c r="D16" s="18"/>
      <c r="E16" s="18">
        <f t="shared" ca="1" si="5"/>
        <v>0.16528215890919007</v>
      </c>
      <c r="H16" s="18">
        <f t="shared" ca="1" si="6"/>
        <v>0.72654753373948711</v>
      </c>
      <c r="I16" s="18">
        <f t="shared" ca="1" si="7"/>
        <v>0.37672857652070318</v>
      </c>
      <c r="J16" s="18">
        <f t="shared" ca="1" si="8"/>
        <v>0.3910031285002275</v>
      </c>
    </row>
    <row r="17" spans="2:28" x14ac:dyDescent="0.25">
      <c r="B17" s="8" t="s">
        <v>30</v>
      </c>
      <c r="C17" s="18">
        <f t="shared" ca="1" si="0"/>
        <v>0.33630742949504544</v>
      </c>
      <c r="D17" s="18"/>
      <c r="E17" s="18">
        <f t="shared" ca="1" si="5"/>
        <v>6.1971625644516914E-2</v>
      </c>
      <c r="H17" s="18">
        <f t="shared" ca="1" si="6"/>
        <v>1.1760052040693472</v>
      </c>
      <c r="I17" s="18">
        <f t="shared" ca="1" si="7"/>
        <v>0.77485055377247603</v>
      </c>
      <c r="J17" s="18">
        <f t="shared" ca="1" si="8"/>
        <v>0.30863021749337261</v>
      </c>
    </row>
    <row r="18" spans="2:28" x14ac:dyDescent="0.25">
      <c r="B18" s="8" t="s">
        <v>30</v>
      </c>
      <c r="C18" s="18">
        <f t="shared" ca="1" si="0"/>
        <v>0.21122967005614746</v>
      </c>
      <c r="D18" s="18"/>
      <c r="E18" s="18">
        <f t="shared" ca="1" si="5"/>
        <v>0.10319990408016683</v>
      </c>
      <c r="H18" s="18">
        <f t="shared" ca="1" si="6"/>
        <v>1.2608172564318068</v>
      </c>
      <c r="I18" s="18">
        <f t="shared" ca="1" si="7"/>
        <v>0.88103843278770011</v>
      </c>
      <c r="J18" s="18">
        <f t="shared" ca="1" si="8"/>
        <v>0.2529787827611879</v>
      </c>
    </row>
    <row r="19" spans="2:28" x14ac:dyDescent="0.25">
      <c r="B19" s="8" t="s">
        <v>30</v>
      </c>
      <c r="C19" s="18">
        <f t="shared" ca="1" si="0"/>
        <v>0.19102946737714377</v>
      </c>
      <c r="D19" s="18"/>
      <c r="E19" s="18">
        <f t="shared" ca="1" si="5"/>
        <v>0.18303222228801552</v>
      </c>
      <c r="H19" s="18">
        <f t="shared" ca="1" si="6"/>
        <v>1.1554029545768225</v>
      </c>
      <c r="I19" s="18">
        <f t="shared" ca="1" si="7"/>
        <v>0.81624771482175329</v>
      </c>
      <c r="J19" s="18">
        <f t="shared" ca="1" si="8"/>
        <v>0.17998793382320297</v>
      </c>
    </row>
    <row r="20" spans="2:28" x14ac:dyDescent="0.25">
      <c r="B20" s="8" t="s">
        <v>30</v>
      </c>
      <c r="C20" s="18">
        <f t="shared" ca="1" si="0"/>
        <v>0.29219653269992196</v>
      </c>
      <c r="D20" s="18"/>
      <c r="E20" s="18">
        <f t="shared" ca="1" si="5"/>
        <v>0.13488696303326561</v>
      </c>
      <c r="H20" s="18">
        <f t="shared" ca="1" si="6"/>
        <v>1.0995806469029865</v>
      </c>
      <c r="I20" s="18">
        <f t="shared" ca="1" si="7"/>
        <v>0.7356185098525132</v>
      </c>
      <c r="J20" s="18">
        <f t="shared" ca="1" si="8"/>
        <v>0.22663222418201906</v>
      </c>
    </row>
    <row r="21" spans="2:28" x14ac:dyDescent="0.25">
      <c r="B21" s="8" t="s">
        <v>30</v>
      </c>
      <c r="C21" s="18">
        <f t="shared" ca="1" si="0"/>
        <v>0.7855165221347794</v>
      </c>
      <c r="D21" s="18"/>
      <c r="E21" s="18">
        <f t="shared" ca="1" si="5"/>
        <v>0.69280166889544603</v>
      </c>
      <c r="H21" s="18">
        <f t="shared" ca="1" si="6"/>
        <v>9.9327688492131291E-2</v>
      </c>
      <c r="I21" s="18">
        <f t="shared" ca="1" si="7"/>
        <v>1.7073267212894233E-2</v>
      </c>
      <c r="J21" s="18">
        <f t="shared" ca="1" si="8"/>
        <v>0.3230202227131902</v>
      </c>
    </row>
    <row r="22" spans="2:28" x14ac:dyDescent="0.25">
      <c r="B22" s="8" t="s">
        <v>30</v>
      </c>
      <c r="C22" s="18">
        <f t="shared" ca="1" si="0"/>
        <v>0.97009753240795316</v>
      </c>
      <c r="D22" s="18"/>
      <c r="E22" s="18">
        <f t="shared" ca="1" si="5"/>
        <v>0.49213699537067845</v>
      </c>
      <c r="H22" s="18">
        <f t="shared" ca="1" si="6"/>
        <v>0.24420160109335143</v>
      </c>
      <c r="I22" s="18">
        <f t="shared" ca="1" si="7"/>
        <v>5.9374087411127055E-2</v>
      </c>
      <c r="J22" s="18">
        <f t="shared" ca="1" si="8"/>
        <v>0.56987743199638641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38</v>
      </c>
      <c r="C24" s="18">
        <f ca="1">RAND()</f>
        <v>0.90945975994672956</v>
      </c>
      <c r="F24" s="18">
        <f ca="1">RAND()</f>
        <v>0.98257013214295275</v>
      </c>
      <c r="G24" s="20" t="s">
        <v>42</v>
      </c>
      <c r="H24" s="17" t="str">
        <f ca="1">IF(H27&lt;=k,OFFSET($B$2,MATCH(SMALL($H$3:$H$22,H$27),$H$3:$H$22,0),0),"")</f>
        <v>Blue</v>
      </c>
      <c r="I24" s="17" t="str">
        <f t="shared" ref="I24:AA24" ca="1" si="9">IF(I27&lt;=k,OFFSET($B$2,MATCH(SMALL($H$3:$H$22,I$27),$H$3:$H$22,0),0),"")</f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37</v>
      </c>
      <c r="C25" s="18">
        <f ca="1">RAND()</f>
        <v>0.91118833776090313</v>
      </c>
      <c r="F25" s="18">
        <f ca="1">RAND()</f>
        <v>0.72857682745732799</v>
      </c>
      <c r="G25" s="19" t="s">
        <v>41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36</v>
      </c>
      <c r="C26" s="18">
        <f ca="1">RAND()</f>
        <v>0.22383354884451168</v>
      </c>
      <c r="F26" s="18">
        <f ca="1">RAND()</f>
        <v>0.60601192163809692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Orange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D928-53DB-7943-B2C0-7113F8180193}">
  <sheetPr codeName="Sheet7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425</v>
      </c>
    </row>
    <row r="2" spans="1:1" x14ac:dyDescent="0.3">
      <c r="A2" s="1" t="s">
        <v>934</v>
      </c>
    </row>
  </sheetData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D854-32AC-814A-88F9-FF410F385F2A}">
  <sheetPr codeName="Sheet203">
    <tabColor rgb="FFFF0000"/>
  </sheetPr>
  <dimension ref="A1:H33"/>
  <sheetViews>
    <sheetView zoomScaleNormal="100" workbookViewId="0"/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46" t="s">
        <v>912</v>
      </c>
    </row>
    <row r="3" spans="1:8" x14ac:dyDescent="0.3">
      <c r="B3" s="13" t="s">
        <v>143</v>
      </c>
      <c r="C3" s="13" t="s">
        <v>913</v>
      </c>
      <c r="D3" s="13" t="s">
        <v>914</v>
      </c>
      <c r="E3" s="13" t="s">
        <v>915</v>
      </c>
      <c r="F3" s="13" t="s">
        <v>916</v>
      </c>
      <c r="G3" s="13" t="s">
        <v>917</v>
      </c>
      <c r="H3" s="13" t="s">
        <v>918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4.8954932887177378</v>
      </c>
      <c r="H4" s="1">
        <f ca="1">_xlfn.NORM.INV(RAND(),E4,F4)</f>
        <v>6.2278381997862837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4.1897522243426826</v>
      </c>
      <c r="H5" s="1">
        <f t="shared" ref="H5:H33" ca="1" si="1">_xlfn.NORM.INV(RAND(),E5,F5)</f>
        <v>5.9832503100079864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4.3780803770244825</v>
      </c>
      <c r="H6" s="1">
        <f t="shared" ca="1" si="1"/>
        <v>6.5543612213740241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3.7019337790208988</v>
      </c>
      <c r="H7" s="1">
        <f t="shared" ca="1" si="1"/>
        <v>5.9740114438720724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3.1248709126063683</v>
      </c>
      <c r="H8" s="1">
        <f t="shared" ca="1" si="1"/>
        <v>6.1483331373910284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4.1142594559403465</v>
      </c>
      <c r="H9" s="1">
        <f t="shared" ca="1" si="1"/>
        <v>6.0452698263081608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4.4948078530277575</v>
      </c>
      <c r="H10" s="1">
        <f t="shared" ca="1" si="1"/>
        <v>6.3574390148893301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3.6646478795472528</v>
      </c>
      <c r="H11" s="1">
        <f t="shared" ca="1" si="1"/>
        <v>5.6089596073939179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3.795255038284977</v>
      </c>
      <c r="H12" s="1">
        <f t="shared" ca="1" si="1"/>
        <v>5.7073892963821224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4.2599975658913332</v>
      </c>
      <c r="H13" s="1">
        <f t="shared" ca="1" si="1"/>
        <v>5.7081228345821122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1.8667883192955572</v>
      </c>
      <c r="H14" s="1">
        <f t="shared" ca="1" si="1"/>
        <v>2.0600627778018139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1.9365236937703474</v>
      </c>
      <c r="H15" s="1">
        <f t="shared" ca="1" si="1"/>
        <v>2.0847434908687137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1.7785645300280084</v>
      </c>
      <c r="H16" s="1">
        <f t="shared" ca="1" si="1"/>
        <v>1.2676343074472332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1.8176602596844713</v>
      </c>
      <c r="H17" s="1">
        <f t="shared" ca="1" si="1"/>
        <v>1.5734832173356055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1.4684373792680483</v>
      </c>
      <c r="H18" s="1">
        <f t="shared" ca="1" si="1"/>
        <v>2.0534911172843504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1.950022393074927</v>
      </c>
      <c r="H19" s="1">
        <f t="shared" ca="1" si="1"/>
        <v>2.1146274958980005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2.3965850439800929</v>
      </c>
      <c r="H20" s="1">
        <f t="shared" ca="1" si="1"/>
        <v>2.3367334329143414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1.9355399013557082</v>
      </c>
      <c r="H21" s="1">
        <f t="shared" ca="1" si="1"/>
        <v>1.6900563832077116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1.7946052807005468</v>
      </c>
      <c r="H22" s="1">
        <f t="shared" ca="1" si="1"/>
        <v>2.0682036767999223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2.3153733032294244</v>
      </c>
      <c r="H23" s="1">
        <f t="shared" ca="1" si="1"/>
        <v>2.0147221317791644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1.9928021819538164</v>
      </c>
      <c r="H24" s="1">
        <f t="shared" ca="1" si="1"/>
        <v>5.7911983112481034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1.6101278263305399</v>
      </c>
      <c r="H25" s="1">
        <f t="shared" ca="1" si="1"/>
        <v>6.9926763637723806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1.9894624520275705</v>
      </c>
      <c r="H26" s="1">
        <f t="shared" ca="1" si="1"/>
        <v>8.2559313392796803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1.8587123390645883</v>
      </c>
      <c r="H27" s="1">
        <f t="shared" ca="1" si="1"/>
        <v>6.5942131430172406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1.958528260157953</v>
      </c>
      <c r="H28" s="1">
        <f t="shared" ca="1" si="1"/>
        <v>5.7398237825170844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2.4920057915923381</v>
      </c>
      <c r="H29" s="1">
        <f t="shared" ca="1" si="1"/>
        <v>8.0263513876950459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1.7889315888547384</v>
      </c>
      <c r="H30" s="1">
        <f t="shared" ca="1" si="1"/>
        <v>6.5114030067336301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2.0405271118012065</v>
      </c>
      <c r="H31" s="1">
        <f t="shared" ca="1" si="1"/>
        <v>6.8128184725536789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1.8216691219072469</v>
      </c>
      <c r="H32" s="1">
        <f t="shared" ca="1" si="1"/>
        <v>8.0231675435090057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1.8706627498613391</v>
      </c>
      <c r="H33" s="1">
        <f t="shared" ca="1" si="1"/>
        <v>7.0364615367249597</v>
      </c>
    </row>
  </sheetData>
  <hyperlinks>
    <hyperlink ref="A1" r:id="rId1" xr:uid="{D936BDC4-6060-7247-B953-59E91BD6E3C4}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9A01-4DA5-E242-B0AE-840481406104}">
  <sheetPr codeName="Sheet204">
    <tabColor rgb="FFFF0000"/>
  </sheetPr>
  <dimension ref="A2:H21"/>
  <sheetViews>
    <sheetView workbookViewId="0"/>
  </sheetViews>
  <sheetFormatPr baseColWidth="10" defaultRowHeight="26" x14ac:dyDescent="0.3"/>
  <cols>
    <col min="1" max="1" width="10.83203125" style="28" customWidth="1"/>
    <col min="2" max="8" width="10.83203125" style="28"/>
    <col min="9" max="9" width="13.33203125" style="28" bestFit="1" customWidth="1"/>
    <col min="10" max="16384" width="10.83203125" style="28"/>
  </cols>
  <sheetData>
    <row r="2" spans="2:8" x14ac:dyDescent="0.3">
      <c r="B2" s="155" t="s">
        <v>919</v>
      </c>
    </row>
    <row r="5" spans="2:8" x14ac:dyDescent="0.3">
      <c r="B5" s="156" t="s">
        <v>920</v>
      </c>
      <c r="C5" s="28">
        <v>1</v>
      </c>
      <c r="D5" s="28">
        <v>1</v>
      </c>
    </row>
    <row r="6" spans="2:8" x14ac:dyDescent="0.3">
      <c r="B6" s="156" t="s">
        <v>921</v>
      </c>
      <c r="C6" s="28">
        <v>5</v>
      </c>
      <c r="D6" s="28">
        <v>5</v>
      </c>
    </row>
    <row r="7" spans="2:8" x14ac:dyDescent="0.3">
      <c r="B7" s="156" t="s">
        <v>922</v>
      </c>
      <c r="C7" s="28">
        <v>10</v>
      </c>
      <c r="D7" s="28">
        <v>10</v>
      </c>
    </row>
    <row r="9" spans="2:8" x14ac:dyDescent="0.3">
      <c r="B9" s="28" t="s">
        <v>923</v>
      </c>
      <c r="C9" s="28">
        <f ca="1">_xlfn.NORM.INV(RAND(),2,1)</f>
        <v>0.81085822574636768</v>
      </c>
      <c r="D9" s="28">
        <f ca="1">_xlfn.NORM.INV(RAND(),2,1)</f>
        <v>2.46609467597973</v>
      </c>
      <c r="E9" s="28" cm="1">
        <f t="array" aca="1" ref="E9" ca="1">SUMSQ(C9:D9-C$5:D$5)</f>
        <v>2.1852082097039212</v>
      </c>
      <c r="F9" s="28" cm="1">
        <f t="array" aca="1" ref="F9" ca="1">SUMSQ(C9:D9-C$6:D$6)</f>
        <v>23.96958499589514</v>
      </c>
      <c r="G9" s="28" cm="1">
        <f t="array" aca="1" ref="G9" ca="1">SUMSQ(C9:D9-C$7:D$7)</f>
        <v>141.20005597863417</v>
      </c>
      <c r="H9" s="28">
        <f ca="1">MATCH(MIN(E9:G9),E9:G9,0)</f>
        <v>1</v>
      </c>
    </row>
    <row r="10" spans="2:8" x14ac:dyDescent="0.3">
      <c r="B10" s="28" t="s">
        <v>924</v>
      </c>
      <c r="C10" s="28">
        <f t="shared" ref="C10:D11" ca="1" si="0">_xlfn.NORM.INV(RAND(),2,1)</f>
        <v>1.7681617695829439</v>
      </c>
      <c r="D10" s="28">
        <f t="shared" ca="1" si="0"/>
        <v>2.4629190947464408</v>
      </c>
      <c r="E10" s="28" cm="1">
        <f t="array" aca="1" ref="E10" ca="1">SUMSQ(C10:D10-C$5:D$5)</f>
        <v>2.7302047820225455</v>
      </c>
      <c r="F10" s="28" cm="1">
        <f t="array" aca="1" ref="F10" ca="1">SUMSQ(C10:D10-C$6:D$6)</f>
        <v>16.881557867387468</v>
      </c>
      <c r="G10" s="28" cm="1">
        <f t="array" aca="1" ref="G10" ca="1">SUMSQ(C10:D10-C$7:D$7)</f>
        <v>124.57074922409362</v>
      </c>
      <c r="H10" s="28">
        <f t="shared" ref="H10:H17" ca="1" si="1">MATCH(MIN(E10:G10),E10:G10,0)</f>
        <v>1</v>
      </c>
    </row>
    <row r="11" spans="2:8" x14ac:dyDescent="0.3">
      <c r="B11" s="28" t="s">
        <v>925</v>
      </c>
      <c r="C11" s="28">
        <f t="shared" ca="1" si="0"/>
        <v>4.1560054746542034</v>
      </c>
      <c r="D11" s="28">
        <f t="shared" ca="1" si="0"/>
        <v>2.7150820346853712</v>
      </c>
      <c r="E11" s="28" cm="1">
        <f t="array" aca="1" ref="E11" ca="1">SUMSQ(C11:D11-C$5:D$5)</f>
        <v>12.901876941747815</v>
      </c>
      <c r="F11" s="28" cm="1">
        <f t="array" aca="1" ref="F11" ca="1">SUMSQ(C11:D11-C$6:D$6)</f>
        <v>5.9331768670312197</v>
      </c>
      <c r="G11" s="28" cm="1">
        <f t="array" aca="1" ref="G11" ca="1">SUMSQ(C11:D11-C$7:D$7)</f>
        <v>87.222301773635479</v>
      </c>
      <c r="H11" s="28">
        <f t="shared" ca="1" si="1"/>
        <v>2</v>
      </c>
    </row>
    <row r="12" spans="2:8" x14ac:dyDescent="0.3">
      <c r="B12" s="28" t="s">
        <v>926</v>
      </c>
      <c r="C12" s="28">
        <f ca="1">_xlfn.NORM.INV(RAND(),4,1)</f>
        <v>4.4829102809527219</v>
      </c>
      <c r="D12" s="28">
        <f ca="1">_xlfn.NORM.INV(RAND(),4,1)</f>
        <v>3.5476360139104104</v>
      </c>
      <c r="E12" s="28" cm="1">
        <f t="array" aca="1" ref="E12" ca="1">SUMSQ(C12:D12-C$5:D$5)</f>
        <v>18.621113284539494</v>
      </c>
      <c r="F12" s="28" cm="1">
        <f t="array" aca="1" ref="F12" ca="1">SUMSQ(C12:D12-C$6:D$6)</f>
        <v>2.376742925634435</v>
      </c>
      <c r="G12" s="28" cm="1">
        <f t="array" aca="1" ref="G12" ca="1">SUMSQ(C12:D12-C$7:D$7)</f>
        <v>72.071279977003115</v>
      </c>
      <c r="H12" s="28">
        <f t="shared" ca="1" si="1"/>
        <v>2</v>
      </c>
    </row>
    <row r="13" spans="2:8" x14ac:dyDescent="0.3">
      <c r="B13" s="28" t="s">
        <v>927</v>
      </c>
      <c r="C13" s="28">
        <f t="shared" ref="C13:D14" ca="1" si="2">_xlfn.NORM.INV(RAND(),4,1)</f>
        <v>3.6424437336300399</v>
      </c>
      <c r="D13" s="28">
        <f t="shared" ca="1" si="2"/>
        <v>3.6037664488078489</v>
      </c>
      <c r="E13" s="28" cm="1">
        <f t="array" aca="1" ref="E13" ca="1">SUMSQ(C13:D13-C$5:D$5)</f>
        <v>13.762108605338103</v>
      </c>
      <c r="F13" s="28" cm="1">
        <f t="array" aca="1" ref="F13" ca="1">SUMSQ(C13:D13-C$6:D$6)</f>
        <v>3.7924271458349912</v>
      </c>
      <c r="G13" s="28" cm="1">
        <f t="array" aca="1" ref="G13" ca="1">SUMSQ(C13:D13-C$7:D$7)</f>
        <v>81.330325321456087</v>
      </c>
      <c r="H13" s="28">
        <f t="shared" ca="1" si="1"/>
        <v>2</v>
      </c>
    </row>
    <row r="14" spans="2:8" x14ac:dyDescent="0.3">
      <c r="B14" s="28" t="s">
        <v>928</v>
      </c>
      <c r="C14" s="28">
        <f t="shared" ca="1" si="2"/>
        <v>4.6972137404508567</v>
      </c>
      <c r="D14" s="28">
        <f t="shared" ca="1" si="2"/>
        <v>3.9315956038657189</v>
      </c>
      <c r="E14" s="28" cm="1">
        <f t="array" aca="1" ref="E14" ca="1">SUMSQ(C14:D14-C$5:D$5)</f>
        <v>22.263642227183425</v>
      </c>
      <c r="F14" s="28" cm="1">
        <f t="array" aca="1" ref="F14" ca="1">SUMSQ(C14:D14-C$6:D$6)</f>
        <v>1.2331674726508191</v>
      </c>
      <c r="G14" s="28" cm="1">
        <f t="array" aca="1" ref="G14" ca="1">SUMSQ(C14:D14-C$7:D$7)</f>
        <v>64.945074029485056</v>
      </c>
      <c r="H14" s="28">
        <f t="shared" ca="1" si="1"/>
        <v>2</v>
      </c>
    </row>
    <row r="15" spans="2:8" x14ac:dyDescent="0.3">
      <c r="B15" s="28" t="s">
        <v>929</v>
      </c>
      <c r="C15" s="28">
        <f ca="1">_xlfn.NORM.INV(RAND(),8,1)</f>
        <v>7.7623595347465288</v>
      </c>
      <c r="D15" s="28">
        <f ca="1">_xlfn.NORM.INV(RAND(),8,1)</f>
        <v>9.2725893995580648</v>
      </c>
      <c r="E15" s="28" cm="1">
        <f t="array" aca="1" ref="E15" ca="1">SUMSQ(C15:D15-C$5:D$5)</f>
        <v>114.16524185085774</v>
      </c>
      <c r="F15" s="28" cm="1">
        <f t="array" aca="1" ref="F15" ca="1">SUMSQ(C15:D15-C$6:D$6)</f>
        <v>25.885650376421005</v>
      </c>
      <c r="G15" s="28" cm="1">
        <f t="array" aca="1" ref="G15" ca="1">SUMSQ(C15:D15-C$7:D$7)</f>
        <v>5.5361610333750679</v>
      </c>
      <c r="H15" s="28">
        <f t="shared" ca="1" si="1"/>
        <v>3</v>
      </c>
    </row>
    <row r="16" spans="2:8" x14ac:dyDescent="0.3">
      <c r="B16" s="28" t="s">
        <v>930</v>
      </c>
      <c r="C16" s="28">
        <f t="shared" ref="C16:D17" ca="1" si="3">_xlfn.NORM.INV(RAND(),8,1)</f>
        <v>7.5910394433891453</v>
      </c>
      <c r="D16" s="28">
        <f t="shared" ca="1" si="3"/>
        <v>7.5399077951904889</v>
      </c>
      <c r="E16" s="28" cm="1">
        <f t="array" aca="1" ref="E16" ca="1">SUMSQ(C16:D16-C$5:D$5)</f>
        <v>86.212194913904824</v>
      </c>
      <c r="F16" s="28" cm="1">
        <f t="array" aca="1" ref="F16" ca="1">SUMSQ(C16:D16-C$6:D$6)</f>
        <v>13.164617005267743</v>
      </c>
      <c r="G16" s="28" cm="1">
        <f t="array" aca="1" ref="G16" ca="1">SUMSQ(C16:D16-C$7:D$7)</f>
        <v>11.8551446194714</v>
      </c>
      <c r="H16" s="28">
        <f t="shared" ca="1" si="1"/>
        <v>3</v>
      </c>
    </row>
    <row r="17" spans="1:8" x14ac:dyDescent="0.3">
      <c r="B17" s="28" t="s">
        <v>931</v>
      </c>
      <c r="C17" s="28">
        <f t="shared" ca="1" si="3"/>
        <v>9.2553757089167323</v>
      </c>
      <c r="D17" s="28">
        <f t="shared" ca="1" si="3"/>
        <v>6.7628861262478512</v>
      </c>
      <c r="E17" s="28" cm="1">
        <f t="array" aca="1" ref="E17" ca="1">SUMSQ(C17:D17-C$5:D$5)</f>
        <v>101.36208459947241</v>
      </c>
      <c r="F17" s="28" cm="1">
        <f t="array" aca="1" ref="F17" ca="1">SUMSQ(C17:D17-C$6:D$6)</f>
        <v>21.215989918155739</v>
      </c>
      <c r="G17" s="28" cm="1">
        <f t="array" aca="1" ref="G17" ca="1">SUMSQ(C17:D17-C$7:D$7)</f>
        <v>11.033371566509901</v>
      </c>
      <c r="H17" s="28">
        <f t="shared" ca="1" si="1"/>
        <v>3</v>
      </c>
    </row>
    <row r="19" spans="1:8" x14ac:dyDescent="0.3">
      <c r="A19" s="28">
        <v>1</v>
      </c>
      <c r="B19" s="157" t="s">
        <v>920</v>
      </c>
      <c r="C19" s="28">
        <f ca="1">AVERAGEIF($H$9:$H$17,A19,$C$9:$C$17)</f>
        <v>1.2895099976646558</v>
      </c>
      <c r="D19" s="28">
        <f ca="1">AVERAGEIF($H$9:$H$17,A19,$D$9:$D$17)</f>
        <v>2.4645068853630852</v>
      </c>
    </row>
    <row r="20" spans="1:8" x14ac:dyDescent="0.3">
      <c r="A20" s="28">
        <v>2</v>
      </c>
      <c r="B20" s="157" t="s">
        <v>921</v>
      </c>
      <c r="C20" s="28">
        <f ca="1">AVERAGEIF($H$9:$H$17,A20,$C$9:$C$17)</f>
        <v>4.2446433074219554</v>
      </c>
      <c r="D20" s="28">
        <f ca="1">AVERAGEIF($H$9:$H$17,A20,$D$9:$D$17)</f>
        <v>3.4495200253173373</v>
      </c>
    </row>
    <row r="21" spans="1:8" x14ac:dyDescent="0.3">
      <c r="A21" s="28">
        <v>3</v>
      </c>
      <c r="B21" s="157" t="s">
        <v>922</v>
      </c>
      <c r="C21" s="28">
        <f ca="1">AVERAGEIF($H$9:$H$17,A21,$C$9:$C$17)</f>
        <v>8.2029248956841361</v>
      </c>
      <c r="D21" s="28">
        <f ca="1">AVERAGEIF($H$9:$H$17,A21,$D$9:$D$17)</f>
        <v>7.8584611069988002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6420-2E03-1041-983F-26DBA506FC52}">
  <sheetPr codeName="Sheet68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936</v>
      </c>
    </row>
    <row r="2" spans="1:1" x14ac:dyDescent="0.3">
      <c r="A2" s="1" t="s">
        <v>937</v>
      </c>
    </row>
    <row r="3" spans="1:1" x14ac:dyDescent="0.3">
      <c r="A3" s="1" t="s">
        <v>935</v>
      </c>
    </row>
  </sheetData>
  <phoneticPr fontId="6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7152-EC07-314E-AF54-DFAC1910E06B}">
  <sheetPr codeName="Sheet67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419</v>
      </c>
    </row>
    <row r="2" spans="1:5" x14ac:dyDescent="0.25">
      <c r="B2" s="8" t="s">
        <v>419</v>
      </c>
    </row>
    <row r="3" spans="1:5" x14ac:dyDescent="0.25">
      <c r="B3" s="9" t="s">
        <v>476</v>
      </c>
      <c r="C3" s="9"/>
    </row>
    <row r="4" spans="1:5" x14ac:dyDescent="0.25">
      <c r="B4" s="8" t="s">
        <v>477</v>
      </c>
    </row>
    <row r="5" spans="1:5" x14ac:dyDescent="0.25">
      <c r="B5" s="8" t="s">
        <v>478</v>
      </c>
    </row>
    <row r="7" spans="1:5" x14ac:dyDescent="0.25">
      <c r="B7" s="10" t="s">
        <v>11</v>
      </c>
      <c r="C7" s="10" t="s">
        <v>12</v>
      </c>
      <c r="E7" s="10" t="s">
        <v>419</v>
      </c>
    </row>
    <row r="8" spans="1:5" x14ac:dyDescent="0.25">
      <c r="B8" s="8" t="s">
        <v>13</v>
      </c>
      <c r="C8" s="8" t="s">
        <v>13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14</v>
      </c>
      <c r="C9" s="8" t="s">
        <v>13</v>
      </c>
    </row>
    <row r="10" spans="1:5" x14ac:dyDescent="0.25">
      <c r="B10" s="8" t="s">
        <v>14</v>
      </c>
      <c r="C10" s="8" t="s">
        <v>13</v>
      </c>
    </row>
    <row r="11" spans="1:5" x14ac:dyDescent="0.25">
      <c r="B11" s="8" t="s">
        <v>14</v>
      </c>
      <c r="C11" s="8" t="s">
        <v>14</v>
      </c>
    </row>
    <row r="12" spans="1:5" x14ac:dyDescent="0.25">
      <c r="B12" s="8" t="s">
        <v>13</v>
      </c>
      <c r="C12" s="8" t="s">
        <v>14</v>
      </c>
    </row>
    <row r="13" spans="1:5" x14ac:dyDescent="0.25">
      <c r="B13" s="8" t="s">
        <v>14</v>
      </c>
      <c r="C13" s="8" t="s">
        <v>14</v>
      </c>
    </row>
    <row r="14" spans="1:5" x14ac:dyDescent="0.25">
      <c r="B14" s="8" t="s">
        <v>13</v>
      </c>
      <c r="C14" s="8" t="s">
        <v>13</v>
      </c>
    </row>
    <row r="15" spans="1:5" x14ac:dyDescent="0.25">
      <c r="B15" s="8" t="s">
        <v>14</v>
      </c>
      <c r="C15" s="8" t="s">
        <v>14</v>
      </c>
    </row>
    <row r="16" spans="1:5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13</v>
      </c>
      <c r="C27" s="8" t="s">
        <v>13</v>
      </c>
    </row>
  </sheetData>
  <hyperlinks>
    <hyperlink ref="B3" r:id="rId1" xr:uid="{041AF62C-8997-AA44-A2D2-96895C0775B6}"/>
    <hyperlink ref="A1" r:id="rId2" xr:uid="{2C784F91-2DF0-B04C-83D2-1E65F1EE45AD}"/>
  </hyperlinks>
  <pageMargins left="0.7" right="0.7" top="0.75" bottom="0.75" header="0.3" footer="0.3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182</v>
      </c>
    </row>
    <row r="3" spans="2:11" x14ac:dyDescent="0.25">
      <c r="B3" s="9" t="s">
        <v>184</v>
      </c>
      <c r="C3" s="9"/>
    </row>
    <row r="4" spans="2:11" x14ac:dyDescent="0.25">
      <c r="B4" s="8" t="s">
        <v>185</v>
      </c>
    </row>
    <row r="5" spans="2:11" x14ac:dyDescent="0.25">
      <c r="B5" s="8" t="s">
        <v>186</v>
      </c>
    </row>
    <row r="7" spans="2:11" x14ac:dyDescent="0.25">
      <c r="B7" s="10" t="s">
        <v>11</v>
      </c>
      <c r="C7" s="10" t="s">
        <v>12</v>
      </c>
      <c r="E7" s="10" t="s">
        <v>182</v>
      </c>
    </row>
    <row r="8" spans="2:11" x14ac:dyDescent="0.25">
      <c r="B8" s="8" t="s">
        <v>13</v>
      </c>
      <c r="C8" s="8" t="s">
        <v>13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14</v>
      </c>
      <c r="C9" s="8" t="s">
        <v>13</v>
      </c>
    </row>
    <row r="10" spans="2:11" x14ac:dyDescent="0.25">
      <c r="B10" s="8" t="s">
        <v>13</v>
      </c>
      <c r="C10" s="8" t="s">
        <v>13</v>
      </c>
    </row>
    <row r="11" spans="2:11" x14ac:dyDescent="0.25">
      <c r="B11" s="8" t="s">
        <v>14</v>
      </c>
      <c r="C11" s="8" t="s">
        <v>14</v>
      </c>
      <c r="K11" s="8" t="s">
        <v>190</v>
      </c>
    </row>
    <row r="12" spans="2:11" x14ac:dyDescent="0.25">
      <c r="B12" s="8" t="s">
        <v>13</v>
      </c>
      <c r="C12" s="8" t="s">
        <v>14</v>
      </c>
    </row>
    <row r="13" spans="2:11" x14ac:dyDescent="0.25">
      <c r="B13" s="8" t="s">
        <v>14</v>
      </c>
      <c r="C13" s="8" t="s">
        <v>14</v>
      </c>
    </row>
    <row r="14" spans="2:11" x14ac:dyDescent="0.25">
      <c r="B14" s="8" t="s">
        <v>13</v>
      </c>
      <c r="C14" s="8" t="s">
        <v>13</v>
      </c>
    </row>
    <row r="15" spans="2:11" x14ac:dyDescent="0.25">
      <c r="B15" s="8" t="s">
        <v>14</v>
      </c>
      <c r="C15" s="8" t="s">
        <v>14</v>
      </c>
    </row>
    <row r="16" spans="2:11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14</v>
      </c>
      <c r="C27" s="8" t="s">
        <v>14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8DF0-9BA7-E84B-B853-283C16B3B558}">
  <sheetPr codeName="Sheet5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491</v>
      </c>
    </row>
    <row r="2" spans="1:1" x14ac:dyDescent="0.3">
      <c r="A2" s="1" t="s">
        <v>492</v>
      </c>
    </row>
    <row r="3" spans="1:1" x14ac:dyDescent="0.3">
      <c r="A3" s="1" t="s">
        <v>493</v>
      </c>
    </row>
    <row r="4" spans="1:1" x14ac:dyDescent="0.3">
      <c r="A4" s="1" t="s">
        <v>494</v>
      </c>
    </row>
  </sheetData>
  <phoneticPr fontId="6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99B0-46DC-FB4B-B5FC-658985D049CB}">
  <sheetPr codeName="Sheet69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94"/>
    <col min="12" max="16384" width="10.83203125" style="2"/>
  </cols>
  <sheetData>
    <row r="2" spans="1:11" x14ac:dyDescent="0.2">
      <c r="B2" s="94" t="s">
        <v>484</v>
      </c>
      <c r="C2" s="94" t="s">
        <v>12</v>
      </c>
      <c r="J2" s="97" t="s">
        <v>481</v>
      </c>
      <c r="K2" s="97" t="s">
        <v>482</v>
      </c>
    </row>
    <row r="3" spans="1:11" x14ac:dyDescent="0.2">
      <c r="A3" s="94">
        <v>1</v>
      </c>
      <c r="B3" s="94">
        <f t="shared" ref="B3:B66" ca="1" si="0">IF(C3="Bomb",_xlfn.NORM.INV(RAND(),0.7,0.1),_xlfn.NORM.INV(RAND(),0.6,0.15))</f>
        <v>0.6558515222135699</v>
      </c>
      <c r="C3" s="94" t="str">
        <f ca="1">IF(RAND()&lt;0.5,"Bomb","Bird")</f>
        <v>Bird</v>
      </c>
      <c r="E3" s="94" t="s">
        <v>483</v>
      </c>
      <c r="J3" s="95">
        <f ca="1">F7</f>
        <v>0</v>
      </c>
      <c r="K3" s="95">
        <f ca="1">E7</f>
        <v>1</v>
      </c>
    </row>
    <row r="4" spans="1:11" x14ac:dyDescent="0.2">
      <c r="A4" s="94">
        <v>2</v>
      </c>
      <c r="B4" s="94">
        <f t="shared" ca="1" si="0"/>
        <v>0.72883498879067499</v>
      </c>
      <c r="C4" s="94" t="s">
        <v>480</v>
      </c>
      <c r="E4" s="95">
        <v>0.03</v>
      </c>
      <c r="I4" s="95">
        <v>0.03</v>
      </c>
      <c r="J4" s="96">
        <f t="dataTable" ref="J4:K36" dt2D="0" dtr="0" r1="E4" ca="1"/>
        <v>0</v>
      </c>
      <c r="K4" s="96">
        <v>1</v>
      </c>
    </row>
    <row r="5" spans="1:11" x14ac:dyDescent="0.2">
      <c r="A5" s="94">
        <v>3</v>
      </c>
      <c r="B5" s="94">
        <f t="shared" ca="1" si="0"/>
        <v>0.86258521936504207</v>
      </c>
      <c r="C5" s="94" t="s">
        <v>479</v>
      </c>
      <c r="I5" s="95">
        <v>0.06</v>
      </c>
      <c r="J5" s="96">
        <v>0</v>
      </c>
      <c r="K5" s="96">
        <v>1</v>
      </c>
    </row>
    <row r="6" spans="1:11" x14ac:dyDescent="0.2">
      <c r="A6" s="94">
        <v>4</v>
      </c>
      <c r="B6" s="94">
        <f t="shared" ca="1" si="0"/>
        <v>0.67332113748918243</v>
      </c>
      <c r="C6" s="94" t="s">
        <v>480</v>
      </c>
      <c r="E6" s="97" t="s">
        <v>482</v>
      </c>
      <c r="F6" s="97" t="s">
        <v>481</v>
      </c>
      <c r="I6" s="95">
        <v>0.09</v>
      </c>
      <c r="J6" s="96">
        <v>0</v>
      </c>
      <c r="K6" s="96">
        <v>1</v>
      </c>
    </row>
    <row r="7" spans="1:11" x14ac:dyDescent="0.2">
      <c r="A7" s="94">
        <v>5</v>
      </c>
      <c r="B7" s="94">
        <f t="shared" ca="1" si="0"/>
        <v>0.72400476896091781</v>
      </c>
      <c r="C7" s="94" t="s">
        <v>480</v>
      </c>
      <c r="E7" s="96">
        <f ca="1">COUNTIFS(B:B,"&gt;" &amp;E4,C:C,"="&amp;"Bomb")/COUNTIFS(C:C,"="&amp;"Bomb")</f>
        <v>1</v>
      </c>
      <c r="F7" s="96">
        <f ca="1">COUNTIFS(B:B,"&lt;" &amp;E4,C:C,"="&amp;"Bird")/COUNTIFS(C:C,"="&amp;"Bird")</f>
        <v>0</v>
      </c>
      <c r="I7" s="95">
        <v>0.12</v>
      </c>
      <c r="J7" s="96">
        <v>0</v>
      </c>
      <c r="K7" s="96">
        <v>1</v>
      </c>
    </row>
    <row r="8" spans="1:11" x14ac:dyDescent="0.2">
      <c r="A8" s="94">
        <v>6</v>
      </c>
      <c r="B8" s="94">
        <f t="shared" ca="1" si="0"/>
        <v>0.7538647185866767</v>
      </c>
      <c r="C8" s="94" t="s">
        <v>480</v>
      </c>
      <c r="I8" s="95">
        <v>0.15</v>
      </c>
      <c r="J8" s="96">
        <v>0</v>
      </c>
      <c r="K8" s="96">
        <v>1</v>
      </c>
    </row>
    <row r="9" spans="1:11" x14ac:dyDescent="0.2">
      <c r="A9" s="94">
        <v>7</v>
      </c>
      <c r="B9" s="94">
        <f t="shared" ca="1" si="0"/>
        <v>0.59117048485301638</v>
      </c>
      <c r="C9" s="94" t="s">
        <v>480</v>
      </c>
      <c r="I9" s="95">
        <v>0.18</v>
      </c>
      <c r="J9" s="96">
        <v>0</v>
      </c>
      <c r="K9" s="96">
        <v>1</v>
      </c>
    </row>
    <row r="10" spans="1:11" x14ac:dyDescent="0.2">
      <c r="A10" s="94">
        <v>8</v>
      </c>
      <c r="B10" s="94">
        <f t="shared" ca="1" si="0"/>
        <v>0.54750593570443984</v>
      </c>
      <c r="C10" s="94" t="s">
        <v>479</v>
      </c>
      <c r="I10" s="95">
        <v>0.21</v>
      </c>
      <c r="J10" s="96">
        <v>7.7972709551656916E-3</v>
      </c>
      <c r="K10" s="96">
        <v>1</v>
      </c>
    </row>
    <row r="11" spans="1:11" x14ac:dyDescent="0.2">
      <c r="A11" s="94">
        <v>9</v>
      </c>
      <c r="B11" s="94">
        <f t="shared" ca="1" si="0"/>
        <v>0.69329757349073606</v>
      </c>
      <c r="C11" s="94" t="s">
        <v>479</v>
      </c>
      <c r="I11" s="95">
        <v>0.24</v>
      </c>
      <c r="J11" s="96">
        <v>3.8986354775828458E-3</v>
      </c>
      <c r="K11" s="96">
        <v>1</v>
      </c>
    </row>
    <row r="12" spans="1:11" x14ac:dyDescent="0.2">
      <c r="A12" s="94">
        <v>10</v>
      </c>
      <c r="B12" s="94">
        <f t="shared" ca="1" si="0"/>
        <v>0.67260865860641317</v>
      </c>
      <c r="C12" s="94" t="s">
        <v>479</v>
      </c>
      <c r="I12" s="95">
        <v>0.27</v>
      </c>
      <c r="J12" s="96">
        <v>1.556420233463035E-2</v>
      </c>
      <c r="K12" s="96">
        <v>1</v>
      </c>
    </row>
    <row r="13" spans="1:11" x14ac:dyDescent="0.2">
      <c r="A13" s="94">
        <v>11</v>
      </c>
      <c r="B13" s="94">
        <f t="shared" ca="1" si="0"/>
        <v>0.56200482391891859</v>
      </c>
      <c r="C13" s="94" t="s">
        <v>479</v>
      </c>
      <c r="I13" s="95">
        <v>0.3</v>
      </c>
      <c r="J13" s="96">
        <v>2.5341130604288498E-2</v>
      </c>
      <c r="K13" s="96">
        <v>1</v>
      </c>
    </row>
    <row r="14" spans="1:11" x14ac:dyDescent="0.2">
      <c r="A14" s="94">
        <v>12</v>
      </c>
      <c r="B14" s="94">
        <f t="shared" ca="1" si="0"/>
        <v>0.40973904801238337</v>
      </c>
      <c r="C14" s="94" t="s">
        <v>479</v>
      </c>
      <c r="I14" s="95">
        <v>0.33</v>
      </c>
      <c r="J14" s="96">
        <v>4.4747081712062257E-2</v>
      </c>
      <c r="K14" s="96">
        <v>1</v>
      </c>
    </row>
    <row r="15" spans="1:11" x14ac:dyDescent="0.2">
      <c r="A15" s="94">
        <v>13</v>
      </c>
      <c r="B15" s="94">
        <f t="shared" ca="1" si="0"/>
        <v>0.74901511246631247</v>
      </c>
      <c r="C15" s="94" t="s">
        <v>480</v>
      </c>
      <c r="I15" s="95">
        <v>0.36</v>
      </c>
      <c r="J15" s="96">
        <v>5.4474708171206226E-2</v>
      </c>
      <c r="K15" s="96">
        <v>0.99794238683127567</v>
      </c>
    </row>
    <row r="16" spans="1:11" x14ac:dyDescent="0.2">
      <c r="A16" s="94">
        <v>14</v>
      </c>
      <c r="B16" s="94">
        <f t="shared" ca="1" si="0"/>
        <v>0.63141709977366567</v>
      </c>
      <c r="C16" s="94" t="s">
        <v>480</v>
      </c>
      <c r="I16" s="95">
        <v>0.39</v>
      </c>
      <c r="J16" s="96">
        <v>9.5516569200779722E-2</v>
      </c>
      <c r="K16" s="96">
        <v>1</v>
      </c>
    </row>
    <row r="17" spans="1:11" x14ac:dyDescent="0.2">
      <c r="A17" s="94">
        <v>15</v>
      </c>
      <c r="B17" s="94">
        <f t="shared" ca="1" si="0"/>
        <v>1.0273215637755757</v>
      </c>
      <c r="C17" s="94" t="s">
        <v>480</v>
      </c>
      <c r="I17" s="95">
        <v>0.42</v>
      </c>
      <c r="J17" s="96">
        <v>0.13255360623781676</v>
      </c>
      <c r="K17" s="96">
        <v>0.99178644763860369</v>
      </c>
    </row>
    <row r="18" spans="1:11" x14ac:dyDescent="0.2">
      <c r="A18" s="94">
        <v>16</v>
      </c>
      <c r="B18" s="94">
        <f t="shared" ca="1" si="0"/>
        <v>0.42721050369826147</v>
      </c>
      <c r="C18" s="94" t="s">
        <v>479</v>
      </c>
      <c r="I18" s="95">
        <v>0.45</v>
      </c>
      <c r="J18" s="96">
        <v>0.1517509727626459</v>
      </c>
      <c r="K18" s="96">
        <v>1</v>
      </c>
    </row>
    <row r="19" spans="1:11" x14ac:dyDescent="0.2">
      <c r="A19" s="94">
        <v>17</v>
      </c>
      <c r="B19" s="94">
        <f t="shared" ca="1" si="0"/>
        <v>0.61329270525107304</v>
      </c>
      <c r="C19" s="94" t="s">
        <v>480</v>
      </c>
      <c r="I19" s="95">
        <v>0.48</v>
      </c>
      <c r="J19" s="96">
        <v>0.2046783625730994</v>
      </c>
      <c r="K19" s="96">
        <v>0.97946611909650927</v>
      </c>
    </row>
    <row r="20" spans="1:11" x14ac:dyDescent="0.2">
      <c r="A20" s="94">
        <v>18</v>
      </c>
      <c r="B20" s="94">
        <f t="shared" ca="1" si="0"/>
        <v>0.31362047532547516</v>
      </c>
      <c r="C20" s="94" t="s">
        <v>479</v>
      </c>
      <c r="I20" s="95">
        <v>0.51</v>
      </c>
      <c r="J20" s="96">
        <v>0.26705653021442494</v>
      </c>
      <c r="K20" s="96">
        <v>0.96303901437371664</v>
      </c>
    </row>
    <row r="21" spans="1:11" x14ac:dyDescent="0.2">
      <c r="A21" s="94">
        <v>19</v>
      </c>
      <c r="B21" s="94">
        <f t="shared" ca="1" si="0"/>
        <v>0.67221436097791587</v>
      </c>
      <c r="C21" s="94" t="s">
        <v>480</v>
      </c>
      <c r="I21" s="95">
        <v>0.54</v>
      </c>
      <c r="J21" s="96">
        <v>0.38206627680311889</v>
      </c>
      <c r="K21" s="96">
        <v>0.95277207392197127</v>
      </c>
    </row>
    <row r="22" spans="1:11" x14ac:dyDescent="0.2">
      <c r="A22" s="94">
        <v>20</v>
      </c>
      <c r="B22" s="94">
        <f t="shared" ca="1" si="0"/>
        <v>0.60403049628941352</v>
      </c>
      <c r="C22" s="94" t="s">
        <v>480</v>
      </c>
      <c r="I22" s="95">
        <v>0.56999999999999995</v>
      </c>
      <c r="J22" s="96">
        <v>0.36964980544747084</v>
      </c>
      <c r="K22" s="96">
        <v>0.9135802469135802</v>
      </c>
    </row>
    <row r="23" spans="1:11" x14ac:dyDescent="0.2">
      <c r="A23" s="94">
        <v>21</v>
      </c>
      <c r="B23" s="94">
        <f t="shared" ca="1" si="0"/>
        <v>0.56652470866075277</v>
      </c>
      <c r="C23" s="94" t="s">
        <v>480</v>
      </c>
      <c r="I23" s="95">
        <v>0.6</v>
      </c>
      <c r="J23" s="96">
        <v>0.47368421052631576</v>
      </c>
      <c r="K23" s="96">
        <v>0.8459958932238193</v>
      </c>
    </row>
    <row r="24" spans="1:11" x14ac:dyDescent="0.2">
      <c r="A24" s="94">
        <v>22</v>
      </c>
      <c r="B24" s="94">
        <f t="shared" ca="1" si="0"/>
        <v>0.66830351507213304</v>
      </c>
      <c r="C24" s="94" t="s">
        <v>479</v>
      </c>
      <c r="I24" s="95">
        <v>0.63</v>
      </c>
      <c r="J24" s="96">
        <v>0.57392996108949412</v>
      </c>
      <c r="K24" s="96">
        <v>0.7407407407407407</v>
      </c>
    </row>
    <row r="25" spans="1:11" x14ac:dyDescent="0.2">
      <c r="A25" s="94">
        <v>23</v>
      </c>
      <c r="B25" s="94">
        <f t="shared" ca="1" si="0"/>
        <v>0.91550394185242989</v>
      </c>
      <c r="C25" s="94" t="s">
        <v>480</v>
      </c>
      <c r="I25" s="95">
        <v>0.66</v>
      </c>
      <c r="J25" s="96">
        <v>0.68226120857699801</v>
      </c>
      <c r="K25" s="96">
        <v>0.65297741273100618</v>
      </c>
    </row>
    <row r="26" spans="1:11" x14ac:dyDescent="0.2">
      <c r="A26" s="94">
        <v>24</v>
      </c>
      <c r="B26" s="94">
        <f t="shared" ca="1" si="0"/>
        <v>0.60698816591936267</v>
      </c>
      <c r="C26" s="94" t="s">
        <v>480</v>
      </c>
      <c r="I26" s="95">
        <v>0.69</v>
      </c>
      <c r="J26" s="96">
        <v>0.72762645914396884</v>
      </c>
      <c r="K26" s="96">
        <v>0.53909465020576131</v>
      </c>
    </row>
    <row r="27" spans="1:11" x14ac:dyDescent="0.2">
      <c r="A27" s="94">
        <v>25</v>
      </c>
      <c r="B27" s="94">
        <f t="shared" ca="1" si="0"/>
        <v>0.74429141352703787</v>
      </c>
      <c r="C27" s="94" t="s">
        <v>480</v>
      </c>
      <c r="I27" s="95">
        <v>0.72</v>
      </c>
      <c r="J27" s="96">
        <v>0.78599221789883267</v>
      </c>
      <c r="K27" s="96">
        <v>0.44855967078189302</v>
      </c>
    </row>
    <row r="28" spans="1:11" x14ac:dyDescent="0.2">
      <c r="A28" s="94">
        <v>26</v>
      </c>
      <c r="B28" s="94">
        <f t="shared" ca="1" si="0"/>
        <v>0.68931924945503498</v>
      </c>
      <c r="C28" s="94" t="s">
        <v>480</v>
      </c>
      <c r="I28" s="95">
        <v>0.75</v>
      </c>
      <c r="J28" s="96">
        <v>0.81871345029239762</v>
      </c>
      <c r="K28" s="96">
        <v>0.35112936344969198</v>
      </c>
    </row>
    <row r="29" spans="1:11" x14ac:dyDescent="0.2">
      <c r="A29" s="94">
        <v>27</v>
      </c>
      <c r="B29" s="94">
        <f t="shared" ca="1" si="0"/>
        <v>0.63074168379708806</v>
      </c>
      <c r="C29" s="94" t="s">
        <v>479</v>
      </c>
      <c r="I29" s="95">
        <v>0.78</v>
      </c>
      <c r="J29" s="96">
        <v>0.90058479532163738</v>
      </c>
      <c r="K29" s="96">
        <v>0.20739219712525667</v>
      </c>
    </row>
    <row r="30" spans="1:11" x14ac:dyDescent="0.2">
      <c r="A30" s="94">
        <v>28</v>
      </c>
      <c r="B30" s="94">
        <f t="shared" ca="1" si="0"/>
        <v>0.71991225697575356</v>
      </c>
      <c r="C30" s="94" t="s">
        <v>480</v>
      </c>
      <c r="I30" s="95">
        <v>0.81</v>
      </c>
      <c r="J30" s="96">
        <v>0.93190661478599224</v>
      </c>
      <c r="K30" s="96">
        <v>0.13580246913580246</v>
      </c>
    </row>
    <row r="31" spans="1:11" x14ac:dyDescent="0.2">
      <c r="A31" s="94">
        <v>29</v>
      </c>
      <c r="B31" s="94">
        <f t="shared" ca="1" si="0"/>
        <v>0.57701388553349853</v>
      </c>
      <c r="C31" s="94" t="s">
        <v>479</v>
      </c>
      <c r="I31" s="95">
        <v>0.84</v>
      </c>
      <c r="J31" s="96">
        <v>0.96108949416342415</v>
      </c>
      <c r="K31" s="96">
        <v>9.8765432098765427E-2</v>
      </c>
    </row>
    <row r="32" spans="1:11" x14ac:dyDescent="0.2">
      <c r="A32" s="94">
        <v>30</v>
      </c>
      <c r="B32" s="94">
        <f t="shared" ca="1" si="0"/>
        <v>0.77771585520298814</v>
      </c>
      <c r="C32" s="94" t="s">
        <v>480</v>
      </c>
      <c r="I32" s="95">
        <v>0.87</v>
      </c>
      <c r="J32" s="96">
        <v>0.95906432748538006</v>
      </c>
      <c r="K32" s="96">
        <v>4.5174537987679675E-2</v>
      </c>
    </row>
    <row r="33" spans="1:11" x14ac:dyDescent="0.2">
      <c r="A33" s="94">
        <v>31</v>
      </c>
      <c r="B33" s="94">
        <f t="shared" ca="1" si="0"/>
        <v>0.76298488874784298</v>
      </c>
      <c r="C33" s="94" t="s">
        <v>480</v>
      </c>
      <c r="I33" s="95">
        <v>0.9</v>
      </c>
      <c r="J33" s="96">
        <v>0.97660818713450293</v>
      </c>
      <c r="K33" s="96">
        <v>1.0266940451745379E-2</v>
      </c>
    </row>
    <row r="34" spans="1:11" x14ac:dyDescent="0.2">
      <c r="A34" s="94">
        <v>32</v>
      </c>
      <c r="B34" s="94">
        <f t="shared" ca="1" si="0"/>
        <v>0.64852613153527616</v>
      </c>
      <c r="C34" s="94" t="s">
        <v>479</v>
      </c>
      <c r="I34" s="95">
        <v>0.93</v>
      </c>
      <c r="J34" s="96">
        <v>0.98245614035087714</v>
      </c>
      <c r="K34" s="96">
        <v>6.1601642710472282E-3</v>
      </c>
    </row>
    <row r="35" spans="1:11" x14ac:dyDescent="0.2">
      <c r="A35" s="94">
        <v>33</v>
      </c>
      <c r="B35" s="94">
        <f t="shared" ca="1" si="0"/>
        <v>0.75129250538444492</v>
      </c>
      <c r="C35" s="94" t="s">
        <v>479</v>
      </c>
      <c r="I35" s="95">
        <v>0.96</v>
      </c>
      <c r="J35" s="96">
        <v>0.99415204678362568</v>
      </c>
      <c r="K35" s="96">
        <v>0</v>
      </c>
    </row>
    <row r="36" spans="1:11" x14ac:dyDescent="0.2">
      <c r="A36" s="94">
        <v>34</v>
      </c>
      <c r="B36" s="94">
        <f t="shared" ca="1" si="0"/>
        <v>0.44126619073287432</v>
      </c>
      <c r="C36" s="94" t="s">
        <v>479</v>
      </c>
      <c r="I36" s="95">
        <v>0.99</v>
      </c>
      <c r="J36" s="96">
        <v>0.99610894941634243</v>
      </c>
      <c r="K36" s="96">
        <v>0</v>
      </c>
    </row>
    <row r="37" spans="1:11" x14ac:dyDescent="0.2">
      <c r="A37" s="94">
        <v>35</v>
      </c>
      <c r="B37" s="94">
        <f t="shared" ca="1" si="0"/>
        <v>0.63846434087050363</v>
      </c>
      <c r="C37" s="94" t="s">
        <v>480</v>
      </c>
      <c r="I37" s="95"/>
    </row>
    <row r="38" spans="1:11" x14ac:dyDescent="0.2">
      <c r="A38" s="94">
        <v>36</v>
      </c>
      <c r="B38" s="94">
        <f t="shared" ca="1" si="0"/>
        <v>0.61225345793581176</v>
      </c>
      <c r="C38" s="94" t="s">
        <v>479</v>
      </c>
    </row>
    <row r="39" spans="1:11" x14ac:dyDescent="0.2">
      <c r="A39" s="94">
        <v>37</v>
      </c>
      <c r="B39" s="94">
        <f t="shared" ca="1" si="0"/>
        <v>0.54932884324964482</v>
      </c>
      <c r="C39" s="94" t="s">
        <v>479</v>
      </c>
    </row>
    <row r="40" spans="1:11" x14ac:dyDescent="0.2">
      <c r="A40" s="94">
        <v>38</v>
      </c>
      <c r="B40" s="94">
        <f t="shared" ca="1" si="0"/>
        <v>0.74697833472606012</v>
      </c>
      <c r="C40" s="94" t="s">
        <v>480</v>
      </c>
    </row>
    <row r="41" spans="1:11" x14ac:dyDescent="0.2">
      <c r="A41" s="94">
        <v>39</v>
      </c>
      <c r="B41" s="94">
        <f t="shared" ca="1" si="0"/>
        <v>0.47525042524647509</v>
      </c>
      <c r="C41" s="94" t="s">
        <v>479</v>
      </c>
    </row>
    <row r="42" spans="1:11" x14ac:dyDescent="0.2">
      <c r="A42" s="94">
        <v>40</v>
      </c>
      <c r="B42" s="94">
        <f t="shared" ca="1" si="0"/>
        <v>0.89924987575524518</v>
      </c>
      <c r="C42" s="94" t="s">
        <v>480</v>
      </c>
    </row>
    <row r="43" spans="1:11" x14ac:dyDescent="0.2">
      <c r="A43" s="94">
        <v>41</v>
      </c>
      <c r="B43" s="94">
        <f t="shared" ca="1" si="0"/>
        <v>0.73457532105683077</v>
      </c>
      <c r="C43" s="94" t="s">
        <v>479</v>
      </c>
    </row>
    <row r="44" spans="1:11" x14ac:dyDescent="0.2">
      <c r="A44" s="94">
        <v>42</v>
      </c>
      <c r="B44" s="94">
        <f t="shared" ca="1" si="0"/>
        <v>0.55507198576949301</v>
      </c>
      <c r="C44" s="94" t="s">
        <v>479</v>
      </c>
    </row>
    <row r="45" spans="1:11" x14ac:dyDescent="0.2">
      <c r="A45" s="94">
        <v>43</v>
      </c>
      <c r="B45" s="94">
        <f t="shared" ca="1" si="0"/>
        <v>0.71117580991610974</v>
      </c>
      <c r="C45" s="94" t="s">
        <v>479</v>
      </c>
    </row>
    <row r="46" spans="1:11" x14ac:dyDescent="0.2">
      <c r="A46" s="94">
        <v>44</v>
      </c>
      <c r="B46" s="94">
        <f t="shared" ca="1" si="0"/>
        <v>0.5258773453084733</v>
      </c>
      <c r="C46" s="94" t="s">
        <v>479</v>
      </c>
    </row>
    <row r="47" spans="1:11" x14ac:dyDescent="0.2">
      <c r="A47" s="94">
        <v>45</v>
      </c>
      <c r="B47" s="94">
        <f t="shared" ca="1" si="0"/>
        <v>0.49314449288477136</v>
      </c>
      <c r="C47" s="94" t="s">
        <v>479</v>
      </c>
    </row>
    <row r="48" spans="1:11" x14ac:dyDescent="0.2">
      <c r="A48" s="94">
        <v>46</v>
      </c>
      <c r="B48" s="94">
        <f t="shared" ca="1" si="0"/>
        <v>0.44690051524915103</v>
      </c>
      <c r="C48" s="94" t="s">
        <v>480</v>
      </c>
    </row>
    <row r="49" spans="1:3" x14ac:dyDescent="0.2">
      <c r="A49" s="94">
        <v>47</v>
      </c>
      <c r="B49" s="94">
        <f t="shared" ca="1" si="0"/>
        <v>0.78558803917073206</v>
      </c>
      <c r="C49" s="94" t="s">
        <v>480</v>
      </c>
    </row>
    <row r="50" spans="1:3" x14ac:dyDescent="0.2">
      <c r="A50" s="94">
        <v>48</v>
      </c>
      <c r="B50" s="94">
        <f t="shared" ca="1" si="0"/>
        <v>0.67534708835194857</v>
      </c>
      <c r="C50" s="94" t="s">
        <v>479</v>
      </c>
    </row>
    <row r="51" spans="1:3" x14ac:dyDescent="0.2">
      <c r="A51" s="94">
        <v>49</v>
      </c>
      <c r="B51" s="94">
        <f t="shared" ca="1" si="0"/>
        <v>0.72746840926607192</v>
      </c>
      <c r="C51" s="94" t="s">
        <v>480</v>
      </c>
    </row>
    <row r="52" spans="1:3" x14ac:dyDescent="0.2">
      <c r="A52" s="94">
        <v>50</v>
      </c>
      <c r="B52" s="94">
        <f t="shared" ca="1" si="0"/>
        <v>0.460946436766068</v>
      </c>
      <c r="C52" s="94" t="s">
        <v>480</v>
      </c>
    </row>
    <row r="53" spans="1:3" x14ac:dyDescent="0.2">
      <c r="A53" s="94">
        <v>51</v>
      </c>
      <c r="B53" s="94">
        <f t="shared" ca="1" si="0"/>
        <v>0.85383956597722432</v>
      </c>
      <c r="C53" s="94" t="s">
        <v>480</v>
      </c>
    </row>
    <row r="54" spans="1:3" x14ac:dyDescent="0.2">
      <c r="A54" s="94">
        <v>52</v>
      </c>
      <c r="B54" s="94">
        <f t="shared" ca="1" si="0"/>
        <v>0.27801961914285844</v>
      </c>
      <c r="C54" s="94" t="s">
        <v>479</v>
      </c>
    </row>
    <row r="55" spans="1:3" x14ac:dyDescent="0.2">
      <c r="A55" s="94">
        <v>53</v>
      </c>
      <c r="B55" s="94">
        <f t="shared" ca="1" si="0"/>
        <v>0.52637250814084602</v>
      </c>
      <c r="C55" s="94" t="s">
        <v>479</v>
      </c>
    </row>
    <row r="56" spans="1:3" x14ac:dyDescent="0.2">
      <c r="A56" s="94">
        <v>54</v>
      </c>
      <c r="B56" s="94">
        <f t="shared" ca="1" si="0"/>
        <v>0.83823447366484216</v>
      </c>
      <c r="C56" s="94" t="s">
        <v>480</v>
      </c>
    </row>
    <row r="57" spans="1:3" x14ac:dyDescent="0.2">
      <c r="A57" s="94">
        <v>55</v>
      </c>
      <c r="B57" s="94">
        <f t="shared" ca="1" si="0"/>
        <v>0.77395999641984681</v>
      </c>
      <c r="C57" s="94" t="s">
        <v>480</v>
      </c>
    </row>
    <row r="58" spans="1:3" x14ac:dyDescent="0.2">
      <c r="A58" s="94">
        <v>56</v>
      </c>
      <c r="B58" s="94">
        <f t="shared" ca="1" si="0"/>
        <v>0.75986549148561977</v>
      </c>
      <c r="C58" s="94" t="s">
        <v>480</v>
      </c>
    </row>
    <row r="59" spans="1:3" x14ac:dyDescent="0.2">
      <c r="A59" s="94">
        <v>57</v>
      </c>
      <c r="B59" s="94">
        <f t="shared" ca="1" si="0"/>
        <v>0.67820816397857608</v>
      </c>
      <c r="C59" s="94" t="s">
        <v>479</v>
      </c>
    </row>
    <row r="60" spans="1:3" x14ac:dyDescent="0.2">
      <c r="A60" s="94">
        <v>58</v>
      </c>
      <c r="B60" s="94">
        <f t="shared" ca="1" si="0"/>
        <v>0.51191947202026089</v>
      </c>
      <c r="C60" s="94" t="s">
        <v>480</v>
      </c>
    </row>
    <row r="61" spans="1:3" x14ac:dyDescent="0.2">
      <c r="A61" s="94">
        <v>59</v>
      </c>
      <c r="B61" s="94">
        <f t="shared" ca="1" si="0"/>
        <v>0.74400497195676174</v>
      </c>
      <c r="C61" s="94" t="s">
        <v>480</v>
      </c>
    </row>
    <row r="62" spans="1:3" x14ac:dyDescent="0.2">
      <c r="A62" s="94">
        <v>60</v>
      </c>
      <c r="B62" s="94">
        <f t="shared" ca="1" si="0"/>
        <v>0.6123355219285489</v>
      </c>
      <c r="C62" s="94" t="s">
        <v>479</v>
      </c>
    </row>
    <row r="63" spans="1:3" x14ac:dyDescent="0.2">
      <c r="A63" s="94">
        <v>61</v>
      </c>
      <c r="B63" s="94">
        <f t="shared" ca="1" si="0"/>
        <v>0.51122154974536593</v>
      </c>
      <c r="C63" s="94" t="s">
        <v>479</v>
      </c>
    </row>
    <row r="64" spans="1:3" x14ac:dyDescent="0.2">
      <c r="A64" s="94">
        <v>62</v>
      </c>
      <c r="B64" s="94">
        <f t="shared" ca="1" si="0"/>
        <v>0.74763817919234643</v>
      </c>
      <c r="C64" s="94" t="s">
        <v>479</v>
      </c>
    </row>
    <row r="65" spans="1:3" x14ac:dyDescent="0.2">
      <c r="A65" s="94">
        <v>63</v>
      </c>
      <c r="B65" s="94">
        <f t="shared" ca="1" si="0"/>
        <v>0.73199795929973177</v>
      </c>
      <c r="C65" s="94" t="s">
        <v>480</v>
      </c>
    </row>
    <row r="66" spans="1:3" x14ac:dyDescent="0.2">
      <c r="A66" s="94">
        <v>64</v>
      </c>
      <c r="B66" s="94">
        <f t="shared" ca="1" si="0"/>
        <v>0.8933255756739451</v>
      </c>
      <c r="C66" s="94" t="s">
        <v>480</v>
      </c>
    </row>
    <row r="67" spans="1:3" x14ac:dyDescent="0.2">
      <c r="A67" s="94">
        <v>65</v>
      </c>
      <c r="B67" s="94">
        <f t="shared" ref="B67:B130" ca="1" si="1">IF(C67="Bomb",_xlfn.NORM.INV(RAND(),0.7,0.1),_xlfn.NORM.INV(RAND(),0.6,0.15))</f>
        <v>0.68288459135157897</v>
      </c>
      <c r="C67" s="94" t="s">
        <v>480</v>
      </c>
    </row>
    <row r="68" spans="1:3" x14ac:dyDescent="0.2">
      <c r="A68" s="94">
        <v>66</v>
      </c>
      <c r="B68" s="94">
        <f t="shared" ca="1" si="1"/>
        <v>0.76062594166689779</v>
      </c>
      <c r="C68" s="94" t="s">
        <v>480</v>
      </c>
    </row>
    <row r="69" spans="1:3" x14ac:dyDescent="0.2">
      <c r="A69" s="94">
        <v>67</v>
      </c>
      <c r="B69" s="94">
        <f t="shared" ca="1" si="1"/>
        <v>0.72976985404720218</v>
      </c>
      <c r="C69" s="94" t="s">
        <v>480</v>
      </c>
    </row>
    <row r="70" spans="1:3" x14ac:dyDescent="0.2">
      <c r="A70" s="94">
        <v>68</v>
      </c>
      <c r="B70" s="94">
        <f t="shared" ca="1" si="1"/>
        <v>0.61037783845450133</v>
      </c>
      <c r="C70" s="94" t="s">
        <v>479</v>
      </c>
    </row>
    <row r="71" spans="1:3" x14ac:dyDescent="0.2">
      <c r="A71" s="94">
        <v>69</v>
      </c>
      <c r="B71" s="94">
        <f t="shared" ca="1" si="1"/>
        <v>0.55478197879250524</v>
      </c>
      <c r="C71" s="94" t="s">
        <v>479</v>
      </c>
    </row>
    <row r="72" spans="1:3" x14ac:dyDescent="0.2">
      <c r="A72" s="94">
        <v>70</v>
      </c>
      <c r="B72" s="94">
        <f t="shared" ca="1" si="1"/>
        <v>0.67652932099048313</v>
      </c>
      <c r="C72" s="94" t="s">
        <v>479</v>
      </c>
    </row>
    <row r="73" spans="1:3" x14ac:dyDescent="0.2">
      <c r="A73" s="94">
        <v>71</v>
      </c>
      <c r="B73" s="94">
        <f t="shared" ca="1" si="1"/>
        <v>0.55790817214578892</v>
      </c>
      <c r="C73" s="94" t="s">
        <v>479</v>
      </c>
    </row>
    <row r="74" spans="1:3" x14ac:dyDescent="0.2">
      <c r="A74" s="94">
        <v>72</v>
      </c>
      <c r="B74" s="94">
        <f t="shared" ca="1" si="1"/>
        <v>0.75894859476446042</v>
      </c>
      <c r="C74" s="94" t="s">
        <v>479</v>
      </c>
    </row>
    <row r="75" spans="1:3" x14ac:dyDescent="0.2">
      <c r="A75" s="94">
        <v>73</v>
      </c>
      <c r="B75" s="94">
        <f t="shared" ca="1" si="1"/>
        <v>0.70213628609716638</v>
      </c>
      <c r="C75" s="94" t="s">
        <v>480</v>
      </c>
    </row>
    <row r="76" spans="1:3" x14ac:dyDescent="0.2">
      <c r="A76" s="94">
        <v>74</v>
      </c>
      <c r="B76" s="94">
        <f t="shared" ca="1" si="1"/>
        <v>0.60372604503087857</v>
      </c>
      <c r="C76" s="94" t="s">
        <v>480</v>
      </c>
    </row>
    <row r="77" spans="1:3" x14ac:dyDescent="0.2">
      <c r="A77" s="94">
        <v>75</v>
      </c>
      <c r="B77" s="94">
        <f t="shared" ca="1" si="1"/>
        <v>0.70617009302539668</v>
      </c>
      <c r="C77" s="94" t="s">
        <v>480</v>
      </c>
    </row>
    <row r="78" spans="1:3" x14ac:dyDescent="0.2">
      <c r="A78" s="94">
        <v>76</v>
      </c>
      <c r="B78" s="94">
        <f t="shared" ca="1" si="1"/>
        <v>0.76585760341232789</v>
      </c>
      <c r="C78" s="94" t="s">
        <v>480</v>
      </c>
    </row>
    <row r="79" spans="1:3" x14ac:dyDescent="0.2">
      <c r="A79" s="94">
        <v>77</v>
      </c>
      <c r="B79" s="94">
        <f t="shared" ca="1" si="1"/>
        <v>0.51715540401103555</v>
      </c>
      <c r="C79" s="94" t="s">
        <v>479</v>
      </c>
    </row>
    <row r="80" spans="1:3" x14ac:dyDescent="0.2">
      <c r="A80" s="94">
        <v>78</v>
      </c>
      <c r="B80" s="94">
        <f t="shared" ca="1" si="1"/>
        <v>0.74230066147207419</v>
      </c>
      <c r="C80" s="94" t="s">
        <v>480</v>
      </c>
    </row>
    <row r="81" spans="1:3" x14ac:dyDescent="0.2">
      <c r="A81" s="94">
        <v>79</v>
      </c>
      <c r="B81" s="94">
        <f t="shared" ca="1" si="1"/>
        <v>0.53044660876222771</v>
      </c>
      <c r="C81" s="94" t="s">
        <v>479</v>
      </c>
    </row>
    <row r="82" spans="1:3" x14ac:dyDescent="0.2">
      <c r="A82" s="94">
        <v>80</v>
      </c>
      <c r="B82" s="94">
        <f t="shared" ca="1" si="1"/>
        <v>0.67407304570584747</v>
      </c>
      <c r="C82" s="94" t="s">
        <v>480</v>
      </c>
    </row>
    <row r="83" spans="1:3" x14ac:dyDescent="0.2">
      <c r="A83" s="94">
        <v>81</v>
      </c>
      <c r="B83" s="94">
        <f t="shared" ca="1" si="1"/>
        <v>0.66407352274988152</v>
      </c>
      <c r="C83" s="94" t="s">
        <v>480</v>
      </c>
    </row>
    <row r="84" spans="1:3" x14ac:dyDescent="0.2">
      <c r="A84" s="94">
        <v>82</v>
      </c>
      <c r="B84" s="94">
        <f t="shared" ca="1" si="1"/>
        <v>0.7972761863171266</v>
      </c>
      <c r="C84" s="94" t="s">
        <v>479</v>
      </c>
    </row>
    <row r="85" spans="1:3" x14ac:dyDescent="0.2">
      <c r="A85" s="94">
        <v>83</v>
      </c>
      <c r="B85" s="94">
        <f t="shared" ca="1" si="1"/>
        <v>0.78299489640324105</v>
      </c>
      <c r="C85" s="94" t="s">
        <v>480</v>
      </c>
    </row>
    <row r="86" spans="1:3" x14ac:dyDescent="0.2">
      <c r="A86" s="94">
        <v>84</v>
      </c>
      <c r="B86" s="94">
        <f t="shared" ca="1" si="1"/>
        <v>0.64145805159900637</v>
      </c>
      <c r="C86" s="94" t="s">
        <v>480</v>
      </c>
    </row>
    <row r="87" spans="1:3" x14ac:dyDescent="0.2">
      <c r="A87" s="94">
        <v>85</v>
      </c>
      <c r="B87" s="94">
        <f t="shared" ca="1" si="1"/>
        <v>0.6193048254207375</v>
      </c>
      <c r="C87" s="94" t="s">
        <v>479</v>
      </c>
    </row>
    <row r="88" spans="1:3" x14ac:dyDescent="0.2">
      <c r="A88" s="94">
        <v>86</v>
      </c>
      <c r="B88" s="94">
        <f t="shared" ca="1" si="1"/>
        <v>0.44894039336894009</v>
      </c>
      <c r="C88" s="94" t="s">
        <v>479</v>
      </c>
    </row>
    <row r="89" spans="1:3" x14ac:dyDescent="0.2">
      <c r="A89" s="94">
        <v>87</v>
      </c>
      <c r="B89" s="94">
        <f t="shared" ca="1" si="1"/>
        <v>0.69837441267301636</v>
      </c>
      <c r="C89" s="94" t="s">
        <v>479</v>
      </c>
    </row>
    <row r="90" spans="1:3" x14ac:dyDescent="0.2">
      <c r="A90" s="94">
        <v>88</v>
      </c>
      <c r="B90" s="94">
        <f t="shared" ca="1" si="1"/>
        <v>0.27180344430095321</v>
      </c>
      <c r="C90" s="94" t="s">
        <v>479</v>
      </c>
    </row>
    <row r="91" spans="1:3" x14ac:dyDescent="0.2">
      <c r="A91" s="94">
        <v>89</v>
      </c>
      <c r="B91" s="94">
        <f t="shared" ca="1" si="1"/>
        <v>1.0162259402121117</v>
      </c>
      <c r="C91" s="94" t="s">
        <v>479</v>
      </c>
    </row>
    <row r="92" spans="1:3" x14ac:dyDescent="0.2">
      <c r="A92" s="94">
        <v>90</v>
      </c>
      <c r="B92" s="94">
        <f t="shared" ca="1" si="1"/>
        <v>0.79372586850475535</v>
      </c>
      <c r="C92" s="94" t="s">
        <v>480</v>
      </c>
    </row>
    <row r="93" spans="1:3" x14ac:dyDescent="0.2">
      <c r="A93" s="94">
        <v>91</v>
      </c>
      <c r="B93" s="94">
        <f t="shared" ca="1" si="1"/>
        <v>0.8079146722264211</v>
      </c>
      <c r="C93" s="94" t="s">
        <v>480</v>
      </c>
    </row>
    <row r="94" spans="1:3" x14ac:dyDescent="0.2">
      <c r="A94" s="94">
        <v>92</v>
      </c>
      <c r="B94" s="94">
        <f t="shared" ca="1" si="1"/>
        <v>0.67680054784059607</v>
      </c>
      <c r="C94" s="94" t="s">
        <v>479</v>
      </c>
    </row>
    <row r="95" spans="1:3" x14ac:dyDescent="0.2">
      <c r="A95" s="94">
        <v>93</v>
      </c>
      <c r="B95" s="94">
        <f t="shared" ca="1" si="1"/>
        <v>0.84631021589631639</v>
      </c>
      <c r="C95" s="94" t="s">
        <v>480</v>
      </c>
    </row>
    <row r="96" spans="1:3" x14ac:dyDescent="0.2">
      <c r="A96" s="94">
        <v>94</v>
      </c>
      <c r="B96" s="94">
        <f t="shared" ca="1" si="1"/>
        <v>0.44744295857986333</v>
      </c>
      <c r="C96" s="94" t="s">
        <v>480</v>
      </c>
    </row>
    <row r="97" spans="1:3" x14ac:dyDescent="0.2">
      <c r="A97" s="94">
        <v>95</v>
      </c>
      <c r="B97" s="94">
        <f t="shared" ca="1" si="1"/>
        <v>0.70338063377853055</v>
      </c>
      <c r="C97" s="94" t="s">
        <v>479</v>
      </c>
    </row>
    <row r="98" spans="1:3" x14ac:dyDescent="0.2">
      <c r="A98" s="94">
        <v>96</v>
      </c>
      <c r="B98" s="94">
        <f t="shared" ca="1" si="1"/>
        <v>0.4282689629526919</v>
      </c>
      <c r="C98" s="94" t="s">
        <v>479</v>
      </c>
    </row>
    <row r="99" spans="1:3" x14ac:dyDescent="0.2">
      <c r="A99" s="94">
        <v>97</v>
      </c>
      <c r="B99" s="94">
        <f t="shared" ca="1" si="1"/>
        <v>0.67227167477364547</v>
      </c>
      <c r="C99" s="94" t="s">
        <v>480</v>
      </c>
    </row>
    <row r="100" spans="1:3" x14ac:dyDescent="0.2">
      <c r="A100" s="94">
        <v>98</v>
      </c>
      <c r="B100" s="94">
        <f t="shared" ca="1" si="1"/>
        <v>0.82466921119031622</v>
      </c>
      <c r="C100" s="94" t="s">
        <v>480</v>
      </c>
    </row>
    <row r="101" spans="1:3" x14ac:dyDescent="0.2">
      <c r="A101" s="94">
        <v>99</v>
      </c>
      <c r="B101" s="94">
        <f t="shared" ca="1" si="1"/>
        <v>0.65009342550341565</v>
      </c>
      <c r="C101" s="94" t="s">
        <v>480</v>
      </c>
    </row>
    <row r="102" spans="1:3" x14ac:dyDescent="0.2">
      <c r="A102" s="94">
        <v>100</v>
      </c>
      <c r="B102" s="94">
        <f t="shared" ca="1" si="1"/>
        <v>0.51885199538018412</v>
      </c>
      <c r="C102" s="94" t="s">
        <v>479</v>
      </c>
    </row>
    <row r="103" spans="1:3" x14ac:dyDescent="0.2">
      <c r="A103" s="94">
        <v>101</v>
      </c>
      <c r="B103" s="94">
        <f t="shared" ca="1" si="1"/>
        <v>0.50672575090237471</v>
      </c>
      <c r="C103" s="94" t="s">
        <v>480</v>
      </c>
    </row>
    <row r="104" spans="1:3" x14ac:dyDescent="0.2">
      <c r="A104" s="94">
        <v>102</v>
      </c>
      <c r="B104" s="94">
        <f t="shared" ca="1" si="1"/>
        <v>0.52988377917275387</v>
      </c>
      <c r="C104" s="94" t="s">
        <v>479</v>
      </c>
    </row>
    <row r="105" spans="1:3" x14ac:dyDescent="0.2">
      <c r="A105" s="94">
        <v>103</v>
      </c>
      <c r="B105" s="94">
        <f t="shared" ca="1" si="1"/>
        <v>0.44028740405675348</v>
      </c>
      <c r="C105" s="94" t="s">
        <v>479</v>
      </c>
    </row>
    <row r="106" spans="1:3" x14ac:dyDescent="0.2">
      <c r="A106" s="94">
        <v>104</v>
      </c>
      <c r="B106" s="94">
        <f t="shared" ca="1" si="1"/>
        <v>0.58093437961200123</v>
      </c>
      <c r="C106" s="94" t="s">
        <v>479</v>
      </c>
    </row>
    <row r="107" spans="1:3" x14ac:dyDescent="0.2">
      <c r="A107" s="94">
        <v>105</v>
      </c>
      <c r="B107" s="94">
        <f t="shared" ca="1" si="1"/>
        <v>0.69664749446946939</v>
      </c>
      <c r="C107" s="94" t="s">
        <v>480</v>
      </c>
    </row>
    <row r="108" spans="1:3" x14ac:dyDescent="0.2">
      <c r="A108" s="94">
        <v>106</v>
      </c>
      <c r="B108" s="94">
        <f t="shared" ca="1" si="1"/>
        <v>0.38186270451351501</v>
      </c>
      <c r="C108" s="94" t="s">
        <v>479</v>
      </c>
    </row>
    <row r="109" spans="1:3" x14ac:dyDescent="0.2">
      <c r="A109" s="94">
        <v>107</v>
      </c>
      <c r="B109" s="94">
        <f t="shared" ca="1" si="1"/>
        <v>0.54654244712008426</v>
      </c>
      <c r="C109" s="94" t="s">
        <v>479</v>
      </c>
    </row>
    <row r="110" spans="1:3" x14ac:dyDescent="0.2">
      <c r="A110" s="94">
        <v>108</v>
      </c>
      <c r="B110" s="94">
        <f t="shared" ca="1" si="1"/>
        <v>0.63307097200747575</v>
      </c>
      <c r="C110" s="94" t="s">
        <v>479</v>
      </c>
    </row>
    <row r="111" spans="1:3" x14ac:dyDescent="0.2">
      <c r="A111" s="94">
        <v>109</v>
      </c>
      <c r="B111" s="94">
        <f t="shared" ca="1" si="1"/>
        <v>0.70142234359542677</v>
      </c>
      <c r="C111" s="94" t="s">
        <v>479</v>
      </c>
    </row>
    <row r="112" spans="1:3" x14ac:dyDescent="0.2">
      <c r="A112" s="94">
        <v>110</v>
      </c>
      <c r="B112" s="94">
        <f t="shared" ca="1" si="1"/>
        <v>0.51661511116203507</v>
      </c>
      <c r="C112" s="94" t="s">
        <v>479</v>
      </c>
    </row>
    <row r="113" spans="1:3" x14ac:dyDescent="0.2">
      <c r="A113" s="94">
        <v>111</v>
      </c>
      <c r="B113" s="94">
        <f t="shared" ca="1" si="1"/>
        <v>0.7071041381109</v>
      </c>
      <c r="C113" s="94" t="s">
        <v>480</v>
      </c>
    </row>
    <row r="114" spans="1:3" x14ac:dyDescent="0.2">
      <c r="A114" s="94">
        <v>112</v>
      </c>
      <c r="B114" s="94">
        <f t="shared" ca="1" si="1"/>
        <v>0.46006734756918377</v>
      </c>
      <c r="C114" s="94" t="s">
        <v>479</v>
      </c>
    </row>
    <row r="115" spans="1:3" x14ac:dyDescent="0.2">
      <c r="A115" s="94">
        <v>113</v>
      </c>
      <c r="B115" s="94">
        <f t="shared" ca="1" si="1"/>
        <v>0.46622883923882208</v>
      </c>
      <c r="C115" s="94" t="s">
        <v>479</v>
      </c>
    </row>
    <row r="116" spans="1:3" x14ac:dyDescent="0.2">
      <c r="A116" s="94">
        <v>114</v>
      </c>
      <c r="B116" s="94">
        <f t="shared" ca="1" si="1"/>
        <v>0.66645310969532423</v>
      </c>
      <c r="C116" s="94" t="s">
        <v>479</v>
      </c>
    </row>
    <row r="117" spans="1:3" x14ac:dyDescent="0.2">
      <c r="A117" s="94">
        <v>115</v>
      </c>
      <c r="B117" s="94">
        <f t="shared" ca="1" si="1"/>
        <v>0.51692181888988531</v>
      </c>
      <c r="C117" s="94" t="s">
        <v>479</v>
      </c>
    </row>
    <row r="118" spans="1:3" x14ac:dyDescent="0.2">
      <c r="A118" s="94">
        <v>116</v>
      </c>
      <c r="B118" s="94">
        <f t="shared" ca="1" si="1"/>
        <v>0.50300374899153888</v>
      </c>
      <c r="C118" s="94" t="s">
        <v>479</v>
      </c>
    </row>
    <row r="119" spans="1:3" x14ac:dyDescent="0.2">
      <c r="A119" s="94">
        <v>117</v>
      </c>
      <c r="B119" s="94">
        <f t="shared" ca="1" si="1"/>
        <v>0.41364930370981995</v>
      </c>
      <c r="C119" s="94" t="s">
        <v>479</v>
      </c>
    </row>
    <row r="120" spans="1:3" x14ac:dyDescent="0.2">
      <c r="A120" s="94">
        <v>118</v>
      </c>
      <c r="B120" s="94">
        <f t="shared" ca="1" si="1"/>
        <v>0.50679327709900213</v>
      </c>
      <c r="C120" s="94" t="s">
        <v>479</v>
      </c>
    </row>
    <row r="121" spans="1:3" x14ac:dyDescent="0.2">
      <c r="A121" s="94">
        <v>119</v>
      </c>
      <c r="B121" s="94">
        <f t="shared" ca="1" si="1"/>
        <v>0.53153209853887262</v>
      </c>
      <c r="C121" s="94" t="s">
        <v>479</v>
      </c>
    </row>
    <row r="122" spans="1:3" x14ac:dyDescent="0.2">
      <c r="A122" s="94">
        <v>120</v>
      </c>
      <c r="B122" s="94">
        <f t="shared" ca="1" si="1"/>
        <v>0.55481143850720072</v>
      </c>
      <c r="C122" s="94" t="s">
        <v>480</v>
      </c>
    </row>
    <row r="123" spans="1:3" x14ac:dyDescent="0.2">
      <c r="A123" s="94">
        <v>121</v>
      </c>
      <c r="B123" s="94">
        <f t="shared" ca="1" si="1"/>
        <v>0.80529673587126083</v>
      </c>
      <c r="C123" s="94" t="s">
        <v>480</v>
      </c>
    </row>
    <row r="124" spans="1:3" x14ac:dyDescent="0.2">
      <c r="A124" s="94">
        <v>122</v>
      </c>
      <c r="B124" s="94">
        <f t="shared" ca="1" si="1"/>
        <v>0.51254401697816043</v>
      </c>
      <c r="C124" s="94" t="s">
        <v>479</v>
      </c>
    </row>
    <row r="125" spans="1:3" x14ac:dyDescent="0.2">
      <c r="A125" s="94">
        <v>123</v>
      </c>
      <c r="B125" s="94">
        <f t="shared" ca="1" si="1"/>
        <v>0.68122366172742777</v>
      </c>
      <c r="C125" s="94" t="s">
        <v>480</v>
      </c>
    </row>
    <row r="126" spans="1:3" x14ac:dyDescent="0.2">
      <c r="A126" s="94">
        <v>124</v>
      </c>
      <c r="B126" s="94">
        <f t="shared" ca="1" si="1"/>
        <v>0.59199066963812974</v>
      </c>
      <c r="C126" s="94" t="s">
        <v>480</v>
      </c>
    </row>
    <row r="127" spans="1:3" x14ac:dyDescent="0.2">
      <c r="A127" s="94">
        <v>125</v>
      </c>
      <c r="B127" s="94">
        <f t="shared" ca="1" si="1"/>
        <v>0.61181805861911887</v>
      </c>
      <c r="C127" s="94" t="s">
        <v>479</v>
      </c>
    </row>
    <row r="128" spans="1:3" x14ac:dyDescent="0.2">
      <c r="A128" s="94">
        <v>126</v>
      </c>
      <c r="B128" s="94">
        <f t="shared" ca="1" si="1"/>
        <v>0.49701877257203853</v>
      </c>
      <c r="C128" s="94" t="s">
        <v>479</v>
      </c>
    </row>
    <row r="129" spans="1:3" x14ac:dyDescent="0.2">
      <c r="A129" s="94">
        <v>127</v>
      </c>
      <c r="B129" s="94">
        <f t="shared" ca="1" si="1"/>
        <v>0.50520582944436365</v>
      </c>
      <c r="C129" s="94" t="s">
        <v>479</v>
      </c>
    </row>
    <row r="130" spans="1:3" x14ac:dyDescent="0.2">
      <c r="A130" s="94">
        <v>128</v>
      </c>
      <c r="B130" s="94">
        <f t="shared" ca="1" si="1"/>
        <v>0.74258643307355898</v>
      </c>
      <c r="C130" s="94" t="s">
        <v>479</v>
      </c>
    </row>
    <row r="131" spans="1:3" x14ac:dyDescent="0.2">
      <c r="A131" s="94">
        <v>129</v>
      </c>
      <c r="B131" s="94">
        <f t="shared" ref="B131:B194" ca="1" si="2">IF(C131="Bomb",_xlfn.NORM.INV(RAND(),0.7,0.1),_xlfn.NORM.INV(RAND(),0.6,0.15))</f>
        <v>0.73415910564921516</v>
      </c>
      <c r="C131" s="94" t="s">
        <v>479</v>
      </c>
    </row>
    <row r="132" spans="1:3" x14ac:dyDescent="0.2">
      <c r="A132" s="94">
        <v>130</v>
      </c>
      <c r="B132" s="94">
        <f t="shared" ca="1" si="2"/>
        <v>0.65171164749961186</v>
      </c>
      <c r="C132" s="94" t="s">
        <v>480</v>
      </c>
    </row>
    <row r="133" spans="1:3" x14ac:dyDescent="0.2">
      <c r="A133" s="94">
        <v>131</v>
      </c>
      <c r="B133" s="94">
        <f t="shared" ca="1" si="2"/>
        <v>0.76543309985409635</v>
      </c>
      <c r="C133" s="94" t="s">
        <v>480</v>
      </c>
    </row>
    <row r="134" spans="1:3" x14ac:dyDescent="0.2">
      <c r="A134" s="94">
        <v>132</v>
      </c>
      <c r="B134" s="94">
        <f t="shared" ca="1" si="2"/>
        <v>0.61149064414279952</v>
      </c>
      <c r="C134" s="94" t="s">
        <v>480</v>
      </c>
    </row>
    <row r="135" spans="1:3" x14ac:dyDescent="0.2">
      <c r="A135" s="94">
        <v>133</v>
      </c>
      <c r="B135" s="94">
        <f t="shared" ca="1" si="2"/>
        <v>0.83207359306014395</v>
      </c>
      <c r="C135" s="94" t="s">
        <v>480</v>
      </c>
    </row>
    <row r="136" spans="1:3" x14ac:dyDescent="0.2">
      <c r="A136" s="94">
        <v>134</v>
      </c>
      <c r="B136" s="94">
        <f t="shared" ca="1" si="2"/>
        <v>0.49669960738079066</v>
      </c>
      <c r="C136" s="94" t="s">
        <v>479</v>
      </c>
    </row>
    <row r="137" spans="1:3" x14ac:dyDescent="0.2">
      <c r="A137" s="94">
        <v>135</v>
      </c>
      <c r="B137" s="94">
        <f t="shared" ca="1" si="2"/>
        <v>0.63279219284565957</v>
      </c>
      <c r="C137" s="94" t="s">
        <v>480</v>
      </c>
    </row>
    <row r="138" spans="1:3" x14ac:dyDescent="0.2">
      <c r="A138" s="94">
        <v>136</v>
      </c>
      <c r="B138" s="94">
        <f t="shared" ca="1" si="2"/>
        <v>0.72363959199424877</v>
      </c>
      <c r="C138" s="94" t="s">
        <v>480</v>
      </c>
    </row>
    <row r="139" spans="1:3" x14ac:dyDescent="0.2">
      <c r="A139" s="94">
        <v>137</v>
      </c>
      <c r="B139" s="94">
        <f t="shared" ca="1" si="2"/>
        <v>0.42917578468648299</v>
      </c>
      <c r="C139" s="94" t="s">
        <v>479</v>
      </c>
    </row>
    <row r="140" spans="1:3" x14ac:dyDescent="0.2">
      <c r="A140" s="94">
        <v>138</v>
      </c>
      <c r="B140" s="94">
        <f t="shared" ca="1" si="2"/>
        <v>0.78266951602427859</v>
      </c>
      <c r="C140" s="94" t="s">
        <v>480</v>
      </c>
    </row>
    <row r="141" spans="1:3" x14ac:dyDescent="0.2">
      <c r="A141" s="94">
        <v>139</v>
      </c>
      <c r="B141" s="94">
        <f t="shared" ca="1" si="2"/>
        <v>0.30549120413869979</v>
      </c>
      <c r="C141" s="94" t="s">
        <v>479</v>
      </c>
    </row>
    <row r="142" spans="1:3" x14ac:dyDescent="0.2">
      <c r="A142" s="94">
        <v>140</v>
      </c>
      <c r="B142" s="94">
        <f t="shared" ca="1" si="2"/>
        <v>0.7049245137738045</v>
      </c>
      <c r="C142" s="94" t="s">
        <v>479</v>
      </c>
    </row>
    <row r="143" spans="1:3" x14ac:dyDescent="0.2">
      <c r="A143" s="94">
        <v>141</v>
      </c>
      <c r="B143" s="94">
        <f t="shared" ca="1" si="2"/>
        <v>0.39597362487585608</v>
      </c>
      <c r="C143" s="94" t="s">
        <v>479</v>
      </c>
    </row>
    <row r="144" spans="1:3" x14ac:dyDescent="0.2">
      <c r="A144" s="94">
        <v>142</v>
      </c>
      <c r="B144" s="94">
        <f t="shared" ca="1" si="2"/>
        <v>0.73495520824654403</v>
      </c>
      <c r="C144" s="94" t="s">
        <v>480</v>
      </c>
    </row>
    <row r="145" spans="1:3" x14ac:dyDescent="0.2">
      <c r="A145" s="94">
        <v>143</v>
      </c>
      <c r="B145" s="94">
        <f t="shared" ca="1" si="2"/>
        <v>0.59238494938394015</v>
      </c>
      <c r="C145" s="94" t="s">
        <v>479</v>
      </c>
    </row>
    <row r="146" spans="1:3" x14ac:dyDescent="0.2">
      <c r="A146" s="94">
        <v>144</v>
      </c>
      <c r="B146" s="94">
        <f t="shared" ca="1" si="2"/>
        <v>0.79239261179908038</v>
      </c>
      <c r="C146" s="94" t="s">
        <v>480</v>
      </c>
    </row>
    <row r="147" spans="1:3" x14ac:dyDescent="0.2">
      <c r="A147" s="94">
        <v>145</v>
      </c>
      <c r="B147" s="94">
        <f t="shared" ca="1" si="2"/>
        <v>0.74251564252514468</v>
      </c>
      <c r="C147" s="94" t="s">
        <v>479</v>
      </c>
    </row>
    <row r="148" spans="1:3" x14ac:dyDescent="0.2">
      <c r="A148" s="94">
        <v>146</v>
      </c>
      <c r="B148" s="94">
        <f t="shared" ca="1" si="2"/>
        <v>0.69949818079543924</v>
      </c>
      <c r="C148" s="94" t="s">
        <v>479</v>
      </c>
    </row>
    <row r="149" spans="1:3" x14ac:dyDescent="0.2">
      <c r="A149" s="94">
        <v>147</v>
      </c>
      <c r="B149" s="94">
        <f t="shared" ca="1" si="2"/>
        <v>0.75359182502385968</v>
      </c>
      <c r="C149" s="94" t="s">
        <v>480</v>
      </c>
    </row>
    <row r="150" spans="1:3" x14ac:dyDescent="0.2">
      <c r="A150" s="94">
        <v>148</v>
      </c>
      <c r="B150" s="94">
        <f t="shared" ca="1" si="2"/>
        <v>0.54915487666596929</v>
      </c>
      <c r="C150" s="94" t="s">
        <v>479</v>
      </c>
    </row>
    <row r="151" spans="1:3" x14ac:dyDescent="0.2">
      <c r="A151" s="94">
        <v>149</v>
      </c>
      <c r="B151" s="94">
        <f t="shared" ca="1" si="2"/>
        <v>0.6890057139368343</v>
      </c>
      <c r="C151" s="94" t="s">
        <v>479</v>
      </c>
    </row>
    <row r="152" spans="1:3" x14ac:dyDescent="0.2">
      <c r="A152" s="94">
        <v>150</v>
      </c>
      <c r="B152" s="94">
        <f t="shared" ca="1" si="2"/>
        <v>0.5507622574810177</v>
      </c>
      <c r="C152" s="94" t="s">
        <v>479</v>
      </c>
    </row>
    <row r="153" spans="1:3" x14ac:dyDescent="0.2">
      <c r="A153" s="94">
        <v>151</v>
      </c>
      <c r="B153" s="94">
        <f t="shared" ca="1" si="2"/>
        <v>0.65999709227492687</v>
      </c>
      <c r="C153" s="94" t="s">
        <v>480</v>
      </c>
    </row>
    <row r="154" spans="1:3" x14ac:dyDescent="0.2">
      <c r="A154" s="94">
        <v>152</v>
      </c>
      <c r="B154" s="94">
        <f t="shared" ca="1" si="2"/>
        <v>0.62826971953113142</v>
      </c>
      <c r="C154" s="94" t="s">
        <v>480</v>
      </c>
    </row>
    <row r="155" spans="1:3" x14ac:dyDescent="0.2">
      <c r="A155" s="94">
        <v>153</v>
      </c>
      <c r="B155" s="94">
        <f t="shared" ca="1" si="2"/>
        <v>0.7318544734134883</v>
      </c>
      <c r="C155" s="94" t="s">
        <v>480</v>
      </c>
    </row>
    <row r="156" spans="1:3" x14ac:dyDescent="0.2">
      <c r="A156" s="94">
        <v>154</v>
      </c>
      <c r="B156" s="94">
        <f t="shared" ca="1" si="2"/>
        <v>0.47620382016518703</v>
      </c>
      <c r="C156" s="94" t="s">
        <v>479</v>
      </c>
    </row>
    <row r="157" spans="1:3" x14ac:dyDescent="0.2">
      <c r="A157" s="94">
        <v>155</v>
      </c>
      <c r="B157" s="94">
        <f t="shared" ca="1" si="2"/>
        <v>0.6776126526363826</v>
      </c>
      <c r="C157" s="94" t="s">
        <v>480</v>
      </c>
    </row>
    <row r="158" spans="1:3" x14ac:dyDescent="0.2">
      <c r="A158" s="94">
        <v>156</v>
      </c>
      <c r="B158" s="94">
        <f t="shared" ca="1" si="2"/>
        <v>0.78517742163194038</v>
      </c>
      <c r="C158" s="94" t="s">
        <v>480</v>
      </c>
    </row>
    <row r="159" spans="1:3" x14ac:dyDescent="0.2">
      <c r="A159" s="94">
        <v>157</v>
      </c>
      <c r="B159" s="94">
        <f t="shared" ca="1" si="2"/>
        <v>0.61218007509754591</v>
      </c>
      <c r="C159" s="94" t="s">
        <v>479</v>
      </c>
    </row>
    <row r="160" spans="1:3" x14ac:dyDescent="0.2">
      <c r="A160" s="94">
        <v>158</v>
      </c>
      <c r="B160" s="94">
        <f t="shared" ca="1" si="2"/>
        <v>0.6027407946014145</v>
      </c>
      <c r="C160" s="94" t="s">
        <v>479</v>
      </c>
    </row>
    <row r="161" spans="1:3" x14ac:dyDescent="0.2">
      <c r="A161" s="94">
        <v>159</v>
      </c>
      <c r="B161" s="94">
        <f t="shared" ca="1" si="2"/>
        <v>0.77535743337577512</v>
      </c>
      <c r="C161" s="94" t="s">
        <v>480</v>
      </c>
    </row>
    <row r="162" spans="1:3" x14ac:dyDescent="0.2">
      <c r="A162" s="94">
        <v>160</v>
      </c>
      <c r="B162" s="94">
        <f t="shared" ca="1" si="2"/>
        <v>0.72964771718703336</v>
      </c>
      <c r="C162" s="94" t="s">
        <v>480</v>
      </c>
    </row>
    <row r="163" spans="1:3" x14ac:dyDescent="0.2">
      <c r="A163" s="94">
        <v>161</v>
      </c>
      <c r="B163" s="94">
        <f t="shared" ca="1" si="2"/>
        <v>0.7402453335470045</v>
      </c>
      <c r="C163" s="94" t="s">
        <v>480</v>
      </c>
    </row>
    <row r="164" spans="1:3" x14ac:dyDescent="0.2">
      <c r="A164" s="94">
        <v>162</v>
      </c>
      <c r="B164" s="94">
        <f t="shared" ca="1" si="2"/>
        <v>0.72889381166608191</v>
      </c>
      <c r="C164" s="94" t="s">
        <v>479</v>
      </c>
    </row>
    <row r="165" spans="1:3" x14ac:dyDescent="0.2">
      <c r="A165" s="94">
        <v>163</v>
      </c>
      <c r="B165" s="94">
        <f t="shared" ca="1" si="2"/>
        <v>0.49806656908351543</v>
      </c>
      <c r="C165" s="94" t="s">
        <v>479</v>
      </c>
    </row>
    <row r="166" spans="1:3" x14ac:dyDescent="0.2">
      <c r="A166" s="94">
        <v>164</v>
      </c>
      <c r="B166" s="94">
        <f t="shared" ca="1" si="2"/>
        <v>0.53118872692703323</v>
      </c>
      <c r="C166" s="94" t="s">
        <v>479</v>
      </c>
    </row>
    <row r="167" spans="1:3" x14ac:dyDescent="0.2">
      <c r="A167" s="94">
        <v>165</v>
      </c>
      <c r="B167" s="94">
        <f t="shared" ca="1" si="2"/>
        <v>0.58572432865426882</v>
      </c>
      <c r="C167" s="94" t="s">
        <v>479</v>
      </c>
    </row>
    <row r="168" spans="1:3" x14ac:dyDescent="0.2">
      <c r="A168" s="94">
        <v>166</v>
      </c>
      <c r="B168" s="94">
        <f t="shared" ca="1" si="2"/>
        <v>0.49959165885230261</v>
      </c>
      <c r="C168" s="94" t="s">
        <v>480</v>
      </c>
    </row>
    <row r="169" spans="1:3" x14ac:dyDescent="0.2">
      <c r="A169" s="94">
        <v>167</v>
      </c>
      <c r="B169" s="94">
        <f t="shared" ca="1" si="2"/>
        <v>0.50773737090002358</v>
      </c>
      <c r="C169" s="94" t="s">
        <v>480</v>
      </c>
    </row>
    <row r="170" spans="1:3" x14ac:dyDescent="0.2">
      <c r="A170" s="94">
        <v>168</v>
      </c>
      <c r="B170" s="94">
        <f t="shared" ca="1" si="2"/>
        <v>0.60111131925978212</v>
      </c>
      <c r="C170" s="94" t="s">
        <v>480</v>
      </c>
    </row>
    <row r="171" spans="1:3" x14ac:dyDescent="0.2">
      <c r="A171" s="94">
        <v>169</v>
      </c>
      <c r="B171" s="94">
        <f t="shared" ca="1" si="2"/>
        <v>0.5503836754089424</v>
      </c>
      <c r="C171" s="94" t="s">
        <v>479</v>
      </c>
    </row>
    <row r="172" spans="1:3" x14ac:dyDescent="0.2">
      <c r="A172" s="94">
        <v>170</v>
      </c>
      <c r="B172" s="94">
        <f t="shared" ca="1" si="2"/>
        <v>0.73902020068192631</v>
      </c>
      <c r="C172" s="94" t="s">
        <v>479</v>
      </c>
    </row>
    <row r="173" spans="1:3" x14ac:dyDescent="0.2">
      <c r="A173" s="94">
        <v>171</v>
      </c>
      <c r="B173" s="94">
        <f t="shared" ca="1" si="2"/>
        <v>0.52679618394818473</v>
      </c>
      <c r="C173" s="94" t="s">
        <v>480</v>
      </c>
    </row>
    <row r="174" spans="1:3" x14ac:dyDescent="0.2">
      <c r="A174" s="94">
        <v>172</v>
      </c>
      <c r="B174" s="94">
        <f t="shared" ca="1" si="2"/>
        <v>0.53072557513796625</v>
      </c>
      <c r="C174" s="94" t="s">
        <v>480</v>
      </c>
    </row>
    <row r="175" spans="1:3" x14ac:dyDescent="0.2">
      <c r="A175" s="94">
        <v>173</v>
      </c>
      <c r="B175" s="94">
        <f t="shared" ca="1" si="2"/>
        <v>0.65804575362738205</v>
      </c>
      <c r="C175" s="94" t="s">
        <v>480</v>
      </c>
    </row>
    <row r="176" spans="1:3" x14ac:dyDescent="0.2">
      <c r="A176" s="94">
        <v>174</v>
      </c>
      <c r="B176" s="94">
        <f t="shared" ca="1" si="2"/>
        <v>0.65286098989321539</v>
      </c>
      <c r="C176" s="94" t="s">
        <v>479</v>
      </c>
    </row>
    <row r="177" spans="1:3" x14ac:dyDescent="0.2">
      <c r="A177" s="94">
        <v>175</v>
      </c>
      <c r="B177" s="94">
        <f t="shared" ca="1" si="2"/>
        <v>0.55174734186508423</v>
      </c>
      <c r="C177" s="94" t="s">
        <v>480</v>
      </c>
    </row>
    <row r="178" spans="1:3" x14ac:dyDescent="0.2">
      <c r="A178" s="94">
        <v>176</v>
      </c>
      <c r="B178" s="94">
        <f t="shared" ca="1" si="2"/>
        <v>0.7633169543764069</v>
      </c>
      <c r="C178" s="94" t="s">
        <v>480</v>
      </c>
    </row>
    <row r="179" spans="1:3" x14ac:dyDescent="0.2">
      <c r="A179" s="94">
        <v>177</v>
      </c>
      <c r="B179" s="94">
        <f t="shared" ca="1" si="2"/>
        <v>0.63270620392058452</v>
      </c>
      <c r="C179" s="94" t="s">
        <v>479</v>
      </c>
    </row>
    <row r="180" spans="1:3" x14ac:dyDescent="0.2">
      <c r="A180" s="94">
        <v>178</v>
      </c>
      <c r="B180" s="94">
        <f t="shared" ca="1" si="2"/>
        <v>0.82237038361293635</v>
      </c>
      <c r="C180" s="94" t="s">
        <v>479</v>
      </c>
    </row>
    <row r="181" spans="1:3" x14ac:dyDescent="0.2">
      <c r="A181" s="94">
        <v>179</v>
      </c>
      <c r="B181" s="94">
        <f t="shared" ca="1" si="2"/>
        <v>0.64402958408600242</v>
      </c>
      <c r="C181" s="94" t="s">
        <v>480</v>
      </c>
    </row>
    <row r="182" spans="1:3" x14ac:dyDescent="0.2">
      <c r="A182" s="94">
        <v>180</v>
      </c>
      <c r="B182" s="94">
        <f t="shared" ca="1" si="2"/>
        <v>0.58291170057315156</v>
      </c>
      <c r="C182" s="94" t="s">
        <v>480</v>
      </c>
    </row>
    <row r="183" spans="1:3" x14ac:dyDescent="0.2">
      <c r="A183" s="94">
        <v>181</v>
      </c>
      <c r="B183" s="94">
        <f t="shared" ca="1" si="2"/>
        <v>0.64335477025651255</v>
      </c>
      <c r="C183" s="94" t="s">
        <v>480</v>
      </c>
    </row>
    <row r="184" spans="1:3" x14ac:dyDescent="0.2">
      <c r="A184" s="94">
        <v>182</v>
      </c>
      <c r="B184" s="94">
        <f t="shared" ca="1" si="2"/>
        <v>0.69364598942312583</v>
      </c>
      <c r="C184" s="94" t="s">
        <v>480</v>
      </c>
    </row>
    <row r="185" spans="1:3" x14ac:dyDescent="0.2">
      <c r="A185" s="94">
        <v>183</v>
      </c>
      <c r="B185" s="94">
        <f t="shared" ca="1" si="2"/>
        <v>0.6391857920761872</v>
      </c>
      <c r="C185" s="94" t="s">
        <v>479</v>
      </c>
    </row>
    <row r="186" spans="1:3" x14ac:dyDescent="0.2">
      <c r="A186" s="94">
        <v>184</v>
      </c>
      <c r="B186" s="94">
        <f t="shared" ca="1" si="2"/>
        <v>0.73680936395403263</v>
      </c>
      <c r="C186" s="94" t="s">
        <v>480</v>
      </c>
    </row>
    <row r="187" spans="1:3" x14ac:dyDescent="0.2">
      <c r="A187" s="94">
        <v>185</v>
      </c>
      <c r="B187" s="94">
        <f t="shared" ca="1" si="2"/>
        <v>0.83995000393434727</v>
      </c>
      <c r="C187" s="94" t="s">
        <v>479</v>
      </c>
    </row>
    <row r="188" spans="1:3" x14ac:dyDescent="0.2">
      <c r="A188" s="94">
        <v>186</v>
      </c>
      <c r="B188" s="94">
        <f t="shared" ca="1" si="2"/>
        <v>0.54135974611472082</v>
      </c>
      <c r="C188" s="94" t="s">
        <v>480</v>
      </c>
    </row>
    <row r="189" spans="1:3" x14ac:dyDescent="0.2">
      <c r="A189" s="94">
        <v>187</v>
      </c>
      <c r="B189" s="94">
        <f t="shared" ca="1" si="2"/>
        <v>0.67259340180610738</v>
      </c>
      <c r="C189" s="94" t="s">
        <v>479</v>
      </c>
    </row>
    <row r="190" spans="1:3" x14ac:dyDescent="0.2">
      <c r="A190" s="94">
        <v>188</v>
      </c>
      <c r="B190" s="94">
        <f t="shared" ca="1" si="2"/>
        <v>0.82150267356483708</v>
      </c>
      <c r="C190" s="94" t="s">
        <v>480</v>
      </c>
    </row>
    <row r="191" spans="1:3" x14ac:dyDescent="0.2">
      <c r="A191" s="94">
        <v>189</v>
      </c>
      <c r="B191" s="94">
        <f t="shared" ca="1" si="2"/>
        <v>0.66990070416933611</v>
      </c>
      <c r="C191" s="94" t="s">
        <v>480</v>
      </c>
    </row>
    <row r="192" spans="1:3" x14ac:dyDescent="0.2">
      <c r="A192" s="94">
        <v>190</v>
      </c>
      <c r="B192" s="94">
        <f t="shared" ca="1" si="2"/>
        <v>0.39977398207024217</v>
      </c>
      <c r="C192" s="94" t="s">
        <v>479</v>
      </c>
    </row>
    <row r="193" spans="1:3" x14ac:dyDescent="0.2">
      <c r="A193" s="94">
        <v>191</v>
      </c>
      <c r="B193" s="94">
        <f t="shared" ca="1" si="2"/>
        <v>0.83560894569792388</v>
      </c>
      <c r="C193" s="94" t="s">
        <v>480</v>
      </c>
    </row>
    <row r="194" spans="1:3" x14ac:dyDescent="0.2">
      <c r="A194" s="94">
        <v>192</v>
      </c>
      <c r="B194" s="94">
        <f t="shared" ca="1" si="2"/>
        <v>0.8012340515573948</v>
      </c>
      <c r="C194" s="94" t="s">
        <v>479</v>
      </c>
    </row>
    <row r="195" spans="1:3" x14ac:dyDescent="0.2">
      <c r="A195" s="94">
        <v>193</v>
      </c>
      <c r="B195" s="94">
        <f t="shared" ref="B195:B258" ca="1" si="3">IF(C195="Bomb",_xlfn.NORM.INV(RAND(),0.7,0.1),_xlfn.NORM.INV(RAND(),0.6,0.15))</f>
        <v>0.70678761191906692</v>
      </c>
      <c r="C195" s="94" t="s">
        <v>480</v>
      </c>
    </row>
    <row r="196" spans="1:3" x14ac:dyDescent="0.2">
      <c r="A196" s="94">
        <v>194</v>
      </c>
      <c r="B196" s="94">
        <f t="shared" ca="1" si="3"/>
        <v>0.3444017687591906</v>
      </c>
      <c r="C196" s="94" t="s">
        <v>479</v>
      </c>
    </row>
    <row r="197" spans="1:3" x14ac:dyDescent="0.2">
      <c r="A197" s="94">
        <v>195</v>
      </c>
      <c r="B197" s="94">
        <f t="shared" ca="1" si="3"/>
        <v>0.6901656523184615</v>
      </c>
      <c r="C197" s="94" t="s">
        <v>479</v>
      </c>
    </row>
    <row r="198" spans="1:3" x14ac:dyDescent="0.2">
      <c r="A198" s="94">
        <v>196</v>
      </c>
      <c r="B198" s="94">
        <f t="shared" ca="1" si="3"/>
        <v>0.76089478207393724</v>
      </c>
      <c r="C198" s="94" t="s">
        <v>480</v>
      </c>
    </row>
    <row r="199" spans="1:3" x14ac:dyDescent="0.2">
      <c r="A199" s="94">
        <v>197</v>
      </c>
      <c r="B199" s="94">
        <f t="shared" ca="1" si="3"/>
        <v>0.58779238276307411</v>
      </c>
      <c r="C199" s="94" t="s">
        <v>479</v>
      </c>
    </row>
    <row r="200" spans="1:3" x14ac:dyDescent="0.2">
      <c r="A200" s="94">
        <v>198</v>
      </c>
      <c r="B200" s="94">
        <f t="shared" ca="1" si="3"/>
        <v>0.71655340124819966</v>
      </c>
      <c r="C200" s="94" t="s">
        <v>480</v>
      </c>
    </row>
    <row r="201" spans="1:3" x14ac:dyDescent="0.2">
      <c r="A201" s="94">
        <v>199</v>
      </c>
      <c r="B201" s="94">
        <f t="shared" ca="1" si="3"/>
        <v>0.81229626843860481</v>
      </c>
      <c r="C201" s="94" t="s">
        <v>479</v>
      </c>
    </row>
    <row r="202" spans="1:3" x14ac:dyDescent="0.2">
      <c r="A202" s="94">
        <v>200</v>
      </c>
      <c r="B202" s="94">
        <f t="shared" ca="1" si="3"/>
        <v>0.66298358504133914</v>
      </c>
      <c r="C202" s="94" t="s">
        <v>480</v>
      </c>
    </row>
    <row r="203" spans="1:3" x14ac:dyDescent="0.2">
      <c r="A203" s="94">
        <v>201</v>
      </c>
      <c r="B203" s="94">
        <f t="shared" ca="1" si="3"/>
        <v>0.50470584226835968</v>
      </c>
      <c r="C203" s="94" t="s">
        <v>479</v>
      </c>
    </row>
    <row r="204" spans="1:3" x14ac:dyDescent="0.2">
      <c r="A204" s="94">
        <v>202</v>
      </c>
      <c r="B204" s="94">
        <f t="shared" ca="1" si="3"/>
        <v>0.71369090225488263</v>
      </c>
      <c r="C204" s="94" t="s">
        <v>480</v>
      </c>
    </row>
    <row r="205" spans="1:3" x14ac:dyDescent="0.2">
      <c r="A205" s="94">
        <v>203</v>
      </c>
      <c r="B205" s="94">
        <f t="shared" ca="1" si="3"/>
        <v>0.61123305778721404</v>
      </c>
      <c r="C205" s="94" t="s">
        <v>479</v>
      </c>
    </row>
    <row r="206" spans="1:3" x14ac:dyDescent="0.2">
      <c r="A206" s="94">
        <v>204</v>
      </c>
      <c r="B206" s="94">
        <f t="shared" ca="1" si="3"/>
        <v>0.80827671780092714</v>
      </c>
      <c r="C206" s="94" t="s">
        <v>479</v>
      </c>
    </row>
    <row r="207" spans="1:3" x14ac:dyDescent="0.2">
      <c r="A207" s="94">
        <v>205</v>
      </c>
      <c r="B207" s="94">
        <f t="shared" ca="1" si="3"/>
        <v>0.50775025109562977</v>
      </c>
      <c r="C207" s="94" t="s">
        <v>479</v>
      </c>
    </row>
    <row r="208" spans="1:3" x14ac:dyDescent="0.2">
      <c r="A208" s="94">
        <v>206</v>
      </c>
      <c r="B208" s="94">
        <f t="shared" ca="1" si="3"/>
        <v>0.78332307961452208</v>
      </c>
      <c r="C208" s="94" t="s">
        <v>480</v>
      </c>
    </row>
    <row r="209" spans="1:3" x14ac:dyDescent="0.2">
      <c r="A209" s="94">
        <v>207</v>
      </c>
      <c r="B209" s="94">
        <f t="shared" ca="1" si="3"/>
        <v>0.70722055079264257</v>
      </c>
      <c r="C209" s="94" t="s">
        <v>480</v>
      </c>
    </row>
    <row r="210" spans="1:3" x14ac:dyDescent="0.2">
      <c r="A210" s="94">
        <v>208</v>
      </c>
      <c r="B210" s="94">
        <f t="shared" ca="1" si="3"/>
        <v>0.78666807014777851</v>
      </c>
      <c r="C210" s="94" t="s">
        <v>480</v>
      </c>
    </row>
    <row r="211" spans="1:3" x14ac:dyDescent="0.2">
      <c r="A211" s="94">
        <v>209</v>
      </c>
      <c r="B211" s="94">
        <f t="shared" ca="1" si="3"/>
        <v>0.7324493092840314</v>
      </c>
      <c r="C211" s="94" t="s">
        <v>479</v>
      </c>
    </row>
    <row r="212" spans="1:3" x14ac:dyDescent="0.2">
      <c r="A212" s="94">
        <v>210</v>
      </c>
      <c r="B212" s="94">
        <f t="shared" ca="1" si="3"/>
        <v>0.66704059587521636</v>
      </c>
      <c r="C212" s="94" t="s">
        <v>479</v>
      </c>
    </row>
    <row r="213" spans="1:3" x14ac:dyDescent="0.2">
      <c r="A213" s="94">
        <v>211</v>
      </c>
      <c r="B213" s="94">
        <f t="shared" ca="1" si="3"/>
        <v>0.73884228070512425</v>
      </c>
      <c r="C213" s="94" t="s">
        <v>479</v>
      </c>
    </row>
    <row r="214" spans="1:3" x14ac:dyDescent="0.2">
      <c r="A214" s="94">
        <v>212</v>
      </c>
      <c r="B214" s="94">
        <f t="shared" ca="1" si="3"/>
        <v>0.258123953007868</v>
      </c>
      <c r="C214" s="94" t="s">
        <v>479</v>
      </c>
    </row>
    <row r="215" spans="1:3" x14ac:dyDescent="0.2">
      <c r="A215" s="94">
        <v>213</v>
      </c>
      <c r="B215" s="94">
        <f t="shared" ca="1" si="3"/>
        <v>0.64366999043472128</v>
      </c>
      <c r="C215" s="94" t="s">
        <v>479</v>
      </c>
    </row>
    <row r="216" spans="1:3" x14ac:dyDescent="0.2">
      <c r="A216" s="94">
        <v>214</v>
      </c>
      <c r="B216" s="94">
        <f t="shared" ca="1" si="3"/>
        <v>0.68155736004078948</v>
      </c>
      <c r="C216" s="94" t="s">
        <v>479</v>
      </c>
    </row>
    <row r="217" spans="1:3" x14ac:dyDescent="0.2">
      <c r="A217" s="94">
        <v>215</v>
      </c>
      <c r="B217" s="94">
        <f t="shared" ca="1" si="3"/>
        <v>0.6061166101810006</v>
      </c>
      <c r="C217" s="94" t="s">
        <v>480</v>
      </c>
    </row>
    <row r="218" spans="1:3" x14ac:dyDescent="0.2">
      <c r="A218" s="94">
        <v>216</v>
      </c>
      <c r="B218" s="94">
        <f t="shared" ca="1" si="3"/>
        <v>0.75205847664048675</v>
      </c>
      <c r="C218" s="94" t="s">
        <v>480</v>
      </c>
    </row>
    <row r="219" spans="1:3" x14ac:dyDescent="0.2">
      <c r="A219" s="94">
        <v>217</v>
      </c>
      <c r="B219" s="94">
        <f t="shared" ca="1" si="3"/>
        <v>0.58535386167698955</v>
      </c>
      <c r="C219" s="94" t="s">
        <v>480</v>
      </c>
    </row>
    <row r="220" spans="1:3" x14ac:dyDescent="0.2">
      <c r="A220" s="94">
        <v>218</v>
      </c>
      <c r="B220" s="94">
        <f t="shared" ca="1" si="3"/>
        <v>0.7790524509836374</v>
      </c>
      <c r="C220" s="94" t="s">
        <v>479</v>
      </c>
    </row>
    <row r="221" spans="1:3" x14ac:dyDescent="0.2">
      <c r="A221" s="94">
        <v>219</v>
      </c>
      <c r="B221" s="94">
        <f t="shared" ca="1" si="3"/>
        <v>0.74535435318391463</v>
      </c>
      <c r="C221" s="94" t="s">
        <v>480</v>
      </c>
    </row>
    <row r="222" spans="1:3" x14ac:dyDescent="0.2">
      <c r="A222" s="94">
        <v>220</v>
      </c>
      <c r="B222" s="94">
        <f t="shared" ca="1" si="3"/>
        <v>0.92472123189544275</v>
      </c>
      <c r="C222" s="94" t="s">
        <v>479</v>
      </c>
    </row>
    <row r="223" spans="1:3" x14ac:dyDescent="0.2">
      <c r="A223" s="94">
        <v>221</v>
      </c>
      <c r="B223" s="94">
        <f t="shared" ca="1" si="3"/>
        <v>0.79789512937728924</v>
      </c>
      <c r="C223" s="94" t="s">
        <v>480</v>
      </c>
    </row>
    <row r="224" spans="1:3" x14ac:dyDescent="0.2">
      <c r="A224" s="94">
        <v>222</v>
      </c>
      <c r="B224" s="94">
        <f t="shared" ca="1" si="3"/>
        <v>0.747684205601439</v>
      </c>
      <c r="C224" s="94" t="s">
        <v>480</v>
      </c>
    </row>
    <row r="225" spans="1:3" x14ac:dyDescent="0.2">
      <c r="A225" s="94">
        <v>223</v>
      </c>
      <c r="B225" s="94">
        <f t="shared" ca="1" si="3"/>
        <v>0.44367393445959347</v>
      </c>
      <c r="C225" s="94" t="s">
        <v>479</v>
      </c>
    </row>
    <row r="226" spans="1:3" x14ac:dyDescent="0.2">
      <c r="A226" s="94">
        <v>224</v>
      </c>
      <c r="B226" s="94">
        <f t="shared" ca="1" si="3"/>
        <v>0.61887172148717184</v>
      </c>
      <c r="C226" s="94" t="s">
        <v>479</v>
      </c>
    </row>
    <row r="227" spans="1:3" x14ac:dyDescent="0.2">
      <c r="A227" s="94">
        <v>225</v>
      </c>
      <c r="B227" s="94">
        <f t="shared" ca="1" si="3"/>
        <v>0.66692757169104311</v>
      </c>
      <c r="C227" s="94" t="s">
        <v>480</v>
      </c>
    </row>
    <row r="228" spans="1:3" x14ac:dyDescent="0.2">
      <c r="A228" s="94">
        <v>226</v>
      </c>
      <c r="B228" s="94">
        <f t="shared" ca="1" si="3"/>
        <v>0.70196409093473899</v>
      </c>
      <c r="C228" s="94" t="s">
        <v>479</v>
      </c>
    </row>
    <row r="229" spans="1:3" x14ac:dyDescent="0.2">
      <c r="A229" s="94">
        <v>227</v>
      </c>
      <c r="B229" s="94">
        <f t="shared" ca="1" si="3"/>
        <v>0.41085612918391357</v>
      </c>
      <c r="C229" s="94" t="s">
        <v>479</v>
      </c>
    </row>
    <row r="230" spans="1:3" x14ac:dyDescent="0.2">
      <c r="A230" s="94">
        <v>228</v>
      </c>
      <c r="B230" s="94">
        <f t="shared" ca="1" si="3"/>
        <v>0.59731665501691522</v>
      </c>
      <c r="C230" s="94" t="s">
        <v>479</v>
      </c>
    </row>
    <row r="231" spans="1:3" x14ac:dyDescent="0.2">
      <c r="A231" s="94">
        <v>229</v>
      </c>
      <c r="B231" s="94">
        <f t="shared" ca="1" si="3"/>
        <v>0.42059381620023362</v>
      </c>
      <c r="C231" s="94" t="s">
        <v>479</v>
      </c>
    </row>
    <row r="232" spans="1:3" x14ac:dyDescent="0.2">
      <c r="A232" s="94">
        <v>230</v>
      </c>
      <c r="B232" s="94">
        <f t="shared" ca="1" si="3"/>
        <v>0.92158303715292222</v>
      </c>
      <c r="C232" s="94" t="s">
        <v>480</v>
      </c>
    </row>
    <row r="233" spans="1:3" x14ac:dyDescent="0.2">
      <c r="A233" s="94">
        <v>231</v>
      </c>
      <c r="B233" s="94">
        <f t="shared" ca="1" si="3"/>
        <v>0.54964803339034995</v>
      </c>
      <c r="C233" s="94" t="s">
        <v>480</v>
      </c>
    </row>
    <row r="234" spans="1:3" x14ac:dyDescent="0.2">
      <c r="A234" s="94">
        <v>232</v>
      </c>
      <c r="B234" s="94">
        <f t="shared" ca="1" si="3"/>
        <v>0.93771834333678417</v>
      </c>
      <c r="C234" s="94" t="s">
        <v>479</v>
      </c>
    </row>
    <row r="235" spans="1:3" x14ac:dyDescent="0.2">
      <c r="A235" s="94">
        <v>233</v>
      </c>
      <c r="B235" s="94">
        <f t="shared" ca="1" si="3"/>
        <v>0.28012370539741016</v>
      </c>
      <c r="C235" s="94" t="s">
        <v>479</v>
      </c>
    </row>
    <row r="236" spans="1:3" x14ac:dyDescent="0.2">
      <c r="A236" s="94">
        <v>234</v>
      </c>
      <c r="B236" s="94">
        <f t="shared" ca="1" si="3"/>
        <v>0.57515272738129497</v>
      </c>
      <c r="C236" s="94" t="s">
        <v>480</v>
      </c>
    </row>
    <row r="237" spans="1:3" x14ac:dyDescent="0.2">
      <c r="A237" s="94">
        <v>235</v>
      </c>
      <c r="B237" s="94">
        <f t="shared" ca="1" si="3"/>
        <v>0.45604592081368256</v>
      </c>
      <c r="C237" s="94" t="s">
        <v>479</v>
      </c>
    </row>
    <row r="238" spans="1:3" x14ac:dyDescent="0.2">
      <c r="A238" s="94">
        <v>236</v>
      </c>
      <c r="B238" s="94">
        <f t="shared" ca="1" si="3"/>
        <v>0.66241073215769453</v>
      </c>
      <c r="C238" s="94" t="s">
        <v>480</v>
      </c>
    </row>
    <row r="239" spans="1:3" x14ac:dyDescent="0.2">
      <c r="A239" s="94">
        <v>237</v>
      </c>
      <c r="B239" s="94">
        <f t="shared" ca="1" si="3"/>
        <v>0.7201269995998244</v>
      </c>
      <c r="C239" s="94" t="s">
        <v>479</v>
      </c>
    </row>
    <row r="240" spans="1:3" x14ac:dyDescent="0.2">
      <c r="A240" s="94">
        <v>238</v>
      </c>
      <c r="B240" s="94">
        <f t="shared" ca="1" si="3"/>
        <v>0.65597621755403901</v>
      </c>
      <c r="C240" s="94" t="s">
        <v>480</v>
      </c>
    </row>
    <row r="241" spans="1:3" x14ac:dyDescent="0.2">
      <c r="A241" s="94">
        <v>239</v>
      </c>
      <c r="B241" s="94">
        <f t="shared" ca="1" si="3"/>
        <v>0.81459482108814618</v>
      </c>
      <c r="C241" s="94" t="s">
        <v>479</v>
      </c>
    </row>
    <row r="242" spans="1:3" x14ac:dyDescent="0.2">
      <c r="A242" s="94">
        <v>240</v>
      </c>
      <c r="B242" s="94">
        <f t="shared" ca="1" si="3"/>
        <v>0.39331675361109331</v>
      </c>
      <c r="C242" s="94" t="s">
        <v>479</v>
      </c>
    </row>
    <row r="243" spans="1:3" x14ac:dyDescent="0.2">
      <c r="A243" s="94">
        <v>241</v>
      </c>
      <c r="B243" s="94">
        <f t="shared" ca="1" si="3"/>
        <v>0.75768001142697872</v>
      </c>
      <c r="C243" s="94" t="s">
        <v>480</v>
      </c>
    </row>
    <row r="244" spans="1:3" x14ac:dyDescent="0.2">
      <c r="A244" s="94">
        <v>242</v>
      </c>
      <c r="B244" s="94">
        <f t="shared" ca="1" si="3"/>
        <v>0.67849748560672984</v>
      </c>
      <c r="C244" s="94" t="s">
        <v>480</v>
      </c>
    </row>
    <row r="245" spans="1:3" x14ac:dyDescent="0.2">
      <c r="A245" s="94">
        <v>243</v>
      </c>
      <c r="B245" s="94">
        <f t="shared" ca="1" si="3"/>
        <v>0.60729003876675081</v>
      </c>
      <c r="C245" s="94" t="s">
        <v>480</v>
      </c>
    </row>
    <row r="246" spans="1:3" x14ac:dyDescent="0.2">
      <c r="A246" s="94">
        <v>244</v>
      </c>
      <c r="B246" s="94">
        <f t="shared" ca="1" si="3"/>
        <v>0.46600119843416615</v>
      </c>
      <c r="C246" s="94" t="s">
        <v>479</v>
      </c>
    </row>
    <row r="247" spans="1:3" x14ac:dyDescent="0.2">
      <c r="A247" s="94">
        <v>245</v>
      </c>
      <c r="B247" s="94">
        <f t="shared" ca="1" si="3"/>
        <v>0.94781449621353242</v>
      </c>
      <c r="C247" s="94" t="s">
        <v>480</v>
      </c>
    </row>
    <row r="248" spans="1:3" x14ac:dyDescent="0.2">
      <c r="A248" s="94">
        <v>246</v>
      </c>
      <c r="B248" s="94">
        <f t="shared" ca="1" si="3"/>
        <v>0.68271747048059628</v>
      </c>
      <c r="C248" s="94" t="s">
        <v>480</v>
      </c>
    </row>
    <row r="249" spans="1:3" x14ac:dyDescent="0.2">
      <c r="A249" s="94">
        <v>247</v>
      </c>
      <c r="B249" s="94">
        <f t="shared" ca="1" si="3"/>
        <v>0.70920961972720498</v>
      </c>
      <c r="C249" s="94" t="s">
        <v>479</v>
      </c>
    </row>
    <row r="250" spans="1:3" x14ac:dyDescent="0.2">
      <c r="A250" s="94">
        <v>248</v>
      </c>
      <c r="B250" s="94">
        <f t="shared" ca="1" si="3"/>
        <v>0.81450720935313825</v>
      </c>
      <c r="C250" s="94" t="s">
        <v>480</v>
      </c>
    </row>
    <row r="251" spans="1:3" x14ac:dyDescent="0.2">
      <c r="A251" s="94">
        <v>249</v>
      </c>
      <c r="B251" s="94">
        <f t="shared" ca="1" si="3"/>
        <v>0.68226098803170143</v>
      </c>
      <c r="C251" s="94" t="s">
        <v>479</v>
      </c>
    </row>
    <row r="252" spans="1:3" x14ac:dyDescent="0.2">
      <c r="A252" s="94">
        <v>250</v>
      </c>
      <c r="B252" s="94">
        <f t="shared" ca="1" si="3"/>
        <v>0.90682960202953755</v>
      </c>
      <c r="C252" s="94" t="s">
        <v>480</v>
      </c>
    </row>
    <row r="253" spans="1:3" x14ac:dyDescent="0.2">
      <c r="A253" s="94">
        <v>251</v>
      </c>
      <c r="B253" s="94">
        <f t="shared" ca="1" si="3"/>
        <v>0.62379114745124076</v>
      </c>
      <c r="C253" s="94" t="s">
        <v>479</v>
      </c>
    </row>
    <row r="254" spans="1:3" x14ac:dyDescent="0.2">
      <c r="A254" s="94">
        <v>252</v>
      </c>
      <c r="B254" s="94">
        <f t="shared" ca="1" si="3"/>
        <v>0.85332651161498529</v>
      </c>
      <c r="C254" s="94" t="s">
        <v>480</v>
      </c>
    </row>
    <row r="255" spans="1:3" x14ac:dyDescent="0.2">
      <c r="A255" s="94">
        <v>253</v>
      </c>
      <c r="B255" s="94">
        <f t="shared" ca="1" si="3"/>
        <v>0.44914914121315236</v>
      </c>
      <c r="C255" s="94" t="s">
        <v>480</v>
      </c>
    </row>
    <row r="256" spans="1:3" x14ac:dyDescent="0.2">
      <c r="A256" s="94">
        <v>254</v>
      </c>
      <c r="B256" s="94">
        <f t="shared" ca="1" si="3"/>
        <v>0.58334748954785298</v>
      </c>
      <c r="C256" s="94" t="s">
        <v>480</v>
      </c>
    </row>
    <row r="257" spans="1:3" x14ac:dyDescent="0.2">
      <c r="A257" s="94">
        <v>255</v>
      </c>
      <c r="B257" s="94">
        <f t="shared" ca="1" si="3"/>
        <v>0.47890253388490095</v>
      </c>
      <c r="C257" s="94" t="s">
        <v>479</v>
      </c>
    </row>
    <row r="258" spans="1:3" x14ac:dyDescent="0.2">
      <c r="A258" s="94">
        <v>256</v>
      </c>
      <c r="B258" s="94">
        <f t="shared" ca="1" si="3"/>
        <v>0.76291126806993215</v>
      </c>
      <c r="C258" s="94" t="s">
        <v>479</v>
      </c>
    </row>
    <row r="259" spans="1:3" x14ac:dyDescent="0.2">
      <c r="A259" s="94">
        <v>257</v>
      </c>
      <c r="B259" s="94">
        <f t="shared" ref="B259:B322" ca="1" si="4">IF(C259="Bomb",_xlfn.NORM.INV(RAND(),0.7,0.1),_xlfn.NORM.INV(RAND(),0.6,0.15))</f>
        <v>0.76361191367033054</v>
      </c>
      <c r="C259" s="94" t="s">
        <v>479</v>
      </c>
    </row>
    <row r="260" spans="1:3" x14ac:dyDescent="0.2">
      <c r="A260" s="94">
        <v>258</v>
      </c>
      <c r="B260" s="94">
        <f t="shared" ca="1" si="4"/>
        <v>0.42707005221999045</v>
      </c>
      <c r="C260" s="94" t="s">
        <v>479</v>
      </c>
    </row>
    <row r="261" spans="1:3" x14ac:dyDescent="0.2">
      <c r="A261" s="94">
        <v>259</v>
      </c>
      <c r="B261" s="94">
        <f t="shared" ca="1" si="4"/>
        <v>0.66416174492937585</v>
      </c>
      <c r="C261" s="94" t="s">
        <v>479</v>
      </c>
    </row>
    <row r="262" spans="1:3" x14ac:dyDescent="0.2">
      <c r="A262" s="94">
        <v>260</v>
      </c>
      <c r="B262" s="94">
        <f t="shared" ca="1" si="4"/>
        <v>0.48808605707531338</v>
      </c>
      <c r="C262" s="94" t="s">
        <v>480</v>
      </c>
    </row>
    <row r="263" spans="1:3" x14ac:dyDescent="0.2">
      <c r="A263" s="94">
        <v>261</v>
      </c>
      <c r="B263" s="94">
        <f t="shared" ca="1" si="4"/>
        <v>0.76027617219954813</v>
      </c>
      <c r="C263" s="94" t="s">
        <v>480</v>
      </c>
    </row>
    <row r="264" spans="1:3" x14ac:dyDescent="0.2">
      <c r="A264" s="94">
        <v>262</v>
      </c>
      <c r="B264" s="94">
        <f t="shared" ca="1" si="4"/>
        <v>0.80879695349408542</v>
      </c>
      <c r="C264" s="94" t="s">
        <v>480</v>
      </c>
    </row>
    <row r="265" spans="1:3" x14ac:dyDescent="0.2">
      <c r="A265" s="94">
        <v>263</v>
      </c>
      <c r="B265" s="94">
        <f t="shared" ca="1" si="4"/>
        <v>0.60036459662987607</v>
      </c>
      <c r="C265" s="94" t="s">
        <v>480</v>
      </c>
    </row>
    <row r="266" spans="1:3" x14ac:dyDescent="0.2">
      <c r="A266" s="94">
        <v>264</v>
      </c>
      <c r="B266" s="94">
        <f t="shared" ca="1" si="4"/>
        <v>0.65193456020553253</v>
      </c>
      <c r="C266" s="94" t="s">
        <v>479</v>
      </c>
    </row>
    <row r="267" spans="1:3" x14ac:dyDescent="0.2">
      <c r="A267" s="94">
        <v>265</v>
      </c>
      <c r="B267" s="94">
        <f t="shared" ca="1" si="4"/>
        <v>0.76101628837102331</v>
      </c>
      <c r="C267" s="94" t="s">
        <v>480</v>
      </c>
    </row>
    <row r="268" spans="1:3" x14ac:dyDescent="0.2">
      <c r="A268" s="94">
        <v>266</v>
      </c>
      <c r="B268" s="94">
        <f t="shared" ca="1" si="4"/>
        <v>0.69004976659523987</v>
      </c>
      <c r="C268" s="94" t="s">
        <v>480</v>
      </c>
    </row>
    <row r="269" spans="1:3" x14ac:dyDescent="0.2">
      <c r="A269" s="94">
        <v>267</v>
      </c>
      <c r="B269" s="94">
        <f t="shared" ca="1" si="4"/>
        <v>0.52975133473667491</v>
      </c>
      <c r="C269" s="94" t="s">
        <v>479</v>
      </c>
    </row>
    <row r="270" spans="1:3" x14ac:dyDescent="0.2">
      <c r="A270" s="94">
        <v>268</v>
      </c>
      <c r="B270" s="94">
        <f t="shared" ca="1" si="4"/>
        <v>0.48028052355599726</v>
      </c>
      <c r="C270" s="94" t="s">
        <v>479</v>
      </c>
    </row>
    <row r="271" spans="1:3" x14ac:dyDescent="0.2">
      <c r="A271" s="94">
        <v>269</v>
      </c>
      <c r="B271" s="94">
        <f t="shared" ca="1" si="4"/>
        <v>0.60371619553651257</v>
      </c>
      <c r="C271" s="94" t="s">
        <v>480</v>
      </c>
    </row>
    <row r="272" spans="1:3" x14ac:dyDescent="0.2">
      <c r="A272" s="94">
        <v>270</v>
      </c>
      <c r="B272" s="94">
        <f t="shared" ca="1" si="4"/>
        <v>0.53022947695080291</v>
      </c>
      <c r="C272" s="94" t="s">
        <v>480</v>
      </c>
    </row>
    <row r="273" spans="1:3" x14ac:dyDescent="0.2">
      <c r="A273" s="94">
        <v>271</v>
      </c>
      <c r="B273" s="94">
        <f t="shared" ca="1" si="4"/>
        <v>0.34094390211177883</v>
      </c>
      <c r="C273" s="94" t="s">
        <v>479</v>
      </c>
    </row>
    <row r="274" spans="1:3" x14ac:dyDescent="0.2">
      <c r="A274" s="94">
        <v>272</v>
      </c>
      <c r="B274" s="94">
        <f t="shared" ca="1" si="4"/>
        <v>0.57560617778625833</v>
      </c>
      <c r="C274" s="94" t="s">
        <v>479</v>
      </c>
    </row>
    <row r="275" spans="1:3" x14ac:dyDescent="0.2">
      <c r="A275" s="94">
        <v>273</v>
      </c>
      <c r="B275" s="94">
        <f t="shared" ca="1" si="4"/>
        <v>0.68206436367912682</v>
      </c>
      <c r="C275" s="94" t="s">
        <v>480</v>
      </c>
    </row>
    <row r="276" spans="1:3" x14ac:dyDescent="0.2">
      <c r="A276" s="94">
        <v>274</v>
      </c>
      <c r="B276" s="94">
        <f t="shared" ca="1" si="4"/>
        <v>0.79469987448863255</v>
      </c>
      <c r="C276" s="94" t="s">
        <v>479</v>
      </c>
    </row>
    <row r="277" spans="1:3" x14ac:dyDescent="0.2">
      <c r="A277" s="94">
        <v>275</v>
      </c>
      <c r="B277" s="94">
        <f t="shared" ca="1" si="4"/>
        <v>0.67926329238215333</v>
      </c>
      <c r="C277" s="94" t="s">
        <v>479</v>
      </c>
    </row>
    <row r="278" spans="1:3" x14ac:dyDescent="0.2">
      <c r="A278" s="94">
        <v>276</v>
      </c>
      <c r="B278" s="94">
        <f t="shared" ca="1" si="4"/>
        <v>0.81689044533365163</v>
      </c>
      <c r="C278" s="94" t="s">
        <v>480</v>
      </c>
    </row>
    <row r="279" spans="1:3" x14ac:dyDescent="0.2">
      <c r="A279" s="94">
        <v>277</v>
      </c>
      <c r="B279" s="94">
        <f t="shared" ca="1" si="4"/>
        <v>0.53635849619978782</v>
      </c>
      <c r="C279" s="94" t="s">
        <v>480</v>
      </c>
    </row>
    <row r="280" spans="1:3" x14ac:dyDescent="0.2">
      <c r="A280" s="94">
        <v>278</v>
      </c>
      <c r="B280" s="94">
        <f t="shared" ca="1" si="4"/>
        <v>0.54721240534157856</v>
      </c>
      <c r="C280" s="94" t="s">
        <v>479</v>
      </c>
    </row>
    <row r="281" spans="1:3" x14ac:dyDescent="0.2">
      <c r="A281" s="94">
        <v>279</v>
      </c>
      <c r="B281" s="94">
        <f t="shared" ca="1" si="4"/>
        <v>0.64767264747137798</v>
      </c>
      <c r="C281" s="94" t="s">
        <v>479</v>
      </c>
    </row>
    <row r="282" spans="1:3" x14ac:dyDescent="0.2">
      <c r="A282" s="94">
        <v>280</v>
      </c>
      <c r="B282" s="94">
        <f t="shared" ca="1" si="4"/>
        <v>0.41828853442710884</v>
      </c>
      <c r="C282" s="94" t="s">
        <v>479</v>
      </c>
    </row>
    <row r="283" spans="1:3" x14ac:dyDescent="0.2">
      <c r="A283" s="94">
        <v>281</v>
      </c>
      <c r="B283" s="94">
        <f t="shared" ca="1" si="4"/>
        <v>0.72437697333799755</v>
      </c>
      <c r="C283" s="94" t="s">
        <v>479</v>
      </c>
    </row>
    <row r="284" spans="1:3" x14ac:dyDescent="0.2">
      <c r="A284" s="94">
        <v>282</v>
      </c>
      <c r="B284" s="94">
        <f t="shared" ca="1" si="4"/>
        <v>0.69010790546066381</v>
      </c>
      <c r="C284" s="94" t="s">
        <v>480</v>
      </c>
    </row>
    <row r="285" spans="1:3" x14ac:dyDescent="0.2">
      <c r="A285" s="94">
        <v>283</v>
      </c>
      <c r="B285" s="94">
        <f t="shared" ca="1" si="4"/>
        <v>0.83143592457565363</v>
      </c>
      <c r="C285" s="94" t="s">
        <v>480</v>
      </c>
    </row>
    <row r="286" spans="1:3" x14ac:dyDescent="0.2">
      <c r="A286" s="94">
        <v>284</v>
      </c>
      <c r="B286" s="94">
        <f t="shared" ca="1" si="4"/>
        <v>0.71061186067216109</v>
      </c>
      <c r="C286" s="94" t="s">
        <v>480</v>
      </c>
    </row>
    <row r="287" spans="1:3" x14ac:dyDescent="0.2">
      <c r="A287" s="94">
        <v>285</v>
      </c>
      <c r="B287" s="94">
        <f t="shared" ca="1" si="4"/>
        <v>0.2902990120606368</v>
      </c>
      <c r="C287" s="94" t="s">
        <v>479</v>
      </c>
    </row>
    <row r="288" spans="1:3" x14ac:dyDescent="0.2">
      <c r="A288" s="94">
        <v>286</v>
      </c>
      <c r="B288" s="94">
        <f t="shared" ca="1" si="4"/>
        <v>0.59488061218608623</v>
      </c>
      <c r="C288" s="94" t="s">
        <v>480</v>
      </c>
    </row>
    <row r="289" spans="1:3" x14ac:dyDescent="0.2">
      <c r="A289" s="94">
        <v>287</v>
      </c>
      <c r="B289" s="94">
        <f t="shared" ca="1" si="4"/>
        <v>0.71561535709944879</v>
      </c>
      <c r="C289" s="94" t="s">
        <v>480</v>
      </c>
    </row>
    <row r="290" spans="1:3" x14ac:dyDescent="0.2">
      <c r="A290" s="94">
        <v>288</v>
      </c>
      <c r="B290" s="94">
        <f t="shared" ca="1" si="4"/>
        <v>0.65869723612646758</v>
      </c>
      <c r="C290" s="94" t="s">
        <v>480</v>
      </c>
    </row>
    <row r="291" spans="1:3" x14ac:dyDescent="0.2">
      <c r="A291" s="94">
        <v>289</v>
      </c>
      <c r="B291" s="94">
        <f t="shared" ca="1" si="4"/>
        <v>0.73104954371722974</v>
      </c>
      <c r="C291" s="94" t="s">
        <v>480</v>
      </c>
    </row>
    <row r="292" spans="1:3" x14ac:dyDescent="0.2">
      <c r="A292" s="94">
        <v>290</v>
      </c>
      <c r="B292" s="94">
        <f t="shared" ca="1" si="4"/>
        <v>0.38071860237629479</v>
      </c>
      <c r="C292" s="94" t="s">
        <v>479</v>
      </c>
    </row>
    <row r="293" spans="1:3" x14ac:dyDescent="0.2">
      <c r="A293" s="94">
        <v>291</v>
      </c>
      <c r="B293" s="94">
        <f t="shared" ca="1" si="4"/>
        <v>0.63744149554570495</v>
      </c>
      <c r="C293" s="94" t="s">
        <v>480</v>
      </c>
    </row>
    <row r="294" spans="1:3" x14ac:dyDescent="0.2">
      <c r="A294" s="94">
        <v>292</v>
      </c>
      <c r="B294" s="94">
        <f t="shared" ca="1" si="4"/>
        <v>0.68822466540677518</v>
      </c>
      <c r="C294" s="94" t="s">
        <v>479</v>
      </c>
    </row>
    <row r="295" spans="1:3" x14ac:dyDescent="0.2">
      <c r="A295" s="94">
        <v>293</v>
      </c>
      <c r="B295" s="94">
        <f t="shared" ca="1" si="4"/>
        <v>0.6544498230728768</v>
      </c>
      <c r="C295" s="94" t="s">
        <v>480</v>
      </c>
    </row>
    <row r="296" spans="1:3" x14ac:dyDescent="0.2">
      <c r="A296" s="94">
        <v>294</v>
      </c>
      <c r="B296" s="94">
        <f t="shared" ca="1" si="4"/>
        <v>0.54026454582970418</v>
      </c>
      <c r="C296" s="94" t="s">
        <v>479</v>
      </c>
    </row>
    <row r="297" spans="1:3" x14ac:dyDescent="0.2">
      <c r="A297" s="94">
        <v>295</v>
      </c>
      <c r="B297" s="94">
        <f t="shared" ca="1" si="4"/>
        <v>0.71684232104596157</v>
      </c>
      <c r="C297" s="94" t="s">
        <v>479</v>
      </c>
    </row>
    <row r="298" spans="1:3" x14ac:dyDescent="0.2">
      <c r="A298" s="94">
        <v>296</v>
      </c>
      <c r="B298" s="94">
        <f t="shared" ca="1" si="4"/>
        <v>0.71519370665409532</v>
      </c>
      <c r="C298" s="94" t="s">
        <v>480</v>
      </c>
    </row>
    <row r="299" spans="1:3" x14ac:dyDescent="0.2">
      <c r="A299" s="94">
        <v>297</v>
      </c>
      <c r="B299" s="94">
        <f t="shared" ca="1" si="4"/>
        <v>0.94298249601727591</v>
      </c>
      <c r="C299" s="94" t="s">
        <v>480</v>
      </c>
    </row>
    <row r="300" spans="1:3" x14ac:dyDescent="0.2">
      <c r="A300" s="94">
        <v>298</v>
      </c>
      <c r="B300" s="94">
        <f t="shared" ca="1" si="4"/>
        <v>0.62358082165154183</v>
      </c>
      <c r="C300" s="94" t="s">
        <v>479</v>
      </c>
    </row>
    <row r="301" spans="1:3" x14ac:dyDescent="0.2">
      <c r="A301" s="94">
        <v>299</v>
      </c>
      <c r="B301" s="94">
        <f t="shared" ca="1" si="4"/>
        <v>0.54638888201739322</v>
      </c>
      <c r="C301" s="94" t="s">
        <v>480</v>
      </c>
    </row>
    <row r="302" spans="1:3" x14ac:dyDescent="0.2">
      <c r="A302" s="94">
        <v>300</v>
      </c>
      <c r="B302" s="94">
        <f t="shared" ca="1" si="4"/>
        <v>0.77771755339629145</v>
      </c>
      <c r="C302" s="94" t="s">
        <v>480</v>
      </c>
    </row>
    <row r="303" spans="1:3" x14ac:dyDescent="0.2">
      <c r="A303" s="94">
        <v>301</v>
      </c>
      <c r="B303" s="94">
        <f t="shared" ca="1" si="4"/>
        <v>0.72875257509061397</v>
      </c>
      <c r="C303" s="94" t="s">
        <v>480</v>
      </c>
    </row>
    <row r="304" spans="1:3" x14ac:dyDescent="0.2">
      <c r="A304" s="94">
        <v>302</v>
      </c>
      <c r="B304" s="94">
        <f t="shared" ca="1" si="4"/>
        <v>0.82010134005920121</v>
      </c>
      <c r="C304" s="94" t="s">
        <v>480</v>
      </c>
    </row>
    <row r="305" spans="1:3" x14ac:dyDescent="0.2">
      <c r="A305" s="94">
        <v>303</v>
      </c>
      <c r="B305" s="94">
        <f t="shared" ca="1" si="4"/>
        <v>0.773298189621904</v>
      </c>
      <c r="C305" s="94" t="s">
        <v>480</v>
      </c>
    </row>
    <row r="306" spans="1:3" x14ac:dyDescent="0.2">
      <c r="A306" s="94">
        <v>304</v>
      </c>
      <c r="B306" s="94">
        <f t="shared" ca="1" si="4"/>
        <v>0.6664951321167214</v>
      </c>
      <c r="C306" s="94" t="s">
        <v>480</v>
      </c>
    </row>
    <row r="307" spans="1:3" x14ac:dyDescent="0.2">
      <c r="A307" s="94">
        <v>305</v>
      </c>
      <c r="B307" s="94">
        <f t="shared" ca="1" si="4"/>
        <v>0.42859614314309685</v>
      </c>
      <c r="C307" s="94" t="s">
        <v>479</v>
      </c>
    </row>
    <row r="308" spans="1:3" x14ac:dyDescent="0.2">
      <c r="A308" s="94">
        <v>306</v>
      </c>
      <c r="B308" s="94">
        <f t="shared" ca="1" si="4"/>
        <v>0.76279528195817159</v>
      </c>
      <c r="C308" s="94" t="s">
        <v>480</v>
      </c>
    </row>
    <row r="309" spans="1:3" x14ac:dyDescent="0.2">
      <c r="A309" s="94">
        <v>307</v>
      </c>
      <c r="B309" s="94">
        <f t="shared" ca="1" si="4"/>
        <v>0.51128569500610588</v>
      </c>
      <c r="C309" s="94" t="s">
        <v>479</v>
      </c>
    </row>
    <row r="310" spans="1:3" x14ac:dyDescent="0.2">
      <c r="A310" s="94">
        <v>308</v>
      </c>
      <c r="B310" s="94">
        <f t="shared" ca="1" si="4"/>
        <v>0.94011548766108399</v>
      </c>
      <c r="C310" s="94" t="s">
        <v>480</v>
      </c>
    </row>
    <row r="311" spans="1:3" x14ac:dyDescent="0.2">
      <c r="A311" s="94">
        <v>309</v>
      </c>
      <c r="B311" s="94">
        <f t="shared" ca="1" si="4"/>
        <v>0.68847893161874196</v>
      </c>
      <c r="C311" s="94" t="s">
        <v>480</v>
      </c>
    </row>
    <row r="312" spans="1:3" x14ac:dyDescent="0.2">
      <c r="A312" s="94">
        <v>310</v>
      </c>
      <c r="B312" s="94">
        <f t="shared" ca="1" si="4"/>
        <v>0.49807599362348043</v>
      </c>
      <c r="C312" s="94" t="s">
        <v>479</v>
      </c>
    </row>
    <row r="313" spans="1:3" x14ac:dyDescent="0.2">
      <c r="A313" s="94">
        <v>311</v>
      </c>
      <c r="B313" s="94">
        <f t="shared" ca="1" si="4"/>
        <v>0.62763274673169167</v>
      </c>
      <c r="C313" s="94" t="s">
        <v>480</v>
      </c>
    </row>
    <row r="314" spans="1:3" x14ac:dyDescent="0.2">
      <c r="A314" s="94">
        <v>312</v>
      </c>
      <c r="B314" s="94">
        <f t="shared" ca="1" si="4"/>
        <v>0.75871832413667284</v>
      </c>
      <c r="C314" s="94" t="s">
        <v>480</v>
      </c>
    </row>
    <row r="315" spans="1:3" x14ac:dyDescent="0.2">
      <c r="A315" s="94">
        <v>313</v>
      </c>
      <c r="B315" s="94">
        <f t="shared" ca="1" si="4"/>
        <v>0.69788053828212004</v>
      </c>
      <c r="C315" s="94" t="s">
        <v>479</v>
      </c>
    </row>
    <row r="316" spans="1:3" x14ac:dyDescent="0.2">
      <c r="A316" s="94">
        <v>314</v>
      </c>
      <c r="B316" s="94">
        <f t="shared" ca="1" si="4"/>
        <v>0.67510427407938878</v>
      </c>
      <c r="C316" s="94" t="s">
        <v>479</v>
      </c>
    </row>
    <row r="317" spans="1:3" x14ac:dyDescent="0.2">
      <c r="A317" s="94">
        <v>315</v>
      </c>
      <c r="B317" s="94">
        <f t="shared" ca="1" si="4"/>
        <v>0.83248583758661554</v>
      </c>
      <c r="C317" s="94" t="s">
        <v>480</v>
      </c>
    </row>
    <row r="318" spans="1:3" x14ac:dyDescent="0.2">
      <c r="A318" s="94">
        <v>316</v>
      </c>
      <c r="B318" s="94">
        <f t="shared" ca="1" si="4"/>
        <v>0.75006588331090995</v>
      </c>
      <c r="C318" s="94" t="s">
        <v>480</v>
      </c>
    </row>
    <row r="319" spans="1:3" x14ac:dyDescent="0.2">
      <c r="A319" s="94">
        <v>317</v>
      </c>
      <c r="B319" s="94">
        <f t="shared" ca="1" si="4"/>
        <v>0.629220700268876</v>
      </c>
      <c r="C319" s="94" t="s">
        <v>479</v>
      </c>
    </row>
    <row r="320" spans="1:3" x14ac:dyDescent="0.2">
      <c r="A320" s="94">
        <v>318</v>
      </c>
      <c r="B320" s="94">
        <f t="shared" ca="1" si="4"/>
        <v>0.72233883964688295</v>
      </c>
      <c r="C320" s="94" t="s">
        <v>480</v>
      </c>
    </row>
    <row r="321" spans="1:3" x14ac:dyDescent="0.2">
      <c r="A321" s="94">
        <v>319</v>
      </c>
      <c r="B321" s="94">
        <f t="shared" ca="1" si="4"/>
        <v>0.55653056036216175</v>
      </c>
      <c r="C321" s="94" t="s">
        <v>479</v>
      </c>
    </row>
    <row r="322" spans="1:3" x14ac:dyDescent="0.2">
      <c r="A322" s="94">
        <v>320</v>
      </c>
      <c r="B322" s="94">
        <f t="shared" ca="1" si="4"/>
        <v>0.52026318880379496</v>
      </c>
      <c r="C322" s="94" t="s">
        <v>479</v>
      </c>
    </row>
    <row r="323" spans="1:3" x14ac:dyDescent="0.2">
      <c r="A323" s="94">
        <v>321</v>
      </c>
      <c r="B323" s="94">
        <f t="shared" ref="B323:B386" ca="1" si="5">IF(C323="Bomb",_xlfn.NORM.INV(RAND(),0.7,0.1),_xlfn.NORM.INV(RAND(),0.6,0.15))</f>
        <v>0.56094214209077797</v>
      </c>
      <c r="C323" s="94" t="s">
        <v>480</v>
      </c>
    </row>
    <row r="324" spans="1:3" x14ac:dyDescent="0.2">
      <c r="A324" s="94">
        <v>322</v>
      </c>
      <c r="B324" s="94">
        <f t="shared" ca="1" si="5"/>
        <v>0.60843986273469963</v>
      </c>
      <c r="C324" s="94" t="s">
        <v>480</v>
      </c>
    </row>
    <row r="325" spans="1:3" x14ac:dyDescent="0.2">
      <c r="A325" s="94">
        <v>323</v>
      </c>
      <c r="B325" s="94">
        <f t="shared" ca="1" si="5"/>
        <v>0.77066575548147553</v>
      </c>
      <c r="C325" s="94" t="s">
        <v>480</v>
      </c>
    </row>
    <row r="326" spans="1:3" x14ac:dyDescent="0.2">
      <c r="A326" s="94">
        <v>324</v>
      </c>
      <c r="B326" s="94">
        <f t="shared" ca="1" si="5"/>
        <v>0.93777992190268833</v>
      </c>
      <c r="C326" s="94" t="s">
        <v>479</v>
      </c>
    </row>
    <row r="327" spans="1:3" x14ac:dyDescent="0.2">
      <c r="A327" s="94">
        <v>325</v>
      </c>
      <c r="B327" s="94">
        <f t="shared" ca="1" si="5"/>
        <v>0.50238483577470128</v>
      </c>
      <c r="C327" s="94" t="s">
        <v>479</v>
      </c>
    </row>
    <row r="328" spans="1:3" x14ac:dyDescent="0.2">
      <c r="A328" s="94">
        <v>326</v>
      </c>
      <c r="B328" s="94">
        <f t="shared" ca="1" si="5"/>
        <v>0.62505947128713057</v>
      </c>
      <c r="C328" s="94" t="s">
        <v>480</v>
      </c>
    </row>
    <row r="329" spans="1:3" x14ac:dyDescent="0.2">
      <c r="A329" s="94">
        <v>327</v>
      </c>
      <c r="B329" s="94">
        <f t="shared" ca="1" si="5"/>
        <v>0.62762416036085888</v>
      </c>
      <c r="C329" s="94" t="s">
        <v>479</v>
      </c>
    </row>
    <row r="330" spans="1:3" x14ac:dyDescent="0.2">
      <c r="A330" s="94">
        <v>328</v>
      </c>
      <c r="B330" s="94">
        <f t="shared" ca="1" si="5"/>
        <v>0.63337917446537673</v>
      </c>
      <c r="C330" s="94" t="s">
        <v>479</v>
      </c>
    </row>
    <row r="331" spans="1:3" x14ac:dyDescent="0.2">
      <c r="A331" s="94">
        <v>329</v>
      </c>
      <c r="B331" s="94">
        <f t="shared" ca="1" si="5"/>
        <v>0.78625409465435459</v>
      </c>
      <c r="C331" s="94" t="s">
        <v>480</v>
      </c>
    </row>
    <row r="332" spans="1:3" x14ac:dyDescent="0.2">
      <c r="A332" s="94">
        <v>330</v>
      </c>
      <c r="B332" s="94">
        <f t="shared" ca="1" si="5"/>
        <v>0.59168104048881143</v>
      </c>
      <c r="C332" s="94" t="s">
        <v>479</v>
      </c>
    </row>
    <row r="333" spans="1:3" x14ac:dyDescent="0.2">
      <c r="A333" s="94">
        <v>331</v>
      </c>
      <c r="B333" s="94">
        <f t="shared" ca="1" si="5"/>
        <v>0.6156450806344681</v>
      </c>
      <c r="C333" s="94" t="s">
        <v>479</v>
      </c>
    </row>
    <row r="334" spans="1:3" x14ac:dyDescent="0.2">
      <c r="A334" s="94">
        <v>332</v>
      </c>
      <c r="B334" s="94">
        <f t="shared" ca="1" si="5"/>
        <v>0.76870174876046238</v>
      </c>
      <c r="C334" s="94" t="s">
        <v>480</v>
      </c>
    </row>
    <row r="335" spans="1:3" x14ac:dyDescent="0.2">
      <c r="A335" s="94">
        <v>333</v>
      </c>
      <c r="B335" s="94">
        <f t="shared" ca="1" si="5"/>
        <v>0.72294736370543311</v>
      </c>
      <c r="C335" s="94" t="s">
        <v>479</v>
      </c>
    </row>
    <row r="336" spans="1:3" x14ac:dyDescent="0.2">
      <c r="A336" s="94">
        <v>334</v>
      </c>
      <c r="B336" s="94">
        <f t="shared" ca="1" si="5"/>
        <v>0.48683895366616037</v>
      </c>
      <c r="C336" s="94" t="s">
        <v>479</v>
      </c>
    </row>
    <row r="337" spans="1:3" x14ac:dyDescent="0.2">
      <c r="A337" s="94">
        <v>335</v>
      </c>
      <c r="B337" s="94">
        <f t="shared" ca="1" si="5"/>
        <v>0.52881261225826237</v>
      </c>
      <c r="C337" s="94" t="s">
        <v>479</v>
      </c>
    </row>
    <row r="338" spans="1:3" x14ac:dyDescent="0.2">
      <c r="A338" s="94">
        <v>336</v>
      </c>
      <c r="B338" s="94">
        <f t="shared" ca="1" si="5"/>
        <v>0.67385263455535094</v>
      </c>
      <c r="C338" s="94" t="s">
        <v>480</v>
      </c>
    </row>
    <row r="339" spans="1:3" x14ac:dyDescent="0.2">
      <c r="A339" s="94">
        <v>337</v>
      </c>
      <c r="B339" s="94">
        <f t="shared" ca="1" si="5"/>
        <v>0.60797530871586192</v>
      </c>
      <c r="C339" s="94" t="s">
        <v>480</v>
      </c>
    </row>
    <row r="340" spans="1:3" x14ac:dyDescent="0.2">
      <c r="A340" s="94">
        <v>338</v>
      </c>
      <c r="B340" s="94">
        <f t="shared" ca="1" si="5"/>
        <v>0.70530380987318331</v>
      </c>
      <c r="C340" s="94" t="s">
        <v>480</v>
      </c>
    </row>
    <row r="341" spans="1:3" x14ac:dyDescent="0.2">
      <c r="A341" s="94">
        <v>339</v>
      </c>
      <c r="B341" s="94">
        <f t="shared" ca="1" si="5"/>
        <v>0.43078393842876728</v>
      </c>
      <c r="C341" s="94" t="s">
        <v>479</v>
      </c>
    </row>
    <row r="342" spans="1:3" x14ac:dyDescent="0.2">
      <c r="A342" s="94">
        <v>340</v>
      </c>
      <c r="B342" s="94">
        <f t="shared" ca="1" si="5"/>
        <v>0.52855765555467948</v>
      </c>
      <c r="C342" s="94" t="s">
        <v>479</v>
      </c>
    </row>
    <row r="343" spans="1:3" x14ac:dyDescent="0.2">
      <c r="A343" s="94">
        <v>341</v>
      </c>
      <c r="B343" s="94">
        <f t="shared" ca="1" si="5"/>
        <v>0.7232623341165848</v>
      </c>
      <c r="C343" s="94" t="s">
        <v>479</v>
      </c>
    </row>
    <row r="344" spans="1:3" x14ac:dyDescent="0.2">
      <c r="A344" s="94">
        <v>342</v>
      </c>
      <c r="B344" s="94">
        <f t="shared" ca="1" si="5"/>
        <v>0.59369689226710587</v>
      </c>
      <c r="C344" s="94" t="s">
        <v>479</v>
      </c>
    </row>
    <row r="345" spans="1:3" x14ac:dyDescent="0.2">
      <c r="A345" s="94">
        <v>343</v>
      </c>
      <c r="B345" s="94">
        <f t="shared" ca="1" si="5"/>
        <v>0.91485597758674764</v>
      </c>
      <c r="C345" s="94" t="s">
        <v>480</v>
      </c>
    </row>
    <row r="346" spans="1:3" x14ac:dyDescent="0.2">
      <c r="A346" s="94">
        <v>344</v>
      </c>
      <c r="B346" s="94">
        <f t="shared" ca="1" si="5"/>
        <v>0.7343636561298903</v>
      </c>
      <c r="C346" s="94" t="s">
        <v>480</v>
      </c>
    </row>
    <row r="347" spans="1:3" x14ac:dyDescent="0.2">
      <c r="A347" s="94">
        <v>345</v>
      </c>
      <c r="B347" s="94">
        <f t="shared" ca="1" si="5"/>
        <v>0.59991777521508383</v>
      </c>
      <c r="C347" s="94" t="s">
        <v>479</v>
      </c>
    </row>
    <row r="348" spans="1:3" x14ac:dyDescent="0.2">
      <c r="A348" s="94">
        <v>346</v>
      </c>
      <c r="B348" s="94">
        <f t="shared" ca="1" si="5"/>
        <v>0.7183264820341192</v>
      </c>
      <c r="C348" s="94" t="s">
        <v>480</v>
      </c>
    </row>
    <row r="349" spans="1:3" x14ac:dyDescent="0.2">
      <c r="A349" s="94">
        <v>347</v>
      </c>
      <c r="B349" s="94">
        <f t="shared" ca="1" si="5"/>
        <v>1.1105845677248023</v>
      </c>
      <c r="C349" s="94" t="s">
        <v>479</v>
      </c>
    </row>
    <row r="350" spans="1:3" x14ac:dyDescent="0.2">
      <c r="A350" s="94">
        <v>348</v>
      </c>
      <c r="B350" s="94">
        <f t="shared" ca="1" si="5"/>
        <v>0.70298080502131022</v>
      </c>
      <c r="C350" s="94" t="s">
        <v>480</v>
      </c>
    </row>
    <row r="351" spans="1:3" x14ac:dyDescent="0.2">
      <c r="A351" s="94">
        <v>349</v>
      </c>
      <c r="B351" s="94">
        <f t="shared" ca="1" si="5"/>
        <v>0.78189707339097991</v>
      </c>
      <c r="C351" s="94" t="s">
        <v>480</v>
      </c>
    </row>
    <row r="352" spans="1:3" x14ac:dyDescent="0.2">
      <c r="A352" s="94">
        <v>350</v>
      </c>
      <c r="B352" s="94">
        <f t="shared" ca="1" si="5"/>
        <v>0.48034685664241217</v>
      </c>
      <c r="C352" s="94" t="s">
        <v>479</v>
      </c>
    </row>
    <row r="353" spans="1:3" x14ac:dyDescent="0.2">
      <c r="A353" s="94">
        <v>351</v>
      </c>
      <c r="B353" s="94">
        <f t="shared" ca="1" si="5"/>
        <v>0.89475919082234601</v>
      </c>
      <c r="C353" s="94" t="s">
        <v>479</v>
      </c>
    </row>
    <row r="354" spans="1:3" x14ac:dyDescent="0.2">
      <c r="A354" s="94">
        <v>352</v>
      </c>
      <c r="B354" s="94">
        <f t="shared" ca="1" si="5"/>
        <v>0.51883897035241766</v>
      </c>
      <c r="C354" s="94" t="s">
        <v>479</v>
      </c>
    </row>
    <row r="355" spans="1:3" x14ac:dyDescent="0.2">
      <c r="A355" s="94">
        <v>353</v>
      </c>
      <c r="B355" s="94">
        <f t="shared" ca="1" si="5"/>
        <v>0.72425034490525819</v>
      </c>
      <c r="C355" s="94" t="s">
        <v>480</v>
      </c>
    </row>
    <row r="356" spans="1:3" x14ac:dyDescent="0.2">
      <c r="A356" s="94">
        <v>354</v>
      </c>
      <c r="B356" s="94">
        <f t="shared" ca="1" si="5"/>
        <v>0.54306840042759508</v>
      </c>
      <c r="C356" s="94" t="s">
        <v>480</v>
      </c>
    </row>
    <row r="357" spans="1:3" x14ac:dyDescent="0.2">
      <c r="A357" s="94">
        <v>355</v>
      </c>
      <c r="B357" s="94">
        <f t="shared" ca="1" si="5"/>
        <v>0.69691129519219974</v>
      </c>
      <c r="C357" s="94" t="s">
        <v>480</v>
      </c>
    </row>
    <row r="358" spans="1:3" x14ac:dyDescent="0.2">
      <c r="A358" s="94">
        <v>356</v>
      </c>
      <c r="B358" s="94">
        <f t="shared" ca="1" si="5"/>
        <v>0.51546126255712676</v>
      </c>
      <c r="C358" s="94" t="s">
        <v>480</v>
      </c>
    </row>
    <row r="359" spans="1:3" x14ac:dyDescent="0.2">
      <c r="A359" s="94">
        <v>357</v>
      </c>
      <c r="B359" s="94">
        <f t="shared" ca="1" si="5"/>
        <v>0.79485031511298354</v>
      </c>
      <c r="C359" s="94" t="s">
        <v>479</v>
      </c>
    </row>
    <row r="360" spans="1:3" x14ac:dyDescent="0.2">
      <c r="A360" s="94">
        <v>358</v>
      </c>
      <c r="B360" s="94">
        <f t="shared" ca="1" si="5"/>
        <v>0.63903563058364266</v>
      </c>
      <c r="C360" s="94" t="s">
        <v>480</v>
      </c>
    </row>
    <row r="361" spans="1:3" x14ac:dyDescent="0.2">
      <c r="A361" s="94">
        <v>359</v>
      </c>
      <c r="B361" s="94">
        <f t="shared" ca="1" si="5"/>
        <v>0.59562653961600942</v>
      </c>
      <c r="C361" s="94" t="s">
        <v>479</v>
      </c>
    </row>
    <row r="362" spans="1:3" x14ac:dyDescent="0.2">
      <c r="A362" s="94">
        <v>360</v>
      </c>
      <c r="B362" s="94">
        <f t="shared" ca="1" si="5"/>
        <v>0.57717973356042784</v>
      </c>
      <c r="C362" s="94" t="s">
        <v>479</v>
      </c>
    </row>
    <row r="363" spans="1:3" x14ac:dyDescent="0.2">
      <c r="A363" s="94">
        <v>361</v>
      </c>
      <c r="B363" s="94">
        <f t="shared" ca="1" si="5"/>
        <v>0.62365441034564084</v>
      </c>
      <c r="C363" s="94" t="s">
        <v>480</v>
      </c>
    </row>
    <row r="364" spans="1:3" x14ac:dyDescent="0.2">
      <c r="A364" s="94">
        <v>362</v>
      </c>
      <c r="B364" s="94">
        <f t="shared" ca="1" si="5"/>
        <v>0.63204639965962472</v>
      </c>
      <c r="C364" s="94" t="s">
        <v>480</v>
      </c>
    </row>
    <row r="365" spans="1:3" x14ac:dyDescent="0.2">
      <c r="A365" s="94">
        <v>363</v>
      </c>
      <c r="B365" s="94">
        <f t="shared" ca="1" si="5"/>
        <v>0.72963683710359628</v>
      </c>
      <c r="C365" s="94" t="s">
        <v>479</v>
      </c>
    </row>
    <row r="366" spans="1:3" x14ac:dyDescent="0.2">
      <c r="A366" s="94">
        <v>364</v>
      </c>
      <c r="B366" s="94">
        <f t="shared" ca="1" si="5"/>
        <v>0.74576057946056584</v>
      </c>
      <c r="C366" s="94" t="s">
        <v>480</v>
      </c>
    </row>
    <row r="367" spans="1:3" x14ac:dyDescent="0.2">
      <c r="A367" s="94">
        <v>365</v>
      </c>
      <c r="B367" s="94">
        <f t="shared" ca="1" si="5"/>
        <v>0.52125287991902458</v>
      </c>
      <c r="C367" s="94" t="s">
        <v>479</v>
      </c>
    </row>
    <row r="368" spans="1:3" x14ac:dyDescent="0.2">
      <c r="A368" s="94">
        <v>366</v>
      </c>
      <c r="B368" s="94">
        <f t="shared" ca="1" si="5"/>
        <v>0.55358629175494911</v>
      </c>
      <c r="C368" s="94" t="s">
        <v>479</v>
      </c>
    </row>
    <row r="369" spans="1:3" x14ac:dyDescent="0.2">
      <c r="A369" s="94">
        <v>367</v>
      </c>
      <c r="B369" s="94">
        <f t="shared" ca="1" si="5"/>
        <v>0.5698174073710196</v>
      </c>
      <c r="C369" s="94" t="s">
        <v>480</v>
      </c>
    </row>
    <row r="370" spans="1:3" x14ac:dyDescent="0.2">
      <c r="A370" s="94">
        <v>368</v>
      </c>
      <c r="B370" s="94">
        <f t="shared" ca="1" si="5"/>
        <v>0.64874997054374062</v>
      </c>
      <c r="C370" s="94" t="s">
        <v>480</v>
      </c>
    </row>
    <row r="371" spans="1:3" x14ac:dyDescent="0.2">
      <c r="A371" s="94">
        <v>369</v>
      </c>
      <c r="B371" s="94">
        <f t="shared" ca="1" si="5"/>
        <v>0.67883509191497748</v>
      </c>
      <c r="C371" s="94" t="s">
        <v>479</v>
      </c>
    </row>
    <row r="372" spans="1:3" x14ac:dyDescent="0.2">
      <c r="A372" s="94">
        <v>370</v>
      </c>
      <c r="B372" s="94">
        <f t="shared" ca="1" si="5"/>
        <v>0.70452777495760266</v>
      </c>
      <c r="C372" s="94" t="s">
        <v>480</v>
      </c>
    </row>
    <row r="373" spans="1:3" x14ac:dyDescent="0.2">
      <c r="A373" s="94">
        <v>371</v>
      </c>
      <c r="B373" s="94">
        <f t="shared" ca="1" si="5"/>
        <v>0.72845626446311929</v>
      </c>
      <c r="C373" s="94" t="s">
        <v>480</v>
      </c>
    </row>
    <row r="374" spans="1:3" x14ac:dyDescent="0.2">
      <c r="A374" s="94">
        <v>372</v>
      </c>
      <c r="B374" s="94">
        <f t="shared" ca="1" si="5"/>
        <v>0.41305408058463622</v>
      </c>
      <c r="C374" s="94" t="s">
        <v>479</v>
      </c>
    </row>
    <row r="375" spans="1:3" x14ac:dyDescent="0.2">
      <c r="A375" s="94">
        <v>373</v>
      </c>
      <c r="B375" s="94">
        <f t="shared" ca="1" si="5"/>
        <v>0.67789088975030543</v>
      </c>
      <c r="C375" s="94" t="s">
        <v>480</v>
      </c>
    </row>
    <row r="376" spans="1:3" x14ac:dyDescent="0.2">
      <c r="A376" s="94">
        <v>374</v>
      </c>
      <c r="B376" s="94">
        <f t="shared" ca="1" si="5"/>
        <v>0.54367872304241349</v>
      </c>
      <c r="C376" s="94" t="s">
        <v>480</v>
      </c>
    </row>
    <row r="377" spans="1:3" x14ac:dyDescent="0.2">
      <c r="A377" s="94">
        <v>375</v>
      </c>
      <c r="B377" s="94">
        <f t="shared" ca="1" si="5"/>
        <v>0.4143326725281945</v>
      </c>
      <c r="C377" s="94" t="s">
        <v>479</v>
      </c>
    </row>
    <row r="378" spans="1:3" x14ac:dyDescent="0.2">
      <c r="A378" s="94">
        <v>376</v>
      </c>
      <c r="B378" s="94">
        <f t="shared" ca="1" si="5"/>
        <v>0.7570314132470819</v>
      </c>
      <c r="C378" s="94" t="s">
        <v>480</v>
      </c>
    </row>
    <row r="379" spans="1:3" x14ac:dyDescent="0.2">
      <c r="A379" s="94">
        <v>377</v>
      </c>
      <c r="B379" s="94">
        <f t="shared" ca="1" si="5"/>
        <v>0.78818004859337143</v>
      </c>
      <c r="C379" s="94" t="s">
        <v>480</v>
      </c>
    </row>
    <row r="380" spans="1:3" x14ac:dyDescent="0.2">
      <c r="A380" s="94">
        <v>378</v>
      </c>
      <c r="B380" s="94">
        <f t="shared" ca="1" si="5"/>
        <v>0.68958605916167526</v>
      </c>
      <c r="C380" s="94" t="s">
        <v>480</v>
      </c>
    </row>
    <row r="381" spans="1:3" x14ac:dyDescent="0.2">
      <c r="A381" s="94">
        <v>379</v>
      </c>
      <c r="B381" s="94">
        <f t="shared" ca="1" si="5"/>
        <v>0.61405965721127365</v>
      </c>
      <c r="C381" s="94" t="s">
        <v>480</v>
      </c>
    </row>
    <row r="382" spans="1:3" x14ac:dyDescent="0.2">
      <c r="A382" s="94">
        <v>380</v>
      </c>
      <c r="B382" s="94">
        <f t="shared" ca="1" si="5"/>
        <v>0.73802538622799263</v>
      </c>
      <c r="C382" s="94" t="s">
        <v>480</v>
      </c>
    </row>
    <row r="383" spans="1:3" x14ac:dyDescent="0.2">
      <c r="A383" s="94">
        <v>381</v>
      </c>
      <c r="B383" s="94">
        <f t="shared" ca="1" si="5"/>
        <v>0.68500061927356559</v>
      </c>
      <c r="C383" s="94" t="s">
        <v>480</v>
      </c>
    </row>
    <row r="384" spans="1:3" x14ac:dyDescent="0.2">
      <c r="A384" s="94">
        <v>382</v>
      </c>
      <c r="B384" s="94">
        <f t="shared" ca="1" si="5"/>
        <v>0.62526933729249201</v>
      </c>
      <c r="C384" s="94" t="s">
        <v>480</v>
      </c>
    </row>
    <row r="385" spans="1:3" x14ac:dyDescent="0.2">
      <c r="A385" s="94">
        <v>383</v>
      </c>
      <c r="B385" s="94">
        <f t="shared" ca="1" si="5"/>
        <v>0.63997739663639375</v>
      </c>
      <c r="C385" s="94" t="s">
        <v>479</v>
      </c>
    </row>
    <row r="386" spans="1:3" x14ac:dyDescent="0.2">
      <c r="A386" s="94">
        <v>384</v>
      </c>
      <c r="B386" s="94">
        <f t="shared" ca="1" si="5"/>
        <v>0.70786304394107158</v>
      </c>
      <c r="C386" s="94" t="s">
        <v>480</v>
      </c>
    </row>
    <row r="387" spans="1:3" x14ac:dyDescent="0.2">
      <c r="A387" s="94">
        <v>385</v>
      </c>
      <c r="B387" s="94">
        <f t="shared" ref="B387:B450" ca="1" si="6">IF(C387="Bomb",_xlfn.NORM.INV(RAND(),0.7,0.1),_xlfn.NORM.INV(RAND(),0.6,0.15))</f>
        <v>0.50873565378884755</v>
      </c>
      <c r="C387" s="94" t="s">
        <v>479</v>
      </c>
    </row>
    <row r="388" spans="1:3" x14ac:dyDescent="0.2">
      <c r="A388" s="94">
        <v>386</v>
      </c>
      <c r="B388" s="94">
        <f t="shared" ca="1" si="6"/>
        <v>0.45271326960128611</v>
      </c>
      <c r="C388" s="94" t="s">
        <v>479</v>
      </c>
    </row>
    <row r="389" spans="1:3" x14ac:dyDescent="0.2">
      <c r="A389" s="94">
        <v>387</v>
      </c>
      <c r="B389" s="94">
        <f t="shared" ca="1" si="6"/>
        <v>0.48038381570186495</v>
      </c>
      <c r="C389" s="94" t="s">
        <v>479</v>
      </c>
    </row>
    <row r="390" spans="1:3" x14ac:dyDescent="0.2">
      <c r="A390" s="94">
        <v>388</v>
      </c>
      <c r="B390" s="94">
        <f t="shared" ca="1" si="6"/>
        <v>0.67273312529671403</v>
      </c>
      <c r="C390" s="94" t="s">
        <v>479</v>
      </c>
    </row>
    <row r="391" spans="1:3" x14ac:dyDescent="0.2">
      <c r="A391" s="94">
        <v>389</v>
      </c>
      <c r="B391" s="94">
        <f t="shared" ca="1" si="6"/>
        <v>0.60291560641735453</v>
      </c>
      <c r="C391" s="94" t="s">
        <v>479</v>
      </c>
    </row>
    <row r="392" spans="1:3" x14ac:dyDescent="0.2">
      <c r="A392" s="94">
        <v>390</v>
      </c>
      <c r="B392" s="94">
        <f t="shared" ca="1" si="6"/>
        <v>0.85057732766859573</v>
      </c>
      <c r="C392" s="94" t="s">
        <v>480</v>
      </c>
    </row>
    <row r="393" spans="1:3" x14ac:dyDescent="0.2">
      <c r="A393" s="94">
        <v>391</v>
      </c>
      <c r="B393" s="94">
        <f t="shared" ca="1" si="6"/>
        <v>0.58820779632384035</v>
      </c>
      <c r="C393" s="94" t="s">
        <v>480</v>
      </c>
    </row>
    <row r="394" spans="1:3" x14ac:dyDescent="0.2">
      <c r="A394" s="94">
        <v>392</v>
      </c>
      <c r="B394" s="94">
        <f t="shared" ca="1" si="6"/>
        <v>0.6461534050407044</v>
      </c>
      <c r="C394" s="94" t="s">
        <v>479</v>
      </c>
    </row>
    <row r="395" spans="1:3" x14ac:dyDescent="0.2">
      <c r="A395" s="94">
        <v>393</v>
      </c>
      <c r="B395" s="94">
        <f t="shared" ca="1" si="6"/>
        <v>0.59121832238582106</v>
      </c>
      <c r="C395" s="94" t="s">
        <v>479</v>
      </c>
    </row>
    <row r="396" spans="1:3" x14ac:dyDescent="0.2">
      <c r="A396" s="94">
        <v>394</v>
      </c>
      <c r="B396" s="94">
        <f t="shared" ca="1" si="6"/>
        <v>0.79022765993313226</v>
      </c>
      <c r="C396" s="94" t="s">
        <v>479</v>
      </c>
    </row>
    <row r="397" spans="1:3" x14ac:dyDescent="0.2">
      <c r="A397" s="94">
        <v>395</v>
      </c>
      <c r="B397" s="94">
        <f t="shared" ca="1" si="6"/>
        <v>0.64817728475051606</v>
      </c>
      <c r="C397" s="94" t="s">
        <v>480</v>
      </c>
    </row>
    <row r="398" spans="1:3" x14ac:dyDescent="0.2">
      <c r="A398" s="94">
        <v>396</v>
      </c>
      <c r="B398" s="94">
        <f t="shared" ca="1" si="6"/>
        <v>0.59811717233685879</v>
      </c>
      <c r="C398" s="94" t="s">
        <v>480</v>
      </c>
    </row>
    <row r="399" spans="1:3" x14ac:dyDescent="0.2">
      <c r="A399" s="94">
        <v>397</v>
      </c>
      <c r="B399" s="94">
        <f t="shared" ca="1" si="6"/>
        <v>0.65857510234038807</v>
      </c>
      <c r="C399" s="94" t="s">
        <v>479</v>
      </c>
    </row>
    <row r="400" spans="1:3" x14ac:dyDescent="0.2">
      <c r="A400" s="94">
        <v>398</v>
      </c>
      <c r="B400" s="94">
        <f t="shared" ca="1" si="6"/>
        <v>0.59891660281500858</v>
      </c>
      <c r="C400" s="94" t="s">
        <v>480</v>
      </c>
    </row>
    <row r="401" spans="1:3" x14ac:dyDescent="0.2">
      <c r="A401" s="94">
        <v>399</v>
      </c>
      <c r="B401" s="94">
        <f t="shared" ca="1" si="6"/>
        <v>0.64237691354766213</v>
      </c>
      <c r="C401" s="94" t="s">
        <v>479</v>
      </c>
    </row>
    <row r="402" spans="1:3" x14ac:dyDescent="0.2">
      <c r="A402" s="94">
        <v>400</v>
      </c>
      <c r="B402" s="94">
        <f t="shared" ca="1" si="6"/>
        <v>0.73641635719956589</v>
      </c>
      <c r="C402" s="94" t="s">
        <v>480</v>
      </c>
    </row>
    <row r="403" spans="1:3" x14ac:dyDescent="0.2">
      <c r="A403" s="94">
        <v>401</v>
      </c>
      <c r="B403" s="94">
        <f t="shared" ca="1" si="6"/>
        <v>0.77815544171451145</v>
      </c>
      <c r="C403" s="94" t="s">
        <v>479</v>
      </c>
    </row>
    <row r="404" spans="1:3" x14ac:dyDescent="0.2">
      <c r="A404" s="94">
        <v>402</v>
      </c>
      <c r="B404" s="94">
        <f t="shared" ca="1" si="6"/>
        <v>0.53386343583759588</v>
      </c>
      <c r="C404" s="94" t="s">
        <v>479</v>
      </c>
    </row>
    <row r="405" spans="1:3" x14ac:dyDescent="0.2">
      <c r="A405" s="94">
        <v>403</v>
      </c>
      <c r="B405" s="94">
        <f t="shared" ca="1" si="6"/>
        <v>0.6244618718825351</v>
      </c>
      <c r="C405" s="94" t="s">
        <v>479</v>
      </c>
    </row>
    <row r="406" spans="1:3" x14ac:dyDescent="0.2">
      <c r="A406" s="94">
        <v>404</v>
      </c>
      <c r="B406" s="94">
        <f t="shared" ca="1" si="6"/>
        <v>0.81353435740218671</v>
      </c>
      <c r="C406" s="94" t="s">
        <v>480</v>
      </c>
    </row>
    <row r="407" spans="1:3" x14ac:dyDescent="0.2">
      <c r="A407" s="94">
        <v>405</v>
      </c>
      <c r="B407" s="94">
        <f t="shared" ca="1" si="6"/>
        <v>0.44747171929087154</v>
      </c>
      <c r="C407" s="94" t="s">
        <v>480</v>
      </c>
    </row>
    <row r="408" spans="1:3" x14ac:dyDescent="0.2">
      <c r="A408" s="94">
        <v>406</v>
      </c>
      <c r="B408" s="94">
        <f t="shared" ca="1" si="6"/>
        <v>0.66277985690531105</v>
      </c>
      <c r="C408" s="94" t="s">
        <v>479</v>
      </c>
    </row>
    <row r="409" spans="1:3" x14ac:dyDescent="0.2">
      <c r="A409" s="94">
        <v>407</v>
      </c>
      <c r="B409" s="94">
        <f t="shared" ca="1" si="6"/>
        <v>0.71991752111976448</v>
      </c>
      <c r="C409" s="94" t="s">
        <v>479</v>
      </c>
    </row>
    <row r="410" spans="1:3" x14ac:dyDescent="0.2">
      <c r="A410" s="94">
        <v>408</v>
      </c>
      <c r="B410" s="94">
        <f t="shared" ca="1" si="6"/>
        <v>0.76236344491247221</v>
      </c>
      <c r="C410" s="94" t="s">
        <v>480</v>
      </c>
    </row>
    <row r="411" spans="1:3" x14ac:dyDescent="0.2">
      <c r="A411" s="94">
        <v>409</v>
      </c>
      <c r="B411" s="94">
        <f t="shared" ca="1" si="6"/>
        <v>0.76221883517509337</v>
      </c>
      <c r="C411" s="94" t="s">
        <v>480</v>
      </c>
    </row>
    <row r="412" spans="1:3" x14ac:dyDescent="0.2">
      <c r="A412" s="94">
        <v>410</v>
      </c>
      <c r="B412" s="94">
        <f t="shared" ca="1" si="6"/>
        <v>0.81721299372410827</v>
      </c>
      <c r="C412" s="94" t="s">
        <v>480</v>
      </c>
    </row>
    <row r="413" spans="1:3" x14ac:dyDescent="0.2">
      <c r="A413" s="94">
        <v>411</v>
      </c>
      <c r="B413" s="94">
        <f t="shared" ca="1" si="6"/>
        <v>0.35230263625780295</v>
      </c>
      <c r="C413" s="94" t="s">
        <v>479</v>
      </c>
    </row>
    <row r="414" spans="1:3" x14ac:dyDescent="0.2">
      <c r="A414" s="94">
        <v>412</v>
      </c>
      <c r="B414" s="94">
        <f t="shared" ca="1" si="6"/>
        <v>0.66437856267358442</v>
      </c>
      <c r="C414" s="94" t="s">
        <v>479</v>
      </c>
    </row>
    <row r="415" spans="1:3" x14ac:dyDescent="0.2">
      <c r="A415" s="94">
        <v>413</v>
      </c>
      <c r="B415" s="94">
        <f t="shared" ca="1" si="6"/>
        <v>0.66070519921339943</v>
      </c>
      <c r="C415" s="94" t="s">
        <v>480</v>
      </c>
    </row>
    <row r="416" spans="1:3" x14ac:dyDescent="0.2">
      <c r="A416" s="94">
        <v>414</v>
      </c>
      <c r="B416" s="94">
        <f t="shared" ca="1" si="6"/>
        <v>0.6849414184264111</v>
      </c>
      <c r="C416" s="94" t="s">
        <v>480</v>
      </c>
    </row>
    <row r="417" spans="1:3" x14ac:dyDescent="0.2">
      <c r="A417" s="94">
        <v>415</v>
      </c>
      <c r="B417" s="94">
        <f t="shared" ca="1" si="6"/>
        <v>0.56329720600531707</v>
      </c>
      <c r="C417" s="94" t="s">
        <v>479</v>
      </c>
    </row>
    <row r="418" spans="1:3" x14ac:dyDescent="0.2">
      <c r="A418" s="94">
        <v>416</v>
      </c>
      <c r="B418" s="94">
        <f t="shared" ca="1" si="6"/>
        <v>0.72251914977116394</v>
      </c>
      <c r="C418" s="94" t="s">
        <v>480</v>
      </c>
    </row>
    <row r="419" spans="1:3" x14ac:dyDescent="0.2">
      <c r="A419" s="94">
        <v>417</v>
      </c>
      <c r="B419" s="94">
        <f t="shared" ca="1" si="6"/>
        <v>0.64557145681831685</v>
      </c>
      <c r="C419" s="94" t="s">
        <v>480</v>
      </c>
    </row>
    <row r="420" spans="1:3" x14ac:dyDescent="0.2">
      <c r="A420" s="94">
        <v>418</v>
      </c>
      <c r="B420" s="94">
        <f t="shared" ca="1" si="6"/>
        <v>0.76677991032769022</v>
      </c>
      <c r="C420" s="94" t="s">
        <v>479</v>
      </c>
    </row>
    <row r="421" spans="1:3" x14ac:dyDescent="0.2">
      <c r="A421" s="94">
        <v>419</v>
      </c>
      <c r="B421" s="94">
        <f t="shared" ca="1" si="6"/>
        <v>0.75402902946558337</v>
      </c>
      <c r="C421" s="94" t="s">
        <v>479</v>
      </c>
    </row>
    <row r="422" spans="1:3" x14ac:dyDescent="0.2">
      <c r="A422" s="94">
        <v>420</v>
      </c>
      <c r="B422" s="94">
        <f t="shared" ca="1" si="6"/>
        <v>0.59806554733301964</v>
      </c>
      <c r="C422" s="94" t="s">
        <v>480</v>
      </c>
    </row>
    <row r="423" spans="1:3" x14ac:dyDescent="0.2">
      <c r="A423" s="94">
        <v>421</v>
      </c>
      <c r="B423" s="94">
        <f t="shared" ca="1" si="6"/>
        <v>0.75481560851284657</v>
      </c>
      <c r="C423" s="94" t="s">
        <v>480</v>
      </c>
    </row>
    <row r="424" spans="1:3" x14ac:dyDescent="0.2">
      <c r="A424" s="94">
        <v>422</v>
      </c>
      <c r="B424" s="94">
        <f t="shared" ca="1" si="6"/>
        <v>0.79961158616647154</v>
      </c>
      <c r="C424" s="94" t="s">
        <v>479</v>
      </c>
    </row>
    <row r="425" spans="1:3" x14ac:dyDescent="0.2">
      <c r="A425" s="94">
        <v>423</v>
      </c>
      <c r="B425" s="94">
        <f t="shared" ca="1" si="6"/>
        <v>0.80741888488384339</v>
      </c>
      <c r="C425" s="94" t="s">
        <v>479</v>
      </c>
    </row>
    <row r="426" spans="1:3" x14ac:dyDescent="0.2">
      <c r="A426" s="94">
        <v>424</v>
      </c>
      <c r="B426" s="94">
        <f t="shared" ca="1" si="6"/>
        <v>0.84038997821178385</v>
      </c>
      <c r="C426" s="94" t="s">
        <v>479</v>
      </c>
    </row>
    <row r="427" spans="1:3" x14ac:dyDescent="0.2">
      <c r="A427" s="94">
        <v>425</v>
      </c>
      <c r="B427" s="94">
        <f t="shared" ca="1" si="6"/>
        <v>0.60700321227625076</v>
      </c>
      <c r="C427" s="94" t="s">
        <v>480</v>
      </c>
    </row>
    <row r="428" spans="1:3" x14ac:dyDescent="0.2">
      <c r="A428" s="94">
        <v>426</v>
      </c>
      <c r="B428" s="94">
        <f t="shared" ca="1" si="6"/>
        <v>0.60221159608219088</v>
      </c>
      <c r="C428" s="94" t="s">
        <v>479</v>
      </c>
    </row>
    <row r="429" spans="1:3" x14ac:dyDescent="0.2">
      <c r="A429" s="94">
        <v>427</v>
      </c>
      <c r="B429" s="94">
        <f t="shared" ca="1" si="6"/>
        <v>0.75148963955926418</v>
      </c>
      <c r="C429" s="94" t="s">
        <v>480</v>
      </c>
    </row>
    <row r="430" spans="1:3" x14ac:dyDescent="0.2">
      <c r="A430" s="94">
        <v>428</v>
      </c>
      <c r="B430" s="94">
        <f t="shared" ca="1" si="6"/>
        <v>0.57498574726732232</v>
      </c>
      <c r="C430" s="94" t="s">
        <v>479</v>
      </c>
    </row>
    <row r="431" spans="1:3" x14ac:dyDescent="0.2">
      <c r="A431" s="94">
        <v>429</v>
      </c>
      <c r="B431" s="94">
        <f t="shared" ca="1" si="6"/>
        <v>0.63042888010166775</v>
      </c>
      <c r="C431" s="94" t="s">
        <v>479</v>
      </c>
    </row>
    <row r="432" spans="1:3" x14ac:dyDescent="0.2">
      <c r="A432" s="94">
        <v>430</v>
      </c>
      <c r="B432" s="94">
        <f t="shared" ca="1" si="6"/>
        <v>0.59363135204083217</v>
      </c>
      <c r="C432" s="94" t="s">
        <v>480</v>
      </c>
    </row>
    <row r="433" spans="1:3" x14ac:dyDescent="0.2">
      <c r="A433" s="94">
        <v>431</v>
      </c>
      <c r="B433" s="94">
        <f t="shared" ca="1" si="6"/>
        <v>0.57493112115419831</v>
      </c>
      <c r="C433" s="94" t="s">
        <v>480</v>
      </c>
    </row>
    <row r="434" spans="1:3" x14ac:dyDescent="0.2">
      <c r="A434" s="94">
        <v>432</v>
      </c>
      <c r="B434" s="94">
        <f t="shared" ca="1" si="6"/>
        <v>0.65424643163598994</v>
      </c>
      <c r="C434" s="94" t="s">
        <v>479</v>
      </c>
    </row>
    <row r="435" spans="1:3" x14ac:dyDescent="0.2">
      <c r="A435" s="94">
        <v>433</v>
      </c>
      <c r="B435" s="94">
        <f t="shared" ca="1" si="6"/>
        <v>0.62126933049424304</v>
      </c>
      <c r="C435" s="94" t="s">
        <v>480</v>
      </c>
    </row>
    <row r="436" spans="1:3" x14ac:dyDescent="0.2">
      <c r="A436" s="94">
        <v>434</v>
      </c>
      <c r="B436" s="94">
        <f t="shared" ca="1" si="6"/>
        <v>0.57820451672834039</v>
      </c>
      <c r="C436" s="94" t="s">
        <v>479</v>
      </c>
    </row>
    <row r="437" spans="1:3" x14ac:dyDescent="0.2">
      <c r="A437" s="94">
        <v>435</v>
      </c>
      <c r="B437" s="94">
        <f t="shared" ca="1" si="6"/>
        <v>0.51050001446312809</v>
      </c>
      <c r="C437" s="94" t="s">
        <v>480</v>
      </c>
    </row>
    <row r="438" spans="1:3" x14ac:dyDescent="0.2">
      <c r="A438" s="94">
        <v>436</v>
      </c>
      <c r="B438" s="94">
        <f t="shared" ca="1" si="6"/>
        <v>0.67002412019773505</v>
      </c>
      <c r="C438" s="94" t="s">
        <v>480</v>
      </c>
    </row>
    <row r="439" spans="1:3" x14ac:dyDescent="0.2">
      <c r="A439" s="94">
        <v>437</v>
      </c>
      <c r="B439" s="94">
        <f t="shared" ca="1" si="6"/>
        <v>0.66136961445719666</v>
      </c>
      <c r="C439" s="94" t="s">
        <v>479</v>
      </c>
    </row>
    <row r="440" spans="1:3" x14ac:dyDescent="0.2">
      <c r="A440" s="94">
        <v>438</v>
      </c>
      <c r="B440" s="94">
        <f t="shared" ca="1" si="6"/>
        <v>0.56090633444531912</v>
      </c>
      <c r="C440" s="94" t="s">
        <v>480</v>
      </c>
    </row>
    <row r="441" spans="1:3" x14ac:dyDescent="0.2">
      <c r="A441" s="94">
        <v>439</v>
      </c>
      <c r="B441" s="94">
        <f t="shared" ca="1" si="6"/>
        <v>0.57925890650923728</v>
      </c>
      <c r="C441" s="94" t="s">
        <v>480</v>
      </c>
    </row>
    <row r="442" spans="1:3" x14ac:dyDescent="0.2">
      <c r="A442" s="94">
        <v>440</v>
      </c>
      <c r="B442" s="94">
        <f t="shared" ca="1" si="6"/>
        <v>0.68986181785717471</v>
      </c>
      <c r="C442" s="94" t="s">
        <v>480</v>
      </c>
    </row>
    <row r="443" spans="1:3" x14ac:dyDescent="0.2">
      <c r="A443" s="94">
        <v>441</v>
      </c>
      <c r="B443" s="94">
        <f t="shared" ca="1" si="6"/>
        <v>0.69563790702200357</v>
      </c>
      <c r="C443" s="94" t="s">
        <v>480</v>
      </c>
    </row>
    <row r="444" spans="1:3" x14ac:dyDescent="0.2">
      <c r="A444" s="94">
        <v>442</v>
      </c>
      <c r="B444" s="94">
        <f t="shared" ca="1" si="6"/>
        <v>0.71457910519595758</v>
      </c>
      <c r="C444" s="94" t="s">
        <v>480</v>
      </c>
    </row>
    <row r="445" spans="1:3" x14ac:dyDescent="0.2">
      <c r="A445" s="94">
        <v>443</v>
      </c>
      <c r="B445" s="94">
        <f t="shared" ca="1" si="6"/>
        <v>0.79214024109778747</v>
      </c>
      <c r="C445" s="94" t="s">
        <v>480</v>
      </c>
    </row>
    <row r="446" spans="1:3" x14ac:dyDescent="0.2">
      <c r="A446" s="94">
        <v>444</v>
      </c>
      <c r="B446" s="94">
        <f t="shared" ca="1" si="6"/>
        <v>0.4602091650022414</v>
      </c>
      <c r="C446" s="94" t="s">
        <v>479</v>
      </c>
    </row>
    <row r="447" spans="1:3" x14ac:dyDescent="0.2">
      <c r="A447" s="94">
        <v>445</v>
      </c>
      <c r="B447" s="94">
        <f t="shared" ca="1" si="6"/>
        <v>0.59879247672487279</v>
      </c>
      <c r="C447" s="94" t="s">
        <v>479</v>
      </c>
    </row>
    <row r="448" spans="1:3" x14ac:dyDescent="0.2">
      <c r="A448" s="94">
        <v>446</v>
      </c>
      <c r="B448" s="94">
        <f t="shared" ca="1" si="6"/>
        <v>0.73631824123398781</v>
      </c>
      <c r="C448" s="94" t="s">
        <v>480</v>
      </c>
    </row>
    <row r="449" spans="1:3" x14ac:dyDescent="0.2">
      <c r="A449" s="94">
        <v>447</v>
      </c>
      <c r="B449" s="94">
        <f t="shared" ca="1" si="6"/>
        <v>0.56971596319678264</v>
      </c>
      <c r="C449" s="94" t="s">
        <v>479</v>
      </c>
    </row>
    <row r="450" spans="1:3" x14ac:dyDescent="0.2">
      <c r="A450" s="94">
        <v>448</v>
      </c>
      <c r="B450" s="94">
        <f t="shared" ca="1" si="6"/>
        <v>0.61261463283029649</v>
      </c>
      <c r="C450" s="94" t="s">
        <v>480</v>
      </c>
    </row>
    <row r="451" spans="1:3" x14ac:dyDescent="0.2">
      <c r="A451" s="94">
        <v>449</v>
      </c>
      <c r="B451" s="94">
        <f t="shared" ref="B451:B514" ca="1" si="7">IF(C451="Bomb",_xlfn.NORM.INV(RAND(),0.7,0.1),_xlfn.NORM.INV(RAND(),0.6,0.15))</f>
        <v>0.6513775316102749</v>
      </c>
      <c r="C451" s="94" t="s">
        <v>480</v>
      </c>
    </row>
    <row r="452" spans="1:3" x14ac:dyDescent="0.2">
      <c r="A452" s="94">
        <v>450</v>
      </c>
      <c r="B452" s="94">
        <f t="shared" ca="1" si="7"/>
        <v>0.54021268007896661</v>
      </c>
      <c r="C452" s="94" t="s">
        <v>479</v>
      </c>
    </row>
    <row r="453" spans="1:3" x14ac:dyDescent="0.2">
      <c r="A453" s="94">
        <v>451</v>
      </c>
      <c r="B453" s="94">
        <f t="shared" ca="1" si="7"/>
        <v>0.46575341918584429</v>
      </c>
      <c r="C453" s="94" t="s">
        <v>480</v>
      </c>
    </row>
    <row r="454" spans="1:3" x14ac:dyDescent="0.2">
      <c r="A454" s="94">
        <v>452</v>
      </c>
      <c r="B454" s="94">
        <f t="shared" ca="1" si="7"/>
        <v>0.70707997448941939</v>
      </c>
      <c r="C454" s="94" t="s">
        <v>480</v>
      </c>
    </row>
    <row r="455" spans="1:3" x14ac:dyDescent="0.2">
      <c r="A455" s="94">
        <v>453</v>
      </c>
      <c r="B455" s="94">
        <f t="shared" ca="1" si="7"/>
        <v>0.63964781924953162</v>
      </c>
      <c r="C455" s="94" t="s">
        <v>479</v>
      </c>
    </row>
    <row r="456" spans="1:3" x14ac:dyDescent="0.2">
      <c r="A456" s="94">
        <v>454</v>
      </c>
      <c r="B456" s="94">
        <f t="shared" ca="1" si="7"/>
        <v>0.63013805023958591</v>
      </c>
      <c r="C456" s="94" t="s">
        <v>480</v>
      </c>
    </row>
    <row r="457" spans="1:3" x14ac:dyDescent="0.2">
      <c r="A457" s="94">
        <v>455</v>
      </c>
      <c r="B457" s="94">
        <f t="shared" ca="1" si="7"/>
        <v>0.41507647337630599</v>
      </c>
      <c r="C457" s="94" t="s">
        <v>479</v>
      </c>
    </row>
    <row r="458" spans="1:3" x14ac:dyDescent="0.2">
      <c r="A458" s="94">
        <v>456</v>
      </c>
      <c r="B458" s="94">
        <f t="shared" ca="1" si="7"/>
        <v>0.49571785008179792</v>
      </c>
      <c r="C458" s="94" t="s">
        <v>479</v>
      </c>
    </row>
    <row r="459" spans="1:3" x14ac:dyDescent="0.2">
      <c r="A459" s="94">
        <v>457</v>
      </c>
      <c r="B459" s="94">
        <f t="shared" ca="1" si="7"/>
        <v>0.8382589759750062</v>
      </c>
      <c r="C459" s="94" t="s">
        <v>479</v>
      </c>
    </row>
    <row r="460" spans="1:3" x14ac:dyDescent="0.2">
      <c r="A460" s="94">
        <v>458</v>
      </c>
      <c r="B460" s="94">
        <f t="shared" ca="1" si="7"/>
        <v>0.32577497775576936</v>
      </c>
      <c r="C460" s="94" t="s">
        <v>479</v>
      </c>
    </row>
    <row r="461" spans="1:3" x14ac:dyDescent="0.2">
      <c r="A461" s="94">
        <v>459</v>
      </c>
      <c r="B461" s="94">
        <f t="shared" ca="1" si="7"/>
        <v>0.59996539624043321</v>
      </c>
      <c r="C461" s="94" t="s">
        <v>480</v>
      </c>
    </row>
    <row r="462" spans="1:3" x14ac:dyDescent="0.2">
      <c r="A462" s="94">
        <v>460</v>
      </c>
      <c r="B462" s="94">
        <f t="shared" ca="1" si="7"/>
        <v>0.67311878397100799</v>
      </c>
      <c r="C462" s="94" t="s">
        <v>480</v>
      </c>
    </row>
    <row r="463" spans="1:3" x14ac:dyDescent="0.2">
      <c r="A463" s="94">
        <v>461</v>
      </c>
      <c r="B463" s="94">
        <f t="shared" ca="1" si="7"/>
        <v>0.73303583659105831</v>
      </c>
      <c r="C463" s="94" t="s">
        <v>479</v>
      </c>
    </row>
    <row r="464" spans="1:3" x14ac:dyDescent="0.2">
      <c r="A464" s="94">
        <v>462</v>
      </c>
      <c r="B464" s="94">
        <f t="shared" ca="1" si="7"/>
        <v>0.66253454768357645</v>
      </c>
      <c r="C464" s="94" t="s">
        <v>480</v>
      </c>
    </row>
    <row r="465" spans="1:3" x14ac:dyDescent="0.2">
      <c r="A465" s="94">
        <v>463</v>
      </c>
      <c r="B465" s="94">
        <f t="shared" ca="1" si="7"/>
        <v>0.65251990767331502</v>
      </c>
      <c r="C465" s="94" t="s">
        <v>480</v>
      </c>
    </row>
    <row r="466" spans="1:3" x14ac:dyDescent="0.2">
      <c r="A466" s="94">
        <v>464</v>
      </c>
      <c r="B466" s="94">
        <f t="shared" ca="1" si="7"/>
        <v>0.71082570321170113</v>
      </c>
      <c r="C466" s="94" t="s">
        <v>480</v>
      </c>
    </row>
    <row r="467" spans="1:3" x14ac:dyDescent="0.2">
      <c r="A467" s="94">
        <v>465</v>
      </c>
      <c r="B467" s="94">
        <f t="shared" ca="1" si="7"/>
        <v>0.74658021119060225</v>
      </c>
      <c r="C467" s="94" t="s">
        <v>480</v>
      </c>
    </row>
    <row r="468" spans="1:3" x14ac:dyDescent="0.2">
      <c r="A468" s="94">
        <v>466</v>
      </c>
      <c r="B468" s="94">
        <f t="shared" ca="1" si="7"/>
        <v>0.38943939809094441</v>
      </c>
      <c r="C468" s="94" t="s">
        <v>479</v>
      </c>
    </row>
    <row r="469" spans="1:3" x14ac:dyDescent="0.2">
      <c r="A469" s="94">
        <v>467</v>
      </c>
      <c r="B469" s="94">
        <f t="shared" ca="1" si="7"/>
        <v>0.48593415980948934</v>
      </c>
      <c r="C469" s="94" t="s">
        <v>479</v>
      </c>
    </row>
    <row r="470" spans="1:3" x14ac:dyDescent="0.2">
      <c r="A470" s="94">
        <v>468</v>
      </c>
      <c r="B470" s="94">
        <f t="shared" ca="1" si="7"/>
        <v>0.39886571260165138</v>
      </c>
      <c r="C470" s="94" t="s">
        <v>479</v>
      </c>
    </row>
    <row r="471" spans="1:3" x14ac:dyDescent="0.2">
      <c r="A471" s="94">
        <v>469</v>
      </c>
      <c r="B471" s="94">
        <f t="shared" ca="1" si="7"/>
        <v>0.70502165972579145</v>
      </c>
      <c r="C471" s="94" t="s">
        <v>480</v>
      </c>
    </row>
    <row r="472" spans="1:3" x14ac:dyDescent="0.2">
      <c r="A472" s="94">
        <v>470</v>
      </c>
      <c r="B472" s="94">
        <f t="shared" ca="1" si="7"/>
        <v>0.42924174562566297</v>
      </c>
      <c r="C472" s="94" t="s">
        <v>479</v>
      </c>
    </row>
    <row r="473" spans="1:3" x14ac:dyDescent="0.2">
      <c r="A473" s="94">
        <v>471</v>
      </c>
      <c r="B473" s="94">
        <f t="shared" ca="1" si="7"/>
        <v>0.90287722905309364</v>
      </c>
      <c r="C473" s="94" t="s">
        <v>480</v>
      </c>
    </row>
    <row r="474" spans="1:3" x14ac:dyDescent="0.2">
      <c r="A474" s="94">
        <v>472</v>
      </c>
      <c r="B474" s="94">
        <f t="shared" ca="1" si="7"/>
        <v>0.79658225102642377</v>
      </c>
      <c r="C474" s="94" t="s">
        <v>480</v>
      </c>
    </row>
    <row r="475" spans="1:3" x14ac:dyDescent="0.2">
      <c r="A475" s="94">
        <v>473</v>
      </c>
      <c r="B475" s="94">
        <f t="shared" ca="1" si="7"/>
        <v>0.73394888905787681</v>
      </c>
      <c r="C475" s="94" t="s">
        <v>480</v>
      </c>
    </row>
    <row r="476" spans="1:3" x14ac:dyDescent="0.2">
      <c r="A476" s="94">
        <v>474</v>
      </c>
      <c r="B476" s="94">
        <f t="shared" ca="1" si="7"/>
        <v>0.57317767640882888</v>
      </c>
      <c r="C476" s="94" t="s">
        <v>479</v>
      </c>
    </row>
    <row r="477" spans="1:3" x14ac:dyDescent="0.2">
      <c r="A477" s="94">
        <v>475</v>
      </c>
      <c r="B477" s="94">
        <f t="shared" ca="1" si="7"/>
        <v>0.90098020716662008</v>
      </c>
      <c r="C477" s="94" t="s">
        <v>480</v>
      </c>
    </row>
    <row r="478" spans="1:3" x14ac:dyDescent="0.2">
      <c r="A478" s="94">
        <v>476</v>
      </c>
      <c r="B478" s="94">
        <f t="shared" ca="1" si="7"/>
        <v>0.56745287394243327</v>
      </c>
      <c r="C478" s="94" t="s">
        <v>480</v>
      </c>
    </row>
    <row r="479" spans="1:3" x14ac:dyDescent="0.2">
      <c r="A479" s="94">
        <v>477</v>
      </c>
      <c r="B479" s="94">
        <f t="shared" ca="1" si="7"/>
        <v>0.45169361413345199</v>
      </c>
      <c r="C479" s="94" t="s">
        <v>479</v>
      </c>
    </row>
    <row r="480" spans="1:3" x14ac:dyDescent="0.2">
      <c r="A480" s="94">
        <v>478</v>
      </c>
      <c r="B480" s="94">
        <f t="shared" ca="1" si="7"/>
        <v>0.21169346081541485</v>
      </c>
      <c r="C480" s="94" t="s">
        <v>479</v>
      </c>
    </row>
    <row r="481" spans="1:3" x14ac:dyDescent="0.2">
      <c r="A481" s="94">
        <v>479</v>
      </c>
      <c r="B481" s="94">
        <f t="shared" ca="1" si="7"/>
        <v>0.72179067057999191</v>
      </c>
      <c r="C481" s="94" t="s">
        <v>480</v>
      </c>
    </row>
    <row r="482" spans="1:3" x14ac:dyDescent="0.2">
      <c r="A482" s="94">
        <v>480</v>
      </c>
      <c r="B482" s="94">
        <f t="shared" ca="1" si="7"/>
        <v>0.65836638218223387</v>
      </c>
      <c r="C482" s="94" t="s">
        <v>480</v>
      </c>
    </row>
    <row r="483" spans="1:3" x14ac:dyDescent="0.2">
      <c r="A483" s="94">
        <v>481</v>
      </c>
      <c r="B483" s="94">
        <f t="shared" ca="1" si="7"/>
        <v>0.38522203421461143</v>
      </c>
      <c r="C483" s="94" t="s">
        <v>479</v>
      </c>
    </row>
    <row r="484" spans="1:3" x14ac:dyDescent="0.2">
      <c r="A484" s="94">
        <v>482</v>
      </c>
      <c r="B484" s="94">
        <f t="shared" ca="1" si="7"/>
        <v>0.74234641220099717</v>
      </c>
      <c r="C484" s="94" t="s">
        <v>479</v>
      </c>
    </row>
    <row r="485" spans="1:3" x14ac:dyDescent="0.2">
      <c r="A485" s="94">
        <v>483</v>
      </c>
      <c r="B485" s="94">
        <f t="shared" ca="1" si="7"/>
        <v>0.82629599459557335</v>
      </c>
      <c r="C485" s="94" t="s">
        <v>480</v>
      </c>
    </row>
    <row r="486" spans="1:3" x14ac:dyDescent="0.2">
      <c r="A486" s="94">
        <v>484</v>
      </c>
      <c r="B486" s="94">
        <f t="shared" ca="1" si="7"/>
        <v>0.57960242625059977</v>
      </c>
      <c r="C486" s="94" t="s">
        <v>480</v>
      </c>
    </row>
    <row r="487" spans="1:3" x14ac:dyDescent="0.2">
      <c r="A487" s="94">
        <v>485</v>
      </c>
      <c r="B487" s="94">
        <f t="shared" ca="1" si="7"/>
        <v>0.52833127505457989</v>
      </c>
      <c r="C487" s="94" t="s">
        <v>480</v>
      </c>
    </row>
    <row r="488" spans="1:3" x14ac:dyDescent="0.2">
      <c r="A488" s="94">
        <v>486</v>
      </c>
      <c r="B488" s="94">
        <f t="shared" ca="1" si="7"/>
        <v>0.59557000981515951</v>
      </c>
      <c r="C488" s="94" t="s">
        <v>479</v>
      </c>
    </row>
    <row r="489" spans="1:3" x14ac:dyDescent="0.2">
      <c r="A489" s="94">
        <v>487</v>
      </c>
      <c r="B489" s="94">
        <f t="shared" ca="1" si="7"/>
        <v>0.75619523094097951</v>
      </c>
      <c r="C489" s="94" t="s">
        <v>480</v>
      </c>
    </row>
    <row r="490" spans="1:3" x14ac:dyDescent="0.2">
      <c r="A490" s="94">
        <v>488</v>
      </c>
      <c r="B490" s="94">
        <f t="shared" ca="1" si="7"/>
        <v>0.54632950422980764</v>
      </c>
      <c r="C490" s="94" t="s">
        <v>479</v>
      </c>
    </row>
    <row r="491" spans="1:3" x14ac:dyDescent="0.2">
      <c r="A491" s="94">
        <v>489</v>
      </c>
      <c r="B491" s="94">
        <f t="shared" ca="1" si="7"/>
        <v>0.5368945746122511</v>
      </c>
      <c r="C491" s="94" t="s">
        <v>479</v>
      </c>
    </row>
    <row r="492" spans="1:3" x14ac:dyDescent="0.2">
      <c r="A492" s="94">
        <v>490</v>
      </c>
      <c r="B492" s="94">
        <f t="shared" ca="1" si="7"/>
        <v>0.52329202781983974</v>
      </c>
      <c r="C492" s="94" t="s">
        <v>480</v>
      </c>
    </row>
    <row r="493" spans="1:3" x14ac:dyDescent="0.2">
      <c r="A493" s="94">
        <v>491</v>
      </c>
      <c r="B493" s="94">
        <f t="shared" ca="1" si="7"/>
        <v>0.36902455804295287</v>
      </c>
      <c r="C493" s="94" t="s">
        <v>479</v>
      </c>
    </row>
    <row r="494" spans="1:3" x14ac:dyDescent="0.2">
      <c r="A494" s="94">
        <v>492</v>
      </c>
      <c r="B494" s="94">
        <f t="shared" ca="1" si="7"/>
        <v>0.61832423292926619</v>
      </c>
      <c r="C494" s="94" t="s">
        <v>480</v>
      </c>
    </row>
    <row r="495" spans="1:3" x14ac:dyDescent="0.2">
      <c r="A495" s="94">
        <v>493</v>
      </c>
      <c r="B495" s="94">
        <f t="shared" ca="1" si="7"/>
        <v>0.60846705825889635</v>
      </c>
      <c r="C495" s="94" t="s">
        <v>479</v>
      </c>
    </row>
    <row r="496" spans="1:3" x14ac:dyDescent="0.2">
      <c r="A496" s="94">
        <v>494</v>
      </c>
      <c r="B496" s="94">
        <f t="shared" ca="1" si="7"/>
        <v>0.73928129334816717</v>
      </c>
      <c r="C496" s="94" t="s">
        <v>479</v>
      </c>
    </row>
    <row r="497" spans="1:3" x14ac:dyDescent="0.2">
      <c r="A497" s="94">
        <v>495</v>
      </c>
      <c r="B497" s="94">
        <f t="shared" ca="1" si="7"/>
        <v>0.67444382366738953</v>
      </c>
      <c r="C497" s="94" t="s">
        <v>480</v>
      </c>
    </row>
    <row r="498" spans="1:3" x14ac:dyDescent="0.2">
      <c r="A498" s="94">
        <v>496</v>
      </c>
      <c r="B498" s="94">
        <f t="shared" ca="1" si="7"/>
        <v>0.96814746958618625</v>
      </c>
      <c r="C498" s="94" t="s">
        <v>480</v>
      </c>
    </row>
    <row r="499" spans="1:3" x14ac:dyDescent="0.2">
      <c r="A499" s="94">
        <v>497</v>
      </c>
      <c r="B499" s="94">
        <f t="shared" ca="1" si="7"/>
        <v>0.75051197976176176</v>
      </c>
      <c r="C499" s="94" t="s">
        <v>480</v>
      </c>
    </row>
    <row r="500" spans="1:3" x14ac:dyDescent="0.2">
      <c r="A500" s="94">
        <v>498</v>
      </c>
      <c r="B500" s="94">
        <f t="shared" ca="1" si="7"/>
        <v>0.6665560885144558</v>
      </c>
      <c r="C500" s="94" t="s">
        <v>479</v>
      </c>
    </row>
    <row r="501" spans="1:3" x14ac:dyDescent="0.2">
      <c r="A501" s="94">
        <v>499</v>
      </c>
      <c r="B501" s="94">
        <f t="shared" ca="1" si="7"/>
        <v>0.78196724921791472</v>
      </c>
      <c r="C501" s="94" t="s">
        <v>480</v>
      </c>
    </row>
    <row r="502" spans="1:3" x14ac:dyDescent="0.2">
      <c r="A502" s="94">
        <v>500</v>
      </c>
      <c r="B502" s="94">
        <f t="shared" ca="1" si="7"/>
        <v>0.68588281712929633</v>
      </c>
      <c r="C502" s="94" t="s">
        <v>480</v>
      </c>
    </row>
    <row r="503" spans="1:3" x14ac:dyDescent="0.2">
      <c r="A503" s="94">
        <v>501</v>
      </c>
      <c r="B503" s="94">
        <f t="shared" ca="1" si="7"/>
        <v>0.71121456578235986</v>
      </c>
      <c r="C503" s="94" t="s">
        <v>479</v>
      </c>
    </row>
    <row r="504" spans="1:3" x14ac:dyDescent="0.2">
      <c r="A504" s="94">
        <v>502</v>
      </c>
      <c r="B504" s="94">
        <f t="shared" ca="1" si="7"/>
        <v>0.53175619948923725</v>
      </c>
      <c r="C504" s="94" t="s">
        <v>479</v>
      </c>
    </row>
    <row r="505" spans="1:3" x14ac:dyDescent="0.2">
      <c r="A505" s="94">
        <v>503</v>
      </c>
      <c r="B505" s="94">
        <f t="shared" ca="1" si="7"/>
        <v>0.62062116018338842</v>
      </c>
      <c r="C505" s="94" t="s">
        <v>479</v>
      </c>
    </row>
    <row r="506" spans="1:3" x14ac:dyDescent="0.2">
      <c r="A506" s="94">
        <v>504</v>
      </c>
      <c r="B506" s="94">
        <f t="shared" ca="1" si="7"/>
        <v>0.38700366256955876</v>
      </c>
      <c r="C506" s="94" t="s">
        <v>479</v>
      </c>
    </row>
    <row r="507" spans="1:3" x14ac:dyDescent="0.2">
      <c r="A507" s="94">
        <v>505</v>
      </c>
      <c r="B507" s="94">
        <f t="shared" ca="1" si="7"/>
        <v>0.57225813901546962</v>
      </c>
      <c r="C507" s="94" t="s">
        <v>480</v>
      </c>
    </row>
    <row r="508" spans="1:3" x14ac:dyDescent="0.2">
      <c r="A508" s="94">
        <v>506</v>
      </c>
      <c r="B508" s="94">
        <f t="shared" ca="1" si="7"/>
        <v>0.80527321919579897</v>
      </c>
      <c r="C508" s="94" t="s">
        <v>480</v>
      </c>
    </row>
    <row r="509" spans="1:3" x14ac:dyDescent="0.2">
      <c r="A509" s="94">
        <v>507</v>
      </c>
      <c r="B509" s="94">
        <f t="shared" ca="1" si="7"/>
        <v>0.74919954539638067</v>
      </c>
      <c r="C509" s="94" t="s">
        <v>480</v>
      </c>
    </row>
    <row r="510" spans="1:3" x14ac:dyDescent="0.2">
      <c r="A510" s="94">
        <v>508</v>
      </c>
      <c r="B510" s="94">
        <f t="shared" ca="1" si="7"/>
        <v>0.63228372515487341</v>
      </c>
      <c r="C510" s="94" t="s">
        <v>479</v>
      </c>
    </row>
    <row r="511" spans="1:3" x14ac:dyDescent="0.2">
      <c r="A511" s="94">
        <v>509</v>
      </c>
      <c r="B511" s="94">
        <f t="shared" ca="1" si="7"/>
        <v>0.76753680784285716</v>
      </c>
      <c r="C511" s="94" t="s">
        <v>480</v>
      </c>
    </row>
    <row r="512" spans="1:3" x14ac:dyDescent="0.2">
      <c r="A512" s="94">
        <v>510</v>
      </c>
      <c r="B512" s="94">
        <f t="shared" ca="1" si="7"/>
        <v>0.57876463113396714</v>
      </c>
      <c r="C512" s="94" t="s">
        <v>480</v>
      </c>
    </row>
    <row r="513" spans="1:3" x14ac:dyDescent="0.2">
      <c r="A513" s="94">
        <v>511</v>
      </c>
      <c r="B513" s="94">
        <f t="shared" ca="1" si="7"/>
        <v>0.60962460588597822</v>
      </c>
      <c r="C513" s="94" t="s">
        <v>480</v>
      </c>
    </row>
    <row r="514" spans="1:3" x14ac:dyDescent="0.2">
      <c r="A514" s="94">
        <v>512</v>
      </c>
      <c r="B514" s="94">
        <f t="shared" ca="1" si="7"/>
        <v>0.40784737327313164</v>
      </c>
      <c r="C514" s="94" t="s">
        <v>480</v>
      </c>
    </row>
    <row r="515" spans="1:3" x14ac:dyDescent="0.2">
      <c r="A515" s="94">
        <v>513</v>
      </c>
      <c r="B515" s="94">
        <f t="shared" ref="B515:B578" ca="1" si="8">IF(C515="Bomb",_xlfn.NORM.INV(RAND(),0.7,0.1),_xlfn.NORM.INV(RAND(),0.6,0.15))</f>
        <v>0.68508230606624976</v>
      </c>
      <c r="C515" s="94" t="s">
        <v>480</v>
      </c>
    </row>
    <row r="516" spans="1:3" x14ac:dyDescent="0.2">
      <c r="A516" s="94">
        <v>514</v>
      </c>
      <c r="B516" s="94">
        <f t="shared" ca="1" si="8"/>
        <v>0.79328376417875635</v>
      </c>
      <c r="C516" s="94" t="s">
        <v>479</v>
      </c>
    </row>
    <row r="517" spans="1:3" x14ac:dyDescent="0.2">
      <c r="A517" s="94">
        <v>515</v>
      </c>
      <c r="B517" s="94">
        <f t="shared" ca="1" si="8"/>
        <v>0.86618819845576267</v>
      </c>
      <c r="C517" s="94" t="s">
        <v>480</v>
      </c>
    </row>
    <row r="518" spans="1:3" x14ac:dyDescent="0.2">
      <c r="A518" s="94">
        <v>516</v>
      </c>
      <c r="B518" s="94">
        <f t="shared" ca="1" si="8"/>
        <v>0.5481272987633985</v>
      </c>
      <c r="C518" s="94" t="s">
        <v>480</v>
      </c>
    </row>
    <row r="519" spans="1:3" x14ac:dyDescent="0.2">
      <c r="A519" s="94">
        <v>517</v>
      </c>
      <c r="B519" s="94">
        <f t="shared" ca="1" si="8"/>
        <v>0.88295479452569592</v>
      </c>
      <c r="C519" s="94" t="s">
        <v>480</v>
      </c>
    </row>
    <row r="520" spans="1:3" x14ac:dyDescent="0.2">
      <c r="A520" s="94">
        <v>518</v>
      </c>
      <c r="B520" s="94">
        <f t="shared" ca="1" si="8"/>
        <v>0.63507170083092213</v>
      </c>
      <c r="C520" s="94" t="s">
        <v>479</v>
      </c>
    </row>
    <row r="521" spans="1:3" x14ac:dyDescent="0.2">
      <c r="A521" s="94">
        <v>519</v>
      </c>
      <c r="B521" s="94">
        <f t="shared" ca="1" si="8"/>
        <v>0.62403658146228969</v>
      </c>
      <c r="C521" s="94" t="s">
        <v>480</v>
      </c>
    </row>
    <row r="522" spans="1:3" x14ac:dyDescent="0.2">
      <c r="A522" s="94">
        <v>520</v>
      </c>
      <c r="B522" s="94">
        <f t="shared" ca="1" si="8"/>
        <v>0.60167453772911705</v>
      </c>
      <c r="C522" s="94" t="s">
        <v>479</v>
      </c>
    </row>
    <row r="523" spans="1:3" x14ac:dyDescent="0.2">
      <c r="A523" s="94">
        <v>521</v>
      </c>
      <c r="B523" s="94">
        <f t="shared" ca="1" si="8"/>
        <v>0.39659441594918532</v>
      </c>
      <c r="C523" s="94" t="s">
        <v>479</v>
      </c>
    </row>
    <row r="524" spans="1:3" x14ac:dyDescent="0.2">
      <c r="A524" s="94">
        <v>522</v>
      </c>
      <c r="B524" s="94">
        <f t="shared" ca="1" si="8"/>
        <v>0.70683373493124413</v>
      </c>
      <c r="C524" s="94" t="s">
        <v>480</v>
      </c>
    </row>
    <row r="525" spans="1:3" x14ac:dyDescent="0.2">
      <c r="A525" s="94">
        <v>523</v>
      </c>
      <c r="B525" s="94">
        <f t="shared" ca="1" si="8"/>
        <v>0.68626768845074959</v>
      </c>
      <c r="C525" s="94" t="s">
        <v>480</v>
      </c>
    </row>
    <row r="526" spans="1:3" x14ac:dyDescent="0.2">
      <c r="A526" s="94">
        <v>524</v>
      </c>
      <c r="B526" s="94">
        <f t="shared" ca="1" si="8"/>
        <v>0.49842335783898023</v>
      </c>
      <c r="C526" s="94" t="s">
        <v>479</v>
      </c>
    </row>
    <row r="527" spans="1:3" x14ac:dyDescent="0.2">
      <c r="A527" s="94">
        <v>525</v>
      </c>
      <c r="B527" s="94">
        <f t="shared" ca="1" si="8"/>
        <v>0.60274520121433672</v>
      </c>
      <c r="C527" s="94" t="s">
        <v>480</v>
      </c>
    </row>
    <row r="528" spans="1:3" x14ac:dyDescent="0.2">
      <c r="A528" s="94">
        <v>526</v>
      </c>
      <c r="B528" s="94">
        <f t="shared" ca="1" si="8"/>
        <v>0.58799621090497767</v>
      </c>
      <c r="C528" s="94" t="s">
        <v>479</v>
      </c>
    </row>
    <row r="529" spans="1:3" x14ac:dyDescent="0.2">
      <c r="A529" s="94">
        <v>527</v>
      </c>
      <c r="B529" s="94">
        <f t="shared" ca="1" si="8"/>
        <v>0.54571249846106507</v>
      </c>
      <c r="C529" s="94" t="s">
        <v>479</v>
      </c>
    </row>
    <row r="530" spans="1:3" x14ac:dyDescent="0.2">
      <c r="A530" s="94">
        <v>528</v>
      </c>
      <c r="B530" s="94">
        <f t="shared" ca="1" si="8"/>
        <v>0.72840854480750206</v>
      </c>
      <c r="C530" s="94" t="s">
        <v>480</v>
      </c>
    </row>
    <row r="531" spans="1:3" x14ac:dyDescent="0.2">
      <c r="A531" s="94">
        <v>529</v>
      </c>
      <c r="B531" s="94">
        <f t="shared" ca="1" si="8"/>
        <v>0.72140607393957545</v>
      </c>
      <c r="C531" s="94" t="s">
        <v>480</v>
      </c>
    </row>
    <row r="532" spans="1:3" x14ac:dyDescent="0.2">
      <c r="A532" s="94">
        <v>530</v>
      </c>
      <c r="B532" s="94">
        <f t="shared" ca="1" si="8"/>
        <v>0.62944979327299466</v>
      </c>
      <c r="C532" s="94" t="s">
        <v>479</v>
      </c>
    </row>
    <row r="533" spans="1:3" x14ac:dyDescent="0.2">
      <c r="A533" s="94">
        <v>531</v>
      </c>
      <c r="B533" s="94">
        <f t="shared" ca="1" si="8"/>
        <v>0.72473427581449235</v>
      </c>
      <c r="C533" s="94" t="s">
        <v>480</v>
      </c>
    </row>
    <row r="534" spans="1:3" x14ac:dyDescent="0.2">
      <c r="A534" s="94">
        <v>532</v>
      </c>
      <c r="B534" s="94">
        <f t="shared" ca="1" si="8"/>
        <v>0.52161548896556542</v>
      </c>
      <c r="C534" s="94" t="s">
        <v>479</v>
      </c>
    </row>
    <row r="535" spans="1:3" x14ac:dyDescent="0.2">
      <c r="A535" s="94">
        <v>533</v>
      </c>
      <c r="B535" s="94">
        <f t="shared" ca="1" si="8"/>
        <v>9.0380415916166745E-2</v>
      </c>
      <c r="C535" s="94" t="s">
        <v>479</v>
      </c>
    </row>
    <row r="536" spans="1:3" x14ac:dyDescent="0.2">
      <c r="A536" s="94">
        <v>534</v>
      </c>
      <c r="B536" s="94">
        <f t="shared" ca="1" si="8"/>
        <v>0.50160235066778347</v>
      </c>
      <c r="C536" s="94" t="s">
        <v>480</v>
      </c>
    </row>
    <row r="537" spans="1:3" x14ac:dyDescent="0.2">
      <c r="A537" s="94">
        <v>535</v>
      </c>
      <c r="B537" s="94">
        <f t="shared" ca="1" si="8"/>
        <v>0.51539676755847474</v>
      </c>
      <c r="C537" s="94" t="s">
        <v>479</v>
      </c>
    </row>
    <row r="538" spans="1:3" x14ac:dyDescent="0.2">
      <c r="A538" s="94">
        <v>536</v>
      </c>
      <c r="B538" s="94">
        <f t="shared" ca="1" si="8"/>
        <v>0.65877822334216152</v>
      </c>
      <c r="C538" s="94" t="s">
        <v>479</v>
      </c>
    </row>
    <row r="539" spans="1:3" x14ac:dyDescent="0.2">
      <c r="A539" s="94">
        <v>537</v>
      </c>
      <c r="B539" s="94">
        <f t="shared" ca="1" si="8"/>
        <v>0.62031286546959685</v>
      </c>
      <c r="C539" s="94" t="s">
        <v>479</v>
      </c>
    </row>
    <row r="540" spans="1:3" x14ac:dyDescent="0.2">
      <c r="A540" s="94">
        <v>538</v>
      </c>
      <c r="B540" s="94">
        <f t="shared" ca="1" si="8"/>
        <v>0.61583628538984259</v>
      </c>
      <c r="C540" s="94" t="s">
        <v>480</v>
      </c>
    </row>
    <row r="541" spans="1:3" x14ac:dyDescent="0.2">
      <c r="A541" s="94">
        <v>539</v>
      </c>
      <c r="B541" s="94">
        <f t="shared" ca="1" si="8"/>
        <v>0.6663814081752375</v>
      </c>
      <c r="C541" s="94" t="s">
        <v>479</v>
      </c>
    </row>
    <row r="542" spans="1:3" x14ac:dyDescent="0.2">
      <c r="A542" s="94">
        <v>540</v>
      </c>
      <c r="B542" s="94">
        <f t="shared" ca="1" si="8"/>
        <v>0.22483047007561935</v>
      </c>
      <c r="C542" s="94" t="s">
        <v>479</v>
      </c>
    </row>
    <row r="543" spans="1:3" x14ac:dyDescent="0.2">
      <c r="A543" s="94">
        <v>541</v>
      </c>
      <c r="B543" s="94">
        <f t="shared" ca="1" si="8"/>
        <v>0.54867582395046732</v>
      </c>
      <c r="C543" s="94" t="s">
        <v>479</v>
      </c>
    </row>
    <row r="544" spans="1:3" x14ac:dyDescent="0.2">
      <c r="A544" s="94">
        <v>542</v>
      </c>
      <c r="B544" s="94">
        <f t="shared" ca="1" si="8"/>
        <v>0.74065101302196923</v>
      </c>
      <c r="C544" s="94" t="s">
        <v>480</v>
      </c>
    </row>
    <row r="545" spans="1:3" x14ac:dyDescent="0.2">
      <c r="A545" s="94">
        <v>543</v>
      </c>
      <c r="B545" s="94">
        <f t="shared" ca="1" si="8"/>
        <v>0.58868485859701469</v>
      </c>
      <c r="C545" s="94" t="s">
        <v>480</v>
      </c>
    </row>
    <row r="546" spans="1:3" x14ac:dyDescent="0.2">
      <c r="A546" s="94">
        <v>544</v>
      </c>
      <c r="B546" s="94">
        <f t="shared" ca="1" si="8"/>
        <v>0.63434442864868168</v>
      </c>
      <c r="C546" s="94" t="s">
        <v>480</v>
      </c>
    </row>
    <row r="547" spans="1:3" x14ac:dyDescent="0.2">
      <c r="A547" s="94">
        <v>545</v>
      </c>
      <c r="B547" s="94">
        <f t="shared" ca="1" si="8"/>
        <v>0.50420829061741079</v>
      </c>
      <c r="C547" s="94" t="s">
        <v>479</v>
      </c>
    </row>
    <row r="548" spans="1:3" x14ac:dyDescent="0.2">
      <c r="A548" s="94">
        <v>546</v>
      </c>
      <c r="B548" s="94">
        <f t="shared" ca="1" si="8"/>
        <v>0.26762379414755705</v>
      </c>
      <c r="C548" s="94" t="s">
        <v>479</v>
      </c>
    </row>
    <row r="549" spans="1:3" x14ac:dyDescent="0.2">
      <c r="A549" s="94">
        <v>547</v>
      </c>
      <c r="B549" s="94">
        <f t="shared" ca="1" si="8"/>
        <v>0.8389548787693426</v>
      </c>
      <c r="C549" s="94" t="s">
        <v>480</v>
      </c>
    </row>
    <row r="550" spans="1:3" x14ac:dyDescent="0.2">
      <c r="A550" s="94">
        <v>548</v>
      </c>
      <c r="B550" s="94">
        <f t="shared" ca="1" si="8"/>
        <v>0.87484510499343948</v>
      </c>
      <c r="C550" s="94" t="s">
        <v>480</v>
      </c>
    </row>
    <row r="551" spans="1:3" x14ac:dyDescent="0.2">
      <c r="A551" s="94">
        <v>549</v>
      </c>
      <c r="B551" s="94">
        <f t="shared" ca="1" si="8"/>
        <v>0.37135083542208441</v>
      </c>
      <c r="C551" s="94" t="s">
        <v>479</v>
      </c>
    </row>
    <row r="552" spans="1:3" x14ac:dyDescent="0.2">
      <c r="A552" s="94">
        <v>550</v>
      </c>
      <c r="B552" s="94">
        <f t="shared" ca="1" si="8"/>
        <v>0.81217625001834648</v>
      </c>
      <c r="C552" s="94" t="s">
        <v>480</v>
      </c>
    </row>
    <row r="553" spans="1:3" x14ac:dyDescent="0.2">
      <c r="A553" s="94">
        <v>551</v>
      </c>
      <c r="B553" s="94">
        <f t="shared" ca="1" si="8"/>
        <v>0.56425132517656129</v>
      </c>
      <c r="C553" s="94" t="s">
        <v>479</v>
      </c>
    </row>
    <row r="554" spans="1:3" x14ac:dyDescent="0.2">
      <c r="A554" s="94">
        <v>552</v>
      </c>
      <c r="B554" s="94">
        <f t="shared" ca="1" si="8"/>
        <v>0.49902424521817818</v>
      </c>
      <c r="C554" s="94" t="s">
        <v>479</v>
      </c>
    </row>
    <row r="555" spans="1:3" x14ac:dyDescent="0.2">
      <c r="A555" s="94">
        <v>553</v>
      </c>
      <c r="B555" s="94">
        <f t="shared" ca="1" si="8"/>
        <v>0.40855941404081708</v>
      </c>
      <c r="C555" s="94" t="s">
        <v>479</v>
      </c>
    </row>
    <row r="556" spans="1:3" x14ac:dyDescent="0.2">
      <c r="A556" s="94">
        <v>554</v>
      </c>
      <c r="B556" s="94">
        <f t="shared" ca="1" si="8"/>
        <v>0.8740197580703335</v>
      </c>
      <c r="C556" s="94" t="s">
        <v>480</v>
      </c>
    </row>
    <row r="557" spans="1:3" x14ac:dyDescent="0.2">
      <c r="A557" s="94">
        <v>555</v>
      </c>
      <c r="B557" s="94">
        <f t="shared" ca="1" si="8"/>
        <v>0.47607535530791661</v>
      </c>
      <c r="C557" s="94" t="s">
        <v>479</v>
      </c>
    </row>
    <row r="558" spans="1:3" x14ac:dyDescent="0.2">
      <c r="A558" s="94">
        <v>556</v>
      </c>
      <c r="B558" s="94">
        <f t="shared" ca="1" si="8"/>
        <v>0.55111187148358132</v>
      </c>
      <c r="C558" s="94" t="s">
        <v>480</v>
      </c>
    </row>
    <row r="559" spans="1:3" x14ac:dyDescent="0.2">
      <c r="A559" s="94">
        <v>557</v>
      </c>
      <c r="B559" s="94">
        <f t="shared" ca="1" si="8"/>
        <v>0.71334509484472663</v>
      </c>
      <c r="C559" s="94" t="s">
        <v>480</v>
      </c>
    </row>
    <row r="560" spans="1:3" x14ac:dyDescent="0.2">
      <c r="A560" s="94">
        <v>558</v>
      </c>
      <c r="B560" s="94">
        <f t="shared" ca="1" si="8"/>
        <v>0.61226389074040621</v>
      </c>
      <c r="C560" s="94" t="s">
        <v>479</v>
      </c>
    </row>
    <row r="561" spans="1:3" x14ac:dyDescent="0.2">
      <c r="A561" s="94">
        <v>559</v>
      </c>
      <c r="B561" s="94">
        <f t="shared" ca="1" si="8"/>
        <v>0.5807994234129249</v>
      </c>
      <c r="C561" s="94" t="s">
        <v>480</v>
      </c>
    </row>
    <row r="562" spans="1:3" x14ac:dyDescent="0.2">
      <c r="A562" s="94">
        <v>560</v>
      </c>
      <c r="B562" s="94">
        <f t="shared" ca="1" si="8"/>
        <v>0.41302067955554278</v>
      </c>
      <c r="C562" s="94" t="s">
        <v>479</v>
      </c>
    </row>
    <row r="563" spans="1:3" x14ac:dyDescent="0.2">
      <c r="A563" s="94">
        <v>561</v>
      </c>
      <c r="B563" s="94">
        <f t="shared" ca="1" si="8"/>
        <v>0.42820823815313125</v>
      </c>
      <c r="C563" s="94" t="s">
        <v>479</v>
      </c>
    </row>
    <row r="564" spans="1:3" x14ac:dyDescent="0.2">
      <c r="A564" s="94">
        <v>562</v>
      </c>
      <c r="B564" s="94">
        <f t="shared" ca="1" si="8"/>
        <v>0.7447206773229007</v>
      </c>
      <c r="C564" s="94" t="s">
        <v>479</v>
      </c>
    </row>
    <row r="565" spans="1:3" x14ac:dyDescent="0.2">
      <c r="A565" s="94">
        <v>563</v>
      </c>
      <c r="B565" s="94">
        <f t="shared" ca="1" si="8"/>
        <v>0.53813631906692194</v>
      </c>
      <c r="C565" s="94" t="s">
        <v>479</v>
      </c>
    </row>
    <row r="566" spans="1:3" x14ac:dyDescent="0.2">
      <c r="A566" s="94">
        <v>564</v>
      </c>
      <c r="B566" s="94">
        <f t="shared" ca="1" si="8"/>
        <v>0.44659675947115118</v>
      </c>
      <c r="C566" s="94" t="s">
        <v>479</v>
      </c>
    </row>
    <row r="567" spans="1:3" x14ac:dyDescent="0.2">
      <c r="A567" s="94">
        <v>565</v>
      </c>
      <c r="B567" s="94">
        <f t="shared" ca="1" si="8"/>
        <v>0.65308924256621681</v>
      </c>
      <c r="C567" s="94" t="s">
        <v>479</v>
      </c>
    </row>
    <row r="568" spans="1:3" x14ac:dyDescent="0.2">
      <c r="A568" s="94">
        <v>566</v>
      </c>
      <c r="B568" s="94">
        <f t="shared" ca="1" si="8"/>
        <v>0.73744971054896935</v>
      </c>
      <c r="C568" s="94" t="s">
        <v>480</v>
      </c>
    </row>
    <row r="569" spans="1:3" x14ac:dyDescent="0.2">
      <c r="A569" s="94">
        <v>567</v>
      </c>
      <c r="B569" s="94">
        <f t="shared" ca="1" si="8"/>
        <v>0.62664766859812282</v>
      </c>
      <c r="C569" s="94" t="s">
        <v>480</v>
      </c>
    </row>
    <row r="570" spans="1:3" x14ac:dyDescent="0.2">
      <c r="A570" s="94">
        <v>568</v>
      </c>
      <c r="B570" s="94">
        <f t="shared" ca="1" si="8"/>
        <v>0.60365549022265519</v>
      </c>
      <c r="C570" s="94" t="s">
        <v>480</v>
      </c>
    </row>
    <row r="571" spans="1:3" x14ac:dyDescent="0.2">
      <c r="A571" s="94">
        <v>569</v>
      </c>
      <c r="B571" s="94">
        <f t="shared" ca="1" si="8"/>
        <v>0.97648654859328654</v>
      </c>
      <c r="C571" s="94" t="s">
        <v>479</v>
      </c>
    </row>
    <row r="572" spans="1:3" x14ac:dyDescent="0.2">
      <c r="A572" s="94">
        <v>570</v>
      </c>
      <c r="B572" s="94">
        <f t="shared" ca="1" si="8"/>
        <v>0.66734035729670416</v>
      </c>
      <c r="C572" s="94" t="s">
        <v>480</v>
      </c>
    </row>
    <row r="573" spans="1:3" x14ac:dyDescent="0.2">
      <c r="A573" s="94">
        <v>571</v>
      </c>
      <c r="B573" s="94">
        <f t="shared" ca="1" si="8"/>
        <v>0.68187867668006252</v>
      </c>
      <c r="C573" s="94" t="s">
        <v>479</v>
      </c>
    </row>
    <row r="574" spans="1:3" x14ac:dyDescent="0.2">
      <c r="A574" s="94">
        <v>572</v>
      </c>
      <c r="B574" s="94">
        <f t="shared" ca="1" si="8"/>
        <v>0.88996466947757391</v>
      </c>
      <c r="C574" s="94" t="s">
        <v>480</v>
      </c>
    </row>
    <row r="575" spans="1:3" x14ac:dyDescent="0.2">
      <c r="A575" s="94">
        <v>573</v>
      </c>
      <c r="B575" s="94">
        <f t="shared" ca="1" si="8"/>
        <v>0.76239619656211677</v>
      </c>
      <c r="C575" s="94" t="s">
        <v>480</v>
      </c>
    </row>
    <row r="576" spans="1:3" x14ac:dyDescent="0.2">
      <c r="A576" s="94">
        <v>574</v>
      </c>
      <c r="B576" s="94">
        <f t="shared" ca="1" si="8"/>
        <v>0.87319008630910033</v>
      </c>
      <c r="C576" s="94" t="s">
        <v>480</v>
      </c>
    </row>
    <row r="577" spans="1:3" x14ac:dyDescent="0.2">
      <c r="A577" s="94">
        <v>575</v>
      </c>
      <c r="B577" s="94">
        <f t="shared" ca="1" si="8"/>
        <v>0.52590657083098435</v>
      </c>
      <c r="C577" s="94" t="s">
        <v>479</v>
      </c>
    </row>
    <row r="578" spans="1:3" x14ac:dyDescent="0.2">
      <c r="A578" s="94">
        <v>576</v>
      </c>
      <c r="B578" s="94">
        <f t="shared" ca="1" si="8"/>
        <v>0.79397450487518995</v>
      </c>
      <c r="C578" s="94" t="s">
        <v>479</v>
      </c>
    </row>
    <row r="579" spans="1:3" x14ac:dyDescent="0.2">
      <c r="A579" s="94">
        <v>577</v>
      </c>
      <c r="B579" s="94">
        <f t="shared" ref="B579:B642" ca="1" si="9">IF(C579="Bomb",_xlfn.NORM.INV(RAND(),0.7,0.1),_xlfn.NORM.INV(RAND(),0.6,0.15))</f>
        <v>0.49206543599837621</v>
      </c>
      <c r="C579" s="94" t="s">
        <v>479</v>
      </c>
    </row>
    <row r="580" spans="1:3" x14ac:dyDescent="0.2">
      <c r="A580" s="94">
        <v>578</v>
      </c>
      <c r="B580" s="94">
        <f t="shared" ca="1" si="9"/>
        <v>0.6211032229206257</v>
      </c>
      <c r="C580" s="94" t="s">
        <v>480</v>
      </c>
    </row>
    <row r="581" spans="1:3" x14ac:dyDescent="0.2">
      <c r="A581" s="94">
        <v>579</v>
      </c>
      <c r="B581" s="94">
        <f t="shared" ca="1" si="9"/>
        <v>0.71579430894821194</v>
      </c>
      <c r="C581" s="94" t="s">
        <v>480</v>
      </c>
    </row>
    <row r="582" spans="1:3" x14ac:dyDescent="0.2">
      <c r="A582" s="94">
        <v>580</v>
      </c>
      <c r="B582" s="94">
        <f t="shared" ca="1" si="9"/>
        <v>0.79470535180809498</v>
      </c>
      <c r="C582" s="94" t="s">
        <v>480</v>
      </c>
    </row>
    <row r="583" spans="1:3" x14ac:dyDescent="0.2">
      <c r="A583" s="94">
        <v>581</v>
      </c>
      <c r="B583" s="94">
        <f t="shared" ca="1" si="9"/>
        <v>0.4202902808419291</v>
      </c>
      <c r="C583" s="94" t="s">
        <v>479</v>
      </c>
    </row>
    <row r="584" spans="1:3" x14ac:dyDescent="0.2">
      <c r="A584" s="94">
        <v>582</v>
      </c>
      <c r="B584" s="94">
        <f t="shared" ca="1" si="9"/>
        <v>0.81441731204122592</v>
      </c>
      <c r="C584" s="94" t="s">
        <v>480</v>
      </c>
    </row>
    <row r="585" spans="1:3" x14ac:dyDescent="0.2">
      <c r="A585" s="94">
        <v>583</v>
      </c>
      <c r="B585" s="94">
        <f t="shared" ca="1" si="9"/>
        <v>0.54588344532032873</v>
      </c>
      <c r="C585" s="94" t="s">
        <v>479</v>
      </c>
    </row>
    <row r="586" spans="1:3" x14ac:dyDescent="0.2">
      <c r="A586" s="94">
        <v>584</v>
      </c>
      <c r="B586" s="94">
        <f t="shared" ca="1" si="9"/>
        <v>0.6409837920177196</v>
      </c>
      <c r="C586" s="94" t="s">
        <v>480</v>
      </c>
    </row>
    <row r="587" spans="1:3" x14ac:dyDescent="0.2">
      <c r="A587" s="94">
        <v>585</v>
      </c>
      <c r="B587" s="94">
        <f t="shared" ca="1" si="9"/>
        <v>0.6592562424334627</v>
      </c>
      <c r="C587" s="94" t="s">
        <v>479</v>
      </c>
    </row>
    <row r="588" spans="1:3" x14ac:dyDescent="0.2">
      <c r="A588" s="94">
        <v>586</v>
      </c>
      <c r="B588" s="94">
        <f t="shared" ca="1" si="9"/>
        <v>0.78363083645032072</v>
      </c>
      <c r="C588" s="94" t="s">
        <v>479</v>
      </c>
    </row>
    <row r="589" spans="1:3" x14ac:dyDescent="0.2">
      <c r="A589" s="94">
        <v>587</v>
      </c>
      <c r="B589" s="94">
        <f t="shared" ca="1" si="9"/>
        <v>0.64167583842857212</v>
      </c>
      <c r="C589" s="94" t="s">
        <v>480</v>
      </c>
    </row>
    <row r="590" spans="1:3" x14ac:dyDescent="0.2">
      <c r="A590" s="94">
        <v>588</v>
      </c>
      <c r="B590" s="94">
        <f t="shared" ca="1" si="9"/>
        <v>0.5900853211513859</v>
      </c>
      <c r="C590" s="94" t="s">
        <v>479</v>
      </c>
    </row>
    <row r="591" spans="1:3" x14ac:dyDescent="0.2">
      <c r="A591" s="94">
        <v>589</v>
      </c>
      <c r="B591" s="94">
        <f t="shared" ca="1" si="9"/>
        <v>0.32194239547959458</v>
      </c>
      <c r="C591" s="94" t="s">
        <v>479</v>
      </c>
    </row>
    <row r="592" spans="1:3" x14ac:dyDescent="0.2">
      <c r="A592" s="94">
        <v>590</v>
      </c>
      <c r="B592" s="94">
        <f t="shared" ca="1" si="9"/>
        <v>0.83085955479122664</v>
      </c>
      <c r="C592" s="94" t="s">
        <v>480</v>
      </c>
    </row>
    <row r="593" spans="1:3" x14ac:dyDescent="0.2">
      <c r="A593" s="94">
        <v>591</v>
      </c>
      <c r="B593" s="94">
        <f t="shared" ca="1" si="9"/>
        <v>0.55203995599888733</v>
      </c>
      <c r="C593" s="94" t="s">
        <v>479</v>
      </c>
    </row>
    <row r="594" spans="1:3" x14ac:dyDescent="0.2">
      <c r="A594" s="94">
        <v>592</v>
      </c>
      <c r="B594" s="94">
        <f t="shared" ca="1" si="9"/>
        <v>0.78796820680363333</v>
      </c>
      <c r="C594" s="94" t="s">
        <v>480</v>
      </c>
    </row>
    <row r="595" spans="1:3" x14ac:dyDescent="0.2">
      <c r="A595" s="94">
        <v>593</v>
      </c>
      <c r="B595" s="94">
        <f t="shared" ca="1" si="9"/>
        <v>0.62736322754997675</v>
      </c>
      <c r="C595" s="94" t="s">
        <v>479</v>
      </c>
    </row>
    <row r="596" spans="1:3" x14ac:dyDescent="0.2">
      <c r="A596" s="94">
        <v>594</v>
      </c>
      <c r="B596" s="94">
        <f t="shared" ca="1" si="9"/>
        <v>0.62733197320876333</v>
      </c>
      <c r="C596" s="94" t="s">
        <v>480</v>
      </c>
    </row>
    <row r="597" spans="1:3" x14ac:dyDescent="0.2">
      <c r="A597" s="94">
        <v>595</v>
      </c>
      <c r="B597" s="94">
        <f t="shared" ca="1" si="9"/>
        <v>0.85534358815856137</v>
      </c>
      <c r="C597" s="94" t="s">
        <v>480</v>
      </c>
    </row>
    <row r="598" spans="1:3" x14ac:dyDescent="0.2">
      <c r="A598" s="94">
        <v>596</v>
      </c>
      <c r="B598" s="94">
        <f t="shared" ca="1" si="9"/>
        <v>0.8475868872808765</v>
      </c>
      <c r="C598" s="94" t="s">
        <v>480</v>
      </c>
    </row>
    <row r="599" spans="1:3" x14ac:dyDescent="0.2">
      <c r="A599" s="94">
        <v>597</v>
      </c>
      <c r="B599" s="94">
        <f t="shared" ca="1" si="9"/>
        <v>0.8290506921501779</v>
      </c>
      <c r="C599" s="94" t="s">
        <v>480</v>
      </c>
    </row>
    <row r="600" spans="1:3" x14ac:dyDescent="0.2">
      <c r="A600" s="94">
        <v>598</v>
      </c>
      <c r="B600" s="94">
        <f t="shared" ca="1" si="9"/>
        <v>0.85675733738046622</v>
      </c>
      <c r="C600" s="94" t="s">
        <v>479</v>
      </c>
    </row>
    <row r="601" spans="1:3" x14ac:dyDescent="0.2">
      <c r="A601" s="94">
        <v>599</v>
      </c>
      <c r="B601" s="94">
        <f t="shared" ca="1" si="9"/>
        <v>0.63530491340007944</v>
      </c>
      <c r="C601" s="94" t="s">
        <v>480</v>
      </c>
    </row>
    <row r="602" spans="1:3" x14ac:dyDescent="0.2">
      <c r="A602" s="94">
        <v>600</v>
      </c>
      <c r="B602" s="94">
        <f t="shared" ca="1" si="9"/>
        <v>0.7738033477255255</v>
      </c>
      <c r="C602" s="94" t="s">
        <v>480</v>
      </c>
    </row>
    <row r="603" spans="1:3" x14ac:dyDescent="0.2">
      <c r="A603" s="94">
        <v>601</v>
      </c>
      <c r="B603" s="94">
        <f t="shared" ca="1" si="9"/>
        <v>0.67326669334540379</v>
      </c>
      <c r="C603" s="94" t="s">
        <v>479</v>
      </c>
    </row>
    <row r="604" spans="1:3" x14ac:dyDescent="0.2">
      <c r="A604" s="94">
        <v>602</v>
      </c>
      <c r="B604" s="94">
        <f t="shared" ca="1" si="9"/>
        <v>0.67685808720068563</v>
      </c>
      <c r="C604" s="94" t="s">
        <v>479</v>
      </c>
    </row>
    <row r="605" spans="1:3" x14ac:dyDescent="0.2">
      <c r="A605" s="94">
        <v>603</v>
      </c>
      <c r="B605" s="94">
        <f t="shared" ca="1" si="9"/>
        <v>0.54765991042979634</v>
      </c>
      <c r="C605" s="94" t="s">
        <v>479</v>
      </c>
    </row>
    <row r="606" spans="1:3" x14ac:dyDescent="0.2">
      <c r="A606" s="94">
        <v>604</v>
      </c>
      <c r="B606" s="94">
        <f t="shared" ca="1" si="9"/>
        <v>0.75660077330521813</v>
      </c>
      <c r="C606" s="94" t="s">
        <v>480</v>
      </c>
    </row>
    <row r="607" spans="1:3" x14ac:dyDescent="0.2">
      <c r="A607" s="94">
        <v>605</v>
      </c>
      <c r="B607" s="94">
        <f t="shared" ca="1" si="9"/>
        <v>0.61994722424270288</v>
      </c>
      <c r="C607" s="94" t="s">
        <v>479</v>
      </c>
    </row>
    <row r="608" spans="1:3" x14ac:dyDescent="0.2">
      <c r="A608" s="94">
        <v>606</v>
      </c>
      <c r="B608" s="94">
        <f t="shared" ca="1" si="9"/>
        <v>0.60760204471222634</v>
      </c>
      <c r="C608" s="94" t="s">
        <v>480</v>
      </c>
    </row>
    <row r="609" spans="1:3" x14ac:dyDescent="0.2">
      <c r="A609" s="94">
        <v>607</v>
      </c>
      <c r="B609" s="94">
        <f t="shared" ca="1" si="9"/>
        <v>0.57866550265628114</v>
      </c>
      <c r="C609" s="94" t="s">
        <v>479</v>
      </c>
    </row>
    <row r="610" spans="1:3" x14ac:dyDescent="0.2">
      <c r="A610" s="94">
        <v>608</v>
      </c>
      <c r="B610" s="94">
        <f t="shared" ca="1" si="9"/>
        <v>0.713294769456424</v>
      </c>
      <c r="C610" s="94" t="s">
        <v>480</v>
      </c>
    </row>
    <row r="611" spans="1:3" x14ac:dyDescent="0.2">
      <c r="A611" s="94">
        <v>609</v>
      </c>
      <c r="B611" s="94">
        <f t="shared" ca="1" si="9"/>
        <v>0.57314316689772027</v>
      </c>
      <c r="C611" s="94" t="s">
        <v>479</v>
      </c>
    </row>
    <row r="612" spans="1:3" x14ac:dyDescent="0.2">
      <c r="A612" s="94">
        <v>610</v>
      </c>
      <c r="B612" s="94">
        <f t="shared" ca="1" si="9"/>
        <v>0.45160347746248919</v>
      </c>
      <c r="C612" s="94" t="s">
        <v>479</v>
      </c>
    </row>
    <row r="613" spans="1:3" x14ac:dyDescent="0.2">
      <c r="A613" s="94">
        <v>611</v>
      </c>
      <c r="B613" s="94">
        <f t="shared" ca="1" si="9"/>
        <v>0.71274102021551977</v>
      </c>
      <c r="C613" s="94" t="s">
        <v>480</v>
      </c>
    </row>
    <row r="614" spans="1:3" x14ac:dyDescent="0.2">
      <c r="A614" s="94">
        <v>612</v>
      </c>
      <c r="B614" s="94">
        <f t="shared" ca="1" si="9"/>
        <v>0.56767411808198154</v>
      </c>
      <c r="C614" s="94" t="s">
        <v>480</v>
      </c>
    </row>
    <row r="615" spans="1:3" x14ac:dyDescent="0.2">
      <c r="A615" s="94">
        <v>613</v>
      </c>
      <c r="B615" s="94">
        <f t="shared" ca="1" si="9"/>
        <v>0.67388919249395063</v>
      </c>
      <c r="C615" s="94" t="s">
        <v>479</v>
      </c>
    </row>
    <row r="616" spans="1:3" x14ac:dyDescent="0.2">
      <c r="A616" s="94">
        <v>614</v>
      </c>
      <c r="B616" s="94">
        <f t="shared" ca="1" si="9"/>
        <v>0.61860467150521425</v>
      </c>
      <c r="C616" s="94" t="s">
        <v>479</v>
      </c>
    </row>
    <row r="617" spans="1:3" x14ac:dyDescent="0.2">
      <c r="A617" s="94">
        <v>615</v>
      </c>
      <c r="B617" s="94">
        <f t="shared" ca="1" si="9"/>
        <v>0.48469295771838822</v>
      </c>
      <c r="C617" s="94" t="s">
        <v>479</v>
      </c>
    </row>
    <row r="618" spans="1:3" x14ac:dyDescent="0.2">
      <c r="A618" s="94">
        <v>616</v>
      </c>
      <c r="B618" s="94">
        <f t="shared" ca="1" si="9"/>
        <v>0.77986931818120142</v>
      </c>
      <c r="C618" s="94" t="s">
        <v>480</v>
      </c>
    </row>
    <row r="619" spans="1:3" x14ac:dyDescent="0.2">
      <c r="A619" s="94">
        <v>617</v>
      </c>
      <c r="B619" s="94">
        <f t="shared" ca="1" si="9"/>
        <v>0.71123085146549414</v>
      </c>
      <c r="C619" s="94" t="s">
        <v>480</v>
      </c>
    </row>
    <row r="620" spans="1:3" x14ac:dyDescent="0.2">
      <c r="A620" s="94">
        <v>618</v>
      </c>
      <c r="B620" s="94">
        <f t="shared" ca="1" si="9"/>
        <v>0.6800451751308062</v>
      </c>
      <c r="C620" s="94" t="s">
        <v>480</v>
      </c>
    </row>
    <row r="621" spans="1:3" x14ac:dyDescent="0.2">
      <c r="A621" s="94">
        <v>619</v>
      </c>
      <c r="B621" s="94">
        <f t="shared" ca="1" si="9"/>
        <v>0.98678541179190948</v>
      </c>
      <c r="C621" s="94" t="s">
        <v>479</v>
      </c>
    </row>
    <row r="622" spans="1:3" x14ac:dyDescent="0.2">
      <c r="A622" s="94">
        <v>620</v>
      </c>
      <c r="B622" s="94">
        <f t="shared" ca="1" si="9"/>
        <v>0.78013595793597112</v>
      </c>
      <c r="C622" s="94" t="s">
        <v>479</v>
      </c>
    </row>
    <row r="623" spans="1:3" x14ac:dyDescent="0.2">
      <c r="A623" s="94">
        <v>621</v>
      </c>
      <c r="B623" s="94">
        <f t="shared" ca="1" si="9"/>
        <v>0.59173486957676258</v>
      </c>
      <c r="C623" s="94" t="s">
        <v>480</v>
      </c>
    </row>
    <row r="624" spans="1:3" x14ac:dyDescent="0.2">
      <c r="A624" s="94">
        <v>622</v>
      </c>
      <c r="B624" s="94">
        <f t="shared" ca="1" si="9"/>
        <v>0.67592349382839567</v>
      </c>
      <c r="C624" s="94" t="s">
        <v>480</v>
      </c>
    </row>
    <row r="625" spans="1:3" x14ac:dyDescent="0.2">
      <c r="A625" s="94">
        <v>623</v>
      </c>
      <c r="B625" s="94">
        <f t="shared" ca="1" si="9"/>
        <v>0.60015410539033209</v>
      </c>
      <c r="C625" s="94" t="s">
        <v>480</v>
      </c>
    </row>
    <row r="626" spans="1:3" x14ac:dyDescent="0.2">
      <c r="A626" s="94">
        <v>624</v>
      </c>
      <c r="B626" s="94">
        <f t="shared" ca="1" si="9"/>
        <v>0.51362913195365534</v>
      </c>
      <c r="C626" s="94" t="s">
        <v>479</v>
      </c>
    </row>
    <row r="627" spans="1:3" x14ac:dyDescent="0.2">
      <c r="A627" s="94">
        <v>625</v>
      </c>
      <c r="B627" s="94">
        <f t="shared" ca="1" si="9"/>
        <v>0.72230905841209125</v>
      </c>
      <c r="C627" s="94" t="s">
        <v>480</v>
      </c>
    </row>
    <row r="628" spans="1:3" x14ac:dyDescent="0.2">
      <c r="A628" s="94">
        <v>626</v>
      </c>
      <c r="B628" s="94">
        <f t="shared" ca="1" si="9"/>
        <v>0.63164030320304454</v>
      </c>
      <c r="C628" s="94" t="s">
        <v>479</v>
      </c>
    </row>
    <row r="629" spans="1:3" x14ac:dyDescent="0.2">
      <c r="A629" s="94">
        <v>627</v>
      </c>
      <c r="B629" s="94">
        <f t="shared" ca="1" si="9"/>
        <v>0.73707268246444568</v>
      </c>
      <c r="C629" s="94" t="s">
        <v>479</v>
      </c>
    </row>
    <row r="630" spans="1:3" x14ac:dyDescent="0.2">
      <c r="A630" s="94">
        <v>628</v>
      </c>
      <c r="B630" s="94">
        <f t="shared" ca="1" si="9"/>
        <v>0.36008582121185262</v>
      </c>
      <c r="C630" s="94" t="s">
        <v>479</v>
      </c>
    </row>
    <row r="631" spans="1:3" x14ac:dyDescent="0.2">
      <c r="A631" s="94">
        <v>629</v>
      </c>
      <c r="B631" s="94">
        <f t="shared" ca="1" si="9"/>
        <v>0.63788680189784086</v>
      </c>
      <c r="C631" s="94" t="s">
        <v>479</v>
      </c>
    </row>
    <row r="632" spans="1:3" x14ac:dyDescent="0.2">
      <c r="A632" s="94">
        <v>630</v>
      </c>
      <c r="B632" s="94">
        <f t="shared" ca="1" si="9"/>
        <v>0.63834362009259349</v>
      </c>
      <c r="C632" s="94" t="s">
        <v>480</v>
      </c>
    </row>
    <row r="633" spans="1:3" x14ac:dyDescent="0.2">
      <c r="A633" s="94">
        <v>631</v>
      </c>
      <c r="B633" s="94">
        <f t="shared" ca="1" si="9"/>
        <v>0.73926536022881806</v>
      </c>
      <c r="C633" s="94" t="s">
        <v>480</v>
      </c>
    </row>
    <row r="634" spans="1:3" x14ac:dyDescent="0.2">
      <c r="A634" s="94">
        <v>632</v>
      </c>
      <c r="B634" s="94">
        <f t="shared" ca="1" si="9"/>
        <v>0.64456245437214033</v>
      </c>
      <c r="C634" s="94" t="s">
        <v>479</v>
      </c>
    </row>
    <row r="635" spans="1:3" x14ac:dyDescent="0.2">
      <c r="A635" s="94">
        <v>633</v>
      </c>
      <c r="B635" s="94">
        <f t="shared" ca="1" si="9"/>
        <v>0.79510152839726311</v>
      </c>
      <c r="C635" s="94" t="s">
        <v>480</v>
      </c>
    </row>
    <row r="636" spans="1:3" x14ac:dyDescent="0.2">
      <c r="A636" s="94">
        <v>634</v>
      </c>
      <c r="B636" s="94">
        <f t="shared" ca="1" si="9"/>
        <v>0.85411062099418134</v>
      </c>
      <c r="C636" s="94" t="s">
        <v>480</v>
      </c>
    </row>
    <row r="637" spans="1:3" x14ac:dyDescent="0.2">
      <c r="A637" s="94">
        <v>635</v>
      </c>
      <c r="B637" s="94">
        <f t="shared" ca="1" si="9"/>
        <v>0.87216158760321028</v>
      </c>
      <c r="C637" s="94" t="s">
        <v>480</v>
      </c>
    </row>
    <row r="638" spans="1:3" x14ac:dyDescent="0.2">
      <c r="A638" s="94">
        <v>636</v>
      </c>
      <c r="B638" s="94">
        <f t="shared" ca="1" si="9"/>
        <v>0.776147865548525</v>
      </c>
      <c r="C638" s="94" t="s">
        <v>479</v>
      </c>
    </row>
    <row r="639" spans="1:3" x14ac:dyDescent="0.2">
      <c r="A639" s="94">
        <v>637</v>
      </c>
      <c r="B639" s="94">
        <f t="shared" ca="1" si="9"/>
        <v>0.33089518950963331</v>
      </c>
      <c r="C639" s="94" t="s">
        <v>479</v>
      </c>
    </row>
    <row r="640" spans="1:3" x14ac:dyDescent="0.2">
      <c r="A640" s="94">
        <v>638</v>
      </c>
      <c r="B640" s="94">
        <f t="shared" ca="1" si="9"/>
        <v>0.71803530541445404</v>
      </c>
      <c r="C640" s="94" t="s">
        <v>480</v>
      </c>
    </row>
    <row r="641" spans="1:3" x14ac:dyDescent="0.2">
      <c r="A641" s="94">
        <v>639</v>
      </c>
      <c r="B641" s="94">
        <f t="shared" ca="1" si="9"/>
        <v>0.28285974322648683</v>
      </c>
      <c r="C641" s="94" t="s">
        <v>479</v>
      </c>
    </row>
    <row r="642" spans="1:3" x14ac:dyDescent="0.2">
      <c r="A642" s="94">
        <v>640</v>
      </c>
      <c r="B642" s="94">
        <f t="shared" ca="1" si="9"/>
        <v>0.58473126988247881</v>
      </c>
      <c r="C642" s="94" t="s">
        <v>480</v>
      </c>
    </row>
    <row r="643" spans="1:3" x14ac:dyDescent="0.2">
      <c r="A643" s="94">
        <v>641</v>
      </c>
      <c r="B643" s="94">
        <f t="shared" ref="B643:B706" ca="1" si="10">IF(C643="Bomb",_xlfn.NORM.INV(RAND(),0.7,0.1),_xlfn.NORM.INV(RAND(),0.6,0.15))</f>
        <v>0.67132287498105925</v>
      </c>
      <c r="C643" s="94" t="s">
        <v>480</v>
      </c>
    </row>
    <row r="644" spans="1:3" x14ac:dyDescent="0.2">
      <c r="A644" s="94">
        <v>642</v>
      </c>
      <c r="B644" s="94">
        <f t="shared" ca="1" si="10"/>
        <v>0.54389603000524467</v>
      </c>
      <c r="C644" s="94" t="s">
        <v>479</v>
      </c>
    </row>
    <row r="645" spans="1:3" x14ac:dyDescent="0.2">
      <c r="A645" s="94">
        <v>643</v>
      </c>
      <c r="B645" s="94">
        <f t="shared" ca="1" si="10"/>
        <v>0.67271330002229635</v>
      </c>
      <c r="C645" s="94" t="s">
        <v>480</v>
      </c>
    </row>
    <row r="646" spans="1:3" x14ac:dyDescent="0.2">
      <c r="A646" s="94">
        <v>644</v>
      </c>
      <c r="B646" s="94">
        <f t="shared" ca="1" si="10"/>
        <v>0.62059742437631871</v>
      </c>
      <c r="C646" s="94" t="s">
        <v>479</v>
      </c>
    </row>
    <row r="647" spans="1:3" x14ac:dyDescent="0.2">
      <c r="A647" s="94">
        <v>645</v>
      </c>
      <c r="B647" s="94">
        <f t="shared" ca="1" si="10"/>
        <v>0.57888066494640755</v>
      </c>
      <c r="C647" s="94" t="s">
        <v>479</v>
      </c>
    </row>
    <row r="648" spans="1:3" x14ac:dyDescent="0.2">
      <c r="A648" s="94">
        <v>646</v>
      </c>
      <c r="B648" s="94">
        <f t="shared" ca="1" si="10"/>
        <v>0.6009306262735965</v>
      </c>
      <c r="C648" s="94" t="s">
        <v>479</v>
      </c>
    </row>
    <row r="649" spans="1:3" x14ac:dyDescent="0.2">
      <c r="A649" s="94">
        <v>647</v>
      </c>
      <c r="B649" s="94">
        <f t="shared" ca="1" si="10"/>
        <v>0.69465567293930008</v>
      </c>
      <c r="C649" s="94" t="s">
        <v>480</v>
      </c>
    </row>
    <row r="650" spans="1:3" x14ac:dyDescent="0.2">
      <c r="A650" s="94">
        <v>648</v>
      </c>
      <c r="B650" s="94">
        <f t="shared" ca="1" si="10"/>
        <v>0.84899914623708517</v>
      </c>
      <c r="C650" s="94" t="s">
        <v>480</v>
      </c>
    </row>
    <row r="651" spans="1:3" x14ac:dyDescent="0.2">
      <c r="A651" s="94">
        <v>649</v>
      </c>
      <c r="B651" s="94">
        <f t="shared" ca="1" si="10"/>
        <v>0.66918891388277013</v>
      </c>
      <c r="C651" s="94" t="s">
        <v>480</v>
      </c>
    </row>
    <row r="652" spans="1:3" x14ac:dyDescent="0.2">
      <c r="A652" s="94">
        <v>650</v>
      </c>
      <c r="B652" s="94">
        <f t="shared" ca="1" si="10"/>
        <v>0.62220157656357888</v>
      </c>
      <c r="C652" s="94" t="s">
        <v>480</v>
      </c>
    </row>
    <row r="653" spans="1:3" x14ac:dyDescent="0.2">
      <c r="A653" s="94">
        <v>651</v>
      </c>
      <c r="B653" s="94">
        <f t="shared" ca="1" si="10"/>
        <v>0.66154963152252488</v>
      </c>
      <c r="C653" s="94" t="s">
        <v>479</v>
      </c>
    </row>
    <row r="654" spans="1:3" x14ac:dyDescent="0.2">
      <c r="A654" s="94">
        <v>652</v>
      </c>
      <c r="B654" s="94">
        <f t="shared" ca="1" si="10"/>
        <v>0.68172414719172303</v>
      </c>
      <c r="C654" s="94" t="s">
        <v>479</v>
      </c>
    </row>
    <row r="655" spans="1:3" x14ac:dyDescent="0.2">
      <c r="A655" s="94">
        <v>653</v>
      </c>
      <c r="B655" s="94">
        <f t="shared" ca="1" si="10"/>
        <v>0.89364106119322573</v>
      </c>
      <c r="C655" s="94" t="s">
        <v>479</v>
      </c>
    </row>
    <row r="656" spans="1:3" x14ac:dyDescent="0.2">
      <c r="A656" s="94">
        <v>654</v>
      </c>
      <c r="B656" s="94">
        <f t="shared" ca="1" si="10"/>
        <v>0.76472723232994044</v>
      </c>
      <c r="C656" s="94" t="s">
        <v>479</v>
      </c>
    </row>
    <row r="657" spans="1:3" x14ac:dyDescent="0.2">
      <c r="A657" s="94">
        <v>655</v>
      </c>
      <c r="B657" s="94">
        <f t="shared" ca="1" si="10"/>
        <v>0.75368953407959571</v>
      </c>
      <c r="C657" s="94" t="s">
        <v>479</v>
      </c>
    </row>
    <row r="658" spans="1:3" x14ac:dyDescent="0.2">
      <c r="A658" s="94">
        <v>656</v>
      </c>
      <c r="B658" s="94">
        <f t="shared" ca="1" si="10"/>
        <v>0.72490164341587748</v>
      </c>
      <c r="C658" s="94" t="s">
        <v>479</v>
      </c>
    </row>
    <row r="659" spans="1:3" x14ac:dyDescent="0.2">
      <c r="A659" s="94">
        <v>657</v>
      </c>
      <c r="B659" s="94">
        <f t="shared" ca="1" si="10"/>
        <v>0.69166825274774824</v>
      </c>
      <c r="C659" s="94" t="s">
        <v>480</v>
      </c>
    </row>
    <row r="660" spans="1:3" x14ac:dyDescent="0.2">
      <c r="A660" s="94">
        <v>658</v>
      </c>
      <c r="B660" s="94">
        <f t="shared" ca="1" si="10"/>
        <v>0.67044751612772524</v>
      </c>
      <c r="C660" s="94" t="s">
        <v>479</v>
      </c>
    </row>
    <row r="661" spans="1:3" x14ac:dyDescent="0.2">
      <c r="A661" s="94">
        <v>659</v>
      </c>
      <c r="B661" s="94">
        <f t="shared" ca="1" si="10"/>
        <v>0.57535303949250338</v>
      </c>
      <c r="C661" s="94" t="s">
        <v>480</v>
      </c>
    </row>
    <row r="662" spans="1:3" x14ac:dyDescent="0.2">
      <c r="A662" s="94">
        <v>660</v>
      </c>
      <c r="B662" s="94">
        <f t="shared" ca="1" si="10"/>
        <v>0.73844419601061329</v>
      </c>
      <c r="C662" s="94" t="s">
        <v>479</v>
      </c>
    </row>
    <row r="663" spans="1:3" x14ac:dyDescent="0.2">
      <c r="A663" s="94">
        <v>661</v>
      </c>
      <c r="B663" s="94">
        <f t="shared" ca="1" si="10"/>
        <v>0.80057842427494486</v>
      </c>
      <c r="C663" s="94" t="s">
        <v>480</v>
      </c>
    </row>
    <row r="664" spans="1:3" x14ac:dyDescent="0.2">
      <c r="A664" s="94">
        <v>662</v>
      </c>
      <c r="B664" s="94">
        <f t="shared" ca="1" si="10"/>
        <v>0.53930356458358431</v>
      </c>
      <c r="C664" s="94" t="s">
        <v>479</v>
      </c>
    </row>
    <row r="665" spans="1:3" x14ac:dyDescent="0.2">
      <c r="A665" s="94">
        <v>663</v>
      </c>
      <c r="B665" s="94">
        <f t="shared" ca="1" si="10"/>
        <v>0.63885978078280503</v>
      </c>
      <c r="C665" s="94" t="s">
        <v>479</v>
      </c>
    </row>
    <row r="666" spans="1:3" x14ac:dyDescent="0.2">
      <c r="A666" s="94">
        <v>664</v>
      </c>
      <c r="B666" s="94">
        <f t="shared" ca="1" si="10"/>
        <v>0.55464918977533761</v>
      </c>
      <c r="C666" s="94" t="s">
        <v>480</v>
      </c>
    </row>
    <row r="667" spans="1:3" x14ac:dyDescent="0.2">
      <c r="A667" s="94">
        <v>665</v>
      </c>
      <c r="B667" s="94">
        <f t="shared" ca="1" si="10"/>
        <v>0.61898633941797521</v>
      </c>
      <c r="C667" s="94" t="s">
        <v>479</v>
      </c>
    </row>
    <row r="668" spans="1:3" x14ac:dyDescent="0.2">
      <c r="A668" s="94">
        <v>666</v>
      </c>
      <c r="B668" s="94">
        <f t="shared" ca="1" si="10"/>
        <v>0.54462035344304149</v>
      </c>
      <c r="C668" s="94" t="s">
        <v>479</v>
      </c>
    </row>
    <row r="669" spans="1:3" x14ac:dyDescent="0.2">
      <c r="A669" s="94">
        <v>667</v>
      </c>
      <c r="B669" s="94">
        <f t="shared" ca="1" si="10"/>
        <v>0.50240524294848821</v>
      </c>
      <c r="C669" s="94" t="s">
        <v>480</v>
      </c>
    </row>
    <row r="670" spans="1:3" x14ac:dyDescent="0.2">
      <c r="A670" s="94">
        <v>668</v>
      </c>
      <c r="B670" s="94">
        <f t="shared" ca="1" si="10"/>
        <v>0.71770439387710339</v>
      </c>
      <c r="C670" s="94" t="s">
        <v>479</v>
      </c>
    </row>
    <row r="671" spans="1:3" x14ac:dyDescent="0.2">
      <c r="A671" s="94">
        <v>669</v>
      </c>
      <c r="B671" s="94">
        <f t="shared" ca="1" si="10"/>
        <v>0.82678584664405919</v>
      </c>
      <c r="C671" s="94" t="s">
        <v>479</v>
      </c>
    </row>
    <row r="672" spans="1:3" x14ac:dyDescent="0.2">
      <c r="A672" s="94">
        <v>670</v>
      </c>
      <c r="B672" s="94">
        <f t="shared" ca="1" si="10"/>
        <v>0.5746227441676296</v>
      </c>
      <c r="C672" s="94" t="s">
        <v>479</v>
      </c>
    </row>
    <row r="673" spans="1:3" x14ac:dyDescent="0.2">
      <c r="A673" s="94">
        <v>671</v>
      </c>
      <c r="B673" s="94">
        <f t="shared" ca="1" si="10"/>
        <v>0.64094580734721551</v>
      </c>
      <c r="C673" s="94" t="s">
        <v>479</v>
      </c>
    </row>
    <row r="674" spans="1:3" x14ac:dyDescent="0.2">
      <c r="A674" s="94">
        <v>672</v>
      </c>
      <c r="B674" s="94">
        <f t="shared" ca="1" si="10"/>
        <v>0.49984568681173358</v>
      </c>
      <c r="C674" s="94" t="s">
        <v>479</v>
      </c>
    </row>
    <row r="675" spans="1:3" x14ac:dyDescent="0.2">
      <c r="A675" s="94">
        <v>673</v>
      </c>
      <c r="B675" s="94">
        <f t="shared" ca="1" si="10"/>
        <v>0.83863260379126636</v>
      </c>
      <c r="C675" s="94" t="s">
        <v>479</v>
      </c>
    </row>
    <row r="676" spans="1:3" x14ac:dyDescent="0.2">
      <c r="A676" s="94">
        <v>674</v>
      </c>
      <c r="B676" s="94">
        <f t="shared" ca="1" si="10"/>
        <v>0.83377453268100621</v>
      </c>
      <c r="C676" s="94" t="s">
        <v>480</v>
      </c>
    </row>
    <row r="677" spans="1:3" x14ac:dyDescent="0.2">
      <c r="A677" s="94">
        <v>675</v>
      </c>
      <c r="B677" s="94">
        <f t="shared" ca="1" si="10"/>
        <v>0.87460285122417836</v>
      </c>
      <c r="C677" s="94" t="s">
        <v>479</v>
      </c>
    </row>
    <row r="678" spans="1:3" x14ac:dyDescent="0.2">
      <c r="A678" s="94">
        <v>676</v>
      </c>
      <c r="B678" s="94">
        <f t="shared" ca="1" si="10"/>
        <v>0.83228026958381052</v>
      </c>
      <c r="C678" s="94" t="s">
        <v>480</v>
      </c>
    </row>
    <row r="679" spans="1:3" x14ac:dyDescent="0.2">
      <c r="A679" s="94">
        <v>677</v>
      </c>
      <c r="B679" s="94">
        <f t="shared" ca="1" si="10"/>
        <v>0.54822100567582421</v>
      </c>
      <c r="C679" s="94" t="s">
        <v>479</v>
      </c>
    </row>
    <row r="680" spans="1:3" x14ac:dyDescent="0.2">
      <c r="A680" s="94">
        <v>678</v>
      </c>
      <c r="B680" s="94">
        <f t="shared" ca="1" si="10"/>
        <v>0.56248364185309119</v>
      </c>
      <c r="C680" s="94" t="s">
        <v>480</v>
      </c>
    </row>
    <row r="681" spans="1:3" x14ac:dyDescent="0.2">
      <c r="A681" s="94">
        <v>679</v>
      </c>
      <c r="B681" s="94">
        <f t="shared" ca="1" si="10"/>
        <v>0.52912890019358749</v>
      </c>
      <c r="C681" s="94" t="s">
        <v>479</v>
      </c>
    </row>
    <row r="682" spans="1:3" x14ac:dyDescent="0.2">
      <c r="A682" s="94">
        <v>680</v>
      </c>
      <c r="B682" s="94">
        <f t="shared" ca="1" si="10"/>
        <v>0.73755585447702432</v>
      </c>
      <c r="C682" s="94" t="s">
        <v>479</v>
      </c>
    </row>
    <row r="683" spans="1:3" x14ac:dyDescent="0.2">
      <c r="A683" s="94">
        <v>681</v>
      </c>
      <c r="B683" s="94">
        <f t="shared" ca="1" si="10"/>
        <v>0.46363483927591648</v>
      </c>
      <c r="C683" s="94" t="s">
        <v>479</v>
      </c>
    </row>
    <row r="684" spans="1:3" x14ac:dyDescent="0.2">
      <c r="A684" s="94">
        <v>682</v>
      </c>
      <c r="B684" s="94">
        <f t="shared" ca="1" si="10"/>
        <v>0.65599036532634036</v>
      </c>
      <c r="C684" s="94" t="s">
        <v>479</v>
      </c>
    </row>
    <row r="685" spans="1:3" x14ac:dyDescent="0.2">
      <c r="A685" s="94">
        <v>683</v>
      </c>
      <c r="B685" s="94">
        <f t="shared" ca="1" si="10"/>
        <v>0.64551783947556407</v>
      </c>
      <c r="C685" s="94" t="s">
        <v>479</v>
      </c>
    </row>
    <row r="686" spans="1:3" x14ac:dyDescent="0.2">
      <c r="A686" s="94">
        <v>684</v>
      </c>
      <c r="B686" s="94">
        <f t="shared" ca="1" si="10"/>
        <v>0.54326010139156755</v>
      </c>
      <c r="C686" s="94" t="s">
        <v>479</v>
      </c>
    </row>
    <row r="687" spans="1:3" x14ac:dyDescent="0.2">
      <c r="A687" s="94">
        <v>685</v>
      </c>
      <c r="B687" s="94">
        <f t="shared" ca="1" si="10"/>
        <v>0.74444232332007254</v>
      </c>
      <c r="C687" s="94" t="s">
        <v>480</v>
      </c>
    </row>
    <row r="688" spans="1:3" x14ac:dyDescent="0.2">
      <c r="A688" s="94">
        <v>686</v>
      </c>
      <c r="B688" s="94">
        <f t="shared" ca="1" si="10"/>
        <v>0.59428515510971325</v>
      </c>
      <c r="C688" s="94" t="s">
        <v>479</v>
      </c>
    </row>
    <row r="689" spans="1:3" x14ac:dyDescent="0.2">
      <c r="A689" s="94">
        <v>687</v>
      </c>
      <c r="B689" s="94">
        <f t="shared" ca="1" si="10"/>
        <v>0.91459014970940888</v>
      </c>
      <c r="C689" s="94" t="s">
        <v>479</v>
      </c>
    </row>
    <row r="690" spans="1:3" x14ac:dyDescent="0.2">
      <c r="A690" s="94">
        <v>688</v>
      </c>
      <c r="B690" s="94">
        <f t="shared" ca="1" si="10"/>
        <v>0.73480173924947489</v>
      </c>
      <c r="C690" s="94" t="s">
        <v>479</v>
      </c>
    </row>
    <row r="691" spans="1:3" x14ac:dyDescent="0.2">
      <c r="A691" s="94">
        <v>689</v>
      </c>
      <c r="B691" s="94">
        <f t="shared" ca="1" si="10"/>
        <v>0.69165690795198498</v>
      </c>
      <c r="C691" s="94" t="s">
        <v>479</v>
      </c>
    </row>
    <row r="692" spans="1:3" x14ac:dyDescent="0.2">
      <c r="A692" s="94">
        <v>690</v>
      </c>
      <c r="B692" s="94">
        <f t="shared" ca="1" si="10"/>
        <v>0.60872325714744391</v>
      </c>
      <c r="C692" s="94" t="s">
        <v>480</v>
      </c>
    </row>
    <row r="693" spans="1:3" x14ac:dyDescent="0.2">
      <c r="A693" s="94">
        <v>691</v>
      </c>
      <c r="B693" s="94">
        <f t="shared" ca="1" si="10"/>
        <v>0.64380064316910979</v>
      </c>
      <c r="C693" s="94" t="s">
        <v>480</v>
      </c>
    </row>
    <row r="694" spans="1:3" x14ac:dyDescent="0.2">
      <c r="A694" s="94">
        <v>692</v>
      </c>
      <c r="B694" s="94">
        <f t="shared" ca="1" si="10"/>
        <v>0.55006938519484705</v>
      </c>
      <c r="C694" s="94" t="s">
        <v>480</v>
      </c>
    </row>
    <row r="695" spans="1:3" x14ac:dyDescent="0.2">
      <c r="A695" s="94">
        <v>693</v>
      </c>
      <c r="B695" s="94">
        <f t="shared" ca="1" si="10"/>
        <v>0.68223946998093055</v>
      </c>
      <c r="C695" s="94" t="s">
        <v>480</v>
      </c>
    </row>
    <row r="696" spans="1:3" x14ac:dyDescent="0.2">
      <c r="A696" s="94">
        <v>694</v>
      </c>
      <c r="B696" s="94">
        <f t="shared" ca="1" si="10"/>
        <v>0.32450178487389952</v>
      </c>
      <c r="C696" s="94" t="s">
        <v>479</v>
      </c>
    </row>
    <row r="697" spans="1:3" x14ac:dyDescent="0.2">
      <c r="A697" s="94">
        <v>695</v>
      </c>
      <c r="B697" s="94">
        <f t="shared" ca="1" si="10"/>
        <v>0.34116353508088149</v>
      </c>
      <c r="C697" s="94" t="s">
        <v>479</v>
      </c>
    </row>
    <row r="698" spans="1:3" x14ac:dyDescent="0.2">
      <c r="A698" s="94">
        <v>696</v>
      </c>
      <c r="B698" s="94">
        <f t="shared" ca="1" si="10"/>
        <v>0.71345089716402554</v>
      </c>
      <c r="C698" s="94" t="s">
        <v>479</v>
      </c>
    </row>
    <row r="699" spans="1:3" x14ac:dyDescent="0.2">
      <c r="A699" s="94">
        <v>697</v>
      </c>
      <c r="B699" s="94">
        <f t="shared" ca="1" si="10"/>
        <v>0.31017514533884821</v>
      </c>
      <c r="C699" s="94" t="s">
        <v>479</v>
      </c>
    </row>
    <row r="700" spans="1:3" x14ac:dyDescent="0.2">
      <c r="A700" s="94">
        <v>698</v>
      </c>
      <c r="B700" s="94">
        <f t="shared" ca="1" si="10"/>
        <v>0.51365040973183385</v>
      </c>
      <c r="C700" s="94" t="s">
        <v>480</v>
      </c>
    </row>
    <row r="701" spans="1:3" x14ac:dyDescent="0.2">
      <c r="A701" s="94">
        <v>699</v>
      </c>
      <c r="B701" s="94">
        <f t="shared" ca="1" si="10"/>
        <v>0.62946320825904667</v>
      </c>
      <c r="C701" s="94" t="s">
        <v>479</v>
      </c>
    </row>
    <row r="702" spans="1:3" x14ac:dyDescent="0.2">
      <c r="A702" s="94">
        <v>700</v>
      </c>
      <c r="B702" s="94">
        <f t="shared" ca="1" si="10"/>
        <v>0.50079830336227871</v>
      </c>
      <c r="C702" s="94" t="s">
        <v>479</v>
      </c>
    </row>
    <row r="703" spans="1:3" x14ac:dyDescent="0.2">
      <c r="A703" s="94">
        <v>701</v>
      </c>
      <c r="B703" s="94">
        <f t="shared" ca="1" si="10"/>
        <v>0.93642379191724046</v>
      </c>
      <c r="C703" s="94" t="s">
        <v>479</v>
      </c>
    </row>
    <row r="704" spans="1:3" x14ac:dyDescent="0.2">
      <c r="A704" s="94">
        <v>702</v>
      </c>
      <c r="B704" s="94">
        <f t="shared" ca="1" si="10"/>
        <v>0.58044751013013873</v>
      </c>
      <c r="C704" s="94" t="s">
        <v>479</v>
      </c>
    </row>
    <row r="705" spans="1:3" x14ac:dyDescent="0.2">
      <c r="A705" s="94">
        <v>703</v>
      </c>
      <c r="B705" s="94">
        <f t="shared" ca="1" si="10"/>
        <v>0.73956551829778971</v>
      </c>
      <c r="C705" s="94" t="s">
        <v>480</v>
      </c>
    </row>
    <row r="706" spans="1:3" x14ac:dyDescent="0.2">
      <c r="A706" s="94">
        <v>704</v>
      </c>
      <c r="B706" s="94">
        <f t="shared" ca="1" si="10"/>
        <v>0.77022695941481822</v>
      </c>
      <c r="C706" s="94" t="s">
        <v>480</v>
      </c>
    </row>
    <row r="707" spans="1:3" x14ac:dyDescent="0.2">
      <c r="A707" s="94">
        <v>705</v>
      </c>
      <c r="B707" s="94">
        <f t="shared" ref="B707:B770" ca="1" si="11">IF(C707="Bomb",_xlfn.NORM.INV(RAND(),0.7,0.1),_xlfn.NORM.INV(RAND(),0.6,0.15))</f>
        <v>0.50792306644179741</v>
      </c>
      <c r="C707" s="94" t="s">
        <v>479</v>
      </c>
    </row>
    <row r="708" spans="1:3" x14ac:dyDescent="0.2">
      <c r="A708" s="94">
        <v>706</v>
      </c>
      <c r="B708" s="94">
        <f t="shared" ca="1" si="11"/>
        <v>0.75816559657660398</v>
      </c>
      <c r="C708" s="94" t="s">
        <v>479</v>
      </c>
    </row>
    <row r="709" spans="1:3" x14ac:dyDescent="0.2">
      <c r="A709" s="94">
        <v>707</v>
      </c>
      <c r="B709" s="94">
        <f t="shared" ca="1" si="11"/>
        <v>0.60836461177717738</v>
      </c>
      <c r="C709" s="94" t="s">
        <v>479</v>
      </c>
    </row>
    <row r="710" spans="1:3" x14ac:dyDescent="0.2">
      <c r="A710" s="94">
        <v>708</v>
      </c>
      <c r="B710" s="94">
        <f t="shared" ca="1" si="11"/>
        <v>0.69298965143543145</v>
      </c>
      <c r="C710" s="94" t="s">
        <v>480</v>
      </c>
    </row>
    <row r="711" spans="1:3" x14ac:dyDescent="0.2">
      <c r="A711" s="94">
        <v>709</v>
      </c>
      <c r="B711" s="94">
        <f t="shared" ca="1" si="11"/>
        <v>0.77161369156236059</v>
      </c>
      <c r="C711" s="94" t="s">
        <v>480</v>
      </c>
    </row>
    <row r="712" spans="1:3" x14ac:dyDescent="0.2">
      <c r="A712" s="94">
        <v>710</v>
      </c>
      <c r="B712" s="94">
        <f t="shared" ca="1" si="11"/>
        <v>0.66138564415106038</v>
      </c>
      <c r="C712" s="94" t="s">
        <v>480</v>
      </c>
    </row>
    <row r="713" spans="1:3" x14ac:dyDescent="0.2">
      <c r="A713" s="94">
        <v>711</v>
      </c>
      <c r="B713" s="94">
        <f t="shared" ca="1" si="11"/>
        <v>0.53778849591035738</v>
      </c>
      <c r="C713" s="94" t="s">
        <v>479</v>
      </c>
    </row>
    <row r="714" spans="1:3" x14ac:dyDescent="0.2">
      <c r="A714" s="94">
        <v>712</v>
      </c>
      <c r="B714" s="94">
        <f t="shared" ca="1" si="11"/>
        <v>0.71547158680880407</v>
      </c>
      <c r="C714" s="94" t="s">
        <v>480</v>
      </c>
    </row>
    <row r="715" spans="1:3" x14ac:dyDescent="0.2">
      <c r="A715" s="94">
        <v>713</v>
      </c>
      <c r="B715" s="94">
        <f t="shared" ca="1" si="11"/>
        <v>0.65491678198333458</v>
      </c>
      <c r="C715" s="94" t="s">
        <v>479</v>
      </c>
    </row>
    <row r="716" spans="1:3" x14ac:dyDescent="0.2">
      <c r="A716" s="94">
        <v>714</v>
      </c>
      <c r="B716" s="94">
        <f t="shared" ca="1" si="11"/>
        <v>0.75055168039979914</v>
      </c>
      <c r="C716" s="94" t="s">
        <v>479</v>
      </c>
    </row>
    <row r="717" spans="1:3" x14ac:dyDescent="0.2">
      <c r="A717" s="94">
        <v>715</v>
      </c>
      <c r="B717" s="94">
        <f t="shared" ca="1" si="11"/>
        <v>0.44885851354723033</v>
      </c>
      <c r="C717" s="94" t="s">
        <v>479</v>
      </c>
    </row>
    <row r="718" spans="1:3" x14ac:dyDescent="0.2">
      <c r="A718" s="94">
        <v>716</v>
      </c>
      <c r="B718" s="94">
        <f t="shared" ca="1" si="11"/>
        <v>0.68472127301097019</v>
      </c>
      <c r="C718" s="94" t="s">
        <v>480</v>
      </c>
    </row>
    <row r="719" spans="1:3" x14ac:dyDescent="0.2">
      <c r="A719" s="94">
        <v>717</v>
      </c>
      <c r="B719" s="94">
        <f t="shared" ca="1" si="11"/>
        <v>0.56423021939927609</v>
      </c>
      <c r="C719" s="94" t="s">
        <v>479</v>
      </c>
    </row>
    <row r="720" spans="1:3" x14ac:dyDescent="0.2">
      <c r="A720" s="94">
        <v>718</v>
      </c>
      <c r="B720" s="94">
        <f t="shared" ca="1" si="11"/>
        <v>0.77606603264598628</v>
      </c>
      <c r="C720" s="94" t="s">
        <v>479</v>
      </c>
    </row>
    <row r="721" spans="1:3" x14ac:dyDescent="0.2">
      <c r="A721" s="94">
        <v>719</v>
      </c>
      <c r="B721" s="94">
        <f t="shared" ca="1" si="11"/>
        <v>0.77883309517236521</v>
      </c>
      <c r="C721" s="94" t="s">
        <v>479</v>
      </c>
    </row>
    <row r="722" spans="1:3" x14ac:dyDescent="0.2">
      <c r="A722" s="94">
        <v>720</v>
      </c>
      <c r="B722" s="94">
        <f t="shared" ca="1" si="11"/>
        <v>0.76916633808368862</v>
      </c>
      <c r="C722" s="94" t="s">
        <v>479</v>
      </c>
    </row>
    <row r="723" spans="1:3" x14ac:dyDescent="0.2">
      <c r="A723" s="94">
        <v>721</v>
      </c>
      <c r="B723" s="94">
        <f t="shared" ca="1" si="11"/>
        <v>0.86356036187934437</v>
      </c>
      <c r="C723" s="94" t="s">
        <v>480</v>
      </c>
    </row>
    <row r="724" spans="1:3" x14ac:dyDescent="0.2">
      <c r="A724" s="94">
        <v>722</v>
      </c>
      <c r="B724" s="94">
        <f t="shared" ca="1" si="11"/>
        <v>0.54612487858790437</v>
      </c>
      <c r="C724" s="94" t="s">
        <v>479</v>
      </c>
    </row>
    <row r="725" spans="1:3" x14ac:dyDescent="0.2">
      <c r="A725" s="94">
        <v>723</v>
      </c>
      <c r="B725" s="94">
        <f t="shared" ca="1" si="11"/>
        <v>0.63782609728091955</v>
      </c>
      <c r="C725" s="94" t="s">
        <v>480</v>
      </c>
    </row>
    <row r="726" spans="1:3" x14ac:dyDescent="0.2">
      <c r="A726" s="94">
        <v>724</v>
      </c>
      <c r="B726" s="94">
        <f t="shared" ca="1" si="11"/>
        <v>0.81346075597283529</v>
      </c>
      <c r="C726" s="94" t="s">
        <v>480</v>
      </c>
    </row>
    <row r="727" spans="1:3" x14ac:dyDescent="0.2">
      <c r="A727" s="94">
        <v>725</v>
      </c>
      <c r="B727" s="94">
        <f t="shared" ca="1" si="11"/>
        <v>0.62292914960475354</v>
      </c>
      <c r="C727" s="94" t="s">
        <v>479</v>
      </c>
    </row>
    <row r="728" spans="1:3" x14ac:dyDescent="0.2">
      <c r="A728" s="94">
        <v>726</v>
      </c>
      <c r="B728" s="94">
        <f t="shared" ca="1" si="11"/>
        <v>0.81115273354701012</v>
      </c>
      <c r="C728" s="94" t="s">
        <v>479</v>
      </c>
    </row>
    <row r="729" spans="1:3" x14ac:dyDescent="0.2">
      <c r="A729" s="94">
        <v>727</v>
      </c>
      <c r="B729" s="94">
        <f t="shared" ca="1" si="11"/>
        <v>0.67812844372201764</v>
      </c>
      <c r="C729" s="94" t="s">
        <v>480</v>
      </c>
    </row>
    <row r="730" spans="1:3" x14ac:dyDescent="0.2">
      <c r="A730" s="94">
        <v>728</v>
      </c>
      <c r="B730" s="94">
        <f t="shared" ca="1" si="11"/>
        <v>0.72216762744369623</v>
      </c>
      <c r="C730" s="94" t="s">
        <v>479</v>
      </c>
    </row>
    <row r="731" spans="1:3" x14ac:dyDescent="0.2">
      <c r="A731" s="94">
        <v>729</v>
      </c>
      <c r="B731" s="94">
        <f t="shared" ca="1" si="11"/>
        <v>0.90136489987375412</v>
      </c>
      <c r="C731" s="94" t="s">
        <v>480</v>
      </c>
    </row>
    <row r="732" spans="1:3" x14ac:dyDescent="0.2">
      <c r="A732" s="94">
        <v>730</v>
      </c>
      <c r="B732" s="94">
        <f t="shared" ca="1" si="11"/>
        <v>0.58984077515469768</v>
      </c>
      <c r="C732" s="94" t="s">
        <v>480</v>
      </c>
    </row>
    <row r="733" spans="1:3" x14ac:dyDescent="0.2">
      <c r="A733" s="94">
        <v>731</v>
      </c>
      <c r="B733" s="94">
        <f t="shared" ca="1" si="11"/>
        <v>0.61376966635008312</v>
      </c>
      <c r="C733" s="94" t="s">
        <v>480</v>
      </c>
    </row>
    <row r="734" spans="1:3" x14ac:dyDescent="0.2">
      <c r="A734" s="94">
        <v>732</v>
      </c>
      <c r="B734" s="94">
        <f t="shared" ca="1" si="11"/>
        <v>0.44768094139969367</v>
      </c>
      <c r="C734" s="94" t="s">
        <v>479</v>
      </c>
    </row>
    <row r="735" spans="1:3" x14ac:dyDescent="0.2">
      <c r="A735" s="94">
        <v>733</v>
      </c>
      <c r="B735" s="94">
        <f t="shared" ca="1" si="11"/>
        <v>0.5566227528781168</v>
      </c>
      <c r="C735" s="94" t="s">
        <v>479</v>
      </c>
    </row>
    <row r="736" spans="1:3" x14ac:dyDescent="0.2">
      <c r="A736" s="94">
        <v>734</v>
      </c>
      <c r="B736" s="94">
        <f t="shared" ca="1" si="11"/>
        <v>0.64306383403531375</v>
      </c>
      <c r="C736" s="94" t="s">
        <v>479</v>
      </c>
    </row>
    <row r="737" spans="1:3" x14ac:dyDescent="0.2">
      <c r="A737" s="94">
        <v>735</v>
      </c>
      <c r="B737" s="94">
        <f t="shared" ca="1" si="11"/>
        <v>0.58002193559409032</v>
      </c>
      <c r="C737" s="94" t="s">
        <v>480</v>
      </c>
    </row>
    <row r="738" spans="1:3" x14ac:dyDescent="0.2">
      <c r="A738" s="94">
        <v>736</v>
      </c>
      <c r="B738" s="94">
        <f t="shared" ca="1" si="11"/>
        <v>0.58450060295628692</v>
      </c>
      <c r="C738" s="94" t="s">
        <v>480</v>
      </c>
    </row>
    <row r="739" spans="1:3" x14ac:dyDescent="0.2">
      <c r="A739" s="94">
        <v>737</v>
      </c>
      <c r="B739" s="94">
        <f t="shared" ca="1" si="11"/>
        <v>0.59459021208307095</v>
      </c>
      <c r="C739" s="94" t="s">
        <v>479</v>
      </c>
    </row>
    <row r="740" spans="1:3" x14ac:dyDescent="0.2">
      <c r="A740" s="94">
        <v>738</v>
      </c>
      <c r="B740" s="94">
        <f t="shared" ca="1" si="11"/>
        <v>0.52063485132955911</v>
      </c>
      <c r="C740" s="94" t="s">
        <v>479</v>
      </c>
    </row>
    <row r="741" spans="1:3" x14ac:dyDescent="0.2">
      <c r="A741" s="94">
        <v>739</v>
      </c>
      <c r="B741" s="94">
        <f t="shared" ca="1" si="11"/>
        <v>0.77081956976712451</v>
      </c>
      <c r="C741" s="94" t="s">
        <v>480</v>
      </c>
    </row>
    <row r="742" spans="1:3" x14ac:dyDescent="0.2">
      <c r="A742" s="94">
        <v>740</v>
      </c>
      <c r="B742" s="94">
        <f t="shared" ca="1" si="11"/>
        <v>0.53319486534166449</v>
      </c>
      <c r="C742" s="94" t="s">
        <v>479</v>
      </c>
    </row>
    <row r="743" spans="1:3" x14ac:dyDescent="0.2">
      <c r="A743" s="94">
        <v>741</v>
      </c>
      <c r="B743" s="94">
        <f t="shared" ca="1" si="11"/>
        <v>0.56553490790347627</v>
      </c>
      <c r="C743" s="94" t="s">
        <v>479</v>
      </c>
    </row>
    <row r="744" spans="1:3" x14ac:dyDescent="0.2">
      <c r="A744" s="94">
        <v>742</v>
      </c>
      <c r="B744" s="94">
        <f t="shared" ca="1" si="11"/>
        <v>0.60345212970404905</v>
      </c>
      <c r="C744" s="94" t="s">
        <v>479</v>
      </c>
    </row>
    <row r="745" spans="1:3" x14ac:dyDescent="0.2">
      <c r="A745" s="94">
        <v>743</v>
      </c>
      <c r="B745" s="94">
        <f t="shared" ca="1" si="11"/>
        <v>0.69293977177538013</v>
      </c>
      <c r="C745" s="94" t="s">
        <v>479</v>
      </c>
    </row>
    <row r="746" spans="1:3" x14ac:dyDescent="0.2">
      <c r="A746" s="94">
        <v>744</v>
      </c>
      <c r="B746" s="94">
        <f t="shared" ca="1" si="11"/>
        <v>0.54610134154543499</v>
      </c>
      <c r="C746" s="94" t="s">
        <v>479</v>
      </c>
    </row>
    <row r="747" spans="1:3" x14ac:dyDescent="0.2">
      <c r="A747" s="94">
        <v>745</v>
      </c>
      <c r="B747" s="94">
        <f t="shared" ca="1" si="11"/>
        <v>0.68922599338972279</v>
      </c>
      <c r="C747" s="94" t="s">
        <v>479</v>
      </c>
    </row>
    <row r="748" spans="1:3" x14ac:dyDescent="0.2">
      <c r="A748" s="94">
        <v>746</v>
      </c>
      <c r="B748" s="94">
        <f t="shared" ca="1" si="11"/>
        <v>0.63195167445428058</v>
      </c>
      <c r="C748" s="94" t="s">
        <v>480</v>
      </c>
    </row>
    <row r="749" spans="1:3" x14ac:dyDescent="0.2">
      <c r="A749" s="94">
        <v>747</v>
      </c>
      <c r="B749" s="94">
        <f t="shared" ca="1" si="11"/>
        <v>0.64451236666851885</v>
      </c>
      <c r="C749" s="94" t="s">
        <v>480</v>
      </c>
    </row>
    <row r="750" spans="1:3" x14ac:dyDescent="0.2">
      <c r="A750" s="94">
        <v>748</v>
      </c>
      <c r="B750" s="94">
        <f t="shared" ca="1" si="11"/>
        <v>0.42451779228464692</v>
      </c>
      <c r="C750" s="94" t="s">
        <v>479</v>
      </c>
    </row>
    <row r="751" spans="1:3" x14ac:dyDescent="0.2">
      <c r="A751" s="94">
        <v>749</v>
      </c>
      <c r="B751" s="94">
        <f t="shared" ca="1" si="11"/>
        <v>0.63959919478310234</v>
      </c>
      <c r="C751" s="94" t="s">
        <v>480</v>
      </c>
    </row>
    <row r="752" spans="1:3" x14ac:dyDescent="0.2">
      <c r="A752" s="94">
        <v>750</v>
      </c>
      <c r="B752" s="94">
        <f t="shared" ca="1" si="11"/>
        <v>0.53926941859225275</v>
      </c>
      <c r="C752" s="94" t="s">
        <v>479</v>
      </c>
    </row>
    <row r="753" spans="1:3" x14ac:dyDescent="0.2">
      <c r="A753" s="94">
        <v>751</v>
      </c>
      <c r="B753" s="94">
        <f t="shared" ca="1" si="11"/>
        <v>0.62304624883963</v>
      </c>
      <c r="C753" s="94" t="s">
        <v>480</v>
      </c>
    </row>
    <row r="754" spans="1:3" x14ac:dyDescent="0.2">
      <c r="A754" s="94">
        <v>752</v>
      </c>
      <c r="B754" s="94">
        <f t="shared" ca="1" si="11"/>
        <v>0.72255174159427582</v>
      </c>
      <c r="C754" s="94" t="s">
        <v>480</v>
      </c>
    </row>
    <row r="755" spans="1:3" x14ac:dyDescent="0.2">
      <c r="A755" s="94">
        <v>753</v>
      </c>
      <c r="B755" s="94">
        <f t="shared" ca="1" si="11"/>
        <v>0.59896462848329335</v>
      </c>
      <c r="C755" s="94" t="s">
        <v>480</v>
      </c>
    </row>
    <row r="756" spans="1:3" x14ac:dyDescent="0.2">
      <c r="A756" s="94">
        <v>754</v>
      </c>
      <c r="B756" s="94">
        <f t="shared" ca="1" si="11"/>
        <v>0.64716525800981362</v>
      </c>
      <c r="C756" s="94" t="s">
        <v>480</v>
      </c>
    </row>
    <row r="757" spans="1:3" x14ac:dyDescent="0.2">
      <c r="A757" s="94">
        <v>755</v>
      </c>
      <c r="B757" s="94">
        <f t="shared" ca="1" si="11"/>
        <v>0.82874493131937554</v>
      </c>
      <c r="C757" s="94" t="s">
        <v>479</v>
      </c>
    </row>
    <row r="758" spans="1:3" x14ac:dyDescent="0.2">
      <c r="A758" s="94">
        <v>756</v>
      </c>
      <c r="B758" s="94">
        <f t="shared" ca="1" si="11"/>
        <v>0.56940234364651809</v>
      </c>
      <c r="C758" s="94" t="s">
        <v>480</v>
      </c>
    </row>
    <row r="759" spans="1:3" x14ac:dyDescent="0.2">
      <c r="A759" s="94">
        <v>757</v>
      </c>
      <c r="B759" s="94">
        <f t="shared" ca="1" si="11"/>
        <v>0.58969422645277769</v>
      </c>
      <c r="C759" s="94" t="s">
        <v>480</v>
      </c>
    </row>
    <row r="760" spans="1:3" x14ac:dyDescent="0.2">
      <c r="A760" s="94">
        <v>758</v>
      </c>
      <c r="B760" s="94">
        <f t="shared" ca="1" si="11"/>
        <v>0.90377813530745787</v>
      </c>
      <c r="C760" s="94" t="s">
        <v>480</v>
      </c>
    </row>
    <row r="761" spans="1:3" x14ac:dyDescent="0.2">
      <c r="A761" s="94">
        <v>759</v>
      </c>
      <c r="B761" s="94">
        <f t="shared" ca="1" si="11"/>
        <v>0.77651035703056748</v>
      </c>
      <c r="C761" s="94" t="s">
        <v>479</v>
      </c>
    </row>
    <row r="762" spans="1:3" x14ac:dyDescent="0.2">
      <c r="A762" s="94">
        <v>760</v>
      </c>
      <c r="B762" s="94">
        <f t="shared" ca="1" si="11"/>
        <v>0.78808602043644582</v>
      </c>
      <c r="C762" s="94" t="s">
        <v>480</v>
      </c>
    </row>
    <row r="763" spans="1:3" x14ac:dyDescent="0.2">
      <c r="A763" s="94">
        <v>761</v>
      </c>
      <c r="B763" s="94">
        <f t="shared" ca="1" si="11"/>
        <v>0.45103690000131869</v>
      </c>
      <c r="C763" s="94" t="s">
        <v>479</v>
      </c>
    </row>
    <row r="764" spans="1:3" x14ac:dyDescent="0.2">
      <c r="A764" s="94">
        <v>762</v>
      </c>
      <c r="B764" s="94">
        <f t="shared" ca="1" si="11"/>
        <v>0.64850975516549414</v>
      </c>
      <c r="C764" s="94" t="s">
        <v>479</v>
      </c>
    </row>
    <row r="765" spans="1:3" x14ac:dyDescent="0.2">
      <c r="A765" s="94">
        <v>763</v>
      </c>
      <c r="B765" s="94">
        <f t="shared" ca="1" si="11"/>
        <v>0.49039029996991268</v>
      </c>
      <c r="C765" s="94" t="s">
        <v>479</v>
      </c>
    </row>
    <row r="766" spans="1:3" x14ac:dyDescent="0.2">
      <c r="A766" s="94">
        <v>764</v>
      </c>
      <c r="B766" s="94">
        <f t="shared" ca="1" si="11"/>
        <v>0.61330353749682909</v>
      </c>
      <c r="C766" s="94" t="s">
        <v>479</v>
      </c>
    </row>
    <row r="767" spans="1:3" x14ac:dyDescent="0.2">
      <c r="A767" s="94">
        <v>765</v>
      </c>
      <c r="B767" s="94">
        <f t="shared" ca="1" si="11"/>
        <v>0.47192365243551188</v>
      </c>
      <c r="C767" s="94" t="s">
        <v>479</v>
      </c>
    </row>
    <row r="768" spans="1:3" x14ac:dyDescent="0.2">
      <c r="A768" s="94">
        <v>766</v>
      </c>
      <c r="B768" s="94">
        <f t="shared" ca="1" si="11"/>
        <v>0.57179682975502244</v>
      </c>
      <c r="C768" s="94" t="s">
        <v>479</v>
      </c>
    </row>
    <row r="769" spans="1:3" x14ac:dyDescent="0.2">
      <c r="A769" s="94">
        <v>767</v>
      </c>
      <c r="B769" s="94">
        <f t="shared" ca="1" si="11"/>
        <v>0.60706508385237223</v>
      </c>
      <c r="C769" s="94" t="s">
        <v>480</v>
      </c>
    </row>
    <row r="770" spans="1:3" x14ac:dyDescent="0.2">
      <c r="A770" s="94">
        <v>768</v>
      </c>
      <c r="B770" s="94">
        <f t="shared" ca="1" si="11"/>
        <v>0.80515129523726769</v>
      </c>
      <c r="C770" s="94" t="s">
        <v>480</v>
      </c>
    </row>
    <row r="771" spans="1:3" x14ac:dyDescent="0.2">
      <c r="A771" s="94">
        <v>769</v>
      </c>
      <c r="B771" s="94">
        <f t="shared" ref="B771:B834" ca="1" si="12">IF(C771="Bomb",_xlfn.NORM.INV(RAND(),0.7,0.1),_xlfn.NORM.INV(RAND(),0.6,0.15))</f>
        <v>0.4663891981018034</v>
      </c>
      <c r="C771" s="94" t="s">
        <v>479</v>
      </c>
    </row>
    <row r="772" spans="1:3" x14ac:dyDescent="0.2">
      <c r="A772" s="94">
        <v>770</v>
      </c>
      <c r="B772" s="94">
        <f t="shared" ca="1" si="12"/>
        <v>0.60451856315026609</v>
      </c>
      <c r="C772" s="94" t="s">
        <v>480</v>
      </c>
    </row>
    <row r="773" spans="1:3" x14ac:dyDescent="0.2">
      <c r="A773" s="94">
        <v>771</v>
      </c>
      <c r="B773" s="94">
        <f t="shared" ca="1" si="12"/>
        <v>0.51595761854159994</v>
      </c>
      <c r="C773" s="94" t="s">
        <v>479</v>
      </c>
    </row>
    <row r="774" spans="1:3" x14ac:dyDescent="0.2">
      <c r="A774" s="94">
        <v>772</v>
      </c>
      <c r="B774" s="94">
        <f t="shared" ca="1" si="12"/>
        <v>0.26216739364325015</v>
      </c>
      <c r="C774" s="94" t="s">
        <v>479</v>
      </c>
    </row>
    <row r="775" spans="1:3" x14ac:dyDescent="0.2">
      <c r="A775" s="94">
        <v>773</v>
      </c>
      <c r="B775" s="94">
        <f t="shared" ca="1" si="12"/>
        <v>0.70199701852491803</v>
      </c>
      <c r="C775" s="94" t="s">
        <v>479</v>
      </c>
    </row>
    <row r="776" spans="1:3" x14ac:dyDescent="0.2">
      <c r="A776" s="94">
        <v>774</v>
      </c>
      <c r="B776" s="94">
        <f t="shared" ca="1" si="12"/>
        <v>0.61406983637423806</v>
      </c>
      <c r="C776" s="94" t="s">
        <v>479</v>
      </c>
    </row>
    <row r="777" spans="1:3" x14ac:dyDescent="0.2">
      <c r="A777" s="94">
        <v>775</v>
      </c>
      <c r="B777" s="94">
        <f t="shared" ca="1" si="12"/>
        <v>0.79683893246081638</v>
      </c>
      <c r="C777" s="94" t="s">
        <v>480</v>
      </c>
    </row>
    <row r="778" spans="1:3" x14ac:dyDescent="0.2">
      <c r="A778" s="94">
        <v>776</v>
      </c>
      <c r="B778" s="94">
        <f t="shared" ca="1" si="12"/>
        <v>0.46787287735610034</v>
      </c>
      <c r="C778" s="94" t="s">
        <v>479</v>
      </c>
    </row>
    <row r="779" spans="1:3" x14ac:dyDescent="0.2">
      <c r="A779" s="94">
        <v>777</v>
      </c>
      <c r="B779" s="94">
        <f t="shared" ca="1" si="12"/>
        <v>0.74287052646637508</v>
      </c>
      <c r="C779" s="94" t="s">
        <v>480</v>
      </c>
    </row>
    <row r="780" spans="1:3" x14ac:dyDescent="0.2">
      <c r="A780" s="94">
        <v>778</v>
      </c>
      <c r="B780" s="94">
        <f t="shared" ca="1" si="12"/>
        <v>0.77423036790324784</v>
      </c>
      <c r="C780" s="94" t="s">
        <v>480</v>
      </c>
    </row>
    <row r="781" spans="1:3" x14ac:dyDescent="0.2">
      <c r="A781" s="94">
        <v>779</v>
      </c>
      <c r="B781" s="94">
        <f t="shared" ca="1" si="12"/>
        <v>0.90077228604792337</v>
      </c>
      <c r="C781" s="94" t="s">
        <v>480</v>
      </c>
    </row>
    <row r="782" spans="1:3" x14ac:dyDescent="0.2">
      <c r="A782" s="94">
        <v>780</v>
      </c>
      <c r="B782" s="94">
        <f t="shared" ca="1" si="12"/>
        <v>0.68957858411898576</v>
      </c>
      <c r="C782" s="94" t="s">
        <v>480</v>
      </c>
    </row>
    <row r="783" spans="1:3" x14ac:dyDescent="0.2">
      <c r="A783" s="94">
        <v>781</v>
      </c>
      <c r="B783" s="94">
        <f t="shared" ca="1" si="12"/>
        <v>0.8108675470361193</v>
      </c>
      <c r="C783" s="94" t="s">
        <v>480</v>
      </c>
    </row>
    <row r="784" spans="1:3" x14ac:dyDescent="0.2">
      <c r="A784" s="94">
        <v>782</v>
      </c>
      <c r="B784" s="94">
        <f t="shared" ca="1" si="12"/>
        <v>0.80945332005984871</v>
      </c>
      <c r="C784" s="94" t="s">
        <v>480</v>
      </c>
    </row>
    <row r="785" spans="1:3" x14ac:dyDescent="0.2">
      <c r="A785" s="94">
        <v>783</v>
      </c>
      <c r="B785" s="94">
        <f t="shared" ca="1" si="12"/>
        <v>0.65209093214226277</v>
      </c>
      <c r="C785" s="94" t="s">
        <v>480</v>
      </c>
    </row>
    <row r="786" spans="1:3" x14ac:dyDescent="0.2">
      <c r="A786" s="94">
        <v>784</v>
      </c>
      <c r="B786" s="94">
        <f t="shared" ca="1" si="12"/>
        <v>0.6504586874710524</v>
      </c>
      <c r="C786" s="94" t="s">
        <v>479</v>
      </c>
    </row>
    <row r="787" spans="1:3" x14ac:dyDescent="0.2">
      <c r="A787" s="94">
        <v>785</v>
      </c>
      <c r="B787" s="94">
        <f t="shared" ca="1" si="12"/>
        <v>0.49722881486030102</v>
      </c>
      <c r="C787" s="94" t="s">
        <v>479</v>
      </c>
    </row>
    <row r="788" spans="1:3" x14ac:dyDescent="0.2">
      <c r="A788" s="94">
        <v>786</v>
      </c>
      <c r="B788" s="94">
        <f t="shared" ca="1" si="12"/>
        <v>0.41341772896457413</v>
      </c>
      <c r="C788" s="94" t="s">
        <v>479</v>
      </c>
    </row>
    <row r="789" spans="1:3" x14ac:dyDescent="0.2">
      <c r="A789" s="94">
        <v>787</v>
      </c>
      <c r="B789" s="94">
        <f t="shared" ca="1" si="12"/>
        <v>0.70188154399022118</v>
      </c>
      <c r="C789" s="94" t="s">
        <v>480</v>
      </c>
    </row>
    <row r="790" spans="1:3" x14ac:dyDescent="0.2">
      <c r="A790" s="94">
        <v>788</v>
      </c>
      <c r="B790" s="94">
        <f t="shared" ca="1" si="12"/>
        <v>0.27967386214112233</v>
      </c>
      <c r="C790" s="94" t="s">
        <v>479</v>
      </c>
    </row>
    <row r="791" spans="1:3" x14ac:dyDescent="0.2">
      <c r="A791" s="94">
        <v>789</v>
      </c>
      <c r="B791" s="94">
        <f t="shared" ca="1" si="12"/>
        <v>0.68076183331557438</v>
      </c>
      <c r="C791" s="94" t="s">
        <v>480</v>
      </c>
    </row>
    <row r="792" spans="1:3" x14ac:dyDescent="0.2">
      <c r="A792" s="94">
        <v>790</v>
      </c>
      <c r="B792" s="94">
        <f t="shared" ca="1" si="12"/>
        <v>0.83117210545248854</v>
      </c>
      <c r="C792" s="94" t="s">
        <v>480</v>
      </c>
    </row>
    <row r="793" spans="1:3" x14ac:dyDescent="0.2">
      <c r="A793" s="94">
        <v>791</v>
      </c>
      <c r="B793" s="94">
        <f t="shared" ca="1" si="12"/>
        <v>0.60826807364530666</v>
      </c>
      <c r="C793" s="94" t="s">
        <v>479</v>
      </c>
    </row>
    <row r="794" spans="1:3" x14ac:dyDescent="0.2">
      <c r="A794" s="94">
        <v>792</v>
      </c>
      <c r="B794" s="94">
        <f t="shared" ca="1" si="12"/>
        <v>0.57677396216532351</v>
      </c>
      <c r="C794" s="94" t="s">
        <v>479</v>
      </c>
    </row>
    <row r="795" spans="1:3" x14ac:dyDescent="0.2">
      <c r="A795" s="94">
        <v>793</v>
      </c>
      <c r="B795" s="94">
        <f t="shared" ca="1" si="12"/>
        <v>0.59031038926298873</v>
      </c>
      <c r="C795" s="94" t="s">
        <v>480</v>
      </c>
    </row>
    <row r="796" spans="1:3" x14ac:dyDescent="0.2">
      <c r="A796" s="94">
        <v>794</v>
      </c>
      <c r="B796" s="94">
        <f t="shared" ca="1" si="12"/>
        <v>0.28853830389619339</v>
      </c>
      <c r="C796" s="94" t="s">
        <v>479</v>
      </c>
    </row>
    <row r="797" spans="1:3" x14ac:dyDescent="0.2">
      <c r="A797" s="94">
        <v>795</v>
      </c>
      <c r="B797" s="94">
        <f t="shared" ca="1" si="12"/>
        <v>0.35207397133924434</v>
      </c>
      <c r="C797" s="94" t="s">
        <v>479</v>
      </c>
    </row>
    <row r="798" spans="1:3" x14ac:dyDescent="0.2">
      <c r="A798" s="94">
        <v>796</v>
      </c>
      <c r="B798" s="94">
        <f t="shared" ca="1" si="12"/>
        <v>0.65723013461217172</v>
      </c>
      <c r="C798" s="94" t="s">
        <v>479</v>
      </c>
    </row>
    <row r="799" spans="1:3" x14ac:dyDescent="0.2">
      <c r="A799" s="94">
        <v>797</v>
      </c>
      <c r="B799" s="94">
        <f t="shared" ca="1" si="12"/>
        <v>0.66261237128785067</v>
      </c>
      <c r="C799" s="94" t="s">
        <v>479</v>
      </c>
    </row>
    <row r="800" spans="1:3" x14ac:dyDescent="0.2">
      <c r="A800" s="94">
        <v>798</v>
      </c>
      <c r="B800" s="94">
        <f t="shared" ca="1" si="12"/>
        <v>0.71849133610708826</v>
      </c>
      <c r="C800" s="94" t="s">
        <v>480</v>
      </c>
    </row>
    <row r="801" spans="1:3" x14ac:dyDescent="0.2">
      <c r="A801" s="94">
        <v>799</v>
      </c>
      <c r="B801" s="94">
        <f t="shared" ca="1" si="12"/>
        <v>0.29103454035202314</v>
      </c>
      <c r="C801" s="94" t="s">
        <v>479</v>
      </c>
    </row>
    <row r="802" spans="1:3" x14ac:dyDescent="0.2">
      <c r="A802" s="94">
        <v>800</v>
      </c>
      <c r="B802" s="94">
        <f t="shared" ca="1" si="12"/>
        <v>0.75513650559361767</v>
      </c>
      <c r="C802" s="94" t="s">
        <v>479</v>
      </c>
    </row>
    <row r="803" spans="1:3" x14ac:dyDescent="0.2">
      <c r="A803" s="94">
        <v>801</v>
      </c>
      <c r="B803" s="94">
        <f t="shared" ca="1" si="12"/>
        <v>0.89838961771757986</v>
      </c>
      <c r="C803" s="94" t="s">
        <v>479</v>
      </c>
    </row>
    <row r="804" spans="1:3" x14ac:dyDescent="0.2">
      <c r="A804" s="94">
        <v>802</v>
      </c>
      <c r="B804" s="94">
        <f t="shared" ca="1" si="12"/>
        <v>0.54827727617905586</v>
      </c>
      <c r="C804" s="94" t="s">
        <v>479</v>
      </c>
    </row>
    <row r="805" spans="1:3" x14ac:dyDescent="0.2">
      <c r="A805" s="94">
        <v>803</v>
      </c>
      <c r="B805" s="94">
        <f t="shared" ca="1" si="12"/>
        <v>0.76390333230704788</v>
      </c>
      <c r="C805" s="94" t="s">
        <v>480</v>
      </c>
    </row>
    <row r="806" spans="1:3" x14ac:dyDescent="0.2">
      <c r="A806" s="94">
        <v>804</v>
      </c>
      <c r="B806" s="94">
        <f t="shared" ca="1" si="12"/>
        <v>0.72909853352879062</v>
      </c>
      <c r="C806" s="94" t="s">
        <v>479</v>
      </c>
    </row>
    <row r="807" spans="1:3" x14ac:dyDescent="0.2">
      <c r="A807" s="94">
        <v>805</v>
      </c>
      <c r="B807" s="94">
        <f t="shared" ca="1" si="12"/>
        <v>0.84837353848454333</v>
      </c>
      <c r="C807" s="94" t="s">
        <v>480</v>
      </c>
    </row>
    <row r="808" spans="1:3" x14ac:dyDescent="0.2">
      <c r="A808" s="94">
        <v>806</v>
      </c>
      <c r="B808" s="94">
        <f t="shared" ca="1" si="12"/>
        <v>0.5625970321185273</v>
      </c>
      <c r="C808" s="94" t="s">
        <v>479</v>
      </c>
    </row>
    <row r="809" spans="1:3" x14ac:dyDescent="0.2">
      <c r="A809" s="94">
        <v>807</v>
      </c>
      <c r="B809" s="94">
        <f t="shared" ca="1" si="12"/>
        <v>0.65487200052109229</v>
      </c>
      <c r="C809" s="94" t="s">
        <v>480</v>
      </c>
    </row>
    <row r="810" spans="1:3" x14ac:dyDescent="0.2">
      <c r="A810" s="94">
        <v>808</v>
      </c>
      <c r="B810" s="94">
        <f t="shared" ca="1" si="12"/>
        <v>0.76524777621732776</v>
      </c>
      <c r="C810" s="94" t="s">
        <v>480</v>
      </c>
    </row>
    <row r="811" spans="1:3" x14ac:dyDescent="0.2">
      <c r="A811" s="94">
        <v>809</v>
      </c>
      <c r="B811" s="94">
        <f t="shared" ca="1" si="12"/>
        <v>0.64561104993799212</v>
      </c>
      <c r="C811" s="94" t="s">
        <v>480</v>
      </c>
    </row>
    <row r="812" spans="1:3" x14ac:dyDescent="0.2">
      <c r="A812" s="94">
        <v>810</v>
      </c>
      <c r="B812" s="94">
        <f t="shared" ca="1" si="12"/>
        <v>0.61467365567084897</v>
      </c>
      <c r="C812" s="94" t="s">
        <v>480</v>
      </c>
    </row>
    <row r="813" spans="1:3" x14ac:dyDescent="0.2">
      <c r="A813" s="94">
        <v>811</v>
      </c>
      <c r="B813" s="94">
        <f t="shared" ca="1" si="12"/>
        <v>0.6200069901624613</v>
      </c>
      <c r="C813" s="94" t="s">
        <v>479</v>
      </c>
    </row>
    <row r="814" spans="1:3" x14ac:dyDescent="0.2">
      <c r="A814" s="94">
        <v>812</v>
      </c>
      <c r="B814" s="94">
        <f t="shared" ca="1" si="12"/>
        <v>0.78295504896149715</v>
      </c>
      <c r="C814" s="94" t="s">
        <v>480</v>
      </c>
    </row>
    <row r="815" spans="1:3" x14ac:dyDescent="0.2">
      <c r="A815" s="94">
        <v>813</v>
      </c>
      <c r="B815" s="94">
        <f t="shared" ca="1" si="12"/>
        <v>0.84427066580930632</v>
      </c>
      <c r="C815" s="94" t="s">
        <v>480</v>
      </c>
    </row>
    <row r="816" spans="1:3" x14ac:dyDescent="0.2">
      <c r="A816" s="94">
        <v>814</v>
      </c>
      <c r="B816" s="94">
        <f t="shared" ca="1" si="12"/>
        <v>0.60608902966768374</v>
      </c>
      <c r="C816" s="94" t="s">
        <v>479</v>
      </c>
    </row>
    <row r="817" spans="1:3" x14ac:dyDescent="0.2">
      <c r="A817" s="94">
        <v>815</v>
      </c>
      <c r="B817" s="94">
        <f t="shared" ca="1" si="12"/>
        <v>0.58852855414377347</v>
      </c>
      <c r="C817" s="94" t="s">
        <v>479</v>
      </c>
    </row>
    <row r="818" spans="1:3" x14ac:dyDescent="0.2">
      <c r="A818" s="94">
        <v>816</v>
      </c>
      <c r="B818" s="94">
        <f t="shared" ca="1" si="12"/>
        <v>0.44860194184987179</v>
      </c>
      <c r="C818" s="94" t="s">
        <v>479</v>
      </c>
    </row>
    <row r="819" spans="1:3" x14ac:dyDescent="0.2">
      <c r="A819" s="94">
        <v>817</v>
      </c>
      <c r="B819" s="94">
        <f t="shared" ca="1" si="12"/>
        <v>0.7327242237858379</v>
      </c>
      <c r="C819" s="94" t="s">
        <v>479</v>
      </c>
    </row>
    <row r="820" spans="1:3" x14ac:dyDescent="0.2">
      <c r="A820" s="94">
        <v>818</v>
      </c>
      <c r="B820" s="94">
        <f t="shared" ca="1" si="12"/>
        <v>0.40727372451569588</v>
      </c>
      <c r="C820" s="94" t="s">
        <v>479</v>
      </c>
    </row>
    <row r="821" spans="1:3" x14ac:dyDescent="0.2">
      <c r="A821" s="94">
        <v>819</v>
      </c>
      <c r="B821" s="94">
        <f t="shared" ca="1" si="12"/>
        <v>0.41241570290559437</v>
      </c>
      <c r="C821" s="94" t="s">
        <v>479</v>
      </c>
    </row>
    <row r="822" spans="1:3" x14ac:dyDescent="0.2">
      <c r="A822" s="94">
        <v>820</v>
      </c>
      <c r="B822" s="94">
        <f t="shared" ca="1" si="12"/>
        <v>0.55134941770596968</v>
      </c>
      <c r="C822" s="94" t="s">
        <v>479</v>
      </c>
    </row>
    <row r="823" spans="1:3" x14ac:dyDescent="0.2">
      <c r="A823" s="94">
        <v>821</v>
      </c>
      <c r="B823" s="94">
        <f t="shared" ca="1" si="12"/>
        <v>0.77026854114738819</v>
      </c>
      <c r="C823" s="94" t="s">
        <v>480</v>
      </c>
    </row>
    <row r="824" spans="1:3" x14ac:dyDescent="0.2">
      <c r="A824" s="94">
        <v>822</v>
      </c>
      <c r="B824" s="94">
        <f t="shared" ca="1" si="12"/>
        <v>0.57871892380917422</v>
      </c>
      <c r="C824" s="94" t="s">
        <v>479</v>
      </c>
    </row>
    <row r="825" spans="1:3" x14ac:dyDescent="0.2">
      <c r="A825" s="94">
        <v>823</v>
      </c>
      <c r="B825" s="94">
        <f t="shared" ca="1" si="12"/>
        <v>0.84429800789390264</v>
      </c>
      <c r="C825" s="94" t="s">
        <v>480</v>
      </c>
    </row>
    <row r="826" spans="1:3" x14ac:dyDescent="0.2">
      <c r="A826" s="94">
        <v>824</v>
      </c>
      <c r="B826" s="94">
        <f t="shared" ca="1" si="12"/>
        <v>0.62347117706835609</v>
      </c>
      <c r="C826" s="94" t="s">
        <v>480</v>
      </c>
    </row>
    <row r="827" spans="1:3" x14ac:dyDescent="0.2">
      <c r="A827" s="94">
        <v>825</v>
      </c>
      <c r="B827" s="94">
        <f t="shared" ca="1" si="12"/>
        <v>0.57396235436407683</v>
      </c>
      <c r="C827" s="94" t="s">
        <v>480</v>
      </c>
    </row>
    <row r="828" spans="1:3" x14ac:dyDescent="0.2">
      <c r="A828" s="94">
        <v>826</v>
      </c>
      <c r="B828" s="94">
        <f t="shared" ca="1" si="12"/>
        <v>0.76251620187452351</v>
      </c>
      <c r="C828" s="94" t="s">
        <v>479</v>
      </c>
    </row>
    <row r="829" spans="1:3" x14ac:dyDescent="0.2">
      <c r="A829" s="94">
        <v>827</v>
      </c>
      <c r="B829" s="94">
        <f t="shared" ca="1" si="12"/>
        <v>0.76030922693236924</v>
      </c>
      <c r="C829" s="94" t="s">
        <v>479</v>
      </c>
    </row>
    <row r="830" spans="1:3" x14ac:dyDescent="0.2">
      <c r="A830" s="94">
        <v>828</v>
      </c>
      <c r="B830" s="94">
        <f t="shared" ca="1" si="12"/>
        <v>0.56532504984249565</v>
      </c>
      <c r="C830" s="94" t="s">
        <v>479</v>
      </c>
    </row>
    <row r="831" spans="1:3" x14ac:dyDescent="0.2">
      <c r="A831" s="94">
        <v>829</v>
      </c>
      <c r="B831" s="94">
        <f t="shared" ca="1" si="12"/>
        <v>0.76164816263822654</v>
      </c>
      <c r="C831" s="94" t="s">
        <v>480</v>
      </c>
    </row>
    <row r="832" spans="1:3" x14ac:dyDescent="0.2">
      <c r="A832" s="94">
        <v>830</v>
      </c>
      <c r="B832" s="94">
        <f t="shared" ca="1" si="12"/>
        <v>0.42791920827140373</v>
      </c>
      <c r="C832" s="94" t="s">
        <v>479</v>
      </c>
    </row>
    <row r="833" spans="1:3" x14ac:dyDescent="0.2">
      <c r="A833" s="94">
        <v>831</v>
      </c>
      <c r="B833" s="94">
        <f t="shared" ca="1" si="12"/>
        <v>0.40080722295635479</v>
      </c>
      <c r="C833" s="94" t="s">
        <v>479</v>
      </c>
    </row>
    <row r="834" spans="1:3" x14ac:dyDescent="0.2">
      <c r="A834" s="94">
        <v>832</v>
      </c>
      <c r="B834" s="94">
        <f t="shared" ca="1" si="12"/>
        <v>0.85455365815135476</v>
      </c>
      <c r="C834" s="94" t="s">
        <v>479</v>
      </c>
    </row>
    <row r="835" spans="1:3" x14ac:dyDescent="0.2">
      <c r="A835" s="94">
        <v>833</v>
      </c>
      <c r="B835" s="94">
        <f t="shared" ref="B835:B898" ca="1" si="13">IF(C835="Bomb",_xlfn.NORM.INV(RAND(),0.7,0.1),_xlfn.NORM.INV(RAND(),0.6,0.15))</f>
        <v>0.80862309979404046</v>
      </c>
      <c r="C835" s="94" t="s">
        <v>480</v>
      </c>
    </row>
    <row r="836" spans="1:3" x14ac:dyDescent="0.2">
      <c r="A836" s="94">
        <v>834</v>
      </c>
      <c r="B836" s="94">
        <f t="shared" ca="1" si="13"/>
        <v>0.87431744390456911</v>
      </c>
      <c r="C836" s="94" t="s">
        <v>479</v>
      </c>
    </row>
    <row r="837" spans="1:3" x14ac:dyDescent="0.2">
      <c r="A837" s="94">
        <v>835</v>
      </c>
      <c r="B837" s="94">
        <f t="shared" ca="1" si="13"/>
        <v>0.78090269651059319</v>
      </c>
      <c r="C837" s="94" t="s">
        <v>480</v>
      </c>
    </row>
    <row r="838" spans="1:3" x14ac:dyDescent="0.2">
      <c r="A838" s="94">
        <v>836</v>
      </c>
      <c r="B838" s="94">
        <f t="shared" ca="1" si="13"/>
        <v>0.45498112956633907</v>
      </c>
      <c r="C838" s="94" t="s">
        <v>479</v>
      </c>
    </row>
    <row r="839" spans="1:3" x14ac:dyDescent="0.2">
      <c r="A839" s="94">
        <v>837</v>
      </c>
      <c r="B839" s="94">
        <f t="shared" ca="1" si="13"/>
        <v>0.76488964403432402</v>
      </c>
      <c r="C839" s="94" t="s">
        <v>480</v>
      </c>
    </row>
    <row r="840" spans="1:3" x14ac:dyDescent="0.2">
      <c r="A840" s="94">
        <v>838</v>
      </c>
      <c r="B840" s="94">
        <f t="shared" ca="1" si="13"/>
        <v>0.7022343479342299</v>
      </c>
      <c r="C840" s="94" t="s">
        <v>479</v>
      </c>
    </row>
    <row r="841" spans="1:3" x14ac:dyDescent="0.2">
      <c r="A841" s="94">
        <v>839</v>
      </c>
      <c r="B841" s="94">
        <f t="shared" ca="1" si="13"/>
        <v>0.63082762032577611</v>
      </c>
      <c r="C841" s="94" t="s">
        <v>480</v>
      </c>
    </row>
    <row r="842" spans="1:3" x14ac:dyDescent="0.2">
      <c r="A842" s="94">
        <v>840</v>
      </c>
      <c r="B842" s="94">
        <f t="shared" ca="1" si="13"/>
        <v>0.680357433940876</v>
      </c>
      <c r="C842" s="94" t="s">
        <v>480</v>
      </c>
    </row>
    <row r="843" spans="1:3" x14ac:dyDescent="0.2">
      <c r="A843" s="94">
        <v>841</v>
      </c>
      <c r="B843" s="94">
        <f t="shared" ca="1" si="13"/>
        <v>0.72558495969389125</v>
      </c>
      <c r="C843" s="94" t="s">
        <v>480</v>
      </c>
    </row>
    <row r="844" spans="1:3" x14ac:dyDescent="0.2">
      <c r="A844" s="94">
        <v>842</v>
      </c>
      <c r="B844" s="94">
        <f t="shared" ca="1" si="13"/>
        <v>0.82620194581990658</v>
      </c>
      <c r="C844" s="94" t="s">
        <v>479</v>
      </c>
    </row>
    <row r="845" spans="1:3" x14ac:dyDescent="0.2">
      <c r="A845" s="94">
        <v>843</v>
      </c>
      <c r="B845" s="94">
        <f t="shared" ca="1" si="13"/>
        <v>0.43689801589420219</v>
      </c>
      <c r="C845" s="94" t="s">
        <v>479</v>
      </c>
    </row>
    <row r="846" spans="1:3" x14ac:dyDescent="0.2">
      <c r="A846" s="94">
        <v>844</v>
      </c>
      <c r="B846" s="94">
        <f t="shared" ca="1" si="13"/>
        <v>0.30986394805377099</v>
      </c>
      <c r="C846" s="94" t="s">
        <v>479</v>
      </c>
    </row>
    <row r="847" spans="1:3" x14ac:dyDescent="0.2">
      <c r="A847" s="94">
        <v>845</v>
      </c>
      <c r="B847" s="94">
        <f t="shared" ca="1" si="13"/>
        <v>0.69187330354310883</v>
      </c>
      <c r="C847" s="94" t="s">
        <v>479</v>
      </c>
    </row>
    <row r="848" spans="1:3" x14ac:dyDescent="0.2">
      <c r="A848" s="94">
        <v>846</v>
      </c>
      <c r="B848" s="94">
        <f t="shared" ca="1" si="13"/>
        <v>0.54272468128450391</v>
      </c>
      <c r="C848" s="94" t="s">
        <v>479</v>
      </c>
    </row>
    <row r="849" spans="1:3" x14ac:dyDescent="0.2">
      <c r="A849" s="94">
        <v>847</v>
      </c>
      <c r="B849" s="94">
        <f t="shared" ca="1" si="13"/>
        <v>0.72028316049867003</v>
      </c>
      <c r="C849" s="94" t="s">
        <v>480</v>
      </c>
    </row>
    <row r="850" spans="1:3" x14ac:dyDescent="0.2">
      <c r="A850" s="94">
        <v>848</v>
      </c>
      <c r="B850" s="94">
        <f t="shared" ca="1" si="13"/>
        <v>0.53281234886283424</v>
      </c>
      <c r="C850" s="94" t="s">
        <v>479</v>
      </c>
    </row>
    <row r="851" spans="1:3" x14ac:dyDescent="0.2">
      <c r="A851" s="94">
        <v>849</v>
      </c>
      <c r="B851" s="94">
        <f t="shared" ca="1" si="13"/>
        <v>0.55053599478840509</v>
      </c>
      <c r="C851" s="94" t="s">
        <v>480</v>
      </c>
    </row>
    <row r="852" spans="1:3" x14ac:dyDescent="0.2">
      <c r="A852" s="94">
        <v>850</v>
      </c>
      <c r="B852" s="94">
        <f t="shared" ca="1" si="13"/>
        <v>0.71435291500727605</v>
      </c>
      <c r="C852" s="94" t="s">
        <v>479</v>
      </c>
    </row>
    <row r="853" spans="1:3" x14ac:dyDescent="0.2">
      <c r="A853" s="94">
        <v>851</v>
      </c>
      <c r="B853" s="94">
        <f t="shared" ca="1" si="13"/>
        <v>0.41014529820167234</v>
      </c>
      <c r="C853" s="94" t="s">
        <v>479</v>
      </c>
    </row>
    <row r="854" spans="1:3" x14ac:dyDescent="0.2">
      <c r="A854" s="94">
        <v>852</v>
      </c>
      <c r="B854" s="94">
        <f t="shared" ca="1" si="13"/>
        <v>0.61050038468892642</v>
      </c>
      <c r="C854" s="94" t="s">
        <v>479</v>
      </c>
    </row>
    <row r="855" spans="1:3" x14ac:dyDescent="0.2">
      <c r="A855" s="94">
        <v>853</v>
      </c>
      <c r="B855" s="94">
        <f t="shared" ca="1" si="13"/>
        <v>0.82917777103000789</v>
      </c>
      <c r="C855" s="94" t="s">
        <v>479</v>
      </c>
    </row>
    <row r="856" spans="1:3" x14ac:dyDescent="0.2">
      <c r="A856" s="94">
        <v>854</v>
      </c>
      <c r="B856" s="94">
        <f t="shared" ca="1" si="13"/>
        <v>0.55628990463766115</v>
      </c>
      <c r="C856" s="94" t="s">
        <v>479</v>
      </c>
    </row>
    <row r="857" spans="1:3" x14ac:dyDescent="0.2">
      <c r="A857" s="94">
        <v>855</v>
      </c>
      <c r="B857" s="94">
        <f t="shared" ca="1" si="13"/>
        <v>0.55022246721098611</v>
      </c>
      <c r="C857" s="94" t="s">
        <v>480</v>
      </c>
    </row>
    <row r="858" spans="1:3" x14ac:dyDescent="0.2">
      <c r="A858" s="94">
        <v>856</v>
      </c>
      <c r="B858" s="94">
        <f t="shared" ca="1" si="13"/>
        <v>0.57268966508231167</v>
      </c>
      <c r="C858" s="94" t="s">
        <v>480</v>
      </c>
    </row>
    <row r="859" spans="1:3" x14ac:dyDescent="0.2">
      <c r="A859" s="94">
        <v>857</v>
      </c>
      <c r="B859" s="94">
        <f t="shared" ca="1" si="13"/>
        <v>0.24344517177333774</v>
      </c>
      <c r="C859" s="94" t="s">
        <v>479</v>
      </c>
    </row>
    <row r="860" spans="1:3" x14ac:dyDescent="0.2">
      <c r="A860" s="94">
        <v>858</v>
      </c>
      <c r="B860" s="94">
        <f t="shared" ca="1" si="13"/>
        <v>0.52945734142831569</v>
      </c>
      <c r="C860" s="94" t="s">
        <v>479</v>
      </c>
    </row>
    <row r="861" spans="1:3" x14ac:dyDescent="0.2">
      <c r="A861" s="94">
        <v>859</v>
      </c>
      <c r="B861" s="94">
        <f t="shared" ca="1" si="13"/>
        <v>0.61171740250128781</v>
      </c>
      <c r="C861" s="94" t="s">
        <v>479</v>
      </c>
    </row>
    <row r="862" spans="1:3" x14ac:dyDescent="0.2">
      <c r="A862" s="94">
        <v>860</v>
      </c>
      <c r="B862" s="94">
        <f t="shared" ca="1" si="13"/>
        <v>0.59319181274365951</v>
      </c>
      <c r="C862" s="94" t="s">
        <v>479</v>
      </c>
    </row>
    <row r="863" spans="1:3" x14ac:dyDescent="0.2">
      <c r="A863" s="94">
        <v>861</v>
      </c>
      <c r="B863" s="94">
        <f t="shared" ca="1" si="13"/>
        <v>0.66462232967977686</v>
      </c>
      <c r="C863" s="94" t="s">
        <v>480</v>
      </c>
    </row>
    <row r="864" spans="1:3" x14ac:dyDescent="0.2">
      <c r="A864" s="94">
        <v>862</v>
      </c>
      <c r="B864" s="94">
        <f t="shared" ca="1" si="13"/>
        <v>0.46512605168952337</v>
      </c>
      <c r="C864" s="94" t="s">
        <v>479</v>
      </c>
    </row>
    <row r="865" spans="1:3" x14ac:dyDescent="0.2">
      <c r="A865" s="94">
        <v>863</v>
      </c>
      <c r="B865" s="94">
        <f t="shared" ca="1" si="13"/>
        <v>0.56873761306084669</v>
      </c>
      <c r="C865" s="94" t="s">
        <v>479</v>
      </c>
    </row>
    <row r="866" spans="1:3" x14ac:dyDescent="0.2">
      <c r="A866" s="94">
        <v>864</v>
      </c>
      <c r="B866" s="94">
        <f t="shared" ca="1" si="13"/>
        <v>0.4073657211350824</v>
      </c>
      <c r="C866" s="94" t="s">
        <v>479</v>
      </c>
    </row>
    <row r="867" spans="1:3" x14ac:dyDescent="0.2">
      <c r="A867" s="94">
        <v>865</v>
      </c>
      <c r="B867" s="94">
        <f t="shared" ca="1" si="13"/>
        <v>0.57214359737856246</v>
      </c>
      <c r="C867" s="94" t="s">
        <v>479</v>
      </c>
    </row>
    <row r="868" spans="1:3" x14ac:dyDescent="0.2">
      <c r="A868" s="94">
        <v>866</v>
      </c>
      <c r="B868" s="94">
        <f t="shared" ca="1" si="13"/>
        <v>0.57229577676023158</v>
      </c>
      <c r="C868" s="94" t="s">
        <v>479</v>
      </c>
    </row>
    <row r="869" spans="1:3" x14ac:dyDescent="0.2">
      <c r="A869" s="94">
        <v>867</v>
      </c>
      <c r="B869" s="94">
        <f t="shared" ca="1" si="13"/>
        <v>0.49446390699813497</v>
      </c>
      <c r="C869" s="94" t="s">
        <v>479</v>
      </c>
    </row>
    <row r="870" spans="1:3" x14ac:dyDescent="0.2">
      <c r="A870" s="94">
        <v>868</v>
      </c>
      <c r="B870" s="94">
        <f t="shared" ca="1" si="13"/>
        <v>0.70903356810590357</v>
      </c>
      <c r="C870" s="94" t="s">
        <v>479</v>
      </c>
    </row>
    <row r="871" spans="1:3" x14ac:dyDescent="0.2">
      <c r="A871" s="94">
        <v>869</v>
      </c>
      <c r="B871" s="94">
        <f t="shared" ca="1" si="13"/>
        <v>0.61243654240469003</v>
      </c>
      <c r="C871" s="94" t="s">
        <v>479</v>
      </c>
    </row>
    <row r="872" spans="1:3" x14ac:dyDescent="0.2">
      <c r="A872" s="94">
        <v>870</v>
      </c>
      <c r="B872" s="94">
        <f t="shared" ca="1" si="13"/>
        <v>0.4439328817797219</v>
      </c>
      <c r="C872" s="94" t="s">
        <v>479</v>
      </c>
    </row>
    <row r="873" spans="1:3" x14ac:dyDescent="0.2">
      <c r="A873" s="94">
        <v>871</v>
      </c>
      <c r="B873" s="94">
        <f t="shared" ca="1" si="13"/>
        <v>0.5445620150501802</v>
      </c>
      <c r="C873" s="94" t="s">
        <v>480</v>
      </c>
    </row>
    <row r="874" spans="1:3" x14ac:dyDescent="0.2">
      <c r="A874" s="94">
        <v>872</v>
      </c>
      <c r="B874" s="94">
        <f t="shared" ca="1" si="13"/>
        <v>0.81073767593501933</v>
      </c>
      <c r="C874" s="94" t="s">
        <v>480</v>
      </c>
    </row>
    <row r="875" spans="1:3" x14ac:dyDescent="0.2">
      <c r="A875" s="94">
        <v>873</v>
      </c>
      <c r="B875" s="94">
        <f t="shared" ca="1" si="13"/>
        <v>0.83377437997745552</v>
      </c>
      <c r="C875" s="94" t="s">
        <v>480</v>
      </c>
    </row>
    <row r="876" spans="1:3" x14ac:dyDescent="0.2">
      <c r="A876" s="94">
        <v>874</v>
      </c>
      <c r="B876" s="94">
        <f t="shared" ca="1" si="13"/>
        <v>0.54702888667098748</v>
      </c>
      <c r="C876" s="94" t="s">
        <v>479</v>
      </c>
    </row>
    <row r="877" spans="1:3" x14ac:dyDescent="0.2">
      <c r="A877" s="94">
        <v>875</v>
      </c>
      <c r="B877" s="94">
        <f t="shared" ca="1" si="13"/>
        <v>0.72842485600950235</v>
      </c>
      <c r="C877" s="94" t="s">
        <v>479</v>
      </c>
    </row>
    <row r="878" spans="1:3" x14ac:dyDescent="0.2">
      <c r="A878" s="94">
        <v>876</v>
      </c>
      <c r="B878" s="94">
        <f t="shared" ca="1" si="13"/>
        <v>0.66318174803626084</v>
      </c>
      <c r="C878" s="94" t="s">
        <v>480</v>
      </c>
    </row>
    <row r="879" spans="1:3" x14ac:dyDescent="0.2">
      <c r="A879" s="94">
        <v>877</v>
      </c>
      <c r="B879" s="94">
        <f t="shared" ca="1" si="13"/>
        <v>0.52080880441407373</v>
      </c>
      <c r="C879" s="94" t="s">
        <v>479</v>
      </c>
    </row>
    <row r="880" spans="1:3" x14ac:dyDescent="0.2">
      <c r="A880" s="94">
        <v>878</v>
      </c>
      <c r="B880" s="94">
        <f t="shared" ca="1" si="13"/>
        <v>0.49308262423772231</v>
      </c>
      <c r="C880" s="94" t="s">
        <v>479</v>
      </c>
    </row>
    <row r="881" spans="1:3" x14ac:dyDescent="0.2">
      <c r="A881" s="94">
        <v>879</v>
      </c>
      <c r="B881" s="94">
        <f t="shared" ca="1" si="13"/>
        <v>0.67994300747339664</v>
      </c>
      <c r="C881" s="94" t="s">
        <v>480</v>
      </c>
    </row>
    <row r="882" spans="1:3" x14ac:dyDescent="0.2">
      <c r="A882" s="94">
        <v>880</v>
      </c>
      <c r="B882" s="94">
        <f t="shared" ca="1" si="13"/>
        <v>0.57748806741207126</v>
      </c>
      <c r="C882" s="94" t="s">
        <v>480</v>
      </c>
    </row>
    <row r="883" spans="1:3" x14ac:dyDescent="0.2">
      <c r="A883" s="94">
        <v>881</v>
      </c>
      <c r="B883" s="94">
        <f t="shared" ca="1" si="13"/>
        <v>0.8452944725481919</v>
      </c>
      <c r="C883" s="94" t="s">
        <v>480</v>
      </c>
    </row>
    <row r="884" spans="1:3" x14ac:dyDescent="0.2">
      <c r="A884" s="94">
        <v>882</v>
      </c>
      <c r="B884" s="94">
        <f t="shared" ca="1" si="13"/>
        <v>0.6364987208746018</v>
      </c>
      <c r="C884" s="94" t="s">
        <v>480</v>
      </c>
    </row>
    <row r="885" spans="1:3" x14ac:dyDescent="0.2">
      <c r="A885" s="94">
        <v>883</v>
      </c>
      <c r="B885" s="94">
        <f t="shared" ca="1" si="13"/>
        <v>0.80970898259868063</v>
      </c>
      <c r="C885" s="94" t="s">
        <v>479</v>
      </c>
    </row>
    <row r="886" spans="1:3" x14ac:dyDescent="0.2">
      <c r="A886" s="94">
        <v>884</v>
      </c>
      <c r="B886" s="94">
        <f t="shared" ca="1" si="13"/>
        <v>0.71719811296018088</v>
      </c>
      <c r="C886" s="94" t="s">
        <v>479</v>
      </c>
    </row>
    <row r="887" spans="1:3" x14ac:dyDescent="0.2">
      <c r="A887" s="94">
        <v>885</v>
      </c>
      <c r="B887" s="94">
        <f t="shared" ca="1" si="13"/>
        <v>0.74882038661680506</v>
      </c>
      <c r="C887" s="94" t="s">
        <v>479</v>
      </c>
    </row>
    <row r="888" spans="1:3" x14ac:dyDescent="0.2">
      <c r="A888" s="94">
        <v>886</v>
      </c>
      <c r="B888" s="94">
        <f t="shared" ca="1" si="13"/>
        <v>0.62583317176509889</v>
      </c>
      <c r="C888" s="94" t="s">
        <v>480</v>
      </c>
    </row>
    <row r="889" spans="1:3" x14ac:dyDescent="0.2">
      <c r="A889" s="94">
        <v>887</v>
      </c>
      <c r="B889" s="94">
        <f t="shared" ca="1" si="13"/>
        <v>0.69525571877019243</v>
      </c>
      <c r="C889" s="94" t="s">
        <v>480</v>
      </c>
    </row>
    <row r="890" spans="1:3" x14ac:dyDescent="0.2">
      <c r="A890" s="94">
        <v>888</v>
      </c>
      <c r="B890" s="94">
        <f t="shared" ca="1" si="13"/>
        <v>0.67267708037890483</v>
      </c>
      <c r="C890" s="94" t="s">
        <v>480</v>
      </c>
    </row>
    <row r="891" spans="1:3" x14ac:dyDescent="0.2">
      <c r="A891" s="94">
        <v>889</v>
      </c>
      <c r="B891" s="94">
        <f t="shared" ca="1" si="13"/>
        <v>0.66879879975133227</v>
      </c>
      <c r="C891" s="94" t="s">
        <v>479</v>
      </c>
    </row>
    <row r="892" spans="1:3" x14ac:dyDescent="0.2">
      <c r="A892" s="94">
        <v>890</v>
      </c>
      <c r="B892" s="94">
        <f t="shared" ca="1" si="13"/>
        <v>0.49035896590726979</v>
      </c>
      <c r="C892" s="94" t="s">
        <v>479</v>
      </c>
    </row>
    <row r="893" spans="1:3" x14ac:dyDescent="0.2">
      <c r="A893" s="94">
        <v>891</v>
      </c>
      <c r="B893" s="94">
        <f t="shared" ca="1" si="13"/>
        <v>0.38239885160379861</v>
      </c>
      <c r="C893" s="94" t="s">
        <v>479</v>
      </c>
    </row>
    <row r="894" spans="1:3" x14ac:dyDescent="0.2">
      <c r="A894" s="94">
        <v>892</v>
      </c>
      <c r="B894" s="94">
        <f t="shared" ca="1" si="13"/>
        <v>0.79691120117938508</v>
      </c>
      <c r="C894" s="94" t="s">
        <v>480</v>
      </c>
    </row>
    <row r="895" spans="1:3" x14ac:dyDescent="0.2">
      <c r="A895" s="94">
        <v>893</v>
      </c>
      <c r="B895" s="94">
        <f t="shared" ca="1" si="13"/>
        <v>0.41002563220043864</v>
      </c>
      <c r="C895" s="94" t="s">
        <v>479</v>
      </c>
    </row>
    <row r="896" spans="1:3" x14ac:dyDescent="0.2">
      <c r="A896" s="94">
        <v>894</v>
      </c>
      <c r="B896" s="94">
        <f t="shared" ca="1" si="13"/>
        <v>0.5774664826358431</v>
      </c>
      <c r="C896" s="94" t="s">
        <v>480</v>
      </c>
    </row>
    <row r="897" spans="1:3" x14ac:dyDescent="0.2">
      <c r="A897" s="94">
        <v>895</v>
      </c>
      <c r="B897" s="94">
        <f t="shared" ca="1" si="13"/>
        <v>0.2909539190747375</v>
      </c>
      <c r="C897" s="94" t="s">
        <v>479</v>
      </c>
    </row>
    <row r="898" spans="1:3" x14ac:dyDescent="0.2">
      <c r="A898" s="94">
        <v>896</v>
      </c>
      <c r="B898" s="94">
        <f t="shared" ca="1" si="13"/>
        <v>0.69875146822310896</v>
      </c>
      <c r="C898" s="94" t="s">
        <v>480</v>
      </c>
    </row>
    <row r="899" spans="1:3" x14ac:dyDescent="0.2">
      <c r="A899" s="94">
        <v>897</v>
      </c>
      <c r="B899" s="94">
        <f t="shared" ref="B899:B962" ca="1" si="14">IF(C899="Bomb",_xlfn.NORM.INV(RAND(),0.7,0.1),_xlfn.NORM.INV(RAND(),0.6,0.15))</f>
        <v>0.74627337741678101</v>
      </c>
      <c r="C899" s="94" t="s">
        <v>480</v>
      </c>
    </row>
    <row r="900" spans="1:3" x14ac:dyDescent="0.2">
      <c r="A900" s="94">
        <v>898</v>
      </c>
      <c r="B900" s="94">
        <f t="shared" ca="1" si="14"/>
        <v>0.63081754887373997</v>
      </c>
      <c r="C900" s="94" t="s">
        <v>480</v>
      </c>
    </row>
    <row r="901" spans="1:3" x14ac:dyDescent="0.2">
      <c r="A901" s="94">
        <v>899</v>
      </c>
      <c r="B901" s="94">
        <f t="shared" ca="1" si="14"/>
        <v>0.82770196342705049</v>
      </c>
      <c r="C901" s="94" t="s">
        <v>479</v>
      </c>
    </row>
    <row r="902" spans="1:3" x14ac:dyDescent="0.2">
      <c r="A902" s="94">
        <v>900</v>
      </c>
      <c r="B902" s="94">
        <f t="shared" ca="1" si="14"/>
        <v>0.67507688916173136</v>
      </c>
      <c r="C902" s="94" t="s">
        <v>480</v>
      </c>
    </row>
    <row r="903" spans="1:3" x14ac:dyDescent="0.2">
      <c r="A903" s="94">
        <v>901</v>
      </c>
      <c r="B903" s="94">
        <f t="shared" ca="1" si="14"/>
        <v>0.56820778754982637</v>
      </c>
      <c r="C903" s="94" t="s">
        <v>480</v>
      </c>
    </row>
    <row r="904" spans="1:3" x14ac:dyDescent="0.2">
      <c r="A904" s="94">
        <v>902</v>
      </c>
      <c r="B904" s="94">
        <f t="shared" ca="1" si="14"/>
        <v>0.88648981618611</v>
      </c>
      <c r="C904" s="94" t="s">
        <v>480</v>
      </c>
    </row>
    <row r="905" spans="1:3" x14ac:dyDescent="0.2">
      <c r="A905" s="94">
        <v>903</v>
      </c>
      <c r="B905" s="94">
        <f t="shared" ca="1" si="14"/>
        <v>0.81761380147134544</v>
      </c>
      <c r="C905" s="94" t="s">
        <v>480</v>
      </c>
    </row>
    <row r="906" spans="1:3" x14ac:dyDescent="0.2">
      <c r="A906" s="94">
        <v>904</v>
      </c>
      <c r="B906" s="94">
        <f t="shared" ca="1" si="14"/>
        <v>0.5643962094953886</v>
      </c>
      <c r="C906" s="94" t="s">
        <v>480</v>
      </c>
    </row>
    <row r="907" spans="1:3" x14ac:dyDescent="0.2">
      <c r="A907" s="94">
        <v>905</v>
      </c>
      <c r="B907" s="94">
        <f t="shared" ca="1" si="14"/>
        <v>0.6954351245223408</v>
      </c>
      <c r="C907" s="94" t="s">
        <v>479</v>
      </c>
    </row>
    <row r="908" spans="1:3" x14ac:dyDescent="0.2">
      <c r="A908" s="94">
        <v>906</v>
      </c>
      <c r="B908" s="94">
        <f t="shared" ca="1" si="14"/>
        <v>0.56231829788832377</v>
      </c>
      <c r="C908" s="94" t="s">
        <v>479</v>
      </c>
    </row>
    <row r="909" spans="1:3" x14ac:dyDescent="0.2">
      <c r="A909" s="94">
        <v>907</v>
      </c>
      <c r="B909" s="94">
        <f t="shared" ca="1" si="14"/>
        <v>0.50395710149090167</v>
      </c>
      <c r="C909" s="94" t="s">
        <v>479</v>
      </c>
    </row>
    <row r="910" spans="1:3" x14ac:dyDescent="0.2">
      <c r="A910" s="94">
        <v>908</v>
      </c>
      <c r="B910" s="94">
        <f t="shared" ca="1" si="14"/>
        <v>0.63093696727079573</v>
      </c>
      <c r="C910" s="94" t="s">
        <v>479</v>
      </c>
    </row>
    <row r="911" spans="1:3" x14ac:dyDescent="0.2">
      <c r="A911" s="94">
        <v>909</v>
      </c>
      <c r="B911" s="94">
        <f t="shared" ca="1" si="14"/>
        <v>0.49881719936404484</v>
      </c>
      <c r="C911" s="94" t="s">
        <v>479</v>
      </c>
    </row>
    <row r="912" spans="1:3" x14ac:dyDescent="0.2">
      <c r="A912" s="94">
        <v>910</v>
      </c>
      <c r="B912" s="94">
        <f t="shared" ca="1" si="14"/>
        <v>0.65826651301772632</v>
      </c>
      <c r="C912" s="94" t="s">
        <v>480</v>
      </c>
    </row>
    <row r="913" spans="1:3" x14ac:dyDescent="0.2">
      <c r="A913" s="94">
        <v>911</v>
      </c>
      <c r="B913" s="94">
        <f t="shared" ca="1" si="14"/>
        <v>0.74245757849465222</v>
      </c>
      <c r="C913" s="94" t="s">
        <v>479</v>
      </c>
    </row>
    <row r="914" spans="1:3" x14ac:dyDescent="0.2">
      <c r="A914" s="94">
        <v>912</v>
      </c>
      <c r="B914" s="94">
        <f t="shared" ca="1" si="14"/>
        <v>0.39539407026122264</v>
      </c>
      <c r="C914" s="94" t="s">
        <v>479</v>
      </c>
    </row>
    <row r="915" spans="1:3" x14ac:dyDescent="0.2">
      <c r="A915" s="94">
        <v>913</v>
      </c>
      <c r="B915" s="94">
        <f t="shared" ca="1" si="14"/>
        <v>0.37610730905270556</v>
      </c>
      <c r="C915" s="94" t="s">
        <v>479</v>
      </c>
    </row>
    <row r="916" spans="1:3" x14ac:dyDescent="0.2">
      <c r="A916" s="94">
        <v>914</v>
      </c>
      <c r="B916" s="94">
        <f t="shared" ca="1" si="14"/>
        <v>0.66866051042959274</v>
      </c>
      <c r="C916" s="94" t="s">
        <v>480</v>
      </c>
    </row>
    <row r="917" spans="1:3" x14ac:dyDescent="0.2">
      <c r="A917" s="94">
        <v>915</v>
      </c>
      <c r="B917" s="94">
        <f t="shared" ca="1" si="14"/>
        <v>0.76261147216504299</v>
      </c>
      <c r="C917" s="94" t="s">
        <v>479</v>
      </c>
    </row>
    <row r="918" spans="1:3" x14ac:dyDescent="0.2">
      <c r="A918" s="94">
        <v>916</v>
      </c>
      <c r="B918" s="94">
        <f t="shared" ca="1" si="14"/>
        <v>0.55738987616978197</v>
      </c>
      <c r="C918" s="94" t="s">
        <v>480</v>
      </c>
    </row>
    <row r="919" spans="1:3" x14ac:dyDescent="0.2">
      <c r="A919" s="94">
        <v>917</v>
      </c>
      <c r="B919" s="94">
        <f t="shared" ca="1" si="14"/>
        <v>0.76278943155420842</v>
      </c>
      <c r="C919" s="94" t="s">
        <v>479</v>
      </c>
    </row>
    <row r="920" spans="1:3" x14ac:dyDescent="0.2">
      <c r="A920" s="94">
        <v>918</v>
      </c>
      <c r="B920" s="94">
        <f t="shared" ca="1" si="14"/>
        <v>0.81870634848809309</v>
      </c>
      <c r="C920" s="94" t="s">
        <v>480</v>
      </c>
    </row>
    <row r="921" spans="1:3" x14ac:dyDescent="0.2">
      <c r="A921" s="94">
        <v>919</v>
      </c>
      <c r="B921" s="94">
        <f t="shared" ca="1" si="14"/>
        <v>0.60344594498209536</v>
      </c>
      <c r="C921" s="94" t="s">
        <v>479</v>
      </c>
    </row>
    <row r="922" spans="1:3" x14ac:dyDescent="0.2">
      <c r="A922" s="94">
        <v>920</v>
      </c>
      <c r="B922" s="94">
        <f t="shared" ca="1" si="14"/>
        <v>0.79112629447559968</v>
      </c>
      <c r="C922" s="94" t="s">
        <v>480</v>
      </c>
    </row>
    <row r="923" spans="1:3" x14ac:dyDescent="0.2">
      <c r="A923" s="94">
        <v>921</v>
      </c>
      <c r="B923" s="94">
        <f t="shared" ca="1" si="14"/>
        <v>0.62059952769172411</v>
      </c>
      <c r="C923" s="94" t="s">
        <v>480</v>
      </c>
    </row>
    <row r="924" spans="1:3" x14ac:dyDescent="0.2">
      <c r="A924" s="94">
        <v>922</v>
      </c>
      <c r="B924" s="94">
        <f t="shared" ca="1" si="14"/>
        <v>0.70161528082388924</v>
      </c>
      <c r="C924" s="94" t="s">
        <v>479</v>
      </c>
    </row>
    <row r="925" spans="1:3" x14ac:dyDescent="0.2">
      <c r="A925" s="94">
        <v>923</v>
      </c>
      <c r="B925" s="94">
        <f t="shared" ca="1" si="14"/>
        <v>0.76008262001832261</v>
      </c>
      <c r="C925" s="94" t="s">
        <v>479</v>
      </c>
    </row>
    <row r="926" spans="1:3" x14ac:dyDescent="0.2">
      <c r="A926" s="94">
        <v>924</v>
      </c>
      <c r="B926" s="94">
        <f t="shared" ca="1" si="14"/>
        <v>0.54619107543914902</v>
      </c>
      <c r="C926" s="94" t="s">
        <v>479</v>
      </c>
    </row>
    <row r="927" spans="1:3" x14ac:dyDescent="0.2">
      <c r="A927" s="94">
        <v>925</v>
      </c>
      <c r="B927" s="94">
        <f t="shared" ca="1" si="14"/>
        <v>0.83379632468826992</v>
      </c>
      <c r="C927" s="94" t="s">
        <v>480</v>
      </c>
    </row>
    <row r="928" spans="1:3" x14ac:dyDescent="0.2">
      <c r="A928" s="94">
        <v>926</v>
      </c>
      <c r="B928" s="94">
        <f t="shared" ca="1" si="14"/>
        <v>0.69928276229251729</v>
      </c>
      <c r="C928" s="94" t="s">
        <v>480</v>
      </c>
    </row>
    <row r="929" spans="1:3" x14ac:dyDescent="0.2">
      <c r="A929" s="94">
        <v>927</v>
      </c>
      <c r="B929" s="94">
        <f t="shared" ca="1" si="14"/>
        <v>0.67235878429114215</v>
      </c>
      <c r="C929" s="94" t="s">
        <v>480</v>
      </c>
    </row>
    <row r="930" spans="1:3" x14ac:dyDescent="0.2">
      <c r="A930" s="94">
        <v>928</v>
      </c>
      <c r="B930" s="94">
        <f t="shared" ca="1" si="14"/>
        <v>0.74566794478782739</v>
      </c>
      <c r="C930" s="94" t="s">
        <v>480</v>
      </c>
    </row>
    <row r="931" spans="1:3" x14ac:dyDescent="0.2">
      <c r="A931" s="94">
        <v>929</v>
      </c>
      <c r="B931" s="94">
        <f t="shared" ca="1" si="14"/>
        <v>0.76413388446503305</v>
      </c>
      <c r="C931" s="94" t="s">
        <v>480</v>
      </c>
    </row>
    <row r="932" spans="1:3" x14ac:dyDescent="0.2">
      <c r="A932" s="94">
        <v>930</v>
      </c>
      <c r="B932" s="94">
        <f t="shared" ca="1" si="14"/>
        <v>0.80357079957464639</v>
      </c>
      <c r="C932" s="94" t="s">
        <v>480</v>
      </c>
    </row>
    <row r="933" spans="1:3" x14ac:dyDescent="0.2">
      <c r="A933" s="94">
        <v>931</v>
      </c>
      <c r="B933" s="94">
        <f t="shared" ca="1" si="14"/>
        <v>0.56618498109639981</v>
      </c>
      <c r="C933" s="94" t="s">
        <v>479</v>
      </c>
    </row>
    <row r="934" spans="1:3" x14ac:dyDescent="0.2">
      <c r="A934" s="94">
        <v>932</v>
      </c>
      <c r="B934" s="94">
        <f t="shared" ca="1" si="14"/>
        <v>0.70608513323798949</v>
      </c>
      <c r="C934" s="94" t="s">
        <v>480</v>
      </c>
    </row>
    <row r="935" spans="1:3" x14ac:dyDescent="0.2">
      <c r="A935" s="94">
        <v>933</v>
      </c>
      <c r="B935" s="94">
        <f t="shared" ca="1" si="14"/>
        <v>0.86985066389234067</v>
      </c>
      <c r="C935" s="94" t="s">
        <v>479</v>
      </c>
    </row>
    <row r="936" spans="1:3" x14ac:dyDescent="0.2">
      <c r="A936" s="94">
        <v>934</v>
      </c>
      <c r="B936" s="94">
        <f t="shared" ca="1" si="14"/>
        <v>0.79224648165720579</v>
      </c>
      <c r="C936" s="94" t="s">
        <v>480</v>
      </c>
    </row>
    <row r="937" spans="1:3" x14ac:dyDescent="0.2">
      <c r="A937" s="94">
        <v>935</v>
      </c>
      <c r="B937" s="94">
        <f t="shared" ca="1" si="14"/>
        <v>0.71749034387183241</v>
      </c>
      <c r="C937" s="94" t="s">
        <v>480</v>
      </c>
    </row>
    <row r="938" spans="1:3" x14ac:dyDescent="0.2">
      <c r="A938" s="94">
        <v>936</v>
      </c>
      <c r="B938" s="94">
        <f t="shared" ca="1" si="14"/>
        <v>0.6837194693279367</v>
      </c>
      <c r="C938" s="94" t="s">
        <v>479</v>
      </c>
    </row>
    <row r="939" spans="1:3" x14ac:dyDescent="0.2">
      <c r="A939" s="94">
        <v>937</v>
      </c>
      <c r="B939" s="94">
        <f t="shared" ca="1" si="14"/>
        <v>0.87024614575847825</v>
      </c>
      <c r="C939" s="94" t="s">
        <v>479</v>
      </c>
    </row>
    <row r="940" spans="1:3" x14ac:dyDescent="0.2">
      <c r="A940" s="94">
        <v>938</v>
      </c>
      <c r="B940" s="94">
        <f t="shared" ca="1" si="14"/>
        <v>0.67882066734375501</v>
      </c>
      <c r="C940" s="94" t="s">
        <v>480</v>
      </c>
    </row>
    <row r="941" spans="1:3" x14ac:dyDescent="0.2">
      <c r="A941" s="94">
        <v>939</v>
      </c>
      <c r="B941" s="94">
        <f t="shared" ca="1" si="14"/>
        <v>0.72393253330132112</v>
      </c>
      <c r="C941" s="94" t="s">
        <v>480</v>
      </c>
    </row>
    <row r="942" spans="1:3" x14ac:dyDescent="0.2">
      <c r="A942" s="94">
        <v>940</v>
      </c>
      <c r="B942" s="94">
        <f t="shared" ca="1" si="14"/>
        <v>0.47950934699793762</v>
      </c>
      <c r="C942" s="94" t="s">
        <v>479</v>
      </c>
    </row>
    <row r="943" spans="1:3" x14ac:dyDescent="0.2">
      <c r="A943" s="94">
        <v>941</v>
      </c>
      <c r="B943" s="94">
        <f t="shared" ca="1" si="14"/>
        <v>0.74444328889252143</v>
      </c>
      <c r="C943" s="94" t="s">
        <v>479</v>
      </c>
    </row>
    <row r="944" spans="1:3" x14ac:dyDescent="0.2">
      <c r="A944" s="94">
        <v>942</v>
      </c>
      <c r="B944" s="94">
        <f t="shared" ca="1" si="14"/>
        <v>0.39943325142401731</v>
      </c>
      <c r="C944" s="94" t="s">
        <v>479</v>
      </c>
    </row>
    <row r="945" spans="1:3" x14ac:dyDescent="0.2">
      <c r="A945" s="94">
        <v>943</v>
      </c>
      <c r="B945" s="94">
        <f t="shared" ca="1" si="14"/>
        <v>0.5717757817312662</v>
      </c>
      <c r="C945" s="94" t="s">
        <v>479</v>
      </c>
    </row>
    <row r="946" spans="1:3" x14ac:dyDescent="0.2">
      <c r="A946" s="94">
        <v>944</v>
      </c>
      <c r="B946" s="94">
        <f t="shared" ca="1" si="14"/>
        <v>0.72060087198216538</v>
      </c>
      <c r="C946" s="94" t="s">
        <v>479</v>
      </c>
    </row>
    <row r="947" spans="1:3" x14ac:dyDescent="0.2">
      <c r="A947" s="94">
        <v>945</v>
      </c>
      <c r="B947" s="94">
        <f t="shared" ca="1" si="14"/>
        <v>0.7197020473294703</v>
      </c>
      <c r="C947" s="94" t="s">
        <v>480</v>
      </c>
    </row>
    <row r="948" spans="1:3" x14ac:dyDescent="0.2">
      <c r="A948" s="94">
        <v>946</v>
      </c>
      <c r="B948" s="94">
        <f t="shared" ca="1" si="14"/>
        <v>0.60957539764914159</v>
      </c>
      <c r="C948" s="94" t="s">
        <v>479</v>
      </c>
    </row>
    <row r="949" spans="1:3" x14ac:dyDescent="0.2">
      <c r="A949" s="94">
        <v>947</v>
      </c>
      <c r="B949" s="94">
        <f t="shared" ca="1" si="14"/>
        <v>0.61839633576629749</v>
      </c>
      <c r="C949" s="94" t="s">
        <v>480</v>
      </c>
    </row>
    <row r="950" spans="1:3" x14ac:dyDescent="0.2">
      <c r="A950" s="94">
        <v>948</v>
      </c>
      <c r="B950" s="94">
        <f t="shared" ca="1" si="14"/>
        <v>0.498236656619227</v>
      </c>
      <c r="C950" s="94" t="s">
        <v>479</v>
      </c>
    </row>
    <row r="951" spans="1:3" x14ac:dyDescent="0.2">
      <c r="A951" s="94">
        <v>949</v>
      </c>
      <c r="B951" s="94">
        <f t="shared" ca="1" si="14"/>
        <v>0.76023729846906651</v>
      </c>
      <c r="C951" s="94" t="s">
        <v>480</v>
      </c>
    </row>
    <row r="952" spans="1:3" x14ac:dyDescent="0.2">
      <c r="A952" s="94">
        <v>950</v>
      </c>
      <c r="B952" s="94">
        <f t="shared" ca="1" si="14"/>
        <v>0.71046723873158757</v>
      </c>
      <c r="C952" s="94" t="s">
        <v>480</v>
      </c>
    </row>
    <row r="953" spans="1:3" x14ac:dyDescent="0.2">
      <c r="A953" s="94">
        <v>951</v>
      </c>
      <c r="B953" s="94">
        <f t="shared" ca="1" si="14"/>
        <v>0.43691478984065657</v>
      </c>
      <c r="C953" s="94" t="s">
        <v>479</v>
      </c>
    </row>
    <row r="954" spans="1:3" x14ac:dyDescent="0.2">
      <c r="A954" s="94">
        <v>952</v>
      </c>
      <c r="B954" s="94">
        <f t="shared" ca="1" si="14"/>
        <v>0.73569544440130463</v>
      </c>
      <c r="C954" s="94" t="s">
        <v>479</v>
      </c>
    </row>
    <row r="955" spans="1:3" x14ac:dyDescent="0.2">
      <c r="A955" s="94">
        <v>953</v>
      </c>
      <c r="B955" s="94">
        <f t="shared" ca="1" si="14"/>
        <v>0.82845958705199141</v>
      </c>
      <c r="C955" s="94" t="s">
        <v>480</v>
      </c>
    </row>
    <row r="956" spans="1:3" x14ac:dyDescent="0.2">
      <c r="A956" s="94">
        <v>954</v>
      </c>
      <c r="B956" s="94">
        <f t="shared" ca="1" si="14"/>
        <v>0.47509658923149667</v>
      </c>
      <c r="C956" s="94" t="s">
        <v>479</v>
      </c>
    </row>
    <row r="957" spans="1:3" x14ac:dyDescent="0.2">
      <c r="A957" s="94">
        <v>955</v>
      </c>
      <c r="B957" s="94">
        <f t="shared" ca="1" si="14"/>
        <v>0.69388590860848587</v>
      </c>
      <c r="C957" s="94" t="s">
        <v>480</v>
      </c>
    </row>
    <row r="958" spans="1:3" x14ac:dyDescent="0.2">
      <c r="A958" s="94">
        <v>956</v>
      </c>
      <c r="B958" s="94">
        <f t="shared" ca="1" si="14"/>
        <v>0.75595209052373957</v>
      </c>
      <c r="C958" s="94" t="s">
        <v>480</v>
      </c>
    </row>
    <row r="959" spans="1:3" x14ac:dyDescent="0.2">
      <c r="A959" s="94">
        <v>957</v>
      </c>
      <c r="B959" s="94">
        <f t="shared" ca="1" si="14"/>
        <v>0.71867843825591016</v>
      </c>
      <c r="C959" s="94" t="s">
        <v>479</v>
      </c>
    </row>
    <row r="960" spans="1:3" x14ac:dyDescent="0.2">
      <c r="A960" s="94">
        <v>958</v>
      </c>
      <c r="B960" s="94">
        <f t="shared" ca="1" si="14"/>
        <v>0.72297116737920963</v>
      </c>
      <c r="C960" s="94" t="s">
        <v>480</v>
      </c>
    </row>
    <row r="961" spans="1:3" x14ac:dyDescent="0.2">
      <c r="A961" s="94">
        <v>959</v>
      </c>
      <c r="B961" s="94">
        <f t="shared" ca="1" si="14"/>
        <v>0.59297516108927018</v>
      </c>
      <c r="C961" s="94" t="s">
        <v>479</v>
      </c>
    </row>
    <row r="962" spans="1:3" x14ac:dyDescent="0.2">
      <c r="A962" s="94">
        <v>960</v>
      </c>
      <c r="B962" s="94">
        <f t="shared" ca="1" si="14"/>
        <v>0.5256013639833913</v>
      </c>
      <c r="C962" s="94" t="s">
        <v>479</v>
      </c>
    </row>
    <row r="963" spans="1:3" x14ac:dyDescent="0.2">
      <c r="A963" s="94">
        <v>961</v>
      </c>
      <c r="B963" s="94">
        <f t="shared" ref="B963:B1002" ca="1" si="15">IF(C963="Bomb",_xlfn.NORM.INV(RAND(),0.7,0.1),_xlfn.NORM.INV(RAND(),0.6,0.15))</f>
        <v>0.6674796414917149</v>
      </c>
      <c r="C963" s="94" t="s">
        <v>480</v>
      </c>
    </row>
    <row r="964" spans="1:3" x14ac:dyDescent="0.2">
      <c r="A964" s="94">
        <v>962</v>
      </c>
      <c r="B964" s="94">
        <f t="shared" ca="1" si="15"/>
        <v>0.63884329106704341</v>
      </c>
      <c r="C964" s="94" t="s">
        <v>480</v>
      </c>
    </row>
    <row r="965" spans="1:3" x14ac:dyDescent="0.2">
      <c r="A965" s="94">
        <v>963</v>
      </c>
      <c r="B965" s="94">
        <f t="shared" ca="1" si="15"/>
        <v>0.70943176088695736</v>
      </c>
      <c r="C965" s="94" t="s">
        <v>480</v>
      </c>
    </row>
    <row r="966" spans="1:3" x14ac:dyDescent="0.2">
      <c r="A966" s="94">
        <v>964</v>
      </c>
      <c r="B966" s="94">
        <f t="shared" ca="1" si="15"/>
        <v>0.4776894995845497</v>
      </c>
      <c r="C966" s="94" t="s">
        <v>480</v>
      </c>
    </row>
    <row r="967" spans="1:3" x14ac:dyDescent="0.2">
      <c r="A967" s="94">
        <v>965</v>
      </c>
      <c r="B967" s="94">
        <f t="shared" ca="1" si="15"/>
        <v>0.89279312239348374</v>
      </c>
      <c r="C967" s="94" t="s">
        <v>480</v>
      </c>
    </row>
    <row r="968" spans="1:3" x14ac:dyDescent="0.2">
      <c r="A968" s="94">
        <v>966</v>
      </c>
      <c r="B968" s="94">
        <f t="shared" ca="1" si="15"/>
        <v>0.85491561405849636</v>
      </c>
      <c r="C968" s="94" t="s">
        <v>480</v>
      </c>
    </row>
    <row r="969" spans="1:3" x14ac:dyDescent="0.2">
      <c r="A969" s="94">
        <v>967</v>
      </c>
      <c r="B969" s="94">
        <f t="shared" ca="1" si="15"/>
        <v>0.72509334095210187</v>
      </c>
      <c r="C969" s="94" t="s">
        <v>480</v>
      </c>
    </row>
    <row r="970" spans="1:3" x14ac:dyDescent="0.2">
      <c r="A970" s="94">
        <v>968</v>
      </c>
      <c r="B970" s="94">
        <f t="shared" ca="1" si="15"/>
        <v>0.64261963728584126</v>
      </c>
      <c r="C970" s="94" t="s">
        <v>480</v>
      </c>
    </row>
    <row r="971" spans="1:3" x14ac:dyDescent="0.2">
      <c r="A971" s="94">
        <v>969</v>
      </c>
      <c r="B971" s="94">
        <f t="shared" ca="1" si="15"/>
        <v>0.59155832354765803</v>
      </c>
      <c r="C971" s="94" t="s">
        <v>479</v>
      </c>
    </row>
    <row r="972" spans="1:3" x14ac:dyDescent="0.2">
      <c r="A972" s="94">
        <v>970</v>
      </c>
      <c r="B972" s="94">
        <f t="shared" ca="1" si="15"/>
        <v>0.78303244840632213</v>
      </c>
      <c r="C972" s="94" t="s">
        <v>479</v>
      </c>
    </row>
    <row r="973" spans="1:3" x14ac:dyDescent="0.2">
      <c r="A973" s="94">
        <v>971</v>
      </c>
      <c r="B973" s="94">
        <f t="shared" ca="1" si="15"/>
        <v>0.75782139369948287</v>
      </c>
      <c r="C973" s="94" t="s">
        <v>480</v>
      </c>
    </row>
    <row r="974" spans="1:3" x14ac:dyDescent="0.2">
      <c r="A974" s="94">
        <v>972</v>
      </c>
      <c r="B974" s="94">
        <f t="shared" ca="1" si="15"/>
        <v>0.6179166526709976</v>
      </c>
      <c r="C974" s="94" t="s">
        <v>479</v>
      </c>
    </row>
    <row r="975" spans="1:3" x14ac:dyDescent="0.2">
      <c r="A975" s="94">
        <v>973</v>
      </c>
      <c r="B975" s="94">
        <f t="shared" ca="1" si="15"/>
        <v>0.59998661125345154</v>
      </c>
      <c r="C975" s="94" t="s">
        <v>480</v>
      </c>
    </row>
    <row r="976" spans="1:3" x14ac:dyDescent="0.2">
      <c r="A976" s="94">
        <v>974</v>
      </c>
      <c r="B976" s="94">
        <f t="shared" ca="1" si="15"/>
        <v>0.60589007167327513</v>
      </c>
      <c r="C976" s="94" t="s">
        <v>480</v>
      </c>
    </row>
    <row r="977" spans="1:3" x14ac:dyDescent="0.2">
      <c r="A977" s="94">
        <v>975</v>
      </c>
      <c r="B977" s="94">
        <f t="shared" ca="1" si="15"/>
        <v>0.56835577020987949</v>
      </c>
      <c r="C977" s="94" t="s">
        <v>480</v>
      </c>
    </row>
    <row r="978" spans="1:3" x14ac:dyDescent="0.2">
      <c r="A978" s="94">
        <v>976</v>
      </c>
      <c r="B978" s="94">
        <f t="shared" ca="1" si="15"/>
        <v>0.62238823873712512</v>
      </c>
      <c r="C978" s="94" t="s">
        <v>480</v>
      </c>
    </row>
    <row r="979" spans="1:3" x14ac:dyDescent="0.2">
      <c r="A979" s="94">
        <v>977</v>
      </c>
      <c r="B979" s="94">
        <f t="shared" ca="1" si="15"/>
        <v>0.59848506425771675</v>
      </c>
      <c r="C979" s="94" t="s">
        <v>480</v>
      </c>
    </row>
    <row r="980" spans="1:3" x14ac:dyDescent="0.2">
      <c r="A980" s="94">
        <v>978</v>
      </c>
      <c r="B980" s="94">
        <f t="shared" ca="1" si="15"/>
        <v>0.817358011369271</v>
      </c>
      <c r="C980" s="94" t="s">
        <v>480</v>
      </c>
    </row>
    <row r="981" spans="1:3" x14ac:dyDescent="0.2">
      <c r="A981" s="94">
        <v>979</v>
      </c>
      <c r="B981" s="94">
        <f t="shared" ca="1" si="15"/>
        <v>0.72043418560279016</v>
      </c>
      <c r="C981" s="94" t="s">
        <v>480</v>
      </c>
    </row>
    <row r="982" spans="1:3" x14ac:dyDescent="0.2">
      <c r="A982" s="94">
        <v>980</v>
      </c>
      <c r="B982" s="94">
        <f t="shared" ca="1" si="15"/>
        <v>0.35968857593806924</v>
      </c>
      <c r="C982" s="94" t="s">
        <v>479</v>
      </c>
    </row>
    <row r="983" spans="1:3" x14ac:dyDescent="0.2">
      <c r="A983" s="94">
        <v>981</v>
      </c>
      <c r="B983" s="94">
        <f t="shared" ca="1" si="15"/>
        <v>0.54101914062954692</v>
      </c>
      <c r="C983" s="94" t="s">
        <v>479</v>
      </c>
    </row>
    <row r="984" spans="1:3" x14ac:dyDescent="0.2">
      <c r="A984" s="94">
        <v>982</v>
      </c>
      <c r="B984" s="94">
        <f t="shared" ca="1" si="15"/>
        <v>0.69713887094267168</v>
      </c>
      <c r="C984" s="94" t="s">
        <v>480</v>
      </c>
    </row>
    <row r="985" spans="1:3" x14ac:dyDescent="0.2">
      <c r="A985" s="94">
        <v>983</v>
      </c>
      <c r="B985" s="94">
        <f t="shared" ca="1" si="15"/>
        <v>0.60688164081019291</v>
      </c>
      <c r="C985" s="94" t="s">
        <v>480</v>
      </c>
    </row>
    <row r="986" spans="1:3" x14ac:dyDescent="0.2">
      <c r="A986" s="94">
        <v>984</v>
      </c>
      <c r="B986" s="94">
        <f t="shared" ca="1" si="15"/>
        <v>0.48937328807425778</v>
      </c>
      <c r="C986" s="94" t="s">
        <v>479</v>
      </c>
    </row>
    <row r="987" spans="1:3" x14ac:dyDescent="0.2">
      <c r="A987" s="94">
        <v>985</v>
      </c>
      <c r="B987" s="94">
        <f t="shared" ca="1" si="15"/>
        <v>0.66564322537239329</v>
      </c>
      <c r="C987" s="94" t="s">
        <v>479</v>
      </c>
    </row>
    <row r="988" spans="1:3" x14ac:dyDescent="0.2">
      <c r="A988" s="94">
        <v>986</v>
      </c>
      <c r="B988" s="94">
        <f t="shared" ca="1" si="15"/>
        <v>0.59717460987957138</v>
      </c>
      <c r="C988" s="94" t="s">
        <v>480</v>
      </c>
    </row>
    <row r="989" spans="1:3" x14ac:dyDescent="0.2">
      <c r="A989" s="94">
        <v>987</v>
      </c>
      <c r="B989" s="94">
        <f t="shared" ca="1" si="15"/>
        <v>0.63273329550889201</v>
      </c>
      <c r="C989" s="94" t="s">
        <v>479</v>
      </c>
    </row>
    <row r="990" spans="1:3" x14ac:dyDescent="0.2">
      <c r="A990" s="94">
        <v>988</v>
      </c>
      <c r="B990" s="94">
        <f t="shared" ca="1" si="15"/>
        <v>0.69945361096553127</v>
      </c>
      <c r="C990" s="94" t="s">
        <v>479</v>
      </c>
    </row>
    <row r="991" spans="1:3" x14ac:dyDescent="0.2">
      <c r="A991" s="94">
        <v>989</v>
      </c>
      <c r="B991" s="94">
        <f t="shared" ca="1" si="15"/>
        <v>0.88845690348980344</v>
      </c>
      <c r="C991" s="94" t="s">
        <v>480</v>
      </c>
    </row>
    <row r="992" spans="1:3" x14ac:dyDescent="0.2">
      <c r="A992" s="94">
        <v>990</v>
      </c>
      <c r="B992" s="94">
        <f t="shared" ca="1" si="15"/>
        <v>0.67626456755908404</v>
      </c>
      <c r="C992" s="94" t="s">
        <v>479</v>
      </c>
    </row>
    <row r="993" spans="1:3" x14ac:dyDescent="0.2">
      <c r="A993" s="94">
        <v>991</v>
      </c>
      <c r="B993" s="94">
        <f t="shared" ca="1" si="15"/>
        <v>0.74399166181388743</v>
      </c>
      <c r="C993" s="94" t="s">
        <v>480</v>
      </c>
    </row>
    <row r="994" spans="1:3" x14ac:dyDescent="0.2">
      <c r="A994" s="94">
        <v>992</v>
      </c>
      <c r="B994" s="94">
        <f t="shared" ca="1" si="15"/>
        <v>0.79094582415496484</v>
      </c>
      <c r="C994" s="94" t="s">
        <v>479</v>
      </c>
    </row>
    <row r="995" spans="1:3" x14ac:dyDescent="0.2">
      <c r="A995" s="94">
        <v>993</v>
      </c>
      <c r="B995" s="94">
        <f t="shared" ca="1" si="15"/>
        <v>0.7449392845254128</v>
      </c>
      <c r="C995" s="94" t="s">
        <v>480</v>
      </c>
    </row>
    <row r="996" spans="1:3" x14ac:dyDescent="0.2">
      <c r="A996" s="94">
        <v>994</v>
      </c>
      <c r="B996" s="94">
        <f t="shared" ca="1" si="15"/>
        <v>0.72704614977871829</v>
      </c>
      <c r="C996" s="94" t="s">
        <v>480</v>
      </c>
    </row>
    <row r="997" spans="1:3" x14ac:dyDescent="0.2">
      <c r="A997" s="94">
        <v>995</v>
      </c>
      <c r="B997" s="94">
        <f t="shared" ca="1" si="15"/>
        <v>0.6203737723440923</v>
      </c>
      <c r="C997" s="94" t="s">
        <v>479</v>
      </c>
    </row>
    <row r="998" spans="1:3" x14ac:dyDescent="0.2">
      <c r="A998" s="94">
        <v>996</v>
      </c>
      <c r="B998" s="94">
        <f t="shared" ca="1" si="15"/>
        <v>0.69790951010939772</v>
      </c>
      <c r="C998" s="94" t="s">
        <v>480</v>
      </c>
    </row>
    <row r="999" spans="1:3" x14ac:dyDescent="0.2">
      <c r="A999" s="94">
        <v>997</v>
      </c>
      <c r="B999" s="94">
        <f t="shared" ca="1" si="15"/>
        <v>0.35513532284589427</v>
      </c>
      <c r="C999" s="94" t="s">
        <v>479</v>
      </c>
    </row>
    <row r="1000" spans="1:3" x14ac:dyDescent="0.2">
      <c r="A1000" s="94">
        <v>998</v>
      </c>
      <c r="B1000" s="94">
        <f t="shared" ca="1" si="15"/>
        <v>0.22301912901627219</v>
      </c>
      <c r="C1000" s="94" t="s">
        <v>479</v>
      </c>
    </row>
    <row r="1001" spans="1:3" x14ac:dyDescent="0.2">
      <c r="A1001" s="94">
        <v>999</v>
      </c>
      <c r="B1001" s="94">
        <f t="shared" ca="1" si="15"/>
        <v>0.64890570644643242</v>
      </c>
      <c r="C1001" s="94" t="s">
        <v>479</v>
      </c>
    </row>
    <row r="1002" spans="1:3" x14ac:dyDescent="0.2">
      <c r="A1002" s="94">
        <v>1000</v>
      </c>
      <c r="B1002" s="94">
        <f t="shared" ca="1" si="15"/>
        <v>0.48624100928139802</v>
      </c>
      <c r="C1002" s="94" t="s">
        <v>479</v>
      </c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B6C8-BB60-6249-9924-9CF944265A22}">
  <sheetPr codeName="Sheet70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481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0.6685223379254106</v>
      </c>
      <c r="C3" s="2" t="str">
        <f ca="1">IF(RAND()&lt;0.5,"Bomb","Bird")</f>
        <v>Bird</v>
      </c>
      <c r="E3" s="2" t="s">
        <v>483</v>
      </c>
      <c r="J3" s="98">
        <f ca="1">F7</f>
        <v>0</v>
      </c>
      <c r="K3" s="98">
        <f ca="1">E7</f>
        <v>1</v>
      </c>
    </row>
    <row r="4" spans="1:11" x14ac:dyDescent="0.2">
      <c r="A4" s="2">
        <v>2</v>
      </c>
      <c r="B4" s="2">
        <f t="shared" ca="1" si="0"/>
        <v>0.52334232651278989</v>
      </c>
      <c r="C4" s="2" t="s">
        <v>480</v>
      </c>
      <c r="E4" s="98">
        <v>0.03</v>
      </c>
      <c r="I4" s="98">
        <v>0.03</v>
      </c>
      <c r="J4" s="99">
        <f t="dataTable" ref="J4:K36" dt2D="0" dtr="0" r1="E4" ca="1"/>
        <v>0</v>
      </c>
      <c r="K4" s="99">
        <v>1</v>
      </c>
    </row>
    <row r="5" spans="1:11" x14ac:dyDescent="0.2">
      <c r="A5" s="2">
        <v>3</v>
      </c>
      <c r="B5" s="2">
        <f t="shared" ca="1" si="0"/>
        <v>0.79034443766210227</v>
      </c>
      <c r="C5" s="2" t="s">
        <v>479</v>
      </c>
      <c r="I5" s="98">
        <v>0.06</v>
      </c>
      <c r="J5" s="99">
        <v>0</v>
      </c>
      <c r="K5" s="99">
        <v>1</v>
      </c>
    </row>
    <row r="6" spans="1:11" x14ac:dyDescent="0.2">
      <c r="A6" s="2">
        <v>4</v>
      </c>
      <c r="B6" s="2">
        <f t="shared" ca="1" si="0"/>
        <v>0.83679844050034236</v>
      </c>
      <c r="C6" s="2" t="s">
        <v>480</v>
      </c>
      <c r="E6" s="7" t="s">
        <v>482</v>
      </c>
      <c r="F6" s="7" t="s">
        <v>481</v>
      </c>
      <c r="I6" s="98">
        <v>0.09</v>
      </c>
      <c r="J6" s="99">
        <v>0</v>
      </c>
      <c r="K6" s="99">
        <v>1</v>
      </c>
    </row>
    <row r="7" spans="1:11" x14ac:dyDescent="0.2">
      <c r="A7" s="2">
        <v>5</v>
      </c>
      <c r="B7" s="2">
        <f t="shared" ca="1" si="0"/>
        <v>0.67569228590464026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98">
        <v>0.12</v>
      </c>
      <c r="J7" s="99">
        <v>0</v>
      </c>
      <c r="K7" s="99">
        <v>1</v>
      </c>
    </row>
    <row r="8" spans="1:11" x14ac:dyDescent="0.2">
      <c r="A8" s="2">
        <v>6</v>
      </c>
      <c r="B8" s="2">
        <f t="shared" ca="1" si="0"/>
        <v>0.6311185197894762</v>
      </c>
      <c r="C8" s="2" t="s">
        <v>480</v>
      </c>
      <c r="I8" s="98">
        <v>0.15</v>
      </c>
      <c r="J8" s="99">
        <v>0</v>
      </c>
      <c r="K8" s="99">
        <v>1</v>
      </c>
    </row>
    <row r="9" spans="1:11" x14ac:dyDescent="0.2">
      <c r="A9" s="2">
        <v>7</v>
      </c>
      <c r="B9" s="2">
        <f t="shared" ca="1" si="0"/>
        <v>0.72075456476901589</v>
      </c>
      <c r="C9" s="2" t="s">
        <v>480</v>
      </c>
      <c r="I9" s="98">
        <v>0.18</v>
      </c>
      <c r="J9" s="99">
        <v>0</v>
      </c>
      <c r="K9" s="99">
        <v>1</v>
      </c>
    </row>
    <row r="10" spans="1:11" x14ac:dyDescent="0.2">
      <c r="A10" s="2">
        <v>8</v>
      </c>
      <c r="B10" s="2">
        <f t="shared" ca="1" si="0"/>
        <v>0.55783416599607971</v>
      </c>
      <c r="C10" s="2" t="s">
        <v>479</v>
      </c>
      <c r="I10" s="98">
        <v>0.21</v>
      </c>
      <c r="J10" s="99">
        <v>3.8986354775828458E-3</v>
      </c>
      <c r="K10" s="99">
        <v>1</v>
      </c>
    </row>
    <row r="11" spans="1:11" x14ac:dyDescent="0.2">
      <c r="A11" s="2">
        <v>9</v>
      </c>
      <c r="B11" s="2">
        <f t="shared" ca="1" si="0"/>
        <v>0.41910587276855871</v>
      </c>
      <c r="C11" s="2" t="s">
        <v>479</v>
      </c>
      <c r="I11" s="98">
        <v>0.24</v>
      </c>
      <c r="J11" s="99">
        <v>5.8479532163742687E-3</v>
      </c>
      <c r="K11" s="99">
        <v>1</v>
      </c>
    </row>
    <row r="12" spans="1:11" x14ac:dyDescent="0.2">
      <c r="A12" s="2">
        <v>10</v>
      </c>
      <c r="B12" s="2">
        <f t="shared" ca="1" si="0"/>
        <v>0.52240890691004216</v>
      </c>
      <c r="C12" s="2" t="s">
        <v>479</v>
      </c>
      <c r="I12" s="98">
        <v>0.27</v>
      </c>
      <c r="J12" s="99">
        <v>1.5594541910331383E-2</v>
      </c>
      <c r="K12" s="99">
        <v>1</v>
      </c>
    </row>
    <row r="13" spans="1:11" x14ac:dyDescent="0.2">
      <c r="A13" s="2">
        <v>11</v>
      </c>
      <c r="B13" s="2">
        <f t="shared" ca="1" si="0"/>
        <v>0.35289498213643278</v>
      </c>
      <c r="C13" s="2" t="s">
        <v>479</v>
      </c>
      <c r="I13" s="98">
        <v>0.3</v>
      </c>
      <c r="J13" s="99">
        <v>2.3346303501945526E-2</v>
      </c>
      <c r="K13" s="99">
        <v>1</v>
      </c>
    </row>
    <row r="14" spans="1:11" x14ac:dyDescent="0.2">
      <c r="A14" s="2">
        <v>12</v>
      </c>
      <c r="B14" s="2">
        <f t="shared" ca="1" si="0"/>
        <v>0.59529055296072231</v>
      </c>
      <c r="C14" s="2" t="s">
        <v>479</v>
      </c>
      <c r="I14" s="98">
        <v>0.33</v>
      </c>
      <c r="J14" s="99">
        <v>3.6964980544747082E-2</v>
      </c>
      <c r="K14" s="99">
        <v>1</v>
      </c>
    </row>
    <row r="15" spans="1:11" x14ac:dyDescent="0.2">
      <c r="A15" s="2">
        <v>13</v>
      </c>
      <c r="B15" s="2">
        <f t="shared" ca="1" si="0"/>
        <v>0.63301227437292384</v>
      </c>
      <c r="C15" s="2" t="s">
        <v>480</v>
      </c>
      <c r="I15" s="98">
        <v>0.36</v>
      </c>
      <c r="J15" s="99">
        <v>5.8479532163742687E-2</v>
      </c>
      <c r="K15" s="99">
        <v>1</v>
      </c>
    </row>
    <row r="16" spans="1:11" x14ac:dyDescent="0.2">
      <c r="A16" s="2">
        <v>14</v>
      </c>
      <c r="B16" s="2">
        <f t="shared" ca="1" si="0"/>
        <v>0.72077122344797606</v>
      </c>
      <c r="C16" s="2" t="s">
        <v>480</v>
      </c>
      <c r="I16" s="98">
        <v>0.39</v>
      </c>
      <c r="J16" s="99">
        <v>6.042884990253411E-2</v>
      </c>
      <c r="K16" s="99">
        <v>0.9958932238193019</v>
      </c>
    </row>
    <row r="17" spans="1:11" x14ac:dyDescent="0.2">
      <c r="A17" s="2">
        <v>15</v>
      </c>
      <c r="B17" s="2">
        <f t="shared" ca="1" si="0"/>
        <v>0.68772193328893216</v>
      </c>
      <c r="C17" s="2" t="s">
        <v>480</v>
      </c>
      <c r="I17" s="98">
        <v>0.42</v>
      </c>
      <c r="J17" s="99">
        <v>0.11867704280155641</v>
      </c>
      <c r="K17" s="99">
        <v>0.99794238683127567</v>
      </c>
    </row>
    <row r="18" spans="1:11" x14ac:dyDescent="0.2">
      <c r="A18" s="2">
        <v>16</v>
      </c>
      <c r="B18" s="2">
        <f t="shared" ca="1" si="0"/>
        <v>0.52665133760233829</v>
      </c>
      <c r="C18" s="2" t="s">
        <v>479</v>
      </c>
      <c r="I18" s="98">
        <v>0.45</v>
      </c>
      <c r="J18" s="99">
        <v>0.16342412451361868</v>
      </c>
      <c r="K18" s="99">
        <v>0.99176954732510292</v>
      </c>
    </row>
    <row r="19" spans="1:11" x14ac:dyDescent="0.2">
      <c r="A19" s="2">
        <v>17</v>
      </c>
      <c r="B19" s="2">
        <f t="shared" ca="1" si="0"/>
        <v>0.60920806178405174</v>
      </c>
      <c r="C19" s="2" t="s">
        <v>480</v>
      </c>
      <c r="I19" s="98">
        <v>0.48</v>
      </c>
      <c r="J19" s="99">
        <v>0.1871345029239766</v>
      </c>
      <c r="K19" s="99">
        <v>0.9958932238193019</v>
      </c>
    </row>
    <row r="20" spans="1:11" x14ac:dyDescent="0.2">
      <c r="A20" s="2">
        <v>18</v>
      </c>
      <c r="B20" s="2">
        <f t="shared" ca="1" si="0"/>
        <v>0.63820331646702066</v>
      </c>
      <c r="C20" s="2" t="s">
        <v>479</v>
      </c>
      <c r="I20" s="98">
        <v>0.51</v>
      </c>
      <c r="J20" s="99">
        <v>0.27626459143968873</v>
      </c>
      <c r="K20" s="99">
        <v>0.96707818930041156</v>
      </c>
    </row>
    <row r="21" spans="1:11" x14ac:dyDescent="0.2">
      <c r="A21" s="2">
        <v>19</v>
      </c>
      <c r="B21" s="2">
        <f t="shared" ca="1" si="0"/>
        <v>0.81056079091782474</v>
      </c>
      <c r="C21" s="2" t="s">
        <v>480</v>
      </c>
      <c r="I21" s="98">
        <v>0.54</v>
      </c>
      <c r="J21" s="99">
        <v>0.33138401559454189</v>
      </c>
      <c r="K21" s="99">
        <v>0.94455852156057496</v>
      </c>
    </row>
    <row r="22" spans="1:11" x14ac:dyDescent="0.2">
      <c r="A22" s="2">
        <v>20</v>
      </c>
      <c r="B22" s="2">
        <f t="shared" ca="1" si="0"/>
        <v>0.68142431435383388</v>
      </c>
      <c r="C22" s="2" t="s">
        <v>480</v>
      </c>
      <c r="I22" s="98">
        <v>0.56999999999999995</v>
      </c>
      <c r="J22" s="99">
        <v>0.41130604288499023</v>
      </c>
      <c r="K22" s="99">
        <v>0.88911704312114992</v>
      </c>
    </row>
    <row r="23" spans="1:11" x14ac:dyDescent="0.2">
      <c r="A23" s="2">
        <v>21</v>
      </c>
      <c r="B23" s="2">
        <f t="shared" ca="1" si="0"/>
        <v>0.52791822319195691</v>
      </c>
      <c r="C23" s="2" t="s">
        <v>480</v>
      </c>
      <c r="I23" s="98">
        <v>0.6</v>
      </c>
      <c r="J23" s="99">
        <v>0.48249027237354086</v>
      </c>
      <c r="K23" s="99">
        <v>0.85185185185185186</v>
      </c>
    </row>
    <row r="24" spans="1:11" x14ac:dyDescent="0.2">
      <c r="A24" s="2">
        <v>22</v>
      </c>
      <c r="B24" s="2">
        <f t="shared" ca="1" si="0"/>
        <v>0.78334901191128847</v>
      </c>
      <c r="C24" s="2" t="s">
        <v>479</v>
      </c>
      <c r="I24" s="98">
        <v>0.63</v>
      </c>
      <c r="J24" s="99">
        <v>0.57309941520467833</v>
      </c>
      <c r="K24" s="99">
        <v>0.75564681724845995</v>
      </c>
    </row>
    <row r="25" spans="1:11" x14ac:dyDescent="0.2">
      <c r="A25" s="2">
        <v>23</v>
      </c>
      <c r="B25" s="2">
        <f t="shared" ca="1" si="0"/>
        <v>0.56513746111341456</v>
      </c>
      <c r="C25" s="2" t="s">
        <v>480</v>
      </c>
      <c r="I25" s="98">
        <v>0.66</v>
      </c>
      <c r="J25" s="99">
        <v>0.62062256809338523</v>
      </c>
      <c r="K25" s="99">
        <v>0.66049382716049387</v>
      </c>
    </row>
    <row r="26" spans="1:11" x14ac:dyDescent="0.2">
      <c r="A26" s="2">
        <v>24</v>
      </c>
      <c r="B26" s="2">
        <f t="shared" ca="1" si="0"/>
        <v>0.83523249259805543</v>
      </c>
      <c r="C26" s="2" t="s">
        <v>480</v>
      </c>
      <c r="I26" s="98">
        <v>0.69</v>
      </c>
      <c r="J26" s="99">
        <v>0.72904483430799216</v>
      </c>
      <c r="K26" s="99">
        <v>0.54825462012320325</v>
      </c>
    </row>
    <row r="27" spans="1:11" x14ac:dyDescent="0.2">
      <c r="A27" s="2">
        <v>25</v>
      </c>
      <c r="B27" s="2">
        <f t="shared" ca="1" si="0"/>
        <v>0.82893935228973259</v>
      </c>
      <c r="C27" s="2" t="s">
        <v>480</v>
      </c>
      <c r="I27" s="98">
        <v>0.72</v>
      </c>
      <c r="J27" s="99">
        <v>0.83235867446393763</v>
      </c>
      <c r="K27" s="99">
        <v>0.40246406570841892</v>
      </c>
    </row>
    <row r="28" spans="1:11" x14ac:dyDescent="0.2">
      <c r="A28" s="2">
        <v>26</v>
      </c>
      <c r="B28" s="2">
        <f t="shared" ca="1" si="0"/>
        <v>0.77227432640445959</v>
      </c>
      <c r="C28" s="2" t="s">
        <v>480</v>
      </c>
      <c r="I28" s="98">
        <v>0.75</v>
      </c>
      <c r="J28" s="99">
        <v>0.84405458089668617</v>
      </c>
      <c r="K28" s="99">
        <v>0.26899383983572894</v>
      </c>
    </row>
    <row r="29" spans="1:11" x14ac:dyDescent="0.2">
      <c r="A29" s="2">
        <v>27</v>
      </c>
      <c r="B29" s="2">
        <f t="shared" ca="1" si="0"/>
        <v>0.62473967217292525</v>
      </c>
      <c r="C29" s="2" t="s">
        <v>479</v>
      </c>
      <c r="I29" s="98">
        <v>0.78</v>
      </c>
      <c r="J29" s="99">
        <v>0.88888888888888884</v>
      </c>
      <c r="K29" s="99">
        <v>0.21560574948665298</v>
      </c>
    </row>
    <row r="30" spans="1:11" x14ac:dyDescent="0.2">
      <c r="A30" s="2">
        <v>28</v>
      </c>
      <c r="B30" s="2">
        <f t="shared" ca="1" si="0"/>
        <v>0.87140576561986194</v>
      </c>
      <c r="C30" s="2" t="s">
        <v>480</v>
      </c>
      <c r="I30" s="98">
        <v>0.81</v>
      </c>
      <c r="J30" s="99">
        <v>0.93567251461988299</v>
      </c>
      <c r="K30" s="99">
        <v>0.16221765913757699</v>
      </c>
    </row>
    <row r="31" spans="1:11" x14ac:dyDescent="0.2">
      <c r="A31" s="2">
        <v>29</v>
      </c>
      <c r="B31" s="2">
        <f t="shared" ca="1" si="0"/>
        <v>0.67859825572446753</v>
      </c>
      <c r="C31" s="2" t="s">
        <v>479</v>
      </c>
      <c r="I31" s="98">
        <v>0.84</v>
      </c>
      <c r="J31" s="99">
        <v>0.95136186770428011</v>
      </c>
      <c r="K31" s="99">
        <v>9.6707818930041156E-2</v>
      </c>
    </row>
    <row r="32" spans="1:11" x14ac:dyDescent="0.2">
      <c r="A32" s="2">
        <v>30</v>
      </c>
      <c r="B32" s="2">
        <f t="shared" ca="1" si="0"/>
        <v>0.8740595005497136</v>
      </c>
      <c r="C32" s="2" t="s">
        <v>480</v>
      </c>
      <c r="I32" s="98">
        <v>0.87</v>
      </c>
      <c r="J32" s="99">
        <v>0.9571150097465887</v>
      </c>
      <c r="K32" s="99">
        <v>6.5708418891170434E-2</v>
      </c>
    </row>
    <row r="33" spans="1:11" x14ac:dyDescent="0.2">
      <c r="A33" s="2">
        <v>31</v>
      </c>
      <c r="B33" s="2">
        <f t="shared" ca="1" si="0"/>
        <v>0.78224520988331803</v>
      </c>
      <c r="C33" s="2" t="s">
        <v>480</v>
      </c>
      <c r="I33" s="98">
        <v>0.9</v>
      </c>
      <c r="J33" s="99">
        <v>0.97276264591439687</v>
      </c>
      <c r="K33" s="99">
        <v>2.2633744855967079E-2</v>
      </c>
    </row>
    <row r="34" spans="1:11" x14ac:dyDescent="0.2">
      <c r="A34" s="2">
        <v>32</v>
      </c>
      <c r="B34" s="2">
        <f t="shared" ca="1" si="0"/>
        <v>0.67244244870486447</v>
      </c>
      <c r="C34" s="2" t="s">
        <v>479</v>
      </c>
      <c r="I34" s="98">
        <v>0.93</v>
      </c>
      <c r="J34" s="99">
        <v>0.98638132295719849</v>
      </c>
      <c r="K34" s="99">
        <v>8.23045267489712E-3</v>
      </c>
    </row>
    <row r="35" spans="1:11" x14ac:dyDescent="0.2">
      <c r="A35" s="2">
        <v>33</v>
      </c>
      <c r="B35" s="2">
        <f t="shared" ca="1" si="0"/>
        <v>0.51900665498328125</v>
      </c>
      <c r="C35" s="2" t="s">
        <v>479</v>
      </c>
      <c r="I35" s="98">
        <v>0.96</v>
      </c>
      <c r="J35" s="99">
        <v>0.99027237354085607</v>
      </c>
      <c r="K35" s="99">
        <v>1.4403292181069959E-2</v>
      </c>
    </row>
    <row r="36" spans="1:11" x14ac:dyDescent="0.2">
      <c r="A36" s="2">
        <v>34</v>
      </c>
      <c r="B36" s="2">
        <f t="shared" ca="1" si="0"/>
        <v>0.4799859892355226</v>
      </c>
      <c r="C36" s="2" t="s">
        <v>479</v>
      </c>
      <c r="I36" s="98">
        <v>0.99</v>
      </c>
      <c r="J36" s="99">
        <v>0.99610894941634243</v>
      </c>
      <c r="K36" s="99">
        <v>2.05761316872428E-3</v>
      </c>
    </row>
    <row r="37" spans="1:11" x14ac:dyDescent="0.2">
      <c r="A37" s="2">
        <v>35</v>
      </c>
      <c r="B37" s="2">
        <f t="shared" ca="1" si="0"/>
        <v>0.85506376729256162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0.50633431463110834</v>
      </c>
      <c r="C38" s="2" t="s">
        <v>479</v>
      </c>
    </row>
    <row r="39" spans="1:11" x14ac:dyDescent="0.2">
      <c r="A39" s="2">
        <v>37</v>
      </c>
      <c r="B39" s="2">
        <f t="shared" ca="1" si="0"/>
        <v>0.71143046131958854</v>
      </c>
      <c r="C39" s="2" t="s">
        <v>479</v>
      </c>
    </row>
    <row r="40" spans="1:11" x14ac:dyDescent="0.2">
      <c r="A40" s="2">
        <v>38</v>
      </c>
      <c r="B40" s="2">
        <f t="shared" ca="1" si="0"/>
        <v>0.76517670563504081</v>
      </c>
      <c r="C40" s="2" t="s">
        <v>480</v>
      </c>
    </row>
    <row r="41" spans="1:11" x14ac:dyDescent="0.2">
      <c r="A41" s="2">
        <v>39</v>
      </c>
      <c r="B41" s="2">
        <f t="shared" ca="1" si="0"/>
        <v>0.64851056861284628</v>
      </c>
      <c r="C41" s="2" t="s">
        <v>479</v>
      </c>
    </row>
    <row r="42" spans="1:11" x14ac:dyDescent="0.2">
      <c r="A42" s="2">
        <v>40</v>
      </c>
      <c r="B42" s="2">
        <f t="shared" ca="1" si="0"/>
        <v>0.78053958098280751</v>
      </c>
      <c r="C42" s="2" t="s">
        <v>480</v>
      </c>
    </row>
    <row r="43" spans="1:11" x14ac:dyDescent="0.2">
      <c r="A43" s="2">
        <v>41</v>
      </c>
      <c r="B43" s="2">
        <f t="shared" ca="1" si="0"/>
        <v>0.47408109307485369</v>
      </c>
      <c r="C43" s="2" t="s">
        <v>479</v>
      </c>
    </row>
    <row r="44" spans="1:11" x14ac:dyDescent="0.2">
      <c r="A44" s="2">
        <v>42</v>
      </c>
      <c r="B44" s="2">
        <f t="shared" ca="1" si="0"/>
        <v>0.76713598735165234</v>
      </c>
      <c r="C44" s="2" t="s">
        <v>479</v>
      </c>
    </row>
    <row r="45" spans="1:11" x14ac:dyDescent="0.2">
      <c r="A45" s="2">
        <v>43</v>
      </c>
      <c r="B45" s="2">
        <f t="shared" ca="1" si="0"/>
        <v>0.44569248680901563</v>
      </c>
      <c r="C45" s="2" t="s">
        <v>479</v>
      </c>
    </row>
    <row r="46" spans="1:11" x14ac:dyDescent="0.2">
      <c r="A46" s="2">
        <v>44</v>
      </c>
      <c r="B46" s="2">
        <f t="shared" ca="1" si="0"/>
        <v>0.70667674840462391</v>
      </c>
      <c r="C46" s="2" t="s">
        <v>479</v>
      </c>
    </row>
    <row r="47" spans="1:11" x14ac:dyDescent="0.2">
      <c r="A47" s="2">
        <v>45</v>
      </c>
      <c r="B47" s="2">
        <f t="shared" ca="1" si="0"/>
        <v>0.53708871892848853</v>
      </c>
      <c r="C47" s="2" t="s">
        <v>479</v>
      </c>
    </row>
    <row r="48" spans="1:11" x14ac:dyDescent="0.2">
      <c r="A48" s="2">
        <v>46</v>
      </c>
      <c r="B48" s="2">
        <f t="shared" ca="1" si="0"/>
        <v>0.62487952696415028</v>
      </c>
      <c r="C48" s="2" t="s">
        <v>480</v>
      </c>
    </row>
    <row r="49" spans="1:3" x14ac:dyDescent="0.2">
      <c r="A49" s="2">
        <v>47</v>
      </c>
      <c r="B49" s="2">
        <f t="shared" ca="1" si="0"/>
        <v>0.62380471201510423</v>
      </c>
      <c r="C49" s="2" t="s">
        <v>480</v>
      </c>
    </row>
    <row r="50" spans="1:3" x14ac:dyDescent="0.2">
      <c r="A50" s="2">
        <v>48</v>
      </c>
      <c r="B50" s="2">
        <f t="shared" ca="1" si="0"/>
        <v>0.62979229137934878</v>
      </c>
      <c r="C50" s="2" t="s">
        <v>479</v>
      </c>
    </row>
    <row r="51" spans="1:3" x14ac:dyDescent="0.2">
      <c r="A51" s="2">
        <v>49</v>
      </c>
      <c r="B51" s="2">
        <f t="shared" ca="1" si="0"/>
        <v>0.89401538180525708</v>
      </c>
      <c r="C51" s="2" t="s">
        <v>480</v>
      </c>
    </row>
    <row r="52" spans="1:3" x14ac:dyDescent="0.2">
      <c r="A52" s="2">
        <v>50</v>
      </c>
      <c r="B52" s="2">
        <f t="shared" ca="1" si="0"/>
        <v>0.77637098275677086</v>
      </c>
      <c r="C52" s="2" t="s">
        <v>480</v>
      </c>
    </row>
    <row r="53" spans="1:3" x14ac:dyDescent="0.2">
      <c r="A53" s="2">
        <v>51</v>
      </c>
      <c r="B53" s="2">
        <f t="shared" ca="1" si="0"/>
        <v>0.77593845499904146</v>
      </c>
      <c r="C53" s="2" t="s">
        <v>480</v>
      </c>
    </row>
    <row r="54" spans="1:3" x14ac:dyDescent="0.2">
      <c r="A54" s="2">
        <v>52</v>
      </c>
      <c r="B54" s="2">
        <f t="shared" ca="1" si="0"/>
        <v>0.7037951605100613</v>
      </c>
      <c r="C54" s="2" t="s">
        <v>479</v>
      </c>
    </row>
    <row r="55" spans="1:3" x14ac:dyDescent="0.2">
      <c r="A55" s="2">
        <v>53</v>
      </c>
      <c r="B55" s="2">
        <f t="shared" ca="1" si="0"/>
        <v>0.65503677700744234</v>
      </c>
      <c r="C55" s="2" t="s">
        <v>479</v>
      </c>
    </row>
    <row r="56" spans="1:3" x14ac:dyDescent="0.2">
      <c r="A56" s="2">
        <v>54</v>
      </c>
      <c r="B56" s="2">
        <f t="shared" ca="1" si="0"/>
        <v>0.51637526753384477</v>
      </c>
      <c r="C56" s="2" t="s">
        <v>480</v>
      </c>
    </row>
    <row r="57" spans="1:3" x14ac:dyDescent="0.2">
      <c r="A57" s="2">
        <v>55</v>
      </c>
      <c r="B57" s="2">
        <f t="shared" ca="1" si="0"/>
        <v>0.56572467376400171</v>
      </c>
      <c r="C57" s="2" t="s">
        <v>480</v>
      </c>
    </row>
    <row r="58" spans="1:3" x14ac:dyDescent="0.2">
      <c r="A58" s="2">
        <v>56</v>
      </c>
      <c r="B58" s="2">
        <f t="shared" ca="1" si="0"/>
        <v>0.70940511746160129</v>
      </c>
      <c r="C58" s="2" t="s">
        <v>480</v>
      </c>
    </row>
    <row r="59" spans="1:3" x14ac:dyDescent="0.2">
      <c r="A59" s="2">
        <v>57</v>
      </c>
      <c r="B59" s="2">
        <f t="shared" ca="1" si="0"/>
        <v>0.77105851337115849</v>
      </c>
      <c r="C59" s="2" t="s">
        <v>479</v>
      </c>
    </row>
    <row r="60" spans="1:3" x14ac:dyDescent="0.2">
      <c r="A60" s="2">
        <v>58</v>
      </c>
      <c r="B60" s="2">
        <f t="shared" ca="1" si="0"/>
        <v>0.68343569131262227</v>
      </c>
      <c r="C60" s="2" t="s">
        <v>480</v>
      </c>
    </row>
    <row r="61" spans="1:3" x14ac:dyDescent="0.2">
      <c r="A61" s="2">
        <v>59</v>
      </c>
      <c r="B61" s="2">
        <f t="shared" ca="1" si="0"/>
        <v>0.77431193037222223</v>
      </c>
      <c r="C61" s="2" t="s">
        <v>480</v>
      </c>
    </row>
    <row r="62" spans="1:3" x14ac:dyDescent="0.2">
      <c r="A62" s="2">
        <v>60</v>
      </c>
      <c r="B62" s="2">
        <f t="shared" ca="1" si="0"/>
        <v>0.59689702173577064</v>
      </c>
      <c r="C62" s="2" t="s">
        <v>479</v>
      </c>
    </row>
    <row r="63" spans="1:3" x14ac:dyDescent="0.2">
      <c r="A63" s="2">
        <v>61</v>
      </c>
      <c r="B63" s="2">
        <f t="shared" ca="1" si="0"/>
        <v>0.65447014793995228</v>
      </c>
      <c r="C63" s="2" t="s">
        <v>479</v>
      </c>
    </row>
    <row r="64" spans="1:3" x14ac:dyDescent="0.2">
      <c r="A64" s="2">
        <v>62</v>
      </c>
      <c r="B64" s="2">
        <f t="shared" ca="1" si="0"/>
        <v>0.36138254452007157</v>
      </c>
      <c r="C64" s="2" t="s">
        <v>479</v>
      </c>
    </row>
    <row r="65" spans="1:3" x14ac:dyDescent="0.2">
      <c r="A65" s="2">
        <v>63</v>
      </c>
      <c r="B65" s="2">
        <f t="shared" ca="1" si="0"/>
        <v>0.74101681881288139</v>
      </c>
      <c r="C65" s="2" t="s">
        <v>480</v>
      </c>
    </row>
    <row r="66" spans="1:3" x14ac:dyDescent="0.2">
      <c r="A66" s="2">
        <v>64</v>
      </c>
      <c r="B66" s="2">
        <f t="shared" ca="1" si="0"/>
        <v>0.53744073855276997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0.78208170231100183</v>
      </c>
      <c r="C67" s="2" t="s">
        <v>480</v>
      </c>
    </row>
    <row r="68" spans="1:3" x14ac:dyDescent="0.2">
      <c r="A68" s="2">
        <v>66</v>
      </c>
      <c r="B68" s="2">
        <f t="shared" ca="1" si="1"/>
        <v>0.54172862357339491</v>
      </c>
      <c r="C68" s="2" t="s">
        <v>480</v>
      </c>
    </row>
    <row r="69" spans="1:3" x14ac:dyDescent="0.2">
      <c r="A69" s="2">
        <v>67</v>
      </c>
      <c r="B69" s="2">
        <f t="shared" ca="1" si="1"/>
        <v>0.6802615447557625</v>
      </c>
      <c r="C69" s="2" t="s">
        <v>480</v>
      </c>
    </row>
    <row r="70" spans="1:3" x14ac:dyDescent="0.2">
      <c r="A70" s="2">
        <v>68</v>
      </c>
      <c r="B70" s="2">
        <f t="shared" ca="1" si="1"/>
        <v>0.73299294374838575</v>
      </c>
      <c r="C70" s="2" t="s">
        <v>479</v>
      </c>
    </row>
    <row r="71" spans="1:3" x14ac:dyDescent="0.2">
      <c r="A71" s="2">
        <v>69</v>
      </c>
      <c r="B71" s="2">
        <f t="shared" ca="1" si="1"/>
        <v>0.60487933352948842</v>
      </c>
      <c r="C71" s="2" t="s">
        <v>479</v>
      </c>
    </row>
    <row r="72" spans="1:3" x14ac:dyDescent="0.2">
      <c r="A72" s="2">
        <v>70</v>
      </c>
      <c r="B72" s="2">
        <f t="shared" ca="1" si="1"/>
        <v>0.57741734628380026</v>
      </c>
      <c r="C72" s="2" t="s">
        <v>479</v>
      </c>
    </row>
    <row r="73" spans="1:3" x14ac:dyDescent="0.2">
      <c r="A73" s="2">
        <v>71</v>
      </c>
      <c r="B73" s="2">
        <f t="shared" ca="1" si="1"/>
        <v>0.55748214739675617</v>
      </c>
      <c r="C73" s="2" t="s">
        <v>479</v>
      </c>
    </row>
    <row r="74" spans="1:3" x14ac:dyDescent="0.2">
      <c r="A74" s="2">
        <v>72</v>
      </c>
      <c r="B74" s="2">
        <f t="shared" ca="1" si="1"/>
        <v>0.61111122620758673</v>
      </c>
      <c r="C74" s="2" t="s">
        <v>479</v>
      </c>
    </row>
    <row r="75" spans="1:3" x14ac:dyDescent="0.2">
      <c r="A75" s="2">
        <v>73</v>
      </c>
      <c r="B75" s="2">
        <f t="shared" ca="1" si="1"/>
        <v>0.74618923380568603</v>
      </c>
      <c r="C75" s="2" t="s">
        <v>480</v>
      </c>
    </row>
    <row r="76" spans="1:3" x14ac:dyDescent="0.2">
      <c r="A76" s="2">
        <v>74</v>
      </c>
      <c r="B76" s="2">
        <f t="shared" ca="1" si="1"/>
        <v>0.92415540022745057</v>
      </c>
      <c r="C76" s="2" t="s">
        <v>480</v>
      </c>
    </row>
    <row r="77" spans="1:3" x14ac:dyDescent="0.2">
      <c r="A77" s="2">
        <v>75</v>
      </c>
      <c r="B77" s="2">
        <f t="shared" ca="1" si="1"/>
        <v>0.6054479880884942</v>
      </c>
      <c r="C77" s="2" t="s">
        <v>480</v>
      </c>
    </row>
    <row r="78" spans="1:3" x14ac:dyDescent="0.2">
      <c r="A78" s="2">
        <v>76</v>
      </c>
      <c r="B78" s="2">
        <f t="shared" ca="1" si="1"/>
        <v>0.62612457907853891</v>
      </c>
      <c r="C78" s="2" t="s">
        <v>480</v>
      </c>
    </row>
    <row r="79" spans="1:3" x14ac:dyDescent="0.2">
      <c r="A79" s="2">
        <v>77</v>
      </c>
      <c r="B79" s="2">
        <f t="shared" ca="1" si="1"/>
        <v>0.69444436632385975</v>
      </c>
      <c r="C79" s="2" t="s">
        <v>479</v>
      </c>
    </row>
    <row r="80" spans="1:3" x14ac:dyDescent="0.2">
      <c r="A80" s="2">
        <v>78</v>
      </c>
      <c r="B80" s="2">
        <f t="shared" ca="1" si="1"/>
        <v>0.59937796571781754</v>
      </c>
      <c r="C80" s="2" t="s">
        <v>480</v>
      </c>
    </row>
    <row r="81" spans="1:3" x14ac:dyDescent="0.2">
      <c r="A81" s="2">
        <v>79</v>
      </c>
      <c r="B81" s="2">
        <f t="shared" ca="1" si="1"/>
        <v>0.72688817434290753</v>
      </c>
      <c r="C81" s="2" t="s">
        <v>479</v>
      </c>
    </row>
    <row r="82" spans="1:3" x14ac:dyDescent="0.2">
      <c r="A82" s="2">
        <v>80</v>
      </c>
      <c r="B82" s="2">
        <f t="shared" ca="1" si="1"/>
        <v>0.68598542616512248</v>
      </c>
      <c r="C82" s="2" t="s">
        <v>480</v>
      </c>
    </row>
    <row r="83" spans="1:3" x14ac:dyDescent="0.2">
      <c r="A83" s="2">
        <v>81</v>
      </c>
      <c r="B83" s="2">
        <f t="shared" ca="1" si="1"/>
        <v>0.58391822524862913</v>
      </c>
      <c r="C83" s="2" t="s">
        <v>480</v>
      </c>
    </row>
    <row r="84" spans="1:3" x14ac:dyDescent="0.2">
      <c r="A84" s="2">
        <v>82</v>
      </c>
      <c r="B84" s="2">
        <f t="shared" ca="1" si="1"/>
        <v>0.48054863787944335</v>
      </c>
      <c r="C84" s="2" t="s">
        <v>479</v>
      </c>
    </row>
    <row r="85" spans="1:3" x14ac:dyDescent="0.2">
      <c r="A85" s="2">
        <v>83</v>
      </c>
      <c r="B85" s="2">
        <f t="shared" ca="1" si="1"/>
        <v>0.50421504131250727</v>
      </c>
      <c r="C85" s="2" t="s">
        <v>480</v>
      </c>
    </row>
    <row r="86" spans="1:3" x14ac:dyDescent="0.2">
      <c r="A86" s="2">
        <v>84</v>
      </c>
      <c r="B86" s="2">
        <f t="shared" ca="1" si="1"/>
        <v>0.74151800620233643</v>
      </c>
      <c r="C86" s="2" t="s">
        <v>480</v>
      </c>
    </row>
    <row r="87" spans="1:3" x14ac:dyDescent="0.2">
      <c r="A87" s="2">
        <v>85</v>
      </c>
      <c r="B87" s="2">
        <f t="shared" ca="1" si="1"/>
        <v>0.79559650158337314</v>
      </c>
      <c r="C87" s="2" t="s">
        <v>479</v>
      </c>
    </row>
    <row r="88" spans="1:3" x14ac:dyDescent="0.2">
      <c r="A88" s="2">
        <v>86</v>
      </c>
      <c r="B88" s="2">
        <f t="shared" ca="1" si="1"/>
        <v>0.736329999531947</v>
      </c>
      <c r="C88" s="2" t="s">
        <v>479</v>
      </c>
    </row>
    <row r="89" spans="1:3" x14ac:dyDescent="0.2">
      <c r="A89" s="2">
        <v>87</v>
      </c>
      <c r="B89" s="2">
        <f t="shared" ca="1" si="1"/>
        <v>0.56960738046846948</v>
      </c>
      <c r="C89" s="2" t="s">
        <v>479</v>
      </c>
    </row>
    <row r="90" spans="1:3" x14ac:dyDescent="0.2">
      <c r="A90" s="2">
        <v>88</v>
      </c>
      <c r="B90" s="2">
        <f t="shared" ca="1" si="1"/>
        <v>0.4533724247041509</v>
      </c>
      <c r="C90" s="2" t="s">
        <v>479</v>
      </c>
    </row>
    <row r="91" spans="1:3" x14ac:dyDescent="0.2">
      <c r="A91" s="2">
        <v>89</v>
      </c>
      <c r="B91" s="2">
        <f t="shared" ca="1" si="1"/>
        <v>0.50385173248912363</v>
      </c>
      <c r="C91" s="2" t="s">
        <v>479</v>
      </c>
    </row>
    <row r="92" spans="1:3" x14ac:dyDescent="0.2">
      <c r="A92" s="2">
        <v>90</v>
      </c>
      <c r="B92" s="2">
        <f t="shared" ca="1" si="1"/>
        <v>0.68205226697452392</v>
      </c>
      <c r="C92" s="2" t="s">
        <v>480</v>
      </c>
    </row>
    <row r="93" spans="1:3" x14ac:dyDescent="0.2">
      <c r="A93" s="2">
        <v>91</v>
      </c>
      <c r="B93" s="2">
        <f t="shared" ca="1" si="1"/>
        <v>0.74201768004275848</v>
      </c>
      <c r="C93" s="2" t="s">
        <v>480</v>
      </c>
    </row>
    <row r="94" spans="1:3" x14ac:dyDescent="0.2">
      <c r="A94" s="2">
        <v>92</v>
      </c>
      <c r="B94" s="2">
        <f t="shared" ca="1" si="1"/>
        <v>0.64144786596152659</v>
      </c>
      <c r="C94" s="2" t="s">
        <v>479</v>
      </c>
    </row>
    <row r="95" spans="1:3" x14ac:dyDescent="0.2">
      <c r="A95" s="2">
        <v>93</v>
      </c>
      <c r="B95" s="2">
        <f t="shared" ca="1" si="1"/>
        <v>0.71109940821962325</v>
      </c>
      <c r="C95" s="2" t="s">
        <v>480</v>
      </c>
    </row>
    <row r="96" spans="1:3" x14ac:dyDescent="0.2">
      <c r="A96" s="2">
        <v>94</v>
      </c>
      <c r="B96" s="2">
        <f t="shared" ca="1" si="1"/>
        <v>0.50434928876457141</v>
      </c>
      <c r="C96" s="2" t="s">
        <v>480</v>
      </c>
    </row>
    <row r="97" spans="1:3" x14ac:dyDescent="0.2">
      <c r="A97" s="2">
        <v>95</v>
      </c>
      <c r="B97" s="2">
        <f t="shared" ca="1" si="1"/>
        <v>0.4437190361272253</v>
      </c>
      <c r="C97" s="2" t="s">
        <v>479</v>
      </c>
    </row>
    <row r="98" spans="1:3" x14ac:dyDescent="0.2">
      <c r="A98" s="2">
        <v>96</v>
      </c>
      <c r="B98" s="2">
        <f t="shared" ca="1" si="1"/>
        <v>0.6180219079716639</v>
      </c>
      <c r="C98" s="2" t="s">
        <v>479</v>
      </c>
    </row>
    <row r="99" spans="1:3" x14ac:dyDescent="0.2">
      <c r="A99" s="2">
        <v>97</v>
      </c>
      <c r="B99" s="2">
        <f t="shared" ca="1" si="1"/>
        <v>0.90086879715505197</v>
      </c>
      <c r="C99" s="2" t="s">
        <v>480</v>
      </c>
    </row>
    <row r="100" spans="1:3" x14ac:dyDescent="0.2">
      <c r="A100" s="2">
        <v>98</v>
      </c>
      <c r="B100" s="2">
        <f t="shared" ca="1" si="1"/>
        <v>0.6908078125921534</v>
      </c>
      <c r="C100" s="2" t="s">
        <v>480</v>
      </c>
    </row>
    <row r="101" spans="1:3" x14ac:dyDescent="0.2">
      <c r="A101" s="2">
        <v>99</v>
      </c>
      <c r="B101" s="2">
        <f t="shared" ca="1" si="1"/>
        <v>0.5495769562360483</v>
      </c>
      <c r="C101" s="2" t="s">
        <v>480</v>
      </c>
    </row>
    <row r="102" spans="1:3" x14ac:dyDescent="0.2">
      <c r="A102" s="2">
        <v>100</v>
      </c>
      <c r="B102" s="2">
        <f t="shared" ca="1" si="1"/>
        <v>0.47228451088811335</v>
      </c>
      <c r="C102" s="2" t="s">
        <v>479</v>
      </c>
    </row>
    <row r="103" spans="1:3" x14ac:dyDescent="0.2">
      <c r="A103" s="2">
        <v>101</v>
      </c>
      <c r="B103" s="2">
        <f t="shared" ca="1" si="1"/>
        <v>0.60267865452138403</v>
      </c>
      <c r="C103" s="2" t="s">
        <v>480</v>
      </c>
    </row>
    <row r="104" spans="1:3" x14ac:dyDescent="0.2">
      <c r="A104" s="2">
        <v>102</v>
      </c>
      <c r="B104" s="2">
        <f t="shared" ca="1" si="1"/>
        <v>0.53254403447934162</v>
      </c>
      <c r="C104" s="2" t="s">
        <v>479</v>
      </c>
    </row>
    <row r="105" spans="1:3" x14ac:dyDescent="0.2">
      <c r="A105" s="2">
        <v>103</v>
      </c>
      <c r="B105" s="2">
        <f t="shared" ca="1" si="1"/>
        <v>0.70735583366888521</v>
      </c>
      <c r="C105" s="2" t="s">
        <v>479</v>
      </c>
    </row>
    <row r="106" spans="1:3" x14ac:dyDescent="0.2">
      <c r="A106" s="2">
        <v>104</v>
      </c>
      <c r="B106" s="2">
        <f t="shared" ca="1" si="1"/>
        <v>0.60268553439496009</v>
      </c>
      <c r="C106" s="2" t="s">
        <v>479</v>
      </c>
    </row>
    <row r="107" spans="1:3" x14ac:dyDescent="0.2">
      <c r="A107" s="2">
        <v>105</v>
      </c>
      <c r="B107" s="2">
        <f t="shared" ca="1" si="1"/>
        <v>0.64288017257446728</v>
      </c>
      <c r="C107" s="2" t="s">
        <v>480</v>
      </c>
    </row>
    <row r="108" spans="1:3" x14ac:dyDescent="0.2">
      <c r="A108" s="2">
        <v>106</v>
      </c>
      <c r="B108" s="2">
        <f t="shared" ca="1" si="1"/>
        <v>0.62072110354004528</v>
      </c>
      <c r="C108" s="2" t="s">
        <v>479</v>
      </c>
    </row>
    <row r="109" spans="1:3" x14ac:dyDescent="0.2">
      <c r="A109" s="2">
        <v>107</v>
      </c>
      <c r="B109" s="2">
        <f t="shared" ca="1" si="1"/>
        <v>0.63121995113081109</v>
      </c>
      <c r="C109" s="2" t="s">
        <v>479</v>
      </c>
    </row>
    <row r="110" spans="1:3" x14ac:dyDescent="0.2">
      <c r="A110" s="2">
        <v>108</v>
      </c>
      <c r="B110" s="2">
        <f t="shared" ca="1" si="1"/>
        <v>0.64539469741170408</v>
      </c>
      <c r="C110" s="2" t="s">
        <v>479</v>
      </c>
    </row>
    <row r="111" spans="1:3" x14ac:dyDescent="0.2">
      <c r="A111" s="2">
        <v>109</v>
      </c>
      <c r="B111" s="2">
        <f t="shared" ca="1" si="1"/>
        <v>0.50011241411975982</v>
      </c>
      <c r="C111" s="2" t="s">
        <v>479</v>
      </c>
    </row>
    <row r="112" spans="1:3" x14ac:dyDescent="0.2">
      <c r="A112" s="2">
        <v>110</v>
      </c>
      <c r="B112" s="2">
        <f t="shared" ca="1" si="1"/>
        <v>0.52521728057099237</v>
      </c>
      <c r="C112" s="2" t="s">
        <v>479</v>
      </c>
    </row>
    <row r="113" spans="1:3" x14ac:dyDescent="0.2">
      <c r="A113" s="2">
        <v>111</v>
      </c>
      <c r="B113" s="2">
        <f t="shared" ca="1" si="1"/>
        <v>0.73385378797505696</v>
      </c>
      <c r="C113" s="2" t="s">
        <v>480</v>
      </c>
    </row>
    <row r="114" spans="1:3" x14ac:dyDescent="0.2">
      <c r="A114" s="2">
        <v>112</v>
      </c>
      <c r="B114" s="2">
        <f t="shared" ca="1" si="1"/>
        <v>0.68680878671321866</v>
      </c>
      <c r="C114" s="2" t="s">
        <v>479</v>
      </c>
    </row>
    <row r="115" spans="1:3" x14ac:dyDescent="0.2">
      <c r="A115" s="2">
        <v>113</v>
      </c>
      <c r="B115" s="2">
        <f t="shared" ca="1" si="1"/>
        <v>0.32267889396343813</v>
      </c>
      <c r="C115" s="2" t="s">
        <v>479</v>
      </c>
    </row>
    <row r="116" spans="1:3" x14ac:dyDescent="0.2">
      <c r="A116" s="2">
        <v>114</v>
      </c>
      <c r="B116" s="2">
        <f t="shared" ca="1" si="1"/>
        <v>0.8214120365085581</v>
      </c>
      <c r="C116" s="2" t="s">
        <v>479</v>
      </c>
    </row>
    <row r="117" spans="1:3" x14ac:dyDescent="0.2">
      <c r="A117" s="2">
        <v>115</v>
      </c>
      <c r="B117" s="2">
        <f t="shared" ca="1" si="1"/>
        <v>0.59623911009698649</v>
      </c>
      <c r="C117" s="2" t="s">
        <v>479</v>
      </c>
    </row>
    <row r="118" spans="1:3" x14ac:dyDescent="0.2">
      <c r="A118" s="2">
        <v>116</v>
      </c>
      <c r="B118" s="2">
        <f t="shared" ca="1" si="1"/>
        <v>0.66380445830170975</v>
      </c>
      <c r="C118" s="2" t="s">
        <v>479</v>
      </c>
    </row>
    <row r="119" spans="1:3" x14ac:dyDescent="0.2">
      <c r="A119" s="2">
        <v>117</v>
      </c>
      <c r="B119" s="2">
        <f t="shared" ca="1" si="1"/>
        <v>0.82988791656199901</v>
      </c>
      <c r="C119" s="2" t="s">
        <v>479</v>
      </c>
    </row>
    <row r="120" spans="1:3" x14ac:dyDescent="0.2">
      <c r="A120" s="2">
        <v>118</v>
      </c>
      <c r="B120" s="2">
        <f t="shared" ca="1" si="1"/>
        <v>0.62871904588861383</v>
      </c>
      <c r="C120" s="2" t="s">
        <v>479</v>
      </c>
    </row>
    <row r="121" spans="1:3" x14ac:dyDescent="0.2">
      <c r="A121" s="2">
        <v>119</v>
      </c>
      <c r="B121" s="2">
        <f t="shared" ca="1" si="1"/>
        <v>0.86486130268517669</v>
      </c>
      <c r="C121" s="2" t="s">
        <v>479</v>
      </c>
    </row>
    <row r="122" spans="1:3" x14ac:dyDescent="0.2">
      <c r="A122" s="2">
        <v>120</v>
      </c>
      <c r="B122" s="2">
        <f t="shared" ca="1" si="1"/>
        <v>0.7324840953378795</v>
      </c>
      <c r="C122" s="2" t="s">
        <v>480</v>
      </c>
    </row>
    <row r="123" spans="1:3" x14ac:dyDescent="0.2">
      <c r="A123" s="2">
        <v>121</v>
      </c>
      <c r="B123" s="2">
        <f t="shared" ca="1" si="1"/>
        <v>0.96100723710002112</v>
      </c>
      <c r="C123" s="2" t="s">
        <v>480</v>
      </c>
    </row>
    <row r="124" spans="1:3" x14ac:dyDescent="0.2">
      <c r="A124" s="2">
        <v>122</v>
      </c>
      <c r="B124" s="2">
        <f t="shared" ca="1" si="1"/>
        <v>0.53295631404682697</v>
      </c>
      <c r="C124" s="2" t="s">
        <v>479</v>
      </c>
    </row>
    <row r="125" spans="1:3" x14ac:dyDescent="0.2">
      <c r="A125" s="2">
        <v>123</v>
      </c>
      <c r="B125" s="2">
        <f t="shared" ca="1" si="1"/>
        <v>0.69080149630454624</v>
      </c>
      <c r="C125" s="2" t="s">
        <v>480</v>
      </c>
    </row>
    <row r="126" spans="1:3" x14ac:dyDescent="0.2">
      <c r="A126" s="2">
        <v>124</v>
      </c>
      <c r="B126" s="2">
        <f t="shared" ca="1" si="1"/>
        <v>0.67723385987762519</v>
      </c>
      <c r="C126" s="2" t="s">
        <v>480</v>
      </c>
    </row>
    <row r="127" spans="1:3" x14ac:dyDescent="0.2">
      <c r="A127" s="2">
        <v>125</v>
      </c>
      <c r="B127" s="2">
        <f t="shared" ca="1" si="1"/>
        <v>0.6520001104604386</v>
      </c>
      <c r="C127" s="2" t="s">
        <v>479</v>
      </c>
    </row>
    <row r="128" spans="1:3" x14ac:dyDescent="0.2">
      <c r="A128" s="2">
        <v>126</v>
      </c>
      <c r="B128" s="2">
        <f t="shared" ca="1" si="1"/>
        <v>0.62876188061740468</v>
      </c>
      <c r="C128" s="2" t="s">
        <v>479</v>
      </c>
    </row>
    <row r="129" spans="1:3" x14ac:dyDescent="0.2">
      <c r="A129" s="2">
        <v>127</v>
      </c>
      <c r="B129" s="2">
        <f t="shared" ca="1" si="1"/>
        <v>0.77747687785844211</v>
      </c>
      <c r="C129" s="2" t="s">
        <v>479</v>
      </c>
    </row>
    <row r="130" spans="1:3" x14ac:dyDescent="0.2">
      <c r="A130" s="2">
        <v>128</v>
      </c>
      <c r="B130" s="2">
        <f t="shared" ca="1" si="1"/>
        <v>0.78965151557951152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0.59052055499439438</v>
      </c>
      <c r="C131" s="2" t="s">
        <v>479</v>
      </c>
    </row>
    <row r="132" spans="1:3" x14ac:dyDescent="0.2">
      <c r="A132" s="2">
        <v>130</v>
      </c>
      <c r="B132" s="2">
        <f t="shared" ca="1" si="2"/>
        <v>0.71523381793235286</v>
      </c>
      <c r="C132" s="2" t="s">
        <v>480</v>
      </c>
    </row>
    <row r="133" spans="1:3" x14ac:dyDescent="0.2">
      <c r="A133" s="2">
        <v>131</v>
      </c>
      <c r="B133" s="2">
        <f t="shared" ca="1" si="2"/>
        <v>0.53709782659533156</v>
      </c>
      <c r="C133" s="2" t="s">
        <v>480</v>
      </c>
    </row>
    <row r="134" spans="1:3" x14ac:dyDescent="0.2">
      <c r="A134" s="2">
        <v>132</v>
      </c>
      <c r="B134" s="2">
        <f t="shared" ca="1" si="2"/>
        <v>0.784307876361928</v>
      </c>
      <c r="C134" s="2" t="s">
        <v>480</v>
      </c>
    </row>
    <row r="135" spans="1:3" x14ac:dyDescent="0.2">
      <c r="A135" s="2">
        <v>133</v>
      </c>
      <c r="B135" s="2">
        <f t="shared" ca="1" si="2"/>
        <v>0.72601087520493823</v>
      </c>
      <c r="C135" s="2" t="s">
        <v>480</v>
      </c>
    </row>
    <row r="136" spans="1:3" x14ac:dyDescent="0.2">
      <c r="A136" s="2">
        <v>134</v>
      </c>
      <c r="B136" s="2">
        <f t="shared" ca="1" si="2"/>
        <v>0.31084924266198327</v>
      </c>
      <c r="C136" s="2" t="s">
        <v>479</v>
      </c>
    </row>
    <row r="137" spans="1:3" x14ac:dyDescent="0.2">
      <c r="A137" s="2">
        <v>135</v>
      </c>
      <c r="B137" s="2">
        <f t="shared" ca="1" si="2"/>
        <v>0.68770058250450616</v>
      </c>
      <c r="C137" s="2" t="s">
        <v>480</v>
      </c>
    </row>
    <row r="138" spans="1:3" x14ac:dyDescent="0.2">
      <c r="A138" s="2">
        <v>136</v>
      </c>
      <c r="B138" s="2">
        <f t="shared" ca="1" si="2"/>
        <v>0.74120751995398515</v>
      </c>
      <c r="C138" s="2" t="s">
        <v>480</v>
      </c>
    </row>
    <row r="139" spans="1:3" x14ac:dyDescent="0.2">
      <c r="A139" s="2">
        <v>137</v>
      </c>
      <c r="B139" s="2">
        <f t="shared" ca="1" si="2"/>
        <v>0.70702367078695649</v>
      </c>
      <c r="C139" s="2" t="s">
        <v>479</v>
      </c>
    </row>
    <row r="140" spans="1:3" x14ac:dyDescent="0.2">
      <c r="A140" s="2">
        <v>138</v>
      </c>
      <c r="B140" s="2">
        <f t="shared" ca="1" si="2"/>
        <v>0.64251456353703107</v>
      </c>
      <c r="C140" s="2" t="s">
        <v>480</v>
      </c>
    </row>
    <row r="141" spans="1:3" x14ac:dyDescent="0.2">
      <c r="A141" s="2">
        <v>139</v>
      </c>
      <c r="B141" s="2">
        <f t="shared" ca="1" si="2"/>
        <v>0.5496242255080156</v>
      </c>
      <c r="C141" s="2" t="s">
        <v>479</v>
      </c>
    </row>
    <row r="142" spans="1:3" x14ac:dyDescent="0.2">
      <c r="A142" s="2">
        <v>140</v>
      </c>
      <c r="B142" s="2">
        <f t="shared" ca="1" si="2"/>
        <v>0.43373715053021861</v>
      </c>
      <c r="C142" s="2" t="s">
        <v>479</v>
      </c>
    </row>
    <row r="143" spans="1:3" x14ac:dyDescent="0.2">
      <c r="A143" s="2">
        <v>141</v>
      </c>
      <c r="B143" s="2">
        <f t="shared" ca="1" si="2"/>
        <v>0.65082774365460017</v>
      </c>
      <c r="C143" s="2" t="s">
        <v>479</v>
      </c>
    </row>
    <row r="144" spans="1:3" x14ac:dyDescent="0.2">
      <c r="A144" s="2">
        <v>142</v>
      </c>
      <c r="B144" s="2">
        <f t="shared" ca="1" si="2"/>
        <v>0.70910021627292819</v>
      </c>
      <c r="C144" s="2" t="s">
        <v>480</v>
      </c>
    </row>
    <row r="145" spans="1:3" x14ac:dyDescent="0.2">
      <c r="A145" s="2">
        <v>143</v>
      </c>
      <c r="B145" s="2">
        <f t="shared" ca="1" si="2"/>
        <v>0.58601033853701423</v>
      </c>
      <c r="C145" s="2" t="s">
        <v>479</v>
      </c>
    </row>
    <row r="146" spans="1:3" x14ac:dyDescent="0.2">
      <c r="A146" s="2">
        <v>144</v>
      </c>
      <c r="B146" s="2">
        <f t="shared" ca="1" si="2"/>
        <v>0.71985408482668956</v>
      </c>
      <c r="C146" s="2" t="s">
        <v>480</v>
      </c>
    </row>
    <row r="147" spans="1:3" x14ac:dyDescent="0.2">
      <c r="A147" s="2">
        <v>145</v>
      </c>
      <c r="B147" s="2">
        <f t="shared" ca="1" si="2"/>
        <v>0.19696161871587681</v>
      </c>
      <c r="C147" s="2" t="s">
        <v>479</v>
      </c>
    </row>
    <row r="148" spans="1:3" x14ac:dyDescent="0.2">
      <c r="A148" s="2">
        <v>146</v>
      </c>
      <c r="B148" s="2">
        <f t="shared" ca="1" si="2"/>
        <v>0.69989405006226957</v>
      </c>
      <c r="C148" s="2" t="s">
        <v>479</v>
      </c>
    </row>
    <row r="149" spans="1:3" x14ac:dyDescent="0.2">
      <c r="A149" s="2">
        <v>147</v>
      </c>
      <c r="B149" s="2">
        <f t="shared" ca="1" si="2"/>
        <v>0.65882421690001913</v>
      </c>
      <c r="C149" s="2" t="s">
        <v>480</v>
      </c>
    </row>
    <row r="150" spans="1:3" x14ac:dyDescent="0.2">
      <c r="A150" s="2">
        <v>148</v>
      </c>
      <c r="B150" s="2">
        <f t="shared" ca="1" si="2"/>
        <v>0.5544380679215265</v>
      </c>
      <c r="C150" s="2" t="s">
        <v>479</v>
      </c>
    </row>
    <row r="151" spans="1:3" x14ac:dyDescent="0.2">
      <c r="A151" s="2">
        <v>149</v>
      </c>
      <c r="B151" s="2">
        <f t="shared" ca="1" si="2"/>
        <v>0.67303881507100582</v>
      </c>
      <c r="C151" s="2" t="s">
        <v>479</v>
      </c>
    </row>
    <row r="152" spans="1:3" x14ac:dyDescent="0.2">
      <c r="A152" s="2">
        <v>150</v>
      </c>
      <c r="B152" s="2">
        <f t="shared" ca="1" si="2"/>
        <v>0.64205845726300359</v>
      </c>
      <c r="C152" s="2" t="s">
        <v>479</v>
      </c>
    </row>
    <row r="153" spans="1:3" x14ac:dyDescent="0.2">
      <c r="A153" s="2">
        <v>151</v>
      </c>
      <c r="B153" s="2">
        <f t="shared" ca="1" si="2"/>
        <v>0.70911874066035829</v>
      </c>
      <c r="C153" s="2" t="s">
        <v>480</v>
      </c>
    </row>
    <row r="154" spans="1:3" x14ac:dyDescent="0.2">
      <c r="A154" s="2">
        <v>152</v>
      </c>
      <c r="B154" s="2">
        <f t="shared" ca="1" si="2"/>
        <v>0.64893493426123505</v>
      </c>
      <c r="C154" s="2" t="s">
        <v>480</v>
      </c>
    </row>
    <row r="155" spans="1:3" x14ac:dyDescent="0.2">
      <c r="A155" s="2">
        <v>153</v>
      </c>
      <c r="B155" s="2">
        <f t="shared" ca="1" si="2"/>
        <v>0.74245849878836589</v>
      </c>
      <c r="C155" s="2" t="s">
        <v>480</v>
      </c>
    </row>
    <row r="156" spans="1:3" x14ac:dyDescent="0.2">
      <c r="A156" s="2">
        <v>154</v>
      </c>
      <c r="B156" s="2">
        <f t="shared" ca="1" si="2"/>
        <v>0.80864950553613313</v>
      </c>
      <c r="C156" s="2" t="s">
        <v>479</v>
      </c>
    </row>
    <row r="157" spans="1:3" x14ac:dyDescent="0.2">
      <c r="A157" s="2">
        <v>155</v>
      </c>
      <c r="B157" s="2">
        <f t="shared" ca="1" si="2"/>
        <v>0.66381439371697559</v>
      </c>
      <c r="C157" s="2" t="s">
        <v>480</v>
      </c>
    </row>
    <row r="158" spans="1:3" x14ac:dyDescent="0.2">
      <c r="A158" s="2">
        <v>156</v>
      </c>
      <c r="B158" s="2">
        <f t="shared" ca="1" si="2"/>
        <v>0.58066900842837721</v>
      </c>
      <c r="C158" s="2" t="s">
        <v>480</v>
      </c>
    </row>
    <row r="159" spans="1:3" x14ac:dyDescent="0.2">
      <c r="A159" s="2">
        <v>157</v>
      </c>
      <c r="B159" s="2">
        <f t="shared" ca="1" si="2"/>
        <v>0.69430255680711983</v>
      </c>
      <c r="C159" s="2" t="s">
        <v>479</v>
      </c>
    </row>
    <row r="160" spans="1:3" x14ac:dyDescent="0.2">
      <c r="A160" s="2">
        <v>158</v>
      </c>
      <c r="B160" s="2">
        <f t="shared" ca="1" si="2"/>
        <v>0.61951029407421199</v>
      </c>
      <c r="C160" s="2" t="s">
        <v>479</v>
      </c>
    </row>
    <row r="161" spans="1:3" x14ac:dyDescent="0.2">
      <c r="A161" s="2">
        <v>159</v>
      </c>
      <c r="B161" s="2">
        <f t="shared" ca="1" si="2"/>
        <v>0.63289660003520054</v>
      </c>
      <c r="C161" s="2" t="s">
        <v>480</v>
      </c>
    </row>
    <row r="162" spans="1:3" x14ac:dyDescent="0.2">
      <c r="A162" s="2">
        <v>160</v>
      </c>
      <c r="B162" s="2">
        <f t="shared" ca="1" si="2"/>
        <v>0.77788105424786502</v>
      </c>
      <c r="C162" s="2" t="s">
        <v>480</v>
      </c>
    </row>
    <row r="163" spans="1:3" x14ac:dyDescent="0.2">
      <c r="A163" s="2">
        <v>161</v>
      </c>
      <c r="B163" s="2">
        <f t="shared" ca="1" si="2"/>
        <v>0.71380697472031163</v>
      </c>
      <c r="C163" s="2" t="s">
        <v>480</v>
      </c>
    </row>
    <row r="164" spans="1:3" x14ac:dyDescent="0.2">
      <c r="A164" s="2">
        <v>162</v>
      </c>
      <c r="B164" s="2">
        <f t="shared" ca="1" si="2"/>
        <v>0.66962168694680768</v>
      </c>
      <c r="C164" s="2" t="s">
        <v>479</v>
      </c>
    </row>
    <row r="165" spans="1:3" x14ac:dyDescent="0.2">
      <c r="A165" s="2">
        <v>163</v>
      </c>
      <c r="B165" s="2">
        <f t="shared" ca="1" si="2"/>
        <v>0.47570977956728971</v>
      </c>
      <c r="C165" s="2" t="s">
        <v>479</v>
      </c>
    </row>
    <row r="166" spans="1:3" x14ac:dyDescent="0.2">
      <c r="A166" s="2">
        <v>164</v>
      </c>
      <c r="B166" s="2">
        <f t="shared" ca="1" si="2"/>
        <v>0.53394123260687687</v>
      </c>
      <c r="C166" s="2" t="s">
        <v>479</v>
      </c>
    </row>
    <row r="167" spans="1:3" x14ac:dyDescent="0.2">
      <c r="A167" s="2">
        <v>165</v>
      </c>
      <c r="B167" s="2">
        <f t="shared" ca="1" si="2"/>
        <v>0.79477175283891155</v>
      </c>
      <c r="C167" s="2" t="s">
        <v>479</v>
      </c>
    </row>
    <row r="168" spans="1:3" x14ac:dyDescent="0.2">
      <c r="A168" s="2">
        <v>166</v>
      </c>
      <c r="B168" s="2">
        <f t="shared" ca="1" si="2"/>
        <v>0.54226044302913046</v>
      </c>
      <c r="C168" s="2" t="s">
        <v>480</v>
      </c>
    </row>
    <row r="169" spans="1:3" x14ac:dyDescent="0.2">
      <c r="A169" s="2">
        <v>167</v>
      </c>
      <c r="B169" s="2">
        <f t="shared" ca="1" si="2"/>
        <v>0.71248666642983849</v>
      </c>
      <c r="C169" s="2" t="s">
        <v>480</v>
      </c>
    </row>
    <row r="170" spans="1:3" x14ac:dyDescent="0.2">
      <c r="A170" s="2">
        <v>168</v>
      </c>
      <c r="B170" s="2">
        <f t="shared" ca="1" si="2"/>
        <v>0.72928427830795539</v>
      </c>
      <c r="C170" s="2" t="s">
        <v>480</v>
      </c>
    </row>
    <row r="171" spans="1:3" x14ac:dyDescent="0.2">
      <c r="A171" s="2">
        <v>169</v>
      </c>
      <c r="B171" s="2">
        <f t="shared" ca="1" si="2"/>
        <v>0.67715877974317096</v>
      </c>
      <c r="C171" s="2" t="s">
        <v>479</v>
      </c>
    </row>
    <row r="172" spans="1:3" x14ac:dyDescent="0.2">
      <c r="A172" s="2">
        <v>170</v>
      </c>
      <c r="B172" s="2">
        <f t="shared" ca="1" si="2"/>
        <v>0.57606280617621042</v>
      </c>
      <c r="C172" s="2" t="s">
        <v>479</v>
      </c>
    </row>
    <row r="173" spans="1:3" x14ac:dyDescent="0.2">
      <c r="A173" s="2">
        <v>171</v>
      </c>
      <c r="B173" s="2">
        <f t="shared" ca="1" si="2"/>
        <v>0.57934778035567669</v>
      </c>
      <c r="C173" s="2" t="s">
        <v>480</v>
      </c>
    </row>
    <row r="174" spans="1:3" x14ac:dyDescent="0.2">
      <c r="A174" s="2">
        <v>172</v>
      </c>
      <c r="B174" s="2">
        <f t="shared" ca="1" si="2"/>
        <v>0.58557437349718688</v>
      </c>
      <c r="C174" s="2" t="s">
        <v>480</v>
      </c>
    </row>
    <row r="175" spans="1:3" x14ac:dyDescent="0.2">
      <c r="A175" s="2">
        <v>173</v>
      </c>
      <c r="B175" s="2">
        <f t="shared" ca="1" si="2"/>
        <v>0.80098114271298071</v>
      </c>
      <c r="C175" s="2" t="s">
        <v>480</v>
      </c>
    </row>
    <row r="176" spans="1:3" x14ac:dyDescent="0.2">
      <c r="A176" s="2">
        <v>174</v>
      </c>
      <c r="B176" s="2">
        <f t="shared" ca="1" si="2"/>
        <v>0.4270492500845996</v>
      </c>
      <c r="C176" s="2" t="s">
        <v>479</v>
      </c>
    </row>
    <row r="177" spans="1:3" x14ac:dyDescent="0.2">
      <c r="A177" s="2">
        <v>175</v>
      </c>
      <c r="B177" s="2">
        <f t="shared" ca="1" si="2"/>
        <v>0.50550874062009532</v>
      </c>
      <c r="C177" s="2" t="s">
        <v>480</v>
      </c>
    </row>
    <row r="178" spans="1:3" x14ac:dyDescent="0.2">
      <c r="A178" s="2">
        <v>176</v>
      </c>
      <c r="B178" s="2">
        <f t="shared" ca="1" si="2"/>
        <v>0.55854902009410778</v>
      </c>
      <c r="C178" s="2" t="s">
        <v>480</v>
      </c>
    </row>
    <row r="179" spans="1:3" x14ac:dyDescent="0.2">
      <c r="A179" s="2">
        <v>177</v>
      </c>
      <c r="B179" s="2">
        <f t="shared" ca="1" si="2"/>
        <v>0.8993727057995049</v>
      </c>
      <c r="C179" s="2" t="s">
        <v>479</v>
      </c>
    </row>
    <row r="180" spans="1:3" x14ac:dyDescent="0.2">
      <c r="A180" s="2">
        <v>178</v>
      </c>
      <c r="B180" s="2">
        <f t="shared" ca="1" si="2"/>
        <v>0.54679695565344044</v>
      </c>
      <c r="C180" s="2" t="s">
        <v>479</v>
      </c>
    </row>
    <row r="181" spans="1:3" x14ac:dyDescent="0.2">
      <c r="A181" s="2">
        <v>179</v>
      </c>
      <c r="B181" s="2">
        <f t="shared" ca="1" si="2"/>
        <v>0.62204274903154522</v>
      </c>
      <c r="C181" s="2" t="s">
        <v>480</v>
      </c>
    </row>
    <row r="182" spans="1:3" x14ac:dyDescent="0.2">
      <c r="A182" s="2">
        <v>180</v>
      </c>
      <c r="B182" s="2">
        <f t="shared" ca="1" si="2"/>
        <v>0.60915424109532035</v>
      </c>
      <c r="C182" s="2" t="s">
        <v>480</v>
      </c>
    </row>
    <row r="183" spans="1:3" x14ac:dyDescent="0.2">
      <c r="A183" s="2">
        <v>181</v>
      </c>
      <c r="B183" s="2">
        <f t="shared" ca="1" si="2"/>
        <v>0.68433887863399201</v>
      </c>
      <c r="C183" s="2" t="s">
        <v>480</v>
      </c>
    </row>
    <row r="184" spans="1:3" x14ac:dyDescent="0.2">
      <c r="A184" s="2">
        <v>182</v>
      </c>
      <c r="B184" s="2">
        <f t="shared" ca="1" si="2"/>
        <v>0.5893872361135748</v>
      </c>
      <c r="C184" s="2" t="s">
        <v>480</v>
      </c>
    </row>
    <row r="185" spans="1:3" x14ac:dyDescent="0.2">
      <c r="A185" s="2">
        <v>183</v>
      </c>
      <c r="B185" s="2">
        <f t="shared" ca="1" si="2"/>
        <v>0.65437648266184389</v>
      </c>
      <c r="C185" s="2" t="s">
        <v>479</v>
      </c>
    </row>
    <row r="186" spans="1:3" x14ac:dyDescent="0.2">
      <c r="A186" s="2">
        <v>184</v>
      </c>
      <c r="B186" s="2">
        <f t="shared" ca="1" si="2"/>
        <v>0.96280557263576116</v>
      </c>
      <c r="C186" s="2" t="s">
        <v>480</v>
      </c>
    </row>
    <row r="187" spans="1:3" x14ac:dyDescent="0.2">
      <c r="A187" s="2">
        <v>185</v>
      </c>
      <c r="B187" s="2">
        <f t="shared" ca="1" si="2"/>
        <v>0.44458963700807397</v>
      </c>
      <c r="C187" s="2" t="s">
        <v>479</v>
      </c>
    </row>
    <row r="188" spans="1:3" x14ac:dyDescent="0.2">
      <c r="A188" s="2">
        <v>186</v>
      </c>
      <c r="B188" s="2">
        <f t="shared" ca="1" si="2"/>
        <v>0.82072379081015367</v>
      </c>
      <c r="C188" s="2" t="s">
        <v>480</v>
      </c>
    </row>
    <row r="189" spans="1:3" x14ac:dyDescent="0.2">
      <c r="A189" s="2">
        <v>187</v>
      </c>
      <c r="B189" s="2">
        <f t="shared" ca="1" si="2"/>
        <v>0.51539470843304791</v>
      </c>
      <c r="C189" s="2" t="s">
        <v>479</v>
      </c>
    </row>
    <row r="190" spans="1:3" x14ac:dyDescent="0.2">
      <c r="A190" s="2">
        <v>188</v>
      </c>
      <c r="B190" s="2">
        <f t="shared" ca="1" si="2"/>
        <v>0.67201288641821055</v>
      </c>
      <c r="C190" s="2" t="s">
        <v>480</v>
      </c>
    </row>
    <row r="191" spans="1:3" x14ac:dyDescent="0.2">
      <c r="A191" s="2">
        <v>189</v>
      </c>
      <c r="B191" s="2">
        <f t="shared" ca="1" si="2"/>
        <v>0.74695421679640006</v>
      </c>
      <c r="C191" s="2" t="s">
        <v>480</v>
      </c>
    </row>
    <row r="192" spans="1:3" x14ac:dyDescent="0.2">
      <c r="A192" s="2">
        <v>190</v>
      </c>
      <c r="B192" s="2">
        <f t="shared" ca="1" si="2"/>
        <v>0.26883427144443522</v>
      </c>
      <c r="C192" s="2" t="s">
        <v>479</v>
      </c>
    </row>
    <row r="193" spans="1:3" x14ac:dyDescent="0.2">
      <c r="A193" s="2">
        <v>191</v>
      </c>
      <c r="B193" s="2">
        <f t="shared" ca="1" si="2"/>
        <v>0.86632572379678696</v>
      </c>
      <c r="C193" s="2" t="s">
        <v>480</v>
      </c>
    </row>
    <row r="194" spans="1:3" x14ac:dyDescent="0.2">
      <c r="A194" s="2">
        <v>192</v>
      </c>
      <c r="B194" s="2">
        <f t="shared" ca="1" si="2"/>
        <v>0.58562001984396395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0.82215512202859287</v>
      </c>
      <c r="C195" s="2" t="s">
        <v>480</v>
      </c>
    </row>
    <row r="196" spans="1:3" x14ac:dyDescent="0.2">
      <c r="A196" s="2">
        <v>194</v>
      </c>
      <c r="B196" s="2">
        <f t="shared" ca="1" si="3"/>
        <v>0.70094590032408344</v>
      </c>
      <c r="C196" s="2" t="s">
        <v>479</v>
      </c>
    </row>
    <row r="197" spans="1:3" x14ac:dyDescent="0.2">
      <c r="A197" s="2">
        <v>195</v>
      </c>
      <c r="B197" s="2">
        <f t="shared" ca="1" si="3"/>
        <v>0.63718021741794817</v>
      </c>
      <c r="C197" s="2" t="s">
        <v>479</v>
      </c>
    </row>
    <row r="198" spans="1:3" x14ac:dyDescent="0.2">
      <c r="A198" s="2">
        <v>196</v>
      </c>
      <c r="B198" s="2">
        <f t="shared" ca="1" si="3"/>
        <v>0.68854462372663727</v>
      </c>
      <c r="C198" s="2" t="s">
        <v>480</v>
      </c>
    </row>
    <row r="199" spans="1:3" x14ac:dyDescent="0.2">
      <c r="A199" s="2">
        <v>197</v>
      </c>
      <c r="B199" s="2">
        <f t="shared" ca="1" si="3"/>
        <v>0.61655048066586127</v>
      </c>
      <c r="C199" s="2" t="s">
        <v>479</v>
      </c>
    </row>
    <row r="200" spans="1:3" x14ac:dyDescent="0.2">
      <c r="A200" s="2">
        <v>198</v>
      </c>
      <c r="B200" s="2">
        <f t="shared" ca="1" si="3"/>
        <v>0.6582521726599323</v>
      </c>
      <c r="C200" s="2" t="s">
        <v>480</v>
      </c>
    </row>
    <row r="201" spans="1:3" x14ac:dyDescent="0.2">
      <c r="A201" s="2">
        <v>199</v>
      </c>
      <c r="B201" s="2">
        <f t="shared" ca="1" si="3"/>
        <v>0.72919177831229076</v>
      </c>
      <c r="C201" s="2" t="s">
        <v>479</v>
      </c>
    </row>
    <row r="202" spans="1:3" x14ac:dyDescent="0.2">
      <c r="A202" s="2">
        <v>200</v>
      </c>
      <c r="B202" s="2">
        <f t="shared" ca="1" si="3"/>
        <v>0.80000028704033366</v>
      </c>
      <c r="C202" s="2" t="s">
        <v>480</v>
      </c>
    </row>
    <row r="203" spans="1:3" x14ac:dyDescent="0.2">
      <c r="A203" s="2">
        <v>201</v>
      </c>
      <c r="B203" s="2">
        <f t="shared" ca="1" si="3"/>
        <v>0.68316377191886579</v>
      </c>
      <c r="C203" s="2" t="s">
        <v>479</v>
      </c>
    </row>
    <row r="204" spans="1:3" x14ac:dyDescent="0.2">
      <c r="A204" s="2">
        <v>202</v>
      </c>
      <c r="B204" s="2">
        <f t="shared" ca="1" si="3"/>
        <v>0.60133854450897573</v>
      </c>
      <c r="C204" s="2" t="s">
        <v>480</v>
      </c>
    </row>
    <row r="205" spans="1:3" x14ac:dyDescent="0.2">
      <c r="A205" s="2">
        <v>203</v>
      </c>
      <c r="B205" s="2">
        <f t="shared" ca="1" si="3"/>
        <v>0.62280152253182597</v>
      </c>
      <c r="C205" s="2" t="s">
        <v>479</v>
      </c>
    </row>
    <row r="206" spans="1:3" x14ac:dyDescent="0.2">
      <c r="A206" s="2">
        <v>204</v>
      </c>
      <c r="B206" s="2">
        <f t="shared" ca="1" si="3"/>
        <v>0.4641540626850974</v>
      </c>
      <c r="C206" s="2" t="s">
        <v>479</v>
      </c>
    </row>
    <row r="207" spans="1:3" x14ac:dyDescent="0.2">
      <c r="A207" s="2">
        <v>205</v>
      </c>
      <c r="B207" s="2">
        <f t="shared" ca="1" si="3"/>
        <v>0.47004636218160689</v>
      </c>
      <c r="C207" s="2" t="s">
        <v>479</v>
      </c>
    </row>
    <row r="208" spans="1:3" x14ac:dyDescent="0.2">
      <c r="A208" s="2">
        <v>206</v>
      </c>
      <c r="B208" s="2">
        <f t="shared" ca="1" si="3"/>
        <v>0.64448934553929749</v>
      </c>
      <c r="C208" s="2" t="s">
        <v>480</v>
      </c>
    </row>
    <row r="209" spans="1:3" x14ac:dyDescent="0.2">
      <c r="A209" s="2">
        <v>207</v>
      </c>
      <c r="B209" s="2">
        <f t="shared" ca="1" si="3"/>
        <v>0.6686841131239305</v>
      </c>
      <c r="C209" s="2" t="s">
        <v>480</v>
      </c>
    </row>
    <row r="210" spans="1:3" x14ac:dyDescent="0.2">
      <c r="A210" s="2">
        <v>208</v>
      </c>
      <c r="B210" s="2">
        <f t="shared" ca="1" si="3"/>
        <v>0.63279845105406807</v>
      </c>
      <c r="C210" s="2" t="s">
        <v>480</v>
      </c>
    </row>
    <row r="211" spans="1:3" x14ac:dyDescent="0.2">
      <c r="A211" s="2">
        <v>209</v>
      </c>
      <c r="B211" s="2">
        <f t="shared" ca="1" si="3"/>
        <v>0.98190646513250301</v>
      </c>
      <c r="C211" s="2" t="s">
        <v>479</v>
      </c>
    </row>
    <row r="212" spans="1:3" x14ac:dyDescent="0.2">
      <c r="A212" s="2">
        <v>210</v>
      </c>
      <c r="B212" s="2">
        <f t="shared" ca="1" si="3"/>
        <v>0.56575056479423536</v>
      </c>
      <c r="C212" s="2" t="s">
        <v>479</v>
      </c>
    </row>
    <row r="213" spans="1:3" x14ac:dyDescent="0.2">
      <c r="A213" s="2">
        <v>211</v>
      </c>
      <c r="B213" s="2">
        <f t="shared" ca="1" si="3"/>
        <v>0.7239859047238737</v>
      </c>
      <c r="C213" s="2" t="s">
        <v>479</v>
      </c>
    </row>
    <row r="214" spans="1:3" x14ac:dyDescent="0.2">
      <c r="A214" s="2">
        <v>212</v>
      </c>
      <c r="B214" s="2">
        <f t="shared" ca="1" si="3"/>
        <v>0.81559433307773188</v>
      </c>
      <c r="C214" s="2" t="s">
        <v>479</v>
      </c>
    </row>
    <row r="215" spans="1:3" x14ac:dyDescent="0.2">
      <c r="A215" s="2">
        <v>213</v>
      </c>
      <c r="B215" s="2">
        <f t="shared" ca="1" si="3"/>
        <v>0.52557155494000196</v>
      </c>
      <c r="C215" s="2" t="s">
        <v>479</v>
      </c>
    </row>
    <row r="216" spans="1:3" x14ac:dyDescent="0.2">
      <c r="A216" s="2">
        <v>214</v>
      </c>
      <c r="B216" s="2">
        <f t="shared" ca="1" si="3"/>
        <v>0.75141534364033824</v>
      </c>
      <c r="C216" s="2" t="s">
        <v>479</v>
      </c>
    </row>
    <row r="217" spans="1:3" x14ac:dyDescent="0.2">
      <c r="A217" s="2">
        <v>215</v>
      </c>
      <c r="B217" s="2">
        <f t="shared" ca="1" si="3"/>
        <v>0.59962417320310035</v>
      </c>
      <c r="C217" s="2" t="s">
        <v>480</v>
      </c>
    </row>
    <row r="218" spans="1:3" x14ac:dyDescent="0.2">
      <c r="A218" s="2">
        <v>216</v>
      </c>
      <c r="B218" s="2">
        <f t="shared" ca="1" si="3"/>
        <v>0.60871437427729769</v>
      </c>
      <c r="C218" s="2" t="s">
        <v>480</v>
      </c>
    </row>
    <row r="219" spans="1:3" x14ac:dyDescent="0.2">
      <c r="A219" s="2">
        <v>217</v>
      </c>
      <c r="B219" s="2">
        <f t="shared" ca="1" si="3"/>
        <v>0.78116046454607668</v>
      </c>
      <c r="C219" s="2" t="s">
        <v>480</v>
      </c>
    </row>
    <row r="220" spans="1:3" x14ac:dyDescent="0.2">
      <c r="A220" s="2">
        <v>218</v>
      </c>
      <c r="B220" s="2">
        <f t="shared" ca="1" si="3"/>
        <v>0.5051383543452943</v>
      </c>
      <c r="C220" s="2" t="s">
        <v>479</v>
      </c>
    </row>
    <row r="221" spans="1:3" x14ac:dyDescent="0.2">
      <c r="A221" s="2">
        <v>219</v>
      </c>
      <c r="B221" s="2">
        <f t="shared" ca="1" si="3"/>
        <v>0.72203778088426807</v>
      </c>
      <c r="C221" s="2" t="s">
        <v>480</v>
      </c>
    </row>
    <row r="222" spans="1:3" x14ac:dyDescent="0.2">
      <c r="A222" s="2">
        <v>220</v>
      </c>
      <c r="B222" s="2">
        <f t="shared" ca="1" si="3"/>
        <v>0.25894102086673665</v>
      </c>
      <c r="C222" s="2" t="s">
        <v>479</v>
      </c>
    </row>
    <row r="223" spans="1:3" x14ac:dyDescent="0.2">
      <c r="A223" s="2">
        <v>221</v>
      </c>
      <c r="B223" s="2">
        <f t="shared" ca="1" si="3"/>
        <v>0.53384179446783464</v>
      </c>
      <c r="C223" s="2" t="s">
        <v>480</v>
      </c>
    </row>
    <row r="224" spans="1:3" x14ac:dyDescent="0.2">
      <c r="A224" s="2">
        <v>222</v>
      </c>
      <c r="B224" s="2">
        <f t="shared" ca="1" si="3"/>
        <v>0.61584825621992612</v>
      </c>
      <c r="C224" s="2" t="s">
        <v>480</v>
      </c>
    </row>
    <row r="225" spans="1:3" x14ac:dyDescent="0.2">
      <c r="A225" s="2">
        <v>223</v>
      </c>
      <c r="B225" s="2">
        <f t="shared" ca="1" si="3"/>
        <v>0.48458579879181607</v>
      </c>
      <c r="C225" s="2" t="s">
        <v>479</v>
      </c>
    </row>
    <row r="226" spans="1:3" x14ac:dyDescent="0.2">
      <c r="A226" s="2">
        <v>224</v>
      </c>
      <c r="B226" s="2">
        <f t="shared" ca="1" si="3"/>
        <v>0.47997721964310319</v>
      </c>
      <c r="C226" s="2" t="s">
        <v>479</v>
      </c>
    </row>
    <row r="227" spans="1:3" x14ac:dyDescent="0.2">
      <c r="A227" s="2">
        <v>225</v>
      </c>
      <c r="B227" s="2">
        <f t="shared" ca="1" si="3"/>
        <v>0.84121031116816092</v>
      </c>
      <c r="C227" s="2" t="s">
        <v>480</v>
      </c>
    </row>
    <row r="228" spans="1:3" x14ac:dyDescent="0.2">
      <c r="A228" s="2">
        <v>226</v>
      </c>
      <c r="B228" s="2">
        <f t="shared" ca="1" si="3"/>
        <v>0.39822751574395548</v>
      </c>
      <c r="C228" s="2" t="s">
        <v>479</v>
      </c>
    </row>
    <row r="229" spans="1:3" x14ac:dyDescent="0.2">
      <c r="A229" s="2">
        <v>227</v>
      </c>
      <c r="B229" s="2">
        <f t="shared" ca="1" si="3"/>
        <v>0.43014780415528475</v>
      </c>
      <c r="C229" s="2" t="s">
        <v>479</v>
      </c>
    </row>
    <row r="230" spans="1:3" x14ac:dyDescent="0.2">
      <c r="A230" s="2">
        <v>228</v>
      </c>
      <c r="B230" s="2">
        <f t="shared" ca="1" si="3"/>
        <v>0.81897525602021193</v>
      </c>
      <c r="C230" s="2" t="s">
        <v>479</v>
      </c>
    </row>
    <row r="231" spans="1:3" x14ac:dyDescent="0.2">
      <c r="A231" s="2">
        <v>229</v>
      </c>
      <c r="B231" s="2">
        <f t="shared" ca="1" si="3"/>
        <v>0.53133023196829088</v>
      </c>
      <c r="C231" s="2" t="s">
        <v>479</v>
      </c>
    </row>
    <row r="232" spans="1:3" x14ac:dyDescent="0.2">
      <c r="A232" s="2">
        <v>230</v>
      </c>
      <c r="B232" s="2">
        <f t="shared" ca="1" si="3"/>
        <v>0.73939705781381992</v>
      </c>
      <c r="C232" s="2" t="s">
        <v>480</v>
      </c>
    </row>
    <row r="233" spans="1:3" x14ac:dyDescent="0.2">
      <c r="A233" s="2">
        <v>231</v>
      </c>
      <c r="B233" s="2">
        <f t="shared" ca="1" si="3"/>
        <v>0.67808409471497377</v>
      </c>
      <c r="C233" s="2" t="s">
        <v>480</v>
      </c>
    </row>
    <row r="234" spans="1:3" x14ac:dyDescent="0.2">
      <c r="A234" s="2">
        <v>232</v>
      </c>
      <c r="B234" s="2">
        <f t="shared" ca="1" si="3"/>
        <v>0.70831916525001337</v>
      </c>
      <c r="C234" s="2" t="s">
        <v>479</v>
      </c>
    </row>
    <row r="235" spans="1:3" x14ac:dyDescent="0.2">
      <c r="A235" s="2">
        <v>233</v>
      </c>
      <c r="B235" s="2">
        <f t="shared" ca="1" si="3"/>
        <v>0.42847050036638268</v>
      </c>
      <c r="C235" s="2" t="s">
        <v>479</v>
      </c>
    </row>
    <row r="236" spans="1:3" x14ac:dyDescent="0.2">
      <c r="A236" s="2">
        <v>234</v>
      </c>
      <c r="B236" s="2">
        <f t="shared" ca="1" si="3"/>
        <v>0.69841224576296279</v>
      </c>
      <c r="C236" s="2" t="s">
        <v>480</v>
      </c>
    </row>
    <row r="237" spans="1:3" x14ac:dyDescent="0.2">
      <c r="A237" s="2">
        <v>235</v>
      </c>
      <c r="B237" s="2">
        <f t="shared" ca="1" si="3"/>
        <v>0.71846588040246118</v>
      </c>
      <c r="C237" s="2" t="s">
        <v>479</v>
      </c>
    </row>
    <row r="238" spans="1:3" x14ac:dyDescent="0.2">
      <c r="A238" s="2">
        <v>236</v>
      </c>
      <c r="B238" s="2">
        <f t="shared" ca="1" si="3"/>
        <v>0.69839830775494427</v>
      </c>
      <c r="C238" s="2" t="s">
        <v>480</v>
      </c>
    </row>
    <row r="239" spans="1:3" x14ac:dyDescent="0.2">
      <c r="A239" s="2">
        <v>237</v>
      </c>
      <c r="B239" s="2">
        <f t="shared" ca="1" si="3"/>
        <v>0.64322404407408185</v>
      </c>
      <c r="C239" s="2" t="s">
        <v>479</v>
      </c>
    </row>
    <row r="240" spans="1:3" x14ac:dyDescent="0.2">
      <c r="A240" s="2">
        <v>238</v>
      </c>
      <c r="B240" s="2">
        <f t="shared" ca="1" si="3"/>
        <v>0.62713692945067656</v>
      </c>
      <c r="C240" s="2" t="s">
        <v>480</v>
      </c>
    </row>
    <row r="241" spans="1:3" x14ac:dyDescent="0.2">
      <c r="A241" s="2">
        <v>239</v>
      </c>
      <c r="B241" s="2">
        <f t="shared" ca="1" si="3"/>
        <v>0.60644547519194936</v>
      </c>
      <c r="C241" s="2" t="s">
        <v>479</v>
      </c>
    </row>
    <row r="242" spans="1:3" x14ac:dyDescent="0.2">
      <c r="A242" s="2">
        <v>240</v>
      </c>
      <c r="B242" s="2">
        <f t="shared" ca="1" si="3"/>
        <v>0.52260902069689863</v>
      </c>
      <c r="C242" s="2" t="s">
        <v>479</v>
      </c>
    </row>
    <row r="243" spans="1:3" x14ac:dyDescent="0.2">
      <c r="A243" s="2">
        <v>241</v>
      </c>
      <c r="B243" s="2">
        <f t="shared" ca="1" si="3"/>
        <v>0.69527569741285522</v>
      </c>
      <c r="C243" s="2" t="s">
        <v>480</v>
      </c>
    </row>
    <row r="244" spans="1:3" x14ac:dyDescent="0.2">
      <c r="A244" s="2">
        <v>242</v>
      </c>
      <c r="B244" s="2">
        <f t="shared" ca="1" si="3"/>
        <v>0.71317730143024161</v>
      </c>
      <c r="C244" s="2" t="s">
        <v>480</v>
      </c>
    </row>
    <row r="245" spans="1:3" x14ac:dyDescent="0.2">
      <c r="A245" s="2">
        <v>243</v>
      </c>
      <c r="B245" s="2">
        <f t="shared" ca="1" si="3"/>
        <v>0.73729719857316012</v>
      </c>
      <c r="C245" s="2" t="s">
        <v>480</v>
      </c>
    </row>
    <row r="246" spans="1:3" x14ac:dyDescent="0.2">
      <c r="A246" s="2">
        <v>244</v>
      </c>
      <c r="B246" s="2">
        <f t="shared" ca="1" si="3"/>
        <v>0.49102475547805929</v>
      </c>
      <c r="C246" s="2" t="s">
        <v>479</v>
      </c>
    </row>
    <row r="247" spans="1:3" x14ac:dyDescent="0.2">
      <c r="A247" s="2">
        <v>245</v>
      </c>
      <c r="B247" s="2">
        <f t="shared" ca="1" si="3"/>
        <v>0.79489969022176998</v>
      </c>
      <c r="C247" s="2" t="s">
        <v>480</v>
      </c>
    </row>
    <row r="248" spans="1:3" x14ac:dyDescent="0.2">
      <c r="A248" s="2">
        <v>246</v>
      </c>
      <c r="B248" s="2">
        <f t="shared" ca="1" si="3"/>
        <v>0.51360564401100894</v>
      </c>
      <c r="C248" s="2" t="s">
        <v>480</v>
      </c>
    </row>
    <row r="249" spans="1:3" x14ac:dyDescent="0.2">
      <c r="A249" s="2">
        <v>247</v>
      </c>
      <c r="B249" s="2">
        <f t="shared" ca="1" si="3"/>
        <v>0.66829536374547938</v>
      </c>
      <c r="C249" s="2" t="s">
        <v>479</v>
      </c>
    </row>
    <row r="250" spans="1:3" x14ac:dyDescent="0.2">
      <c r="A250" s="2">
        <v>248</v>
      </c>
      <c r="B250" s="2">
        <f t="shared" ca="1" si="3"/>
        <v>0.69723859121690124</v>
      </c>
      <c r="C250" s="2" t="s">
        <v>480</v>
      </c>
    </row>
    <row r="251" spans="1:3" x14ac:dyDescent="0.2">
      <c r="A251" s="2">
        <v>249</v>
      </c>
      <c r="B251" s="2">
        <f t="shared" ca="1" si="3"/>
        <v>0.54936069227154838</v>
      </c>
      <c r="C251" s="2" t="s">
        <v>479</v>
      </c>
    </row>
    <row r="252" spans="1:3" x14ac:dyDescent="0.2">
      <c r="A252" s="2">
        <v>250</v>
      </c>
      <c r="B252" s="2">
        <f t="shared" ca="1" si="3"/>
        <v>0.7597885558539148</v>
      </c>
      <c r="C252" s="2" t="s">
        <v>480</v>
      </c>
    </row>
    <row r="253" spans="1:3" x14ac:dyDescent="0.2">
      <c r="A253" s="2">
        <v>251</v>
      </c>
      <c r="B253" s="2">
        <f t="shared" ca="1" si="3"/>
        <v>0.66117274394250514</v>
      </c>
      <c r="C253" s="2" t="s">
        <v>479</v>
      </c>
    </row>
    <row r="254" spans="1:3" x14ac:dyDescent="0.2">
      <c r="A254" s="2">
        <v>252</v>
      </c>
      <c r="B254" s="2">
        <f t="shared" ca="1" si="3"/>
        <v>0.71325944858678314</v>
      </c>
      <c r="C254" s="2" t="s">
        <v>480</v>
      </c>
    </row>
    <row r="255" spans="1:3" x14ac:dyDescent="0.2">
      <c r="A255" s="2">
        <v>253</v>
      </c>
      <c r="B255" s="2">
        <f t="shared" ca="1" si="3"/>
        <v>0.72813934923900137</v>
      </c>
      <c r="C255" s="2" t="s">
        <v>480</v>
      </c>
    </row>
    <row r="256" spans="1:3" x14ac:dyDescent="0.2">
      <c r="A256" s="2">
        <v>254</v>
      </c>
      <c r="B256" s="2">
        <f t="shared" ca="1" si="3"/>
        <v>0.66374894586561861</v>
      </c>
      <c r="C256" s="2" t="s">
        <v>480</v>
      </c>
    </row>
    <row r="257" spans="1:3" x14ac:dyDescent="0.2">
      <c r="A257" s="2">
        <v>255</v>
      </c>
      <c r="B257" s="2">
        <f t="shared" ca="1" si="3"/>
        <v>0.52075012887866212</v>
      </c>
      <c r="C257" s="2" t="s">
        <v>479</v>
      </c>
    </row>
    <row r="258" spans="1:3" x14ac:dyDescent="0.2">
      <c r="A258" s="2">
        <v>256</v>
      </c>
      <c r="B258" s="2">
        <f t="shared" ca="1" si="3"/>
        <v>0.47160597921271807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0.27060579195058676</v>
      </c>
      <c r="C259" s="2" t="s">
        <v>479</v>
      </c>
    </row>
    <row r="260" spans="1:3" x14ac:dyDescent="0.2">
      <c r="A260" s="2">
        <v>258</v>
      </c>
      <c r="B260" s="2">
        <f t="shared" ca="1" si="4"/>
        <v>0.6265064216604731</v>
      </c>
      <c r="C260" s="2" t="s">
        <v>479</v>
      </c>
    </row>
    <row r="261" spans="1:3" x14ac:dyDescent="0.2">
      <c r="A261" s="2">
        <v>259</v>
      </c>
      <c r="B261" s="2">
        <f t="shared" ca="1" si="4"/>
        <v>0.86865143889446927</v>
      </c>
      <c r="C261" s="2" t="s">
        <v>479</v>
      </c>
    </row>
    <row r="262" spans="1:3" x14ac:dyDescent="0.2">
      <c r="A262" s="2">
        <v>260</v>
      </c>
      <c r="B262" s="2">
        <f t="shared" ca="1" si="4"/>
        <v>0.68854375247762856</v>
      </c>
      <c r="C262" s="2" t="s">
        <v>480</v>
      </c>
    </row>
    <row r="263" spans="1:3" x14ac:dyDescent="0.2">
      <c r="A263" s="2">
        <v>261</v>
      </c>
      <c r="B263" s="2">
        <f t="shared" ca="1" si="4"/>
        <v>0.59541860121305124</v>
      </c>
      <c r="C263" s="2" t="s">
        <v>480</v>
      </c>
    </row>
    <row r="264" spans="1:3" x14ac:dyDescent="0.2">
      <c r="A264" s="2">
        <v>262</v>
      </c>
      <c r="B264" s="2">
        <f t="shared" ca="1" si="4"/>
        <v>0.61072691653652111</v>
      </c>
      <c r="C264" s="2" t="s">
        <v>480</v>
      </c>
    </row>
    <row r="265" spans="1:3" x14ac:dyDescent="0.2">
      <c r="A265" s="2">
        <v>263</v>
      </c>
      <c r="B265" s="2">
        <f t="shared" ca="1" si="4"/>
        <v>0.74377521073940933</v>
      </c>
      <c r="C265" s="2" t="s">
        <v>480</v>
      </c>
    </row>
    <row r="266" spans="1:3" x14ac:dyDescent="0.2">
      <c r="A266" s="2">
        <v>264</v>
      </c>
      <c r="B266" s="2">
        <f t="shared" ca="1" si="4"/>
        <v>0.79192241467910374</v>
      </c>
      <c r="C266" s="2" t="s">
        <v>479</v>
      </c>
    </row>
    <row r="267" spans="1:3" x14ac:dyDescent="0.2">
      <c r="A267" s="2">
        <v>265</v>
      </c>
      <c r="B267" s="2">
        <f t="shared" ca="1" si="4"/>
        <v>0.72080776482606557</v>
      </c>
      <c r="C267" s="2" t="s">
        <v>480</v>
      </c>
    </row>
    <row r="268" spans="1:3" x14ac:dyDescent="0.2">
      <c r="A268" s="2">
        <v>266</v>
      </c>
      <c r="B268" s="2">
        <f t="shared" ca="1" si="4"/>
        <v>0.81980560699016924</v>
      </c>
      <c r="C268" s="2" t="s">
        <v>480</v>
      </c>
    </row>
    <row r="269" spans="1:3" x14ac:dyDescent="0.2">
      <c r="A269" s="2">
        <v>267</v>
      </c>
      <c r="B269" s="2">
        <f t="shared" ca="1" si="4"/>
        <v>0.84009438737424891</v>
      </c>
      <c r="C269" s="2" t="s">
        <v>479</v>
      </c>
    </row>
    <row r="270" spans="1:3" x14ac:dyDescent="0.2">
      <c r="A270" s="2">
        <v>268</v>
      </c>
      <c r="B270" s="2">
        <f t="shared" ca="1" si="4"/>
        <v>0.57529075980472821</v>
      </c>
      <c r="C270" s="2" t="s">
        <v>479</v>
      </c>
    </row>
    <row r="271" spans="1:3" x14ac:dyDescent="0.2">
      <c r="A271" s="2">
        <v>269</v>
      </c>
      <c r="B271" s="2">
        <f t="shared" ca="1" si="4"/>
        <v>0.59408992913053338</v>
      </c>
      <c r="C271" s="2" t="s">
        <v>480</v>
      </c>
    </row>
    <row r="272" spans="1:3" x14ac:dyDescent="0.2">
      <c r="A272" s="2">
        <v>270</v>
      </c>
      <c r="B272" s="2">
        <f t="shared" ca="1" si="4"/>
        <v>0.48713560639716569</v>
      </c>
      <c r="C272" s="2" t="s">
        <v>480</v>
      </c>
    </row>
    <row r="273" spans="1:3" x14ac:dyDescent="0.2">
      <c r="A273" s="2">
        <v>271</v>
      </c>
      <c r="B273" s="2">
        <f t="shared" ca="1" si="4"/>
        <v>0.27387536958364567</v>
      </c>
      <c r="C273" s="2" t="s">
        <v>479</v>
      </c>
    </row>
    <row r="274" spans="1:3" x14ac:dyDescent="0.2">
      <c r="A274" s="2">
        <v>272</v>
      </c>
      <c r="B274" s="2">
        <f t="shared" ca="1" si="4"/>
        <v>0.53227555367112322</v>
      </c>
      <c r="C274" s="2" t="s">
        <v>479</v>
      </c>
    </row>
    <row r="275" spans="1:3" x14ac:dyDescent="0.2">
      <c r="A275" s="2">
        <v>273</v>
      </c>
      <c r="B275" s="2">
        <f t="shared" ca="1" si="4"/>
        <v>0.65286061834134301</v>
      </c>
      <c r="C275" s="2" t="s">
        <v>480</v>
      </c>
    </row>
    <row r="276" spans="1:3" x14ac:dyDescent="0.2">
      <c r="A276" s="2">
        <v>274</v>
      </c>
      <c r="B276" s="2">
        <f t="shared" ca="1" si="4"/>
        <v>0.67705131519256956</v>
      </c>
      <c r="C276" s="2" t="s">
        <v>479</v>
      </c>
    </row>
    <row r="277" spans="1:3" x14ac:dyDescent="0.2">
      <c r="A277" s="2">
        <v>275</v>
      </c>
      <c r="B277" s="2">
        <f t="shared" ca="1" si="4"/>
        <v>0.63967368223563936</v>
      </c>
      <c r="C277" s="2" t="s">
        <v>479</v>
      </c>
    </row>
    <row r="278" spans="1:3" x14ac:dyDescent="0.2">
      <c r="A278" s="2">
        <v>276</v>
      </c>
      <c r="B278" s="2">
        <f t="shared" ca="1" si="4"/>
        <v>0.64281717455897103</v>
      </c>
      <c r="C278" s="2" t="s">
        <v>480</v>
      </c>
    </row>
    <row r="279" spans="1:3" x14ac:dyDescent="0.2">
      <c r="A279" s="2">
        <v>277</v>
      </c>
      <c r="B279" s="2">
        <f t="shared" ca="1" si="4"/>
        <v>0.62880305065092001</v>
      </c>
      <c r="C279" s="2" t="s">
        <v>480</v>
      </c>
    </row>
    <row r="280" spans="1:3" x14ac:dyDescent="0.2">
      <c r="A280" s="2">
        <v>278</v>
      </c>
      <c r="B280" s="2">
        <f t="shared" ca="1" si="4"/>
        <v>0.78064296229003727</v>
      </c>
      <c r="C280" s="2" t="s">
        <v>479</v>
      </c>
    </row>
    <row r="281" spans="1:3" x14ac:dyDescent="0.2">
      <c r="A281" s="2">
        <v>279</v>
      </c>
      <c r="B281" s="2">
        <f t="shared" ca="1" si="4"/>
        <v>0.50566879239900198</v>
      </c>
      <c r="C281" s="2" t="s">
        <v>479</v>
      </c>
    </row>
    <row r="282" spans="1:3" x14ac:dyDescent="0.2">
      <c r="A282" s="2">
        <v>280</v>
      </c>
      <c r="B282" s="2">
        <f t="shared" ca="1" si="4"/>
        <v>0.52776122201324216</v>
      </c>
      <c r="C282" s="2" t="s">
        <v>479</v>
      </c>
    </row>
    <row r="283" spans="1:3" x14ac:dyDescent="0.2">
      <c r="A283" s="2">
        <v>281</v>
      </c>
      <c r="B283" s="2">
        <f t="shared" ca="1" si="4"/>
        <v>0.53716392855476924</v>
      </c>
      <c r="C283" s="2" t="s">
        <v>479</v>
      </c>
    </row>
    <row r="284" spans="1:3" x14ac:dyDescent="0.2">
      <c r="A284" s="2">
        <v>282</v>
      </c>
      <c r="B284" s="2">
        <f t="shared" ca="1" si="4"/>
        <v>0.6273693745340021</v>
      </c>
      <c r="C284" s="2" t="s">
        <v>480</v>
      </c>
    </row>
    <row r="285" spans="1:3" x14ac:dyDescent="0.2">
      <c r="A285" s="2">
        <v>283</v>
      </c>
      <c r="B285" s="2">
        <f t="shared" ca="1" si="4"/>
        <v>0.59811357057217418</v>
      </c>
      <c r="C285" s="2" t="s">
        <v>480</v>
      </c>
    </row>
    <row r="286" spans="1:3" x14ac:dyDescent="0.2">
      <c r="A286" s="2">
        <v>284</v>
      </c>
      <c r="B286" s="2">
        <f t="shared" ca="1" si="4"/>
        <v>0.56187578520100956</v>
      </c>
      <c r="C286" s="2" t="s">
        <v>480</v>
      </c>
    </row>
    <row r="287" spans="1:3" x14ac:dyDescent="0.2">
      <c r="A287" s="2">
        <v>285</v>
      </c>
      <c r="B287" s="2">
        <f t="shared" ca="1" si="4"/>
        <v>0.57138901742073445</v>
      </c>
      <c r="C287" s="2" t="s">
        <v>479</v>
      </c>
    </row>
    <row r="288" spans="1:3" x14ac:dyDescent="0.2">
      <c r="A288" s="2">
        <v>286</v>
      </c>
      <c r="B288" s="2">
        <f t="shared" ca="1" si="4"/>
        <v>0.54801375048538592</v>
      </c>
      <c r="C288" s="2" t="s">
        <v>480</v>
      </c>
    </row>
    <row r="289" spans="1:3" x14ac:dyDescent="0.2">
      <c r="A289" s="2">
        <v>287</v>
      </c>
      <c r="B289" s="2">
        <f t="shared" ca="1" si="4"/>
        <v>0.87409512624453167</v>
      </c>
      <c r="C289" s="2" t="s">
        <v>480</v>
      </c>
    </row>
    <row r="290" spans="1:3" x14ac:dyDescent="0.2">
      <c r="A290" s="2">
        <v>288</v>
      </c>
      <c r="B290" s="2">
        <f t="shared" ca="1" si="4"/>
        <v>0.7479532047610955</v>
      </c>
      <c r="C290" s="2" t="s">
        <v>480</v>
      </c>
    </row>
    <row r="291" spans="1:3" x14ac:dyDescent="0.2">
      <c r="A291" s="2">
        <v>289</v>
      </c>
      <c r="B291" s="2">
        <f t="shared" ca="1" si="4"/>
        <v>0.64303360870741488</v>
      </c>
      <c r="C291" s="2" t="s">
        <v>480</v>
      </c>
    </row>
    <row r="292" spans="1:3" x14ac:dyDescent="0.2">
      <c r="A292" s="2">
        <v>290</v>
      </c>
      <c r="B292" s="2">
        <f t="shared" ca="1" si="4"/>
        <v>0.34655014358325409</v>
      </c>
      <c r="C292" s="2" t="s">
        <v>479</v>
      </c>
    </row>
    <row r="293" spans="1:3" x14ac:dyDescent="0.2">
      <c r="A293" s="2">
        <v>291</v>
      </c>
      <c r="B293" s="2">
        <f t="shared" ca="1" si="4"/>
        <v>0.6717051082391664</v>
      </c>
      <c r="C293" s="2" t="s">
        <v>480</v>
      </c>
    </row>
    <row r="294" spans="1:3" x14ac:dyDescent="0.2">
      <c r="A294" s="2">
        <v>292</v>
      </c>
      <c r="B294" s="2">
        <f t="shared" ca="1" si="4"/>
        <v>0.43373100634888073</v>
      </c>
      <c r="C294" s="2" t="s">
        <v>479</v>
      </c>
    </row>
    <row r="295" spans="1:3" x14ac:dyDescent="0.2">
      <c r="A295" s="2">
        <v>293</v>
      </c>
      <c r="B295" s="2">
        <f t="shared" ca="1" si="4"/>
        <v>0.68888019445855408</v>
      </c>
      <c r="C295" s="2" t="s">
        <v>480</v>
      </c>
    </row>
    <row r="296" spans="1:3" x14ac:dyDescent="0.2">
      <c r="A296" s="2">
        <v>294</v>
      </c>
      <c r="B296" s="2">
        <f t="shared" ca="1" si="4"/>
        <v>0.38194622201827377</v>
      </c>
      <c r="C296" s="2" t="s">
        <v>479</v>
      </c>
    </row>
    <row r="297" spans="1:3" x14ac:dyDescent="0.2">
      <c r="A297" s="2">
        <v>295</v>
      </c>
      <c r="B297" s="2">
        <f t="shared" ca="1" si="4"/>
        <v>0.70598004925548374</v>
      </c>
      <c r="C297" s="2" t="s">
        <v>479</v>
      </c>
    </row>
    <row r="298" spans="1:3" x14ac:dyDescent="0.2">
      <c r="A298" s="2">
        <v>296</v>
      </c>
      <c r="B298" s="2">
        <f t="shared" ca="1" si="4"/>
        <v>0.65636388496950515</v>
      </c>
      <c r="C298" s="2" t="s">
        <v>480</v>
      </c>
    </row>
    <row r="299" spans="1:3" x14ac:dyDescent="0.2">
      <c r="A299" s="2">
        <v>297</v>
      </c>
      <c r="B299" s="2">
        <f t="shared" ca="1" si="4"/>
        <v>0.73584416473618786</v>
      </c>
      <c r="C299" s="2" t="s">
        <v>480</v>
      </c>
    </row>
    <row r="300" spans="1:3" x14ac:dyDescent="0.2">
      <c r="A300" s="2">
        <v>298</v>
      </c>
      <c r="B300" s="2">
        <f t="shared" ca="1" si="4"/>
        <v>0.68133538017324402</v>
      </c>
      <c r="C300" s="2" t="s">
        <v>479</v>
      </c>
    </row>
    <row r="301" spans="1:3" x14ac:dyDescent="0.2">
      <c r="A301" s="2">
        <v>299</v>
      </c>
      <c r="B301" s="2">
        <f t="shared" ca="1" si="4"/>
        <v>0.66236346458341688</v>
      </c>
      <c r="C301" s="2" t="s">
        <v>480</v>
      </c>
    </row>
    <row r="302" spans="1:3" x14ac:dyDescent="0.2">
      <c r="A302" s="2">
        <v>300</v>
      </c>
      <c r="B302" s="2">
        <f t="shared" ca="1" si="4"/>
        <v>0.59613731695660754</v>
      </c>
      <c r="C302" s="2" t="s">
        <v>480</v>
      </c>
    </row>
    <row r="303" spans="1:3" x14ac:dyDescent="0.2">
      <c r="A303" s="2">
        <v>301</v>
      </c>
      <c r="B303" s="2">
        <f t="shared" ca="1" si="4"/>
        <v>0.87003946857490588</v>
      </c>
      <c r="C303" s="2" t="s">
        <v>480</v>
      </c>
    </row>
    <row r="304" spans="1:3" x14ac:dyDescent="0.2">
      <c r="A304" s="2">
        <v>302</v>
      </c>
      <c r="B304" s="2">
        <f t="shared" ca="1" si="4"/>
        <v>0.63885351796517165</v>
      </c>
      <c r="C304" s="2" t="s">
        <v>480</v>
      </c>
    </row>
    <row r="305" spans="1:3" x14ac:dyDescent="0.2">
      <c r="A305" s="2">
        <v>303</v>
      </c>
      <c r="B305" s="2">
        <f t="shared" ca="1" si="4"/>
        <v>0.72440724000362455</v>
      </c>
      <c r="C305" s="2" t="s">
        <v>480</v>
      </c>
    </row>
    <row r="306" spans="1:3" x14ac:dyDescent="0.2">
      <c r="A306" s="2">
        <v>304</v>
      </c>
      <c r="B306" s="2">
        <f t="shared" ca="1" si="4"/>
        <v>0.67560850432831399</v>
      </c>
      <c r="C306" s="2" t="s">
        <v>480</v>
      </c>
    </row>
    <row r="307" spans="1:3" x14ac:dyDescent="0.2">
      <c r="A307" s="2">
        <v>305</v>
      </c>
      <c r="B307" s="2">
        <f t="shared" ca="1" si="4"/>
        <v>0.63973332980842157</v>
      </c>
      <c r="C307" s="2" t="s">
        <v>479</v>
      </c>
    </row>
    <row r="308" spans="1:3" x14ac:dyDescent="0.2">
      <c r="A308" s="2">
        <v>306</v>
      </c>
      <c r="B308" s="2">
        <f t="shared" ca="1" si="4"/>
        <v>0.93308400082254206</v>
      </c>
      <c r="C308" s="2" t="s">
        <v>480</v>
      </c>
    </row>
    <row r="309" spans="1:3" x14ac:dyDescent="0.2">
      <c r="A309" s="2">
        <v>307</v>
      </c>
      <c r="B309" s="2">
        <f t="shared" ca="1" si="4"/>
        <v>0.50479254658612549</v>
      </c>
      <c r="C309" s="2" t="s">
        <v>479</v>
      </c>
    </row>
    <row r="310" spans="1:3" x14ac:dyDescent="0.2">
      <c r="A310" s="2">
        <v>308</v>
      </c>
      <c r="B310" s="2">
        <f t="shared" ca="1" si="4"/>
        <v>0.77531335870404083</v>
      </c>
      <c r="C310" s="2" t="s">
        <v>480</v>
      </c>
    </row>
    <row r="311" spans="1:3" x14ac:dyDescent="0.2">
      <c r="A311" s="2">
        <v>309</v>
      </c>
      <c r="B311" s="2">
        <f t="shared" ca="1" si="4"/>
        <v>0.734256026456231</v>
      </c>
      <c r="C311" s="2" t="s">
        <v>480</v>
      </c>
    </row>
    <row r="312" spans="1:3" x14ac:dyDescent="0.2">
      <c r="A312" s="2">
        <v>310</v>
      </c>
      <c r="B312" s="2">
        <f t="shared" ca="1" si="4"/>
        <v>0.5811701816859639</v>
      </c>
      <c r="C312" s="2" t="s">
        <v>479</v>
      </c>
    </row>
    <row r="313" spans="1:3" x14ac:dyDescent="0.2">
      <c r="A313" s="2">
        <v>311</v>
      </c>
      <c r="B313" s="2">
        <f t="shared" ca="1" si="4"/>
        <v>0.86378927800505589</v>
      </c>
      <c r="C313" s="2" t="s">
        <v>480</v>
      </c>
    </row>
    <row r="314" spans="1:3" x14ac:dyDescent="0.2">
      <c r="A314" s="2">
        <v>312</v>
      </c>
      <c r="B314" s="2">
        <f t="shared" ca="1" si="4"/>
        <v>0.72922920999773422</v>
      </c>
      <c r="C314" s="2" t="s">
        <v>480</v>
      </c>
    </row>
    <row r="315" spans="1:3" x14ac:dyDescent="0.2">
      <c r="A315" s="2">
        <v>313</v>
      </c>
      <c r="B315" s="2">
        <f t="shared" ca="1" si="4"/>
        <v>0.59677457838521364</v>
      </c>
      <c r="C315" s="2" t="s">
        <v>479</v>
      </c>
    </row>
    <row r="316" spans="1:3" x14ac:dyDescent="0.2">
      <c r="A316" s="2">
        <v>314</v>
      </c>
      <c r="B316" s="2">
        <f t="shared" ca="1" si="4"/>
        <v>0.787804903282879</v>
      </c>
      <c r="C316" s="2" t="s">
        <v>479</v>
      </c>
    </row>
    <row r="317" spans="1:3" x14ac:dyDescent="0.2">
      <c r="A317" s="2">
        <v>315</v>
      </c>
      <c r="B317" s="2">
        <f t="shared" ca="1" si="4"/>
        <v>0.43787585554122915</v>
      </c>
      <c r="C317" s="2" t="s">
        <v>480</v>
      </c>
    </row>
    <row r="318" spans="1:3" x14ac:dyDescent="0.2">
      <c r="A318" s="2">
        <v>316</v>
      </c>
      <c r="B318" s="2">
        <f t="shared" ca="1" si="4"/>
        <v>0.7128853619192892</v>
      </c>
      <c r="C318" s="2" t="s">
        <v>480</v>
      </c>
    </row>
    <row r="319" spans="1:3" x14ac:dyDescent="0.2">
      <c r="A319" s="2">
        <v>317</v>
      </c>
      <c r="B319" s="2">
        <f t="shared" ca="1" si="4"/>
        <v>0.64341975665848838</v>
      </c>
      <c r="C319" s="2" t="s">
        <v>479</v>
      </c>
    </row>
    <row r="320" spans="1:3" x14ac:dyDescent="0.2">
      <c r="A320" s="2">
        <v>318</v>
      </c>
      <c r="B320" s="2">
        <f t="shared" ca="1" si="4"/>
        <v>0.7179589562922738</v>
      </c>
      <c r="C320" s="2" t="s">
        <v>480</v>
      </c>
    </row>
    <row r="321" spans="1:3" x14ac:dyDescent="0.2">
      <c r="A321" s="2">
        <v>319</v>
      </c>
      <c r="B321" s="2">
        <f t="shared" ca="1" si="4"/>
        <v>0.54867791569814361</v>
      </c>
      <c r="C321" s="2" t="s">
        <v>479</v>
      </c>
    </row>
    <row r="322" spans="1:3" x14ac:dyDescent="0.2">
      <c r="A322" s="2">
        <v>320</v>
      </c>
      <c r="B322" s="2">
        <f t="shared" ca="1" si="4"/>
        <v>0.55562254282242407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0.65858833618087376</v>
      </c>
      <c r="C323" s="2" t="s">
        <v>480</v>
      </c>
    </row>
    <row r="324" spans="1:3" x14ac:dyDescent="0.2">
      <c r="A324" s="2">
        <v>322</v>
      </c>
      <c r="B324" s="2">
        <f t="shared" ca="1" si="5"/>
        <v>0.73439893764180209</v>
      </c>
      <c r="C324" s="2" t="s">
        <v>480</v>
      </c>
    </row>
    <row r="325" spans="1:3" x14ac:dyDescent="0.2">
      <c r="A325" s="2">
        <v>323</v>
      </c>
      <c r="B325" s="2">
        <f t="shared" ca="1" si="5"/>
        <v>0.7545397385296968</v>
      </c>
      <c r="C325" s="2" t="s">
        <v>480</v>
      </c>
    </row>
    <row r="326" spans="1:3" x14ac:dyDescent="0.2">
      <c r="A326" s="2">
        <v>324</v>
      </c>
      <c r="B326" s="2">
        <f t="shared" ca="1" si="5"/>
        <v>0.59506018424916063</v>
      </c>
      <c r="C326" s="2" t="s">
        <v>479</v>
      </c>
    </row>
    <row r="327" spans="1:3" x14ac:dyDescent="0.2">
      <c r="A327" s="2">
        <v>325</v>
      </c>
      <c r="B327" s="2">
        <f t="shared" ca="1" si="5"/>
        <v>0.38499141408553827</v>
      </c>
      <c r="C327" s="2" t="s">
        <v>479</v>
      </c>
    </row>
    <row r="328" spans="1:3" x14ac:dyDescent="0.2">
      <c r="A328" s="2">
        <v>326</v>
      </c>
      <c r="B328" s="2">
        <f t="shared" ca="1" si="5"/>
        <v>0.71470952326492465</v>
      </c>
      <c r="C328" s="2" t="s">
        <v>480</v>
      </c>
    </row>
    <row r="329" spans="1:3" x14ac:dyDescent="0.2">
      <c r="A329" s="2">
        <v>327</v>
      </c>
      <c r="B329" s="2">
        <f t="shared" ca="1" si="5"/>
        <v>0.56091970541321245</v>
      </c>
      <c r="C329" s="2" t="s">
        <v>479</v>
      </c>
    </row>
    <row r="330" spans="1:3" x14ac:dyDescent="0.2">
      <c r="A330" s="2">
        <v>328</v>
      </c>
      <c r="B330" s="2">
        <f t="shared" ca="1" si="5"/>
        <v>0.7637631819061701</v>
      </c>
      <c r="C330" s="2" t="s">
        <v>479</v>
      </c>
    </row>
    <row r="331" spans="1:3" x14ac:dyDescent="0.2">
      <c r="A331" s="2">
        <v>329</v>
      </c>
      <c r="B331" s="2">
        <f t="shared" ca="1" si="5"/>
        <v>0.83213040457957987</v>
      </c>
      <c r="C331" s="2" t="s">
        <v>480</v>
      </c>
    </row>
    <row r="332" spans="1:3" x14ac:dyDescent="0.2">
      <c r="A332" s="2">
        <v>330</v>
      </c>
      <c r="B332" s="2">
        <f t="shared" ca="1" si="5"/>
        <v>0.57712528429836762</v>
      </c>
      <c r="C332" s="2" t="s">
        <v>479</v>
      </c>
    </row>
    <row r="333" spans="1:3" x14ac:dyDescent="0.2">
      <c r="A333" s="2">
        <v>331</v>
      </c>
      <c r="B333" s="2">
        <f t="shared" ca="1" si="5"/>
        <v>0.35315584052669347</v>
      </c>
      <c r="C333" s="2" t="s">
        <v>479</v>
      </c>
    </row>
    <row r="334" spans="1:3" x14ac:dyDescent="0.2">
      <c r="A334" s="2">
        <v>332</v>
      </c>
      <c r="B334" s="2">
        <f t="shared" ca="1" si="5"/>
        <v>0.62226175271582795</v>
      </c>
      <c r="C334" s="2" t="s">
        <v>480</v>
      </c>
    </row>
    <row r="335" spans="1:3" x14ac:dyDescent="0.2">
      <c r="A335" s="2">
        <v>333</v>
      </c>
      <c r="B335" s="2">
        <f t="shared" ca="1" si="5"/>
        <v>0.38204880543908581</v>
      </c>
      <c r="C335" s="2" t="s">
        <v>479</v>
      </c>
    </row>
    <row r="336" spans="1:3" x14ac:dyDescent="0.2">
      <c r="A336" s="2">
        <v>334</v>
      </c>
      <c r="B336" s="2">
        <f t="shared" ca="1" si="5"/>
        <v>0.49994430153871394</v>
      </c>
      <c r="C336" s="2" t="s">
        <v>479</v>
      </c>
    </row>
    <row r="337" spans="1:3" x14ac:dyDescent="0.2">
      <c r="A337" s="2">
        <v>335</v>
      </c>
      <c r="B337" s="2">
        <f t="shared" ca="1" si="5"/>
        <v>0.53340739138410165</v>
      </c>
      <c r="C337" s="2" t="s">
        <v>479</v>
      </c>
    </row>
    <row r="338" spans="1:3" x14ac:dyDescent="0.2">
      <c r="A338" s="2">
        <v>336</v>
      </c>
      <c r="B338" s="2">
        <f t="shared" ca="1" si="5"/>
        <v>0.71335700313273187</v>
      </c>
      <c r="C338" s="2" t="s">
        <v>480</v>
      </c>
    </row>
    <row r="339" spans="1:3" x14ac:dyDescent="0.2">
      <c r="A339" s="2">
        <v>337</v>
      </c>
      <c r="B339" s="2">
        <f t="shared" ca="1" si="5"/>
        <v>0.83422634398348372</v>
      </c>
      <c r="C339" s="2" t="s">
        <v>480</v>
      </c>
    </row>
    <row r="340" spans="1:3" x14ac:dyDescent="0.2">
      <c r="A340" s="2">
        <v>338</v>
      </c>
      <c r="B340" s="2">
        <f t="shared" ca="1" si="5"/>
        <v>0.40310039165949119</v>
      </c>
      <c r="C340" s="2" t="s">
        <v>480</v>
      </c>
    </row>
    <row r="341" spans="1:3" x14ac:dyDescent="0.2">
      <c r="A341" s="2">
        <v>339</v>
      </c>
      <c r="B341" s="2">
        <f t="shared" ca="1" si="5"/>
        <v>0.34774813867547633</v>
      </c>
      <c r="C341" s="2" t="s">
        <v>479</v>
      </c>
    </row>
    <row r="342" spans="1:3" x14ac:dyDescent="0.2">
      <c r="A342" s="2">
        <v>340</v>
      </c>
      <c r="B342" s="2">
        <f t="shared" ca="1" si="5"/>
        <v>0.77213306537537774</v>
      </c>
      <c r="C342" s="2" t="s">
        <v>479</v>
      </c>
    </row>
    <row r="343" spans="1:3" x14ac:dyDescent="0.2">
      <c r="A343" s="2">
        <v>341</v>
      </c>
      <c r="B343" s="2">
        <f t="shared" ca="1" si="5"/>
        <v>0.75261923463484526</v>
      </c>
      <c r="C343" s="2" t="s">
        <v>479</v>
      </c>
    </row>
    <row r="344" spans="1:3" x14ac:dyDescent="0.2">
      <c r="A344" s="2">
        <v>342</v>
      </c>
      <c r="B344" s="2">
        <f t="shared" ca="1" si="5"/>
        <v>0.93694917288690238</v>
      </c>
      <c r="C344" s="2" t="s">
        <v>479</v>
      </c>
    </row>
    <row r="345" spans="1:3" x14ac:dyDescent="0.2">
      <c r="A345" s="2">
        <v>343</v>
      </c>
      <c r="B345" s="2">
        <f t="shared" ca="1" si="5"/>
        <v>0.70060945628134119</v>
      </c>
      <c r="C345" s="2" t="s">
        <v>480</v>
      </c>
    </row>
    <row r="346" spans="1:3" x14ac:dyDescent="0.2">
      <c r="A346" s="2">
        <v>344</v>
      </c>
      <c r="B346" s="2">
        <f t="shared" ca="1" si="5"/>
        <v>0.80911356940275037</v>
      </c>
      <c r="C346" s="2" t="s">
        <v>480</v>
      </c>
    </row>
    <row r="347" spans="1:3" x14ac:dyDescent="0.2">
      <c r="A347" s="2">
        <v>345</v>
      </c>
      <c r="B347" s="2">
        <f t="shared" ca="1" si="5"/>
        <v>0.60717956651372018</v>
      </c>
      <c r="C347" s="2" t="s">
        <v>479</v>
      </c>
    </row>
    <row r="348" spans="1:3" x14ac:dyDescent="0.2">
      <c r="A348" s="2">
        <v>346</v>
      </c>
      <c r="B348" s="2">
        <f t="shared" ca="1" si="5"/>
        <v>0.63556092946112797</v>
      </c>
      <c r="C348" s="2" t="s">
        <v>480</v>
      </c>
    </row>
    <row r="349" spans="1:3" x14ac:dyDescent="0.2">
      <c r="A349" s="2">
        <v>347</v>
      </c>
      <c r="B349" s="2">
        <f t="shared" ca="1" si="5"/>
        <v>0.5938822268368662</v>
      </c>
      <c r="C349" s="2" t="s">
        <v>479</v>
      </c>
    </row>
    <row r="350" spans="1:3" x14ac:dyDescent="0.2">
      <c r="A350" s="2">
        <v>348</v>
      </c>
      <c r="B350" s="2">
        <f t="shared" ca="1" si="5"/>
        <v>0.59926961220178887</v>
      </c>
      <c r="C350" s="2" t="s">
        <v>480</v>
      </c>
    </row>
    <row r="351" spans="1:3" x14ac:dyDescent="0.2">
      <c r="A351" s="2">
        <v>349</v>
      </c>
      <c r="B351" s="2">
        <f t="shared" ca="1" si="5"/>
        <v>0.57383038956931587</v>
      </c>
      <c r="C351" s="2" t="s">
        <v>480</v>
      </c>
    </row>
    <row r="352" spans="1:3" x14ac:dyDescent="0.2">
      <c r="A352" s="2">
        <v>350</v>
      </c>
      <c r="B352" s="2">
        <f t="shared" ca="1" si="5"/>
        <v>0.60881891572979552</v>
      </c>
      <c r="C352" s="2" t="s">
        <v>479</v>
      </c>
    </row>
    <row r="353" spans="1:3" x14ac:dyDescent="0.2">
      <c r="A353" s="2">
        <v>351</v>
      </c>
      <c r="B353" s="2">
        <f t="shared" ca="1" si="5"/>
        <v>0.9106260441276659</v>
      </c>
      <c r="C353" s="2" t="s">
        <v>479</v>
      </c>
    </row>
    <row r="354" spans="1:3" x14ac:dyDescent="0.2">
      <c r="A354" s="2">
        <v>352</v>
      </c>
      <c r="B354" s="2">
        <f t="shared" ca="1" si="5"/>
        <v>0.72721056465143286</v>
      </c>
      <c r="C354" s="2" t="s">
        <v>479</v>
      </c>
    </row>
    <row r="355" spans="1:3" x14ac:dyDescent="0.2">
      <c r="A355" s="2">
        <v>353</v>
      </c>
      <c r="B355" s="2">
        <f t="shared" ca="1" si="5"/>
        <v>0.7142501767839734</v>
      </c>
      <c r="C355" s="2" t="s">
        <v>480</v>
      </c>
    </row>
    <row r="356" spans="1:3" x14ac:dyDescent="0.2">
      <c r="A356" s="2">
        <v>354</v>
      </c>
      <c r="B356" s="2">
        <f t="shared" ca="1" si="5"/>
        <v>0.82289767666085556</v>
      </c>
      <c r="C356" s="2" t="s">
        <v>480</v>
      </c>
    </row>
    <row r="357" spans="1:3" x14ac:dyDescent="0.2">
      <c r="A357" s="2">
        <v>355</v>
      </c>
      <c r="B357" s="2">
        <f t="shared" ca="1" si="5"/>
        <v>0.7449164206469906</v>
      </c>
      <c r="C357" s="2" t="s">
        <v>480</v>
      </c>
    </row>
    <row r="358" spans="1:3" x14ac:dyDescent="0.2">
      <c r="A358" s="2">
        <v>356</v>
      </c>
      <c r="B358" s="2">
        <f t="shared" ca="1" si="5"/>
        <v>0.64442111393644941</v>
      </c>
      <c r="C358" s="2" t="s">
        <v>480</v>
      </c>
    </row>
    <row r="359" spans="1:3" x14ac:dyDescent="0.2">
      <c r="A359" s="2">
        <v>357</v>
      </c>
      <c r="B359" s="2">
        <f t="shared" ca="1" si="5"/>
        <v>0.73757880011173671</v>
      </c>
      <c r="C359" s="2" t="s">
        <v>479</v>
      </c>
    </row>
    <row r="360" spans="1:3" x14ac:dyDescent="0.2">
      <c r="A360" s="2">
        <v>358</v>
      </c>
      <c r="B360" s="2">
        <f t="shared" ca="1" si="5"/>
        <v>0.71880782467882309</v>
      </c>
      <c r="C360" s="2" t="s">
        <v>480</v>
      </c>
    </row>
    <row r="361" spans="1:3" x14ac:dyDescent="0.2">
      <c r="A361" s="2">
        <v>359</v>
      </c>
      <c r="B361" s="2">
        <f t="shared" ca="1" si="5"/>
        <v>0.60942056424259849</v>
      </c>
      <c r="C361" s="2" t="s">
        <v>479</v>
      </c>
    </row>
    <row r="362" spans="1:3" x14ac:dyDescent="0.2">
      <c r="A362" s="2">
        <v>360</v>
      </c>
      <c r="B362" s="2">
        <f t="shared" ca="1" si="5"/>
        <v>0.58998668269317678</v>
      </c>
      <c r="C362" s="2" t="s">
        <v>479</v>
      </c>
    </row>
    <row r="363" spans="1:3" x14ac:dyDescent="0.2">
      <c r="A363" s="2">
        <v>361</v>
      </c>
      <c r="B363" s="2">
        <f t="shared" ca="1" si="5"/>
        <v>0.75166602342962141</v>
      </c>
      <c r="C363" s="2" t="s">
        <v>480</v>
      </c>
    </row>
    <row r="364" spans="1:3" x14ac:dyDescent="0.2">
      <c r="A364" s="2">
        <v>362</v>
      </c>
      <c r="B364" s="2">
        <f t="shared" ca="1" si="5"/>
        <v>0.57625338861146991</v>
      </c>
      <c r="C364" s="2" t="s">
        <v>480</v>
      </c>
    </row>
    <row r="365" spans="1:3" x14ac:dyDescent="0.2">
      <c r="A365" s="2">
        <v>363</v>
      </c>
      <c r="B365" s="2">
        <f t="shared" ca="1" si="5"/>
        <v>0.63531718334275289</v>
      </c>
      <c r="C365" s="2" t="s">
        <v>479</v>
      </c>
    </row>
    <row r="366" spans="1:3" x14ac:dyDescent="0.2">
      <c r="A366" s="2">
        <v>364</v>
      </c>
      <c r="B366" s="2">
        <f t="shared" ca="1" si="5"/>
        <v>0.52256735669143251</v>
      </c>
      <c r="C366" s="2" t="s">
        <v>480</v>
      </c>
    </row>
    <row r="367" spans="1:3" x14ac:dyDescent="0.2">
      <c r="A367" s="2">
        <v>365</v>
      </c>
      <c r="B367" s="2">
        <f t="shared" ca="1" si="5"/>
        <v>0.35871913293334129</v>
      </c>
      <c r="C367" s="2" t="s">
        <v>479</v>
      </c>
    </row>
    <row r="368" spans="1:3" x14ac:dyDescent="0.2">
      <c r="A368" s="2">
        <v>366</v>
      </c>
      <c r="B368" s="2">
        <f t="shared" ca="1" si="5"/>
        <v>0.56429909533245814</v>
      </c>
      <c r="C368" s="2" t="s">
        <v>479</v>
      </c>
    </row>
    <row r="369" spans="1:3" x14ac:dyDescent="0.2">
      <c r="A369" s="2">
        <v>367</v>
      </c>
      <c r="B369" s="2">
        <f t="shared" ca="1" si="5"/>
        <v>0.69520083941995992</v>
      </c>
      <c r="C369" s="2" t="s">
        <v>480</v>
      </c>
    </row>
    <row r="370" spans="1:3" x14ac:dyDescent="0.2">
      <c r="A370" s="2">
        <v>368</v>
      </c>
      <c r="B370" s="2">
        <f t="shared" ca="1" si="5"/>
        <v>0.79897394891836893</v>
      </c>
      <c r="C370" s="2" t="s">
        <v>480</v>
      </c>
    </row>
    <row r="371" spans="1:3" x14ac:dyDescent="0.2">
      <c r="A371" s="2">
        <v>369</v>
      </c>
      <c r="B371" s="2">
        <f t="shared" ca="1" si="5"/>
        <v>0.60657690611669457</v>
      </c>
      <c r="C371" s="2" t="s">
        <v>479</v>
      </c>
    </row>
    <row r="372" spans="1:3" x14ac:dyDescent="0.2">
      <c r="A372" s="2">
        <v>370</v>
      </c>
      <c r="B372" s="2">
        <f t="shared" ca="1" si="5"/>
        <v>0.84323261038408748</v>
      </c>
      <c r="C372" s="2" t="s">
        <v>480</v>
      </c>
    </row>
    <row r="373" spans="1:3" x14ac:dyDescent="0.2">
      <c r="A373" s="2">
        <v>371</v>
      </c>
      <c r="B373" s="2">
        <f t="shared" ca="1" si="5"/>
        <v>0.86624904118754653</v>
      </c>
      <c r="C373" s="2" t="s">
        <v>480</v>
      </c>
    </row>
    <row r="374" spans="1:3" x14ac:dyDescent="0.2">
      <c r="A374" s="2">
        <v>372</v>
      </c>
      <c r="B374" s="2">
        <f t="shared" ca="1" si="5"/>
        <v>0.74350503252171507</v>
      </c>
      <c r="C374" s="2" t="s">
        <v>479</v>
      </c>
    </row>
    <row r="375" spans="1:3" x14ac:dyDescent="0.2">
      <c r="A375" s="2">
        <v>373</v>
      </c>
      <c r="B375" s="2">
        <f t="shared" ca="1" si="5"/>
        <v>0.67411018020244595</v>
      </c>
      <c r="C375" s="2" t="s">
        <v>480</v>
      </c>
    </row>
    <row r="376" spans="1:3" x14ac:dyDescent="0.2">
      <c r="A376" s="2">
        <v>374</v>
      </c>
      <c r="B376" s="2">
        <f t="shared" ca="1" si="5"/>
        <v>0.7807495113639169</v>
      </c>
      <c r="C376" s="2" t="s">
        <v>480</v>
      </c>
    </row>
    <row r="377" spans="1:3" x14ac:dyDescent="0.2">
      <c r="A377" s="2">
        <v>375</v>
      </c>
      <c r="B377" s="2">
        <f t="shared" ca="1" si="5"/>
        <v>0.61146596015543009</v>
      </c>
      <c r="C377" s="2" t="s">
        <v>479</v>
      </c>
    </row>
    <row r="378" spans="1:3" x14ac:dyDescent="0.2">
      <c r="A378" s="2">
        <v>376</v>
      </c>
      <c r="B378" s="2">
        <f t="shared" ca="1" si="5"/>
        <v>0.66839769973479024</v>
      </c>
      <c r="C378" s="2" t="s">
        <v>480</v>
      </c>
    </row>
    <row r="379" spans="1:3" x14ac:dyDescent="0.2">
      <c r="A379" s="2">
        <v>377</v>
      </c>
      <c r="B379" s="2">
        <f t="shared" ca="1" si="5"/>
        <v>0.70338395873485482</v>
      </c>
      <c r="C379" s="2" t="s">
        <v>480</v>
      </c>
    </row>
    <row r="380" spans="1:3" x14ac:dyDescent="0.2">
      <c r="A380" s="2">
        <v>378</v>
      </c>
      <c r="B380" s="2">
        <f t="shared" ca="1" si="5"/>
        <v>0.66073575472580648</v>
      </c>
      <c r="C380" s="2" t="s">
        <v>480</v>
      </c>
    </row>
    <row r="381" spans="1:3" x14ac:dyDescent="0.2">
      <c r="A381" s="2">
        <v>379</v>
      </c>
      <c r="B381" s="2">
        <f t="shared" ca="1" si="5"/>
        <v>0.70756017260499493</v>
      </c>
      <c r="C381" s="2" t="s">
        <v>480</v>
      </c>
    </row>
    <row r="382" spans="1:3" x14ac:dyDescent="0.2">
      <c r="A382" s="2">
        <v>380</v>
      </c>
      <c r="B382" s="2">
        <f t="shared" ca="1" si="5"/>
        <v>0.66295841177842585</v>
      </c>
      <c r="C382" s="2" t="s">
        <v>480</v>
      </c>
    </row>
    <row r="383" spans="1:3" x14ac:dyDescent="0.2">
      <c r="A383" s="2">
        <v>381</v>
      </c>
      <c r="B383" s="2">
        <f t="shared" ca="1" si="5"/>
        <v>0.81871440038274845</v>
      </c>
      <c r="C383" s="2" t="s">
        <v>480</v>
      </c>
    </row>
    <row r="384" spans="1:3" x14ac:dyDescent="0.2">
      <c r="A384" s="2">
        <v>382</v>
      </c>
      <c r="B384" s="2">
        <f t="shared" ca="1" si="5"/>
        <v>0.50984282489014621</v>
      </c>
      <c r="C384" s="2" t="s">
        <v>480</v>
      </c>
    </row>
    <row r="385" spans="1:3" x14ac:dyDescent="0.2">
      <c r="A385" s="2">
        <v>383</v>
      </c>
      <c r="B385" s="2">
        <f t="shared" ca="1" si="5"/>
        <v>0.69352759823398635</v>
      </c>
      <c r="C385" s="2" t="s">
        <v>479</v>
      </c>
    </row>
    <row r="386" spans="1:3" x14ac:dyDescent="0.2">
      <c r="A386" s="2">
        <v>384</v>
      </c>
      <c r="B386" s="2">
        <f t="shared" ca="1" si="5"/>
        <v>0.58387761993264908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0.54028316902277018</v>
      </c>
      <c r="C387" s="2" t="s">
        <v>479</v>
      </c>
    </row>
    <row r="388" spans="1:3" x14ac:dyDescent="0.2">
      <c r="A388" s="2">
        <v>386</v>
      </c>
      <c r="B388" s="2">
        <f t="shared" ca="1" si="6"/>
        <v>0.84596249217250064</v>
      </c>
      <c r="C388" s="2" t="s">
        <v>479</v>
      </c>
    </row>
    <row r="389" spans="1:3" x14ac:dyDescent="0.2">
      <c r="A389" s="2">
        <v>387</v>
      </c>
      <c r="B389" s="2">
        <f t="shared" ca="1" si="6"/>
        <v>0.79000225587664075</v>
      </c>
      <c r="C389" s="2" t="s">
        <v>479</v>
      </c>
    </row>
    <row r="390" spans="1:3" x14ac:dyDescent="0.2">
      <c r="A390" s="2">
        <v>388</v>
      </c>
      <c r="B390" s="2">
        <f t="shared" ca="1" si="6"/>
        <v>0.55651183357144174</v>
      </c>
      <c r="C390" s="2" t="s">
        <v>479</v>
      </c>
    </row>
    <row r="391" spans="1:3" x14ac:dyDescent="0.2">
      <c r="A391" s="2">
        <v>389</v>
      </c>
      <c r="B391" s="2">
        <f t="shared" ca="1" si="6"/>
        <v>0.5335448135161085</v>
      </c>
      <c r="C391" s="2" t="s">
        <v>479</v>
      </c>
    </row>
    <row r="392" spans="1:3" x14ac:dyDescent="0.2">
      <c r="A392" s="2">
        <v>390</v>
      </c>
      <c r="B392" s="2">
        <f t="shared" ca="1" si="6"/>
        <v>0.70983459437315155</v>
      </c>
      <c r="C392" s="2" t="s">
        <v>480</v>
      </c>
    </row>
    <row r="393" spans="1:3" x14ac:dyDescent="0.2">
      <c r="A393" s="2">
        <v>391</v>
      </c>
      <c r="B393" s="2">
        <f t="shared" ca="1" si="6"/>
        <v>0.72576819943275372</v>
      </c>
      <c r="C393" s="2" t="s">
        <v>480</v>
      </c>
    </row>
    <row r="394" spans="1:3" x14ac:dyDescent="0.2">
      <c r="A394" s="2">
        <v>392</v>
      </c>
      <c r="B394" s="2">
        <f t="shared" ca="1" si="6"/>
        <v>0.45183319501431346</v>
      </c>
      <c r="C394" s="2" t="s">
        <v>479</v>
      </c>
    </row>
    <row r="395" spans="1:3" x14ac:dyDescent="0.2">
      <c r="A395" s="2">
        <v>393</v>
      </c>
      <c r="B395" s="2">
        <f t="shared" ca="1" si="6"/>
        <v>0.427587523415219</v>
      </c>
      <c r="C395" s="2" t="s">
        <v>479</v>
      </c>
    </row>
    <row r="396" spans="1:3" x14ac:dyDescent="0.2">
      <c r="A396" s="2">
        <v>394</v>
      </c>
      <c r="B396" s="2">
        <f t="shared" ca="1" si="6"/>
        <v>0.72030205119064938</v>
      </c>
      <c r="C396" s="2" t="s">
        <v>479</v>
      </c>
    </row>
    <row r="397" spans="1:3" x14ac:dyDescent="0.2">
      <c r="A397" s="2">
        <v>395</v>
      </c>
      <c r="B397" s="2">
        <f t="shared" ca="1" si="6"/>
        <v>0.70352804837538552</v>
      </c>
      <c r="C397" s="2" t="s">
        <v>480</v>
      </c>
    </row>
    <row r="398" spans="1:3" x14ac:dyDescent="0.2">
      <c r="A398" s="2">
        <v>396</v>
      </c>
      <c r="B398" s="2">
        <f t="shared" ca="1" si="6"/>
        <v>0.74539633298443142</v>
      </c>
      <c r="C398" s="2" t="s">
        <v>480</v>
      </c>
    </row>
    <row r="399" spans="1:3" x14ac:dyDescent="0.2">
      <c r="A399" s="2">
        <v>397</v>
      </c>
      <c r="B399" s="2">
        <f t="shared" ca="1" si="6"/>
        <v>0.81232967035088</v>
      </c>
      <c r="C399" s="2" t="s">
        <v>479</v>
      </c>
    </row>
    <row r="400" spans="1:3" x14ac:dyDescent="0.2">
      <c r="A400" s="2">
        <v>398</v>
      </c>
      <c r="B400" s="2">
        <f t="shared" ca="1" si="6"/>
        <v>0.80957406973795476</v>
      </c>
      <c r="C400" s="2" t="s">
        <v>480</v>
      </c>
    </row>
    <row r="401" spans="1:3" x14ac:dyDescent="0.2">
      <c r="A401" s="2">
        <v>399</v>
      </c>
      <c r="B401" s="2">
        <f t="shared" ca="1" si="6"/>
        <v>0.37017662766290149</v>
      </c>
      <c r="C401" s="2" t="s">
        <v>479</v>
      </c>
    </row>
    <row r="402" spans="1:3" x14ac:dyDescent="0.2">
      <c r="A402" s="2">
        <v>400</v>
      </c>
      <c r="B402" s="2">
        <f t="shared" ca="1" si="6"/>
        <v>0.60397805126519222</v>
      </c>
      <c r="C402" s="2" t="s">
        <v>480</v>
      </c>
    </row>
    <row r="403" spans="1:3" x14ac:dyDescent="0.2">
      <c r="A403" s="2">
        <v>401</v>
      </c>
      <c r="B403" s="2">
        <f t="shared" ca="1" si="6"/>
        <v>0.62434391321789617</v>
      </c>
      <c r="C403" s="2" t="s">
        <v>479</v>
      </c>
    </row>
    <row r="404" spans="1:3" x14ac:dyDescent="0.2">
      <c r="A404" s="2">
        <v>402</v>
      </c>
      <c r="B404" s="2">
        <f t="shared" ca="1" si="6"/>
        <v>0.75089677675164612</v>
      </c>
      <c r="C404" s="2" t="s">
        <v>479</v>
      </c>
    </row>
    <row r="405" spans="1:3" x14ac:dyDescent="0.2">
      <c r="A405" s="2">
        <v>403</v>
      </c>
      <c r="B405" s="2">
        <f t="shared" ca="1" si="6"/>
        <v>0.59527196669822091</v>
      </c>
      <c r="C405" s="2" t="s">
        <v>479</v>
      </c>
    </row>
    <row r="406" spans="1:3" x14ac:dyDescent="0.2">
      <c r="A406" s="2">
        <v>404</v>
      </c>
      <c r="B406" s="2">
        <f t="shared" ca="1" si="6"/>
        <v>0.64073374378387105</v>
      </c>
      <c r="C406" s="2" t="s">
        <v>480</v>
      </c>
    </row>
    <row r="407" spans="1:3" x14ac:dyDescent="0.2">
      <c r="A407" s="2">
        <v>405</v>
      </c>
      <c r="B407" s="2">
        <f t="shared" ca="1" si="6"/>
        <v>0.44966857003031246</v>
      </c>
      <c r="C407" s="2" t="s">
        <v>480</v>
      </c>
    </row>
    <row r="408" spans="1:3" x14ac:dyDescent="0.2">
      <c r="A408" s="2">
        <v>406</v>
      </c>
      <c r="B408" s="2">
        <f t="shared" ca="1" si="6"/>
        <v>0.61632259793733368</v>
      </c>
      <c r="C408" s="2" t="s">
        <v>479</v>
      </c>
    </row>
    <row r="409" spans="1:3" x14ac:dyDescent="0.2">
      <c r="A409" s="2">
        <v>407</v>
      </c>
      <c r="B409" s="2">
        <f t="shared" ca="1" si="6"/>
        <v>0.53224022956523709</v>
      </c>
      <c r="C409" s="2" t="s">
        <v>479</v>
      </c>
    </row>
    <row r="410" spans="1:3" x14ac:dyDescent="0.2">
      <c r="A410" s="2">
        <v>408</v>
      </c>
      <c r="B410" s="2">
        <f t="shared" ca="1" si="6"/>
        <v>0.76849392667142136</v>
      </c>
      <c r="C410" s="2" t="s">
        <v>480</v>
      </c>
    </row>
    <row r="411" spans="1:3" x14ac:dyDescent="0.2">
      <c r="A411" s="2">
        <v>409</v>
      </c>
      <c r="B411" s="2">
        <f t="shared" ca="1" si="6"/>
        <v>0.79817213172467427</v>
      </c>
      <c r="C411" s="2" t="s">
        <v>480</v>
      </c>
    </row>
    <row r="412" spans="1:3" x14ac:dyDescent="0.2">
      <c r="A412" s="2">
        <v>410</v>
      </c>
      <c r="B412" s="2">
        <f t="shared" ca="1" si="6"/>
        <v>0.71922770569882455</v>
      </c>
      <c r="C412" s="2" t="s">
        <v>480</v>
      </c>
    </row>
    <row r="413" spans="1:3" x14ac:dyDescent="0.2">
      <c r="A413" s="2">
        <v>411</v>
      </c>
      <c r="B413" s="2">
        <f t="shared" ca="1" si="6"/>
        <v>0.62523436558415113</v>
      </c>
      <c r="C413" s="2" t="s">
        <v>479</v>
      </c>
    </row>
    <row r="414" spans="1:3" x14ac:dyDescent="0.2">
      <c r="A414" s="2">
        <v>412</v>
      </c>
      <c r="B414" s="2">
        <f t="shared" ca="1" si="6"/>
        <v>0.60541823652643234</v>
      </c>
      <c r="C414" s="2" t="s">
        <v>479</v>
      </c>
    </row>
    <row r="415" spans="1:3" x14ac:dyDescent="0.2">
      <c r="A415" s="2">
        <v>413</v>
      </c>
      <c r="B415" s="2">
        <f t="shared" ca="1" si="6"/>
        <v>0.52755714465468817</v>
      </c>
      <c r="C415" s="2" t="s">
        <v>480</v>
      </c>
    </row>
    <row r="416" spans="1:3" x14ac:dyDescent="0.2">
      <c r="A416" s="2">
        <v>414</v>
      </c>
      <c r="B416" s="2">
        <f t="shared" ca="1" si="6"/>
        <v>0.71483694787435292</v>
      </c>
      <c r="C416" s="2" t="s">
        <v>480</v>
      </c>
    </row>
    <row r="417" spans="1:3" x14ac:dyDescent="0.2">
      <c r="A417" s="2">
        <v>415</v>
      </c>
      <c r="B417" s="2">
        <f t="shared" ca="1" si="6"/>
        <v>0.59504269875572635</v>
      </c>
      <c r="C417" s="2" t="s">
        <v>479</v>
      </c>
    </row>
    <row r="418" spans="1:3" x14ac:dyDescent="0.2">
      <c r="A418" s="2">
        <v>416</v>
      </c>
      <c r="B418" s="2">
        <f t="shared" ca="1" si="6"/>
        <v>0.81356436732078607</v>
      </c>
      <c r="C418" s="2" t="s">
        <v>480</v>
      </c>
    </row>
    <row r="419" spans="1:3" x14ac:dyDescent="0.2">
      <c r="A419" s="2">
        <v>417</v>
      </c>
      <c r="B419" s="2">
        <f t="shared" ca="1" si="6"/>
        <v>0.74376325838397295</v>
      </c>
      <c r="C419" s="2" t="s">
        <v>480</v>
      </c>
    </row>
    <row r="420" spans="1:3" x14ac:dyDescent="0.2">
      <c r="A420" s="2">
        <v>418</v>
      </c>
      <c r="B420" s="2">
        <f t="shared" ca="1" si="6"/>
        <v>0.37384059230431382</v>
      </c>
      <c r="C420" s="2" t="s">
        <v>479</v>
      </c>
    </row>
    <row r="421" spans="1:3" x14ac:dyDescent="0.2">
      <c r="A421" s="2">
        <v>419</v>
      </c>
      <c r="B421" s="2">
        <f t="shared" ca="1" si="6"/>
        <v>0.57816646730333865</v>
      </c>
      <c r="C421" s="2" t="s">
        <v>479</v>
      </c>
    </row>
    <row r="422" spans="1:3" x14ac:dyDescent="0.2">
      <c r="A422" s="2">
        <v>420</v>
      </c>
      <c r="B422" s="2">
        <f t="shared" ca="1" si="6"/>
        <v>0.62685301651768321</v>
      </c>
      <c r="C422" s="2" t="s">
        <v>480</v>
      </c>
    </row>
    <row r="423" spans="1:3" x14ac:dyDescent="0.2">
      <c r="A423" s="2">
        <v>421</v>
      </c>
      <c r="B423" s="2">
        <f t="shared" ca="1" si="6"/>
        <v>0.79075937037720145</v>
      </c>
      <c r="C423" s="2" t="s">
        <v>480</v>
      </c>
    </row>
    <row r="424" spans="1:3" x14ac:dyDescent="0.2">
      <c r="A424" s="2">
        <v>422</v>
      </c>
      <c r="B424" s="2">
        <f t="shared" ca="1" si="6"/>
        <v>0.86647428926312564</v>
      </c>
      <c r="C424" s="2" t="s">
        <v>479</v>
      </c>
    </row>
    <row r="425" spans="1:3" x14ac:dyDescent="0.2">
      <c r="A425" s="2">
        <v>423</v>
      </c>
      <c r="B425" s="2">
        <f t="shared" ca="1" si="6"/>
        <v>0.8759423642165356</v>
      </c>
      <c r="C425" s="2" t="s">
        <v>479</v>
      </c>
    </row>
    <row r="426" spans="1:3" x14ac:dyDescent="0.2">
      <c r="A426" s="2">
        <v>424</v>
      </c>
      <c r="B426" s="2">
        <f t="shared" ca="1" si="6"/>
        <v>0.76902524394402005</v>
      </c>
      <c r="C426" s="2" t="s">
        <v>479</v>
      </c>
    </row>
    <row r="427" spans="1:3" x14ac:dyDescent="0.2">
      <c r="A427" s="2">
        <v>425</v>
      </c>
      <c r="B427" s="2">
        <f t="shared" ca="1" si="6"/>
        <v>0.59327771107836658</v>
      </c>
      <c r="C427" s="2" t="s">
        <v>480</v>
      </c>
    </row>
    <row r="428" spans="1:3" x14ac:dyDescent="0.2">
      <c r="A428" s="2">
        <v>426</v>
      </c>
      <c r="B428" s="2">
        <f t="shared" ca="1" si="6"/>
        <v>0.68868668118536225</v>
      </c>
      <c r="C428" s="2" t="s">
        <v>479</v>
      </c>
    </row>
    <row r="429" spans="1:3" x14ac:dyDescent="0.2">
      <c r="A429" s="2">
        <v>427</v>
      </c>
      <c r="B429" s="2">
        <f t="shared" ca="1" si="6"/>
        <v>0.66383171214699965</v>
      </c>
      <c r="C429" s="2" t="s">
        <v>480</v>
      </c>
    </row>
    <row r="430" spans="1:3" x14ac:dyDescent="0.2">
      <c r="A430" s="2">
        <v>428</v>
      </c>
      <c r="B430" s="2">
        <f t="shared" ca="1" si="6"/>
        <v>0.47383654160160976</v>
      </c>
      <c r="C430" s="2" t="s">
        <v>479</v>
      </c>
    </row>
    <row r="431" spans="1:3" x14ac:dyDescent="0.2">
      <c r="A431" s="2">
        <v>429</v>
      </c>
      <c r="B431" s="2">
        <f t="shared" ca="1" si="6"/>
        <v>0.48925935758809536</v>
      </c>
      <c r="C431" s="2" t="s">
        <v>479</v>
      </c>
    </row>
    <row r="432" spans="1:3" x14ac:dyDescent="0.2">
      <c r="A432" s="2">
        <v>430</v>
      </c>
      <c r="B432" s="2">
        <f t="shared" ca="1" si="6"/>
        <v>0.74268566282509607</v>
      </c>
      <c r="C432" s="2" t="s">
        <v>480</v>
      </c>
    </row>
    <row r="433" spans="1:3" x14ac:dyDescent="0.2">
      <c r="A433" s="2">
        <v>431</v>
      </c>
      <c r="B433" s="2">
        <f t="shared" ca="1" si="6"/>
        <v>0.65159103112595318</v>
      </c>
      <c r="C433" s="2" t="s">
        <v>480</v>
      </c>
    </row>
    <row r="434" spans="1:3" x14ac:dyDescent="0.2">
      <c r="A434" s="2">
        <v>432</v>
      </c>
      <c r="B434" s="2">
        <f t="shared" ca="1" si="6"/>
        <v>0.83934464893111871</v>
      </c>
      <c r="C434" s="2" t="s">
        <v>479</v>
      </c>
    </row>
    <row r="435" spans="1:3" x14ac:dyDescent="0.2">
      <c r="A435" s="2">
        <v>433</v>
      </c>
      <c r="B435" s="2">
        <f t="shared" ca="1" si="6"/>
        <v>0.7256784533515096</v>
      </c>
      <c r="C435" s="2" t="s">
        <v>480</v>
      </c>
    </row>
    <row r="436" spans="1:3" x14ac:dyDescent="0.2">
      <c r="A436" s="2">
        <v>434</v>
      </c>
      <c r="B436" s="2">
        <f t="shared" ca="1" si="6"/>
        <v>0.52562539599569225</v>
      </c>
      <c r="C436" s="2" t="s">
        <v>479</v>
      </c>
    </row>
    <row r="437" spans="1:3" x14ac:dyDescent="0.2">
      <c r="A437" s="2">
        <v>435</v>
      </c>
      <c r="B437" s="2">
        <f t="shared" ca="1" si="6"/>
        <v>0.9131187893095305</v>
      </c>
      <c r="C437" s="2" t="s">
        <v>480</v>
      </c>
    </row>
    <row r="438" spans="1:3" x14ac:dyDescent="0.2">
      <c r="A438" s="2">
        <v>436</v>
      </c>
      <c r="B438" s="2">
        <f t="shared" ca="1" si="6"/>
        <v>0.8820570358145694</v>
      </c>
      <c r="C438" s="2" t="s">
        <v>480</v>
      </c>
    </row>
    <row r="439" spans="1:3" x14ac:dyDescent="0.2">
      <c r="A439" s="2">
        <v>437</v>
      </c>
      <c r="B439" s="2">
        <f t="shared" ca="1" si="6"/>
        <v>0.77426444992409094</v>
      </c>
      <c r="C439" s="2" t="s">
        <v>479</v>
      </c>
    </row>
    <row r="440" spans="1:3" x14ac:dyDescent="0.2">
      <c r="A440" s="2">
        <v>438</v>
      </c>
      <c r="B440" s="2">
        <f t="shared" ca="1" si="6"/>
        <v>0.65352135254668453</v>
      </c>
      <c r="C440" s="2" t="s">
        <v>480</v>
      </c>
    </row>
    <row r="441" spans="1:3" x14ac:dyDescent="0.2">
      <c r="A441" s="2">
        <v>439</v>
      </c>
      <c r="B441" s="2">
        <f t="shared" ca="1" si="6"/>
        <v>0.75137586632994258</v>
      </c>
      <c r="C441" s="2" t="s">
        <v>480</v>
      </c>
    </row>
    <row r="442" spans="1:3" x14ac:dyDescent="0.2">
      <c r="A442" s="2">
        <v>440</v>
      </c>
      <c r="B442" s="2">
        <f t="shared" ca="1" si="6"/>
        <v>0.7294259550318134</v>
      </c>
      <c r="C442" s="2" t="s">
        <v>480</v>
      </c>
    </row>
    <row r="443" spans="1:3" x14ac:dyDescent="0.2">
      <c r="A443" s="2">
        <v>441</v>
      </c>
      <c r="B443" s="2">
        <f t="shared" ca="1" si="6"/>
        <v>0.75815548907545871</v>
      </c>
      <c r="C443" s="2" t="s">
        <v>480</v>
      </c>
    </row>
    <row r="444" spans="1:3" x14ac:dyDescent="0.2">
      <c r="A444" s="2">
        <v>442</v>
      </c>
      <c r="B444" s="2">
        <f t="shared" ca="1" si="6"/>
        <v>0.59073053273808585</v>
      </c>
      <c r="C444" s="2" t="s">
        <v>480</v>
      </c>
    </row>
    <row r="445" spans="1:3" x14ac:dyDescent="0.2">
      <c r="A445" s="2">
        <v>443</v>
      </c>
      <c r="B445" s="2">
        <f t="shared" ca="1" si="6"/>
        <v>0.57403040198575994</v>
      </c>
      <c r="C445" s="2" t="s">
        <v>480</v>
      </c>
    </row>
    <row r="446" spans="1:3" x14ac:dyDescent="0.2">
      <c r="A446" s="2">
        <v>444</v>
      </c>
      <c r="B446" s="2">
        <f t="shared" ca="1" si="6"/>
        <v>0.76180483574208646</v>
      </c>
      <c r="C446" s="2" t="s">
        <v>479</v>
      </c>
    </row>
    <row r="447" spans="1:3" x14ac:dyDescent="0.2">
      <c r="A447" s="2">
        <v>445</v>
      </c>
      <c r="B447" s="2">
        <f t="shared" ca="1" si="6"/>
        <v>0.64845870712886466</v>
      </c>
      <c r="C447" s="2" t="s">
        <v>479</v>
      </c>
    </row>
    <row r="448" spans="1:3" x14ac:dyDescent="0.2">
      <c r="A448" s="2">
        <v>446</v>
      </c>
      <c r="B448" s="2">
        <f t="shared" ca="1" si="6"/>
        <v>0.60367570219401123</v>
      </c>
      <c r="C448" s="2" t="s">
        <v>480</v>
      </c>
    </row>
    <row r="449" spans="1:3" x14ac:dyDescent="0.2">
      <c r="A449" s="2">
        <v>447</v>
      </c>
      <c r="B449" s="2">
        <f t="shared" ca="1" si="6"/>
        <v>0.62439514650006689</v>
      </c>
      <c r="C449" s="2" t="s">
        <v>479</v>
      </c>
    </row>
    <row r="450" spans="1:3" x14ac:dyDescent="0.2">
      <c r="A450" s="2">
        <v>448</v>
      </c>
      <c r="B450" s="2">
        <f t="shared" ca="1" si="6"/>
        <v>0.5605215277653568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0.75249367756909091</v>
      </c>
      <c r="C451" s="2" t="s">
        <v>480</v>
      </c>
    </row>
    <row r="452" spans="1:3" x14ac:dyDescent="0.2">
      <c r="A452" s="2">
        <v>450</v>
      </c>
      <c r="B452" s="2">
        <f t="shared" ca="1" si="7"/>
        <v>0.49619716860804303</v>
      </c>
      <c r="C452" s="2" t="s">
        <v>479</v>
      </c>
    </row>
    <row r="453" spans="1:3" x14ac:dyDescent="0.2">
      <c r="A453" s="2">
        <v>451</v>
      </c>
      <c r="B453" s="2">
        <f t="shared" ca="1" si="7"/>
        <v>0.95553187745034607</v>
      </c>
      <c r="C453" s="2" t="s">
        <v>480</v>
      </c>
    </row>
    <row r="454" spans="1:3" x14ac:dyDescent="0.2">
      <c r="A454" s="2">
        <v>452</v>
      </c>
      <c r="B454" s="2">
        <f t="shared" ca="1" si="7"/>
        <v>0.79939424050677599</v>
      </c>
      <c r="C454" s="2" t="s">
        <v>480</v>
      </c>
    </row>
    <row r="455" spans="1:3" x14ac:dyDescent="0.2">
      <c r="A455" s="2">
        <v>453</v>
      </c>
      <c r="B455" s="2">
        <f t="shared" ca="1" si="7"/>
        <v>0.61910019185011222</v>
      </c>
      <c r="C455" s="2" t="s">
        <v>479</v>
      </c>
    </row>
    <row r="456" spans="1:3" x14ac:dyDescent="0.2">
      <c r="A456" s="2">
        <v>454</v>
      </c>
      <c r="B456" s="2">
        <f t="shared" ca="1" si="7"/>
        <v>0.72132357666490399</v>
      </c>
      <c r="C456" s="2" t="s">
        <v>480</v>
      </c>
    </row>
    <row r="457" spans="1:3" x14ac:dyDescent="0.2">
      <c r="A457" s="2">
        <v>455</v>
      </c>
      <c r="B457" s="2">
        <f t="shared" ca="1" si="7"/>
        <v>0.72747642802191304</v>
      </c>
      <c r="C457" s="2" t="s">
        <v>479</v>
      </c>
    </row>
    <row r="458" spans="1:3" x14ac:dyDescent="0.2">
      <c r="A458" s="2">
        <v>456</v>
      </c>
      <c r="B458" s="2">
        <f t="shared" ca="1" si="7"/>
        <v>0.76302736965042817</v>
      </c>
      <c r="C458" s="2" t="s">
        <v>479</v>
      </c>
    </row>
    <row r="459" spans="1:3" x14ac:dyDescent="0.2">
      <c r="A459" s="2">
        <v>457</v>
      </c>
      <c r="B459" s="2">
        <f t="shared" ca="1" si="7"/>
        <v>0.61980798916875113</v>
      </c>
      <c r="C459" s="2" t="s">
        <v>479</v>
      </c>
    </row>
    <row r="460" spans="1:3" x14ac:dyDescent="0.2">
      <c r="A460" s="2">
        <v>458</v>
      </c>
      <c r="B460" s="2">
        <f t="shared" ca="1" si="7"/>
        <v>0.72808779687335856</v>
      </c>
      <c r="C460" s="2" t="s">
        <v>479</v>
      </c>
    </row>
    <row r="461" spans="1:3" x14ac:dyDescent="0.2">
      <c r="A461" s="2">
        <v>459</v>
      </c>
      <c r="B461" s="2">
        <f t="shared" ca="1" si="7"/>
        <v>0.84773651604126377</v>
      </c>
      <c r="C461" s="2" t="s">
        <v>480</v>
      </c>
    </row>
    <row r="462" spans="1:3" x14ac:dyDescent="0.2">
      <c r="A462" s="2">
        <v>460</v>
      </c>
      <c r="B462" s="2">
        <f t="shared" ca="1" si="7"/>
        <v>0.56246625334416001</v>
      </c>
      <c r="C462" s="2" t="s">
        <v>480</v>
      </c>
    </row>
    <row r="463" spans="1:3" x14ac:dyDescent="0.2">
      <c r="A463" s="2">
        <v>461</v>
      </c>
      <c r="B463" s="2">
        <f t="shared" ca="1" si="7"/>
        <v>0.82218281189923703</v>
      </c>
      <c r="C463" s="2" t="s">
        <v>479</v>
      </c>
    </row>
    <row r="464" spans="1:3" x14ac:dyDescent="0.2">
      <c r="A464" s="2">
        <v>462</v>
      </c>
      <c r="B464" s="2">
        <f t="shared" ca="1" si="7"/>
        <v>0.71911645742230512</v>
      </c>
      <c r="C464" s="2" t="s">
        <v>480</v>
      </c>
    </row>
    <row r="465" spans="1:3" x14ac:dyDescent="0.2">
      <c r="A465" s="2">
        <v>463</v>
      </c>
      <c r="B465" s="2">
        <f t="shared" ca="1" si="7"/>
        <v>0.62240255767061736</v>
      </c>
      <c r="C465" s="2" t="s">
        <v>480</v>
      </c>
    </row>
    <row r="466" spans="1:3" x14ac:dyDescent="0.2">
      <c r="A466" s="2">
        <v>464</v>
      </c>
      <c r="B466" s="2">
        <f t="shared" ca="1" si="7"/>
        <v>0.65373167089879758</v>
      </c>
      <c r="C466" s="2" t="s">
        <v>480</v>
      </c>
    </row>
    <row r="467" spans="1:3" x14ac:dyDescent="0.2">
      <c r="A467" s="2">
        <v>465</v>
      </c>
      <c r="B467" s="2">
        <f t="shared" ca="1" si="7"/>
        <v>0.77247061934673722</v>
      </c>
      <c r="C467" s="2" t="s">
        <v>480</v>
      </c>
    </row>
    <row r="468" spans="1:3" x14ac:dyDescent="0.2">
      <c r="A468" s="2">
        <v>466</v>
      </c>
      <c r="B468" s="2">
        <f t="shared" ca="1" si="7"/>
        <v>0.81066727060233212</v>
      </c>
      <c r="C468" s="2" t="s">
        <v>479</v>
      </c>
    </row>
    <row r="469" spans="1:3" x14ac:dyDescent="0.2">
      <c r="A469" s="2">
        <v>467</v>
      </c>
      <c r="B469" s="2">
        <f t="shared" ca="1" si="7"/>
        <v>0.36832475997832448</v>
      </c>
      <c r="C469" s="2" t="s">
        <v>479</v>
      </c>
    </row>
    <row r="470" spans="1:3" x14ac:dyDescent="0.2">
      <c r="A470" s="2">
        <v>468</v>
      </c>
      <c r="B470" s="2">
        <f t="shared" ca="1" si="7"/>
        <v>0.54117302171894077</v>
      </c>
      <c r="C470" s="2" t="s">
        <v>479</v>
      </c>
    </row>
    <row r="471" spans="1:3" x14ac:dyDescent="0.2">
      <c r="A471" s="2">
        <v>469</v>
      </c>
      <c r="B471" s="2">
        <f t="shared" ca="1" si="7"/>
        <v>0.62159279409501811</v>
      </c>
      <c r="C471" s="2" t="s">
        <v>480</v>
      </c>
    </row>
    <row r="472" spans="1:3" x14ac:dyDescent="0.2">
      <c r="A472" s="2">
        <v>470</v>
      </c>
      <c r="B472" s="2">
        <f t="shared" ca="1" si="7"/>
        <v>0.66614532757723566</v>
      </c>
      <c r="C472" s="2" t="s">
        <v>479</v>
      </c>
    </row>
    <row r="473" spans="1:3" x14ac:dyDescent="0.2">
      <c r="A473" s="2">
        <v>471</v>
      </c>
      <c r="B473" s="2">
        <f t="shared" ca="1" si="7"/>
        <v>0.76251285541494918</v>
      </c>
      <c r="C473" s="2" t="s">
        <v>480</v>
      </c>
    </row>
    <row r="474" spans="1:3" x14ac:dyDescent="0.2">
      <c r="A474" s="2">
        <v>472</v>
      </c>
      <c r="B474" s="2">
        <f t="shared" ca="1" si="7"/>
        <v>0.6926725065466639</v>
      </c>
      <c r="C474" s="2" t="s">
        <v>480</v>
      </c>
    </row>
    <row r="475" spans="1:3" x14ac:dyDescent="0.2">
      <c r="A475" s="2">
        <v>473</v>
      </c>
      <c r="B475" s="2">
        <f t="shared" ca="1" si="7"/>
        <v>0.41767193389878016</v>
      </c>
      <c r="C475" s="2" t="s">
        <v>480</v>
      </c>
    </row>
    <row r="476" spans="1:3" x14ac:dyDescent="0.2">
      <c r="A476" s="2">
        <v>474</v>
      </c>
      <c r="B476" s="2">
        <f t="shared" ca="1" si="7"/>
        <v>0.60467600984349668</v>
      </c>
      <c r="C476" s="2" t="s">
        <v>479</v>
      </c>
    </row>
    <row r="477" spans="1:3" x14ac:dyDescent="0.2">
      <c r="A477" s="2">
        <v>475</v>
      </c>
      <c r="B477" s="2">
        <f t="shared" ca="1" si="7"/>
        <v>0.65306014526053013</v>
      </c>
      <c r="C477" s="2" t="s">
        <v>480</v>
      </c>
    </row>
    <row r="478" spans="1:3" x14ac:dyDescent="0.2">
      <c r="A478" s="2">
        <v>476</v>
      </c>
      <c r="B478" s="2">
        <f t="shared" ca="1" si="7"/>
        <v>0.70976344887585829</v>
      </c>
      <c r="C478" s="2" t="s">
        <v>480</v>
      </c>
    </row>
    <row r="479" spans="1:3" x14ac:dyDescent="0.2">
      <c r="A479" s="2">
        <v>477</v>
      </c>
      <c r="B479" s="2">
        <f t="shared" ca="1" si="7"/>
        <v>0.28406330135364616</v>
      </c>
      <c r="C479" s="2" t="s">
        <v>479</v>
      </c>
    </row>
    <row r="480" spans="1:3" x14ac:dyDescent="0.2">
      <c r="A480" s="2">
        <v>478</v>
      </c>
      <c r="B480" s="2">
        <f t="shared" ca="1" si="7"/>
        <v>0.41926970025716914</v>
      </c>
      <c r="C480" s="2" t="s">
        <v>479</v>
      </c>
    </row>
    <row r="481" spans="1:3" x14ac:dyDescent="0.2">
      <c r="A481" s="2">
        <v>479</v>
      </c>
      <c r="B481" s="2">
        <f t="shared" ca="1" si="7"/>
        <v>0.82242481086420605</v>
      </c>
      <c r="C481" s="2" t="s">
        <v>480</v>
      </c>
    </row>
    <row r="482" spans="1:3" x14ac:dyDescent="0.2">
      <c r="A482" s="2">
        <v>480</v>
      </c>
      <c r="B482" s="2">
        <f t="shared" ca="1" si="7"/>
        <v>0.62909728464866521</v>
      </c>
      <c r="C482" s="2" t="s">
        <v>480</v>
      </c>
    </row>
    <row r="483" spans="1:3" x14ac:dyDescent="0.2">
      <c r="A483" s="2">
        <v>481</v>
      </c>
      <c r="B483" s="2">
        <f t="shared" ca="1" si="7"/>
        <v>0.61616958074081285</v>
      </c>
      <c r="C483" s="2" t="s">
        <v>479</v>
      </c>
    </row>
    <row r="484" spans="1:3" x14ac:dyDescent="0.2">
      <c r="A484" s="2">
        <v>482</v>
      </c>
      <c r="B484" s="2">
        <f t="shared" ca="1" si="7"/>
        <v>0.60046500648130285</v>
      </c>
      <c r="C484" s="2" t="s">
        <v>479</v>
      </c>
    </row>
    <row r="485" spans="1:3" x14ac:dyDescent="0.2">
      <c r="A485" s="2">
        <v>483</v>
      </c>
      <c r="B485" s="2">
        <f t="shared" ca="1" si="7"/>
        <v>0.65514543654432023</v>
      </c>
      <c r="C485" s="2" t="s">
        <v>480</v>
      </c>
    </row>
    <row r="486" spans="1:3" x14ac:dyDescent="0.2">
      <c r="A486" s="2">
        <v>484</v>
      </c>
      <c r="B486" s="2">
        <f t="shared" ca="1" si="7"/>
        <v>0.79349824949720849</v>
      </c>
      <c r="C486" s="2" t="s">
        <v>480</v>
      </c>
    </row>
    <row r="487" spans="1:3" x14ac:dyDescent="0.2">
      <c r="A487" s="2">
        <v>485</v>
      </c>
      <c r="B487" s="2">
        <f t="shared" ca="1" si="7"/>
        <v>0.64147016302806859</v>
      </c>
      <c r="C487" s="2" t="s">
        <v>480</v>
      </c>
    </row>
    <row r="488" spans="1:3" x14ac:dyDescent="0.2">
      <c r="A488" s="2">
        <v>486</v>
      </c>
      <c r="B488" s="2">
        <f t="shared" ca="1" si="7"/>
        <v>0.8608208513176705</v>
      </c>
      <c r="C488" s="2" t="s">
        <v>479</v>
      </c>
    </row>
    <row r="489" spans="1:3" x14ac:dyDescent="0.2">
      <c r="A489" s="2">
        <v>487</v>
      </c>
      <c r="B489" s="2">
        <f t="shared" ca="1" si="7"/>
        <v>0.84462773389285151</v>
      </c>
      <c r="C489" s="2" t="s">
        <v>480</v>
      </c>
    </row>
    <row r="490" spans="1:3" x14ac:dyDescent="0.2">
      <c r="A490" s="2">
        <v>488</v>
      </c>
      <c r="B490" s="2">
        <f t="shared" ca="1" si="7"/>
        <v>0.51861138670815277</v>
      </c>
      <c r="C490" s="2" t="s">
        <v>479</v>
      </c>
    </row>
    <row r="491" spans="1:3" x14ac:dyDescent="0.2">
      <c r="A491" s="2">
        <v>489</v>
      </c>
      <c r="B491" s="2">
        <f t="shared" ca="1" si="7"/>
        <v>0.53805716830800565</v>
      </c>
      <c r="C491" s="2" t="s">
        <v>479</v>
      </c>
    </row>
    <row r="492" spans="1:3" x14ac:dyDescent="0.2">
      <c r="A492" s="2">
        <v>490</v>
      </c>
      <c r="B492" s="2">
        <f t="shared" ca="1" si="7"/>
        <v>0.7680376631760456</v>
      </c>
      <c r="C492" s="2" t="s">
        <v>480</v>
      </c>
    </row>
    <row r="493" spans="1:3" x14ac:dyDescent="0.2">
      <c r="A493" s="2">
        <v>491</v>
      </c>
      <c r="B493" s="2">
        <f t="shared" ca="1" si="7"/>
        <v>0.44987546784074961</v>
      </c>
      <c r="C493" s="2" t="s">
        <v>479</v>
      </c>
    </row>
    <row r="494" spans="1:3" x14ac:dyDescent="0.2">
      <c r="A494" s="2">
        <v>492</v>
      </c>
      <c r="B494" s="2">
        <f t="shared" ca="1" si="7"/>
        <v>0.72476384616735401</v>
      </c>
      <c r="C494" s="2" t="s">
        <v>480</v>
      </c>
    </row>
    <row r="495" spans="1:3" x14ac:dyDescent="0.2">
      <c r="A495" s="2">
        <v>493</v>
      </c>
      <c r="B495" s="2">
        <f t="shared" ca="1" si="7"/>
        <v>0.61545605825650951</v>
      </c>
      <c r="C495" s="2" t="s">
        <v>479</v>
      </c>
    </row>
    <row r="496" spans="1:3" x14ac:dyDescent="0.2">
      <c r="A496" s="2">
        <v>494</v>
      </c>
      <c r="B496" s="2">
        <f t="shared" ca="1" si="7"/>
        <v>0.81286365613015599</v>
      </c>
      <c r="C496" s="2" t="s">
        <v>479</v>
      </c>
    </row>
    <row r="497" spans="1:3" x14ac:dyDescent="0.2">
      <c r="A497" s="2">
        <v>495</v>
      </c>
      <c r="B497" s="2">
        <f t="shared" ca="1" si="7"/>
        <v>0.61350743206013081</v>
      </c>
      <c r="C497" s="2" t="s">
        <v>480</v>
      </c>
    </row>
    <row r="498" spans="1:3" x14ac:dyDescent="0.2">
      <c r="A498" s="2">
        <v>496</v>
      </c>
      <c r="B498" s="2">
        <f t="shared" ca="1" si="7"/>
        <v>0.81490063965720116</v>
      </c>
      <c r="C498" s="2" t="s">
        <v>480</v>
      </c>
    </row>
    <row r="499" spans="1:3" x14ac:dyDescent="0.2">
      <c r="A499" s="2">
        <v>497</v>
      </c>
      <c r="B499" s="2">
        <f t="shared" ca="1" si="7"/>
        <v>0.61760858041143052</v>
      </c>
      <c r="C499" s="2" t="s">
        <v>480</v>
      </c>
    </row>
    <row r="500" spans="1:3" x14ac:dyDescent="0.2">
      <c r="A500" s="2">
        <v>498</v>
      </c>
      <c r="B500" s="2">
        <f t="shared" ca="1" si="7"/>
        <v>0.64591532825985365</v>
      </c>
      <c r="C500" s="2" t="s">
        <v>479</v>
      </c>
    </row>
    <row r="501" spans="1:3" x14ac:dyDescent="0.2">
      <c r="A501" s="2">
        <v>499</v>
      </c>
      <c r="B501" s="2">
        <f t="shared" ca="1" si="7"/>
        <v>0.76198237726041218</v>
      </c>
      <c r="C501" s="2" t="s">
        <v>480</v>
      </c>
    </row>
    <row r="502" spans="1:3" x14ac:dyDescent="0.2">
      <c r="A502" s="2">
        <v>500</v>
      </c>
      <c r="B502" s="2">
        <f t="shared" ca="1" si="7"/>
        <v>0.73193074109852241</v>
      </c>
      <c r="C502" s="2" t="s">
        <v>480</v>
      </c>
    </row>
    <row r="503" spans="1:3" x14ac:dyDescent="0.2">
      <c r="A503" s="2">
        <v>501</v>
      </c>
      <c r="B503" s="2">
        <f t="shared" ca="1" si="7"/>
        <v>0.70407930504066996</v>
      </c>
      <c r="C503" s="2" t="s">
        <v>479</v>
      </c>
    </row>
    <row r="504" spans="1:3" x14ac:dyDescent="0.2">
      <c r="A504" s="2">
        <v>502</v>
      </c>
      <c r="B504" s="2">
        <f t="shared" ca="1" si="7"/>
        <v>0.46719013302079682</v>
      </c>
      <c r="C504" s="2" t="s">
        <v>479</v>
      </c>
    </row>
    <row r="505" spans="1:3" x14ac:dyDescent="0.2">
      <c r="A505" s="2">
        <v>503</v>
      </c>
      <c r="B505" s="2">
        <f t="shared" ca="1" si="7"/>
        <v>1.0402740859888147</v>
      </c>
      <c r="C505" s="2" t="s">
        <v>479</v>
      </c>
    </row>
    <row r="506" spans="1:3" x14ac:dyDescent="0.2">
      <c r="A506" s="2">
        <v>504</v>
      </c>
      <c r="B506" s="2">
        <f t="shared" ca="1" si="7"/>
        <v>0.70919479712102829</v>
      </c>
      <c r="C506" s="2" t="s">
        <v>479</v>
      </c>
    </row>
    <row r="507" spans="1:3" x14ac:dyDescent="0.2">
      <c r="A507" s="2">
        <v>505</v>
      </c>
      <c r="B507" s="2">
        <f t="shared" ca="1" si="7"/>
        <v>0.79892020239212702</v>
      </c>
      <c r="C507" s="2" t="s">
        <v>480</v>
      </c>
    </row>
    <row r="508" spans="1:3" x14ac:dyDescent="0.2">
      <c r="A508" s="2">
        <v>506</v>
      </c>
      <c r="B508" s="2">
        <f t="shared" ca="1" si="7"/>
        <v>0.74468813464087547</v>
      </c>
      <c r="C508" s="2" t="s">
        <v>480</v>
      </c>
    </row>
    <row r="509" spans="1:3" x14ac:dyDescent="0.2">
      <c r="A509" s="2">
        <v>507</v>
      </c>
      <c r="B509" s="2">
        <f t="shared" ca="1" si="7"/>
        <v>0.5163814638251919</v>
      </c>
      <c r="C509" s="2" t="s">
        <v>480</v>
      </c>
    </row>
    <row r="510" spans="1:3" x14ac:dyDescent="0.2">
      <c r="A510" s="2">
        <v>508</v>
      </c>
      <c r="B510" s="2">
        <f t="shared" ca="1" si="7"/>
        <v>0.49490527987549959</v>
      </c>
      <c r="C510" s="2" t="s">
        <v>479</v>
      </c>
    </row>
    <row r="511" spans="1:3" x14ac:dyDescent="0.2">
      <c r="A511" s="2">
        <v>509</v>
      </c>
      <c r="B511" s="2">
        <f t="shared" ca="1" si="7"/>
        <v>0.91794634836830546</v>
      </c>
      <c r="C511" s="2" t="s">
        <v>480</v>
      </c>
    </row>
    <row r="512" spans="1:3" x14ac:dyDescent="0.2">
      <c r="A512" s="2">
        <v>510</v>
      </c>
      <c r="B512" s="2">
        <f t="shared" ca="1" si="7"/>
        <v>0.81659099776019994</v>
      </c>
      <c r="C512" s="2" t="s">
        <v>480</v>
      </c>
    </row>
    <row r="513" spans="1:3" x14ac:dyDescent="0.2">
      <c r="A513" s="2">
        <v>511</v>
      </c>
      <c r="B513" s="2">
        <f t="shared" ca="1" si="7"/>
        <v>0.65936008885071029</v>
      </c>
      <c r="C513" s="2" t="s">
        <v>480</v>
      </c>
    </row>
    <row r="514" spans="1:3" x14ac:dyDescent="0.2">
      <c r="A514" s="2">
        <v>512</v>
      </c>
      <c r="B514" s="2">
        <f t="shared" ca="1" si="7"/>
        <v>0.69657325087040811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0.48440859925337942</v>
      </c>
      <c r="C515" s="2" t="s">
        <v>480</v>
      </c>
    </row>
    <row r="516" spans="1:3" x14ac:dyDescent="0.2">
      <c r="A516" s="2">
        <v>514</v>
      </c>
      <c r="B516" s="2">
        <f t="shared" ca="1" si="8"/>
        <v>0.6618395325153702</v>
      </c>
      <c r="C516" s="2" t="s">
        <v>479</v>
      </c>
    </row>
    <row r="517" spans="1:3" x14ac:dyDescent="0.2">
      <c r="A517" s="2">
        <v>515</v>
      </c>
      <c r="B517" s="2">
        <f t="shared" ca="1" si="8"/>
        <v>0.64001257548908685</v>
      </c>
      <c r="C517" s="2" t="s">
        <v>480</v>
      </c>
    </row>
    <row r="518" spans="1:3" x14ac:dyDescent="0.2">
      <c r="A518" s="2">
        <v>516</v>
      </c>
      <c r="B518" s="2">
        <f t="shared" ca="1" si="8"/>
        <v>0.81741495230255623</v>
      </c>
      <c r="C518" s="2" t="s">
        <v>480</v>
      </c>
    </row>
    <row r="519" spans="1:3" x14ac:dyDescent="0.2">
      <c r="A519" s="2">
        <v>517</v>
      </c>
      <c r="B519" s="2">
        <f t="shared" ca="1" si="8"/>
        <v>0.67354188671105386</v>
      </c>
      <c r="C519" s="2" t="s">
        <v>480</v>
      </c>
    </row>
    <row r="520" spans="1:3" x14ac:dyDescent="0.2">
      <c r="A520" s="2">
        <v>518</v>
      </c>
      <c r="B520" s="2">
        <f t="shared" ca="1" si="8"/>
        <v>0.60271112648007141</v>
      </c>
      <c r="C520" s="2" t="s">
        <v>479</v>
      </c>
    </row>
    <row r="521" spans="1:3" x14ac:dyDescent="0.2">
      <c r="A521" s="2">
        <v>519</v>
      </c>
      <c r="B521" s="2">
        <f t="shared" ca="1" si="8"/>
        <v>0.70125270332760881</v>
      </c>
      <c r="C521" s="2" t="s">
        <v>480</v>
      </c>
    </row>
    <row r="522" spans="1:3" x14ac:dyDescent="0.2">
      <c r="A522" s="2">
        <v>520</v>
      </c>
      <c r="B522" s="2">
        <f t="shared" ca="1" si="8"/>
        <v>0.77267850819990347</v>
      </c>
      <c r="C522" s="2" t="s">
        <v>479</v>
      </c>
    </row>
    <row r="523" spans="1:3" x14ac:dyDescent="0.2">
      <c r="A523" s="2">
        <v>521</v>
      </c>
      <c r="B523" s="2">
        <f t="shared" ca="1" si="8"/>
        <v>0.59700506192267533</v>
      </c>
      <c r="C523" s="2" t="s">
        <v>479</v>
      </c>
    </row>
    <row r="524" spans="1:3" x14ac:dyDescent="0.2">
      <c r="A524" s="2">
        <v>522</v>
      </c>
      <c r="B524" s="2">
        <f t="shared" ca="1" si="8"/>
        <v>0.78659175633450884</v>
      </c>
      <c r="C524" s="2" t="s">
        <v>480</v>
      </c>
    </row>
    <row r="525" spans="1:3" x14ac:dyDescent="0.2">
      <c r="A525" s="2">
        <v>523</v>
      </c>
      <c r="B525" s="2">
        <f t="shared" ca="1" si="8"/>
        <v>0.83551947437580498</v>
      </c>
      <c r="C525" s="2" t="s">
        <v>480</v>
      </c>
    </row>
    <row r="526" spans="1:3" x14ac:dyDescent="0.2">
      <c r="A526" s="2">
        <v>524</v>
      </c>
      <c r="B526" s="2">
        <f t="shared" ca="1" si="8"/>
        <v>0.66192301703053358</v>
      </c>
      <c r="C526" s="2" t="s">
        <v>479</v>
      </c>
    </row>
    <row r="527" spans="1:3" x14ac:dyDescent="0.2">
      <c r="A527" s="2">
        <v>525</v>
      </c>
      <c r="B527" s="2">
        <f t="shared" ca="1" si="8"/>
        <v>0.70208044271058245</v>
      </c>
      <c r="C527" s="2" t="s">
        <v>480</v>
      </c>
    </row>
    <row r="528" spans="1:3" x14ac:dyDescent="0.2">
      <c r="A528" s="2">
        <v>526</v>
      </c>
      <c r="B528" s="2">
        <f t="shared" ca="1" si="8"/>
        <v>0.60077033440860783</v>
      </c>
      <c r="C528" s="2" t="s">
        <v>479</v>
      </c>
    </row>
    <row r="529" spans="1:3" x14ac:dyDescent="0.2">
      <c r="A529" s="2">
        <v>527</v>
      </c>
      <c r="B529" s="2">
        <f t="shared" ca="1" si="8"/>
        <v>0.4994432450922488</v>
      </c>
      <c r="C529" s="2" t="s">
        <v>479</v>
      </c>
    </row>
    <row r="530" spans="1:3" x14ac:dyDescent="0.2">
      <c r="A530" s="2">
        <v>528</v>
      </c>
      <c r="B530" s="2">
        <f t="shared" ca="1" si="8"/>
        <v>0.63326265816283511</v>
      </c>
      <c r="C530" s="2" t="s">
        <v>480</v>
      </c>
    </row>
    <row r="531" spans="1:3" x14ac:dyDescent="0.2">
      <c r="A531" s="2">
        <v>529</v>
      </c>
      <c r="B531" s="2">
        <f t="shared" ca="1" si="8"/>
        <v>0.58498383036764989</v>
      </c>
      <c r="C531" s="2" t="s">
        <v>480</v>
      </c>
    </row>
    <row r="532" spans="1:3" x14ac:dyDescent="0.2">
      <c r="A532" s="2">
        <v>530</v>
      </c>
      <c r="B532" s="2">
        <f t="shared" ca="1" si="8"/>
        <v>0.68814771953334164</v>
      </c>
      <c r="C532" s="2" t="s">
        <v>479</v>
      </c>
    </row>
    <row r="533" spans="1:3" x14ac:dyDescent="0.2">
      <c r="A533" s="2">
        <v>531</v>
      </c>
      <c r="B533" s="2">
        <f t="shared" ca="1" si="8"/>
        <v>0.72590299680764248</v>
      </c>
      <c r="C533" s="2" t="s">
        <v>480</v>
      </c>
    </row>
    <row r="534" spans="1:3" x14ac:dyDescent="0.2">
      <c r="A534" s="2">
        <v>532</v>
      </c>
      <c r="B534" s="2">
        <f t="shared" ca="1" si="8"/>
        <v>0.53465900491913398</v>
      </c>
      <c r="C534" s="2" t="s">
        <v>479</v>
      </c>
    </row>
    <row r="535" spans="1:3" x14ac:dyDescent="0.2">
      <c r="A535" s="2">
        <v>533</v>
      </c>
      <c r="B535" s="2">
        <f t="shared" ca="1" si="8"/>
        <v>0.52478503597761861</v>
      </c>
      <c r="C535" s="2" t="s">
        <v>479</v>
      </c>
    </row>
    <row r="536" spans="1:3" x14ac:dyDescent="0.2">
      <c r="A536" s="2">
        <v>534</v>
      </c>
      <c r="B536" s="2">
        <f t="shared" ca="1" si="8"/>
        <v>0.79829433889007007</v>
      </c>
      <c r="C536" s="2" t="s">
        <v>480</v>
      </c>
    </row>
    <row r="537" spans="1:3" x14ac:dyDescent="0.2">
      <c r="A537" s="2">
        <v>535</v>
      </c>
      <c r="B537" s="2">
        <f t="shared" ca="1" si="8"/>
        <v>0.49154616299940979</v>
      </c>
      <c r="C537" s="2" t="s">
        <v>479</v>
      </c>
    </row>
    <row r="538" spans="1:3" x14ac:dyDescent="0.2">
      <c r="A538" s="2">
        <v>536</v>
      </c>
      <c r="B538" s="2">
        <f t="shared" ca="1" si="8"/>
        <v>0.62037309808945806</v>
      </c>
      <c r="C538" s="2" t="s">
        <v>479</v>
      </c>
    </row>
    <row r="539" spans="1:3" x14ac:dyDescent="0.2">
      <c r="A539" s="2">
        <v>537</v>
      </c>
      <c r="B539" s="2">
        <f t="shared" ca="1" si="8"/>
        <v>0.65623351027984389</v>
      </c>
      <c r="C539" s="2" t="s">
        <v>479</v>
      </c>
    </row>
    <row r="540" spans="1:3" x14ac:dyDescent="0.2">
      <c r="A540" s="2">
        <v>538</v>
      </c>
      <c r="B540" s="2">
        <f t="shared" ca="1" si="8"/>
        <v>0.82992115249778431</v>
      </c>
      <c r="C540" s="2" t="s">
        <v>480</v>
      </c>
    </row>
    <row r="541" spans="1:3" x14ac:dyDescent="0.2">
      <c r="A541" s="2">
        <v>539</v>
      </c>
      <c r="B541" s="2">
        <f t="shared" ca="1" si="8"/>
        <v>0.75584360477955914</v>
      </c>
      <c r="C541" s="2" t="s">
        <v>479</v>
      </c>
    </row>
    <row r="542" spans="1:3" x14ac:dyDescent="0.2">
      <c r="A542" s="2">
        <v>540</v>
      </c>
      <c r="B542" s="2">
        <f t="shared" ca="1" si="8"/>
        <v>0.64334237879673239</v>
      </c>
      <c r="C542" s="2" t="s">
        <v>479</v>
      </c>
    </row>
    <row r="543" spans="1:3" x14ac:dyDescent="0.2">
      <c r="A543" s="2">
        <v>541</v>
      </c>
      <c r="B543" s="2">
        <f t="shared" ca="1" si="8"/>
        <v>0.93390501149466831</v>
      </c>
      <c r="C543" s="2" t="s">
        <v>479</v>
      </c>
    </row>
    <row r="544" spans="1:3" x14ac:dyDescent="0.2">
      <c r="A544" s="2">
        <v>542</v>
      </c>
      <c r="B544" s="2">
        <f t="shared" ca="1" si="8"/>
        <v>0.59789823472689818</v>
      </c>
      <c r="C544" s="2" t="s">
        <v>480</v>
      </c>
    </row>
    <row r="545" spans="1:3" x14ac:dyDescent="0.2">
      <c r="A545" s="2">
        <v>543</v>
      </c>
      <c r="B545" s="2">
        <f t="shared" ca="1" si="8"/>
        <v>0.53270237740782334</v>
      </c>
      <c r="C545" s="2" t="s">
        <v>480</v>
      </c>
    </row>
    <row r="546" spans="1:3" x14ac:dyDescent="0.2">
      <c r="A546" s="2">
        <v>544</v>
      </c>
      <c r="B546" s="2">
        <f t="shared" ca="1" si="8"/>
        <v>0.61486421200801988</v>
      </c>
      <c r="C546" s="2" t="s">
        <v>480</v>
      </c>
    </row>
    <row r="547" spans="1:3" x14ac:dyDescent="0.2">
      <c r="A547" s="2">
        <v>545</v>
      </c>
      <c r="B547" s="2">
        <f t="shared" ca="1" si="8"/>
        <v>0.42880195245785824</v>
      </c>
      <c r="C547" s="2" t="s">
        <v>479</v>
      </c>
    </row>
    <row r="548" spans="1:3" x14ac:dyDescent="0.2">
      <c r="A548" s="2">
        <v>546</v>
      </c>
      <c r="B548" s="2">
        <f t="shared" ca="1" si="8"/>
        <v>0.73227192712886646</v>
      </c>
      <c r="C548" s="2" t="s">
        <v>479</v>
      </c>
    </row>
    <row r="549" spans="1:3" x14ac:dyDescent="0.2">
      <c r="A549" s="2">
        <v>547</v>
      </c>
      <c r="B549" s="2">
        <f t="shared" ca="1" si="8"/>
        <v>0.6790082083486475</v>
      </c>
      <c r="C549" s="2" t="s">
        <v>480</v>
      </c>
    </row>
    <row r="550" spans="1:3" x14ac:dyDescent="0.2">
      <c r="A550" s="2">
        <v>548</v>
      </c>
      <c r="B550" s="2">
        <f t="shared" ca="1" si="8"/>
        <v>0.65329213094496041</v>
      </c>
      <c r="C550" s="2" t="s">
        <v>480</v>
      </c>
    </row>
    <row r="551" spans="1:3" x14ac:dyDescent="0.2">
      <c r="A551" s="2">
        <v>549</v>
      </c>
      <c r="B551" s="2">
        <f t="shared" ca="1" si="8"/>
        <v>0.31027688062532566</v>
      </c>
      <c r="C551" s="2" t="s">
        <v>479</v>
      </c>
    </row>
    <row r="552" spans="1:3" x14ac:dyDescent="0.2">
      <c r="A552" s="2">
        <v>550</v>
      </c>
      <c r="B552" s="2">
        <f t="shared" ca="1" si="8"/>
        <v>0.63568359309820865</v>
      </c>
      <c r="C552" s="2" t="s">
        <v>480</v>
      </c>
    </row>
    <row r="553" spans="1:3" x14ac:dyDescent="0.2">
      <c r="A553" s="2">
        <v>551</v>
      </c>
      <c r="B553" s="2">
        <f t="shared" ca="1" si="8"/>
        <v>0.75252022771548566</v>
      </c>
      <c r="C553" s="2" t="s">
        <v>479</v>
      </c>
    </row>
    <row r="554" spans="1:3" x14ac:dyDescent="0.2">
      <c r="A554" s="2">
        <v>552</v>
      </c>
      <c r="B554" s="2">
        <f t="shared" ca="1" si="8"/>
        <v>0.69037112055049421</v>
      </c>
      <c r="C554" s="2" t="s">
        <v>479</v>
      </c>
    </row>
    <row r="555" spans="1:3" x14ac:dyDescent="0.2">
      <c r="A555" s="2">
        <v>553</v>
      </c>
      <c r="B555" s="2">
        <f t="shared" ca="1" si="8"/>
        <v>0.73999225983374028</v>
      </c>
      <c r="C555" s="2" t="s">
        <v>479</v>
      </c>
    </row>
    <row r="556" spans="1:3" x14ac:dyDescent="0.2">
      <c r="A556" s="2">
        <v>554</v>
      </c>
      <c r="B556" s="2">
        <f t="shared" ca="1" si="8"/>
        <v>0.72435606264202201</v>
      </c>
      <c r="C556" s="2" t="s">
        <v>480</v>
      </c>
    </row>
    <row r="557" spans="1:3" x14ac:dyDescent="0.2">
      <c r="A557" s="2">
        <v>555</v>
      </c>
      <c r="B557" s="2">
        <f t="shared" ca="1" si="8"/>
        <v>0.57429580169978678</v>
      </c>
      <c r="C557" s="2" t="s">
        <v>479</v>
      </c>
    </row>
    <row r="558" spans="1:3" x14ac:dyDescent="0.2">
      <c r="A558" s="2">
        <v>556</v>
      </c>
      <c r="B558" s="2">
        <f t="shared" ca="1" si="8"/>
        <v>0.70958709686450139</v>
      </c>
      <c r="C558" s="2" t="s">
        <v>480</v>
      </c>
    </row>
    <row r="559" spans="1:3" x14ac:dyDescent="0.2">
      <c r="A559" s="2">
        <v>557</v>
      </c>
      <c r="B559" s="2">
        <f t="shared" ca="1" si="8"/>
        <v>0.62001154832569405</v>
      </c>
      <c r="C559" s="2" t="s">
        <v>480</v>
      </c>
    </row>
    <row r="560" spans="1:3" x14ac:dyDescent="0.2">
      <c r="A560" s="2">
        <v>558</v>
      </c>
      <c r="B560" s="2">
        <f t="shared" ca="1" si="8"/>
        <v>0.44464305772077872</v>
      </c>
      <c r="C560" s="2" t="s">
        <v>479</v>
      </c>
    </row>
    <row r="561" spans="1:3" x14ac:dyDescent="0.2">
      <c r="A561" s="2">
        <v>559</v>
      </c>
      <c r="B561" s="2">
        <f t="shared" ca="1" si="8"/>
        <v>0.6777816955150191</v>
      </c>
      <c r="C561" s="2" t="s">
        <v>480</v>
      </c>
    </row>
    <row r="562" spans="1:3" x14ac:dyDescent="0.2">
      <c r="A562" s="2">
        <v>560</v>
      </c>
      <c r="B562" s="2">
        <f t="shared" ca="1" si="8"/>
        <v>0.81771139609187937</v>
      </c>
      <c r="C562" s="2" t="s">
        <v>479</v>
      </c>
    </row>
    <row r="563" spans="1:3" x14ac:dyDescent="0.2">
      <c r="A563" s="2">
        <v>561</v>
      </c>
      <c r="B563" s="2">
        <f t="shared" ca="1" si="8"/>
        <v>1.0222950182670874</v>
      </c>
      <c r="C563" s="2" t="s">
        <v>479</v>
      </c>
    </row>
    <row r="564" spans="1:3" x14ac:dyDescent="0.2">
      <c r="A564" s="2">
        <v>562</v>
      </c>
      <c r="B564" s="2">
        <f t="shared" ca="1" si="8"/>
        <v>0.57652841078029837</v>
      </c>
      <c r="C564" s="2" t="s">
        <v>479</v>
      </c>
    </row>
    <row r="565" spans="1:3" x14ac:dyDescent="0.2">
      <c r="A565" s="2">
        <v>563</v>
      </c>
      <c r="B565" s="2">
        <f t="shared" ca="1" si="8"/>
        <v>0.67035486782964782</v>
      </c>
      <c r="C565" s="2" t="s">
        <v>479</v>
      </c>
    </row>
    <row r="566" spans="1:3" x14ac:dyDescent="0.2">
      <c r="A566" s="2">
        <v>564</v>
      </c>
      <c r="B566" s="2">
        <f t="shared" ca="1" si="8"/>
        <v>0.5621145581113286</v>
      </c>
      <c r="C566" s="2" t="s">
        <v>479</v>
      </c>
    </row>
    <row r="567" spans="1:3" x14ac:dyDescent="0.2">
      <c r="A567" s="2">
        <v>565</v>
      </c>
      <c r="B567" s="2">
        <f t="shared" ca="1" si="8"/>
        <v>0.70394718515890808</v>
      </c>
      <c r="C567" s="2" t="s">
        <v>479</v>
      </c>
    </row>
    <row r="568" spans="1:3" x14ac:dyDescent="0.2">
      <c r="A568" s="2">
        <v>566</v>
      </c>
      <c r="B568" s="2">
        <f t="shared" ca="1" si="8"/>
        <v>0.68678659425086797</v>
      </c>
      <c r="C568" s="2" t="s">
        <v>480</v>
      </c>
    </row>
    <row r="569" spans="1:3" x14ac:dyDescent="0.2">
      <c r="A569" s="2">
        <v>567</v>
      </c>
      <c r="B569" s="2">
        <f t="shared" ca="1" si="8"/>
        <v>0.61311456146888088</v>
      </c>
      <c r="C569" s="2" t="s">
        <v>480</v>
      </c>
    </row>
    <row r="570" spans="1:3" x14ac:dyDescent="0.2">
      <c r="A570" s="2">
        <v>568</v>
      </c>
      <c r="B570" s="2">
        <f t="shared" ca="1" si="8"/>
        <v>0.66738780077466686</v>
      </c>
      <c r="C570" s="2" t="s">
        <v>480</v>
      </c>
    </row>
    <row r="571" spans="1:3" x14ac:dyDescent="0.2">
      <c r="A571" s="2">
        <v>569</v>
      </c>
      <c r="B571" s="2">
        <f t="shared" ca="1" si="8"/>
        <v>0.50419498975897858</v>
      </c>
      <c r="C571" s="2" t="s">
        <v>479</v>
      </c>
    </row>
    <row r="572" spans="1:3" x14ac:dyDescent="0.2">
      <c r="A572" s="2">
        <v>570</v>
      </c>
      <c r="B572" s="2">
        <f t="shared" ca="1" si="8"/>
        <v>0.76915805634076129</v>
      </c>
      <c r="C572" s="2" t="s">
        <v>480</v>
      </c>
    </row>
    <row r="573" spans="1:3" x14ac:dyDescent="0.2">
      <c r="A573" s="2">
        <v>571</v>
      </c>
      <c r="B573" s="2">
        <f t="shared" ca="1" si="8"/>
        <v>0.42963292995774549</v>
      </c>
      <c r="C573" s="2" t="s">
        <v>479</v>
      </c>
    </row>
    <row r="574" spans="1:3" x14ac:dyDescent="0.2">
      <c r="A574" s="2">
        <v>572</v>
      </c>
      <c r="B574" s="2">
        <f t="shared" ca="1" si="8"/>
        <v>0.76706254471693358</v>
      </c>
      <c r="C574" s="2" t="s">
        <v>480</v>
      </c>
    </row>
    <row r="575" spans="1:3" x14ac:dyDescent="0.2">
      <c r="A575" s="2">
        <v>573</v>
      </c>
      <c r="B575" s="2">
        <f t="shared" ca="1" si="8"/>
        <v>0.49363688946784035</v>
      </c>
      <c r="C575" s="2" t="s">
        <v>480</v>
      </c>
    </row>
    <row r="576" spans="1:3" x14ac:dyDescent="0.2">
      <c r="A576" s="2">
        <v>574</v>
      </c>
      <c r="B576" s="2">
        <f t="shared" ca="1" si="8"/>
        <v>0.7406457369035887</v>
      </c>
      <c r="C576" s="2" t="s">
        <v>480</v>
      </c>
    </row>
    <row r="577" spans="1:3" x14ac:dyDescent="0.2">
      <c r="A577" s="2">
        <v>575</v>
      </c>
      <c r="B577" s="2">
        <f t="shared" ca="1" si="8"/>
        <v>0.55661562927229025</v>
      </c>
      <c r="C577" s="2" t="s">
        <v>479</v>
      </c>
    </row>
    <row r="578" spans="1:3" x14ac:dyDescent="0.2">
      <c r="A578" s="2">
        <v>576</v>
      </c>
      <c r="B578" s="2">
        <f t="shared" ca="1" si="8"/>
        <v>0.77485517587293196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0.59606405646496607</v>
      </c>
      <c r="C579" s="2" t="s">
        <v>479</v>
      </c>
    </row>
    <row r="580" spans="1:3" x14ac:dyDescent="0.2">
      <c r="A580" s="2">
        <v>578</v>
      </c>
      <c r="B580" s="2">
        <f t="shared" ca="1" si="9"/>
        <v>0.621222578217004</v>
      </c>
      <c r="C580" s="2" t="s">
        <v>480</v>
      </c>
    </row>
    <row r="581" spans="1:3" x14ac:dyDescent="0.2">
      <c r="A581" s="2">
        <v>579</v>
      </c>
      <c r="B581" s="2">
        <f t="shared" ca="1" si="9"/>
        <v>0.69457749609995389</v>
      </c>
      <c r="C581" s="2" t="s">
        <v>480</v>
      </c>
    </row>
    <row r="582" spans="1:3" x14ac:dyDescent="0.2">
      <c r="A582" s="2">
        <v>580</v>
      </c>
      <c r="B582" s="2">
        <f t="shared" ca="1" si="9"/>
        <v>0.77412139656849555</v>
      </c>
      <c r="C582" s="2" t="s">
        <v>480</v>
      </c>
    </row>
    <row r="583" spans="1:3" x14ac:dyDescent="0.2">
      <c r="A583" s="2">
        <v>581</v>
      </c>
      <c r="B583" s="2">
        <f t="shared" ca="1" si="9"/>
        <v>0.61137030701151795</v>
      </c>
      <c r="C583" s="2" t="s">
        <v>479</v>
      </c>
    </row>
    <row r="584" spans="1:3" x14ac:dyDescent="0.2">
      <c r="A584" s="2">
        <v>582</v>
      </c>
      <c r="B584" s="2">
        <f t="shared" ca="1" si="9"/>
        <v>0.68901965733974158</v>
      </c>
      <c r="C584" s="2" t="s">
        <v>480</v>
      </c>
    </row>
    <row r="585" spans="1:3" x14ac:dyDescent="0.2">
      <c r="A585" s="2">
        <v>583</v>
      </c>
      <c r="B585" s="2">
        <f t="shared" ca="1" si="9"/>
        <v>0.4136312907098556</v>
      </c>
      <c r="C585" s="2" t="s">
        <v>479</v>
      </c>
    </row>
    <row r="586" spans="1:3" x14ac:dyDescent="0.2">
      <c r="A586" s="2">
        <v>584</v>
      </c>
      <c r="B586" s="2">
        <f t="shared" ca="1" si="9"/>
        <v>0.53996106763279461</v>
      </c>
      <c r="C586" s="2" t="s">
        <v>480</v>
      </c>
    </row>
    <row r="587" spans="1:3" x14ac:dyDescent="0.2">
      <c r="A587" s="2">
        <v>585</v>
      </c>
      <c r="B587" s="2">
        <f t="shared" ca="1" si="9"/>
        <v>0.53907828402714175</v>
      </c>
      <c r="C587" s="2" t="s">
        <v>479</v>
      </c>
    </row>
    <row r="588" spans="1:3" x14ac:dyDescent="0.2">
      <c r="A588" s="2">
        <v>586</v>
      </c>
      <c r="B588" s="2">
        <f t="shared" ca="1" si="9"/>
        <v>0.72248265682737034</v>
      </c>
      <c r="C588" s="2" t="s">
        <v>479</v>
      </c>
    </row>
    <row r="589" spans="1:3" x14ac:dyDescent="0.2">
      <c r="A589" s="2">
        <v>587</v>
      </c>
      <c r="B589" s="2">
        <f t="shared" ca="1" si="9"/>
        <v>0.61293536588443731</v>
      </c>
      <c r="C589" s="2" t="s">
        <v>480</v>
      </c>
    </row>
    <row r="590" spans="1:3" x14ac:dyDescent="0.2">
      <c r="A590" s="2">
        <v>588</v>
      </c>
      <c r="B590" s="2">
        <f t="shared" ca="1" si="9"/>
        <v>0.48264523323546843</v>
      </c>
      <c r="C590" s="2" t="s">
        <v>479</v>
      </c>
    </row>
    <row r="591" spans="1:3" x14ac:dyDescent="0.2">
      <c r="A591" s="2">
        <v>589</v>
      </c>
      <c r="B591" s="2">
        <f t="shared" ca="1" si="9"/>
        <v>0.60669934684785087</v>
      </c>
      <c r="C591" s="2" t="s">
        <v>479</v>
      </c>
    </row>
    <row r="592" spans="1:3" x14ac:dyDescent="0.2">
      <c r="A592" s="2">
        <v>590</v>
      </c>
      <c r="B592" s="2">
        <f t="shared" ca="1" si="9"/>
        <v>0.56736998617943679</v>
      </c>
      <c r="C592" s="2" t="s">
        <v>480</v>
      </c>
    </row>
    <row r="593" spans="1:3" x14ac:dyDescent="0.2">
      <c r="A593" s="2">
        <v>591</v>
      </c>
      <c r="B593" s="2">
        <f t="shared" ca="1" si="9"/>
        <v>0.67822930071080034</v>
      </c>
      <c r="C593" s="2" t="s">
        <v>479</v>
      </c>
    </row>
    <row r="594" spans="1:3" x14ac:dyDescent="0.2">
      <c r="A594" s="2">
        <v>592</v>
      </c>
      <c r="B594" s="2">
        <f t="shared" ca="1" si="9"/>
        <v>0.68135442088840315</v>
      </c>
      <c r="C594" s="2" t="s">
        <v>480</v>
      </c>
    </row>
    <row r="595" spans="1:3" x14ac:dyDescent="0.2">
      <c r="A595" s="2">
        <v>593</v>
      </c>
      <c r="B595" s="2">
        <f t="shared" ca="1" si="9"/>
        <v>0.79486133301784434</v>
      </c>
      <c r="C595" s="2" t="s">
        <v>479</v>
      </c>
    </row>
    <row r="596" spans="1:3" x14ac:dyDescent="0.2">
      <c r="A596" s="2">
        <v>594</v>
      </c>
      <c r="B596" s="2">
        <f t="shared" ca="1" si="9"/>
        <v>0.75424429151250094</v>
      </c>
      <c r="C596" s="2" t="s">
        <v>480</v>
      </c>
    </row>
    <row r="597" spans="1:3" x14ac:dyDescent="0.2">
      <c r="A597" s="2">
        <v>595</v>
      </c>
      <c r="B597" s="2">
        <f t="shared" ca="1" si="9"/>
        <v>0.7267208076818511</v>
      </c>
      <c r="C597" s="2" t="s">
        <v>480</v>
      </c>
    </row>
    <row r="598" spans="1:3" x14ac:dyDescent="0.2">
      <c r="A598" s="2">
        <v>596</v>
      </c>
      <c r="B598" s="2">
        <f t="shared" ca="1" si="9"/>
        <v>0.74516342890608367</v>
      </c>
      <c r="C598" s="2" t="s">
        <v>480</v>
      </c>
    </row>
    <row r="599" spans="1:3" x14ac:dyDescent="0.2">
      <c r="A599" s="2">
        <v>597</v>
      </c>
      <c r="B599" s="2">
        <f t="shared" ca="1" si="9"/>
        <v>0.80152284482665603</v>
      </c>
      <c r="C599" s="2" t="s">
        <v>480</v>
      </c>
    </row>
    <row r="600" spans="1:3" x14ac:dyDescent="0.2">
      <c r="A600" s="2">
        <v>598</v>
      </c>
      <c r="B600" s="2">
        <f t="shared" ca="1" si="9"/>
        <v>0.70113152470652274</v>
      </c>
      <c r="C600" s="2" t="s">
        <v>479</v>
      </c>
    </row>
    <row r="601" spans="1:3" x14ac:dyDescent="0.2">
      <c r="A601" s="2">
        <v>599</v>
      </c>
      <c r="B601" s="2">
        <f t="shared" ca="1" si="9"/>
        <v>0.59757476520668162</v>
      </c>
      <c r="C601" s="2" t="s">
        <v>480</v>
      </c>
    </row>
    <row r="602" spans="1:3" x14ac:dyDescent="0.2">
      <c r="A602" s="2">
        <v>600</v>
      </c>
      <c r="B602" s="2">
        <f t="shared" ca="1" si="9"/>
        <v>0.7195067772048539</v>
      </c>
      <c r="C602" s="2" t="s">
        <v>480</v>
      </c>
    </row>
    <row r="603" spans="1:3" x14ac:dyDescent="0.2">
      <c r="A603" s="2">
        <v>601</v>
      </c>
      <c r="B603" s="2">
        <f t="shared" ca="1" si="9"/>
        <v>0.53564605557477385</v>
      </c>
      <c r="C603" s="2" t="s">
        <v>479</v>
      </c>
    </row>
    <row r="604" spans="1:3" x14ac:dyDescent="0.2">
      <c r="A604" s="2">
        <v>602</v>
      </c>
      <c r="B604" s="2">
        <f t="shared" ca="1" si="9"/>
        <v>0.58241477193181646</v>
      </c>
      <c r="C604" s="2" t="s">
        <v>479</v>
      </c>
    </row>
    <row r="605" spans="1:3" x14ac:dyDescent="0.2">
      <c r="A605" s="2">
        <v>603</v>
      </c>
      <c r="B605" s="2">
        <f t="shared" ca="1" si="9"/>
        <v>0.56709560795277592</v>
      </c>
      <c r="C605" s="2" t="s">
        <v>479</v>
      </c>
    </row>
    <row r="606" spans="1:3" x14ac:dyDescent="0.2">
      <c r="A606" s="2">
        <v>604</v>
      </c>
      <c r="B606" s="2">
        <f t="shared" ca="1" si="9"/>
        <v>0.61274514760546772</v>
      </c>
      <c r="C606" s="2" t="s">
        <v>480</v>
      </c>
    </row>
    <row r="607" spans="1:3" x14ac:dyDescent="0.2">
      <c r="A607" s="2">
        <v>605</v>
      </c>
      <c r="B607" s="2">
        <f t="shared" ca="1" si="9"/>
        <v>0.79685992918354875</v>
      </c>
      <c r="C607" s="2" t="s">
        <v>479</v>
      </c>
    </row>
    <row r="608" spans="1:3" x14ac:dyDescent="0.2">
      <c r="A608" s="2">
        <v>606</v>
      </c>
      <c r="B608" s="2">
        <f t="shared" ca="1" si="9"/>
        <v>0.75332653294404361</v>
      </c>
      <c r="C608" s="2" t="s">
        <v>480</v>
      </c>
    </row>
    <row r="609" spans="1:3" x14ac:dyDescent="0.2">
      <c r="A609" s="2">
        <v>607</v>
      </c>
      <c r="B609" s="2">
        <f t="shared" ca="1" si="9"/>
        <v>1.0399463723369704</v>
      </c>
      <c r="C609" s="2" t="s">
        <v>479</v>
      </c>
    </row>
    <row r="610" spans="1:3" x14ac:dyDescent="0.2">
      <c r="A610" s="2">
        <v>608</v>
      </c>
      <c r="B610" s="2">
        <f t="shared" ca="1" si="9"/>
        <v>0.77743575010578758</v>
      </c>
      <c r="C610" s="2" t="s">
        <v>480</v>
      </c>
    </row>
    <row r="611" spans="1:3" x14ac:dyDescent="0.2">
      <c r="A611" s="2">
        <v>609</v>
      </c>
      <c r="B611" s="2">
        <f t="shared" ca="1" si="9"/>
        <v>0.5422616305341541</v>
      </c>
      <c r="C611" s="2" t="s">
        <v>479</v>
      </c>
    </row>
    <row r="612" spans="1:3" x14ac:dyDescent="0.2">
      <c r="A612" s="2">
        <v>610</v>
      </c>
      <c r="B612" s="2">
        <f t="shared" ca="1" si="9"/>
        <v>0.32825525564333119</v>
      </c>
      <c r="C612" s="2" t="s">
        <v>479</v>
      </c>
    </row>
    <row r="613" spans="1:3" x14ac:dyDescent="0.2">
      <c r="A613" s="2">
        <v>611</v>
      </c>
      <c r="B613" s="2">
        <f t="shared" ca="1" si="9"/>
        <v>0.58939715991970454</v>
      </c>
      <c r="C613" s="2" t="s">
        <v>480</v>
      </c>
    </row>
    <row r="614" spans="1:3" x14ac:dyDescent="0.2">
      <c r="A614" s="2">
        <v>612</v>
      </c>
      <c r="B614" s="2">
        <f t="shared" ca="1" si="9"/>
        <v>0.55602587223761846</v>
      </c>
      <c r="C614" s="2" t="s">
        <v>480</v>
      </c>
    </row>
    <row r="615" spans="1:3" x14ac:dyDescent="0.2">
      <c r="A615" s="2">
        <v>613</v>
      </c>
      <c r="B615" s="2">
        <f t="shared" ca="1" si="9"/>
        <v>0.57589383915250603</v>
      </c>
      <c r="C615" s="2" t="s">
        <v>479</v>
      </c>
    </row>
    <row r="616" spans="1:3" x14ac:dyDescent="0.2">
      <c r="A616" s="2">
        <v>614</v>
      </c>
      <c r="B616" s="2">
        <f t="shared" ca="1" si="9"/>
        <v>0.53281226750091903</v>
      </c>
      <c r="C616" s="2" t="s">
        <v>479</v>
      </c>
    </row>
    <row r="617" spans="1:3" x14ac:dyDescent="0.2">
      <c r="A617" s="2">
        <v>615</v>
      </c>
      <c r="B617" s="2">
        <f t="shared" ca="1" si="9"/>
        <v>0.652878724356452</v>
      </c>
      <c r="C617" s="2" t="s">
        <v>479</v>
      </c>
    </row>
    <row r="618" spans="1:3" x14ac:dyDescent="0.2">
      <c r="A618" s="2">
        <v>616</v>
      </c>
      <c r="B618" s="2">
        <f t="shared" ca="1" si="9"/>
        <v>0.65393027518459657</v>
      </c>
      <c r="C618" s="2" t="s">
        <v>480</v>
      </c>
    </row>
    <row r="619" spans="1:3" x14ac:dyDescent="0.2">
      <c r="A619" s="2">
        <v>617</v>
      </c>
      <c r="B619" s="2">
        <f t="shared" ca="1" si="9"/>
        <v>0.78841852657666212</v>
      </c>
      <c r="C619" s="2" t="s">
        <v>480</v>
      </c>
    </row>
    <row r="620" spans="1:3" x14ac:dyDescent="0.2">
      <c r="A620" s="2">
        <v>618</v>
      </c>
      <c r="B620" s="2">
        <f t="shared" ca="1" si="9"/>
        <v>0.73190602599591215</v>
      </c>
      <c r="C620" s="2" t="s">
        <v>480</v>
      </c>
    </row>
    <row r="621" spans="1:3" x14ac:dyDescent="0.2">
      <c r="A621" s="2">
        <v>619</v>
      </c>
      <c r="B621" s="2">
        <f t="shared" ca="1" si="9"/>
        <v>0.86429529151765272</v>
      </c>
      <c r="C621" s="2" t="s">
        <v>479</v>
      </c>
    </row>
    <row r="622" spans="1:3" x14ac:dyDescent="0.2">
      <c r="A622" s="2">
        <v>620</v>
      </c>
      <c r="B622" s="2">
        <f t="shared" ca="1" si="9"/>
        <v>0.67147738663679402</v>
      </c>
      <c r="C622" s="2" t="s">
        <v>479</v>
      </c>
    </row>
    <row r="623" spans="1:3" x14ac:dyDescent="0.2">
      <c r="A623" s="2">
        <v>621</v>
      </c>
      <c r="B623" s="2">
        <f t="shared" ca="1" si="9"/>
        <v>0.54370602510193522</v>
      </c>
      <c r="C623" s="2" t="s">
        <v>480</v>
      </c>
    </row>
    <row r="624" spans="1:3" x14ac:dyDescent="0.2">
      <c r="A624" s="2">
        <v>622</v>
      </c>
      <c r="B624" s="2">
        <f t="shared" ca="1" si="9"/>
        <v>0.87344445712813901</v>
      </c>
      <c r="C624" s="2" t="s">
        <v>480</v>
      </c>
    </row>
    <row r="625" spans="1:3" x14ac:dyDescent="0.2">
      <c r="A625" s="2">
        <v>623</v>
      </c>
      <c r="B625" s="2">
        <f t="shared" ca="1" si="9"/>
        <v>0.71780525227232339</v>
      </c>
      <c r="C625" s="2" t="s">
        <v>480</v>
      </c>
    </row>
    <row r="626" spans="1:3" x14ac:dyDescent="0.2">
      <c r="A626" s="2">
        <v>624</v>
      </c>
      <c r="B626" s="2">
        <f t="shared" ca="1" si="9"/>
        <v>0.52353028531830426</v>
      </c>
      <c r="C626" s="2" t="s">
        <v>479</v>
      </c>
    </row>
    <row r="627" spans="1:3" x14ac:dyDescent="0.2">
      <c r="A627" s="2">
        <v>625</v>
      </c>
      <c r="B627" s="2">
        <f t="shared" ca="1" si="9"/>
        <v>0.57262844299607718</v>
      </c>
      <c r="C627" s="2" t="s">
        <v>480</v>
      </c>
    </row>
    <row r="628" spans="1:3" x14ac:dyDescent="0.2">
      <c r="A628" s="2">
        <v>626</v>
      </c>
      <c r="B628" s="2">
        <f t="shared" ca="1" si="9"/>
        <v>0.52769419900494996</v>
      </c>
      <c r="C628" s="2" t="s">
        <v>479</v>
      </c>
    </row>
    <row r="629" spans="1:3" x14ac:dyDescent="0.2">
      <c r="A629" s="2">
        <v>627</v>
      </c>
      <c r="B629" s="2">
        <f t="shared" ca="1" si="9"/>
        <v>0.66473513619415958</v>
      </c>
      <c r="C629" s="2" t="s">
        <v>479</v>
      </c>
    </row>
    <row r="630" spans="1:3" x14ac:dyDescent="0.2">
      <c r="A630" s="2">
        <v>628</v>
      </c>
      <c r="B630" s="2">
        <f t="shared" ca="1" si="9"/>
        <v>0.66722250146389783</v>
      </c>
      <c r="C630" s="2" t="s">
        <v>479</v>
      </c>
    </row>
    <row r="631" spans="1:3" x14ac:dyDescent="0.2">
      <c r="A631" s="2">
        <v>629</v>
      </c>
      <c r="B631" s="2">
        <f t="shared" ca="1" si="9"/>
        <v>0.64416308672702816</v>
      </c>
      <c r="C631" s="2" t="s">
        <v>479</v>
      </c>
    </row>
    <row r="632" spans="1:3" x14ac:dyDescent="0.2">
      <c r="A632" s="2">
        <v>630</v>
      </c>
      <c r="B632" s="2">
        <f t="shared" ca="1" si="9"/>
        <v>0.65646059196286</v>
      </c>
      <c r="C632" s="2" t="s">
        <v>480</v>
      </c>
    </row>
    <row r="633" spans="1:3" x14ac:dyDescent="0.2">
      <c r="A633" s="2">
        <v>631</v>
      </c>
      <c r="B633" s="2">
        <f t="shared" ca="1" si="9"/>
        <v>0.69887669284148879</v>
      </c>
      <c r="C633" s="2" t="s">
        <v>480</v>
      </c>
    </row>
    <row r="634" spans="1:3" x14ac:dyDescent="0.2">
      <c r="A634" s="2">
        <v>632</v>
      </c>
      <c r="B634" s="2">
        <f t="shared" ca="1" si="9"/>
        <v>0.71524922822964487</v>
      </c>
      <c r="C634" s="2" t="s">
        <v>479</v>
      </c>
    </row>
    <row r="635" spans="1:3" x14ac:dyDescent="0.2">
      <c r="A635" s="2">
        <v>633</v>
      </c>
      <c r="B635" s="2">
        <f t="shared" ca="1" si="9"/>
        <v>0.65238913009454125</v>
      </c>
      <c r="C635" s="2" t="s">
        <v>480</v>
      </c>
    </row>
    <row r="636" spans="1:3" x14ac:dyDescent="0.2">
      <c r="A636" s="2">
        <v>634</v>
      </c>
      <c r="B636" s="2">
        <f t="shared" ca="1" si="9"/>
        <v>0.75578611074123669</v>
      </c>
      <c r="C636" s="2" t="s">
        <v>480</v>
      </c>
    </row>
    <row r="637" spans="1:3" x14ac:dyDescent="0.2">
      <c r="A637" s="2">
        <v>635</v>
      </c>
      <c r="B637" s="2">
        <f t="shared" ca="1" si="9"/>
        <v>0.72534614836750955</v>
      </c>
      <c r="C637" s="2" t="s">
        <v>480</v>
      </c>
    </row>
    <row r="638" spans="1:3" x14ac:dyDescent="0.2">
      <c r="A638" s="2">
        <v>636</v>
      </c>
      <c r="B638" s="2">
        <f t="shared" ca="1" si="9"/>
        <v>0.71134365205507655</v>
      </c>
      <c r="C638" s="2" t="s">
        <v>479</v>
      </c>
    </row>
    <row r="639" spans="1:3" x14ac:dyDescent="0.2">
      <c r="A639" s="2">
        <v>637</v>
      </c>
      <c r="B639" s="2">
        <f t="shared" ca="1" si="9"/>
        <v>0.4808473586567798</v>
      </c>
      <c r="C639" s="2" t="s">
        <v>479</v>
      </c>
    </row>
    <row r="640" spans="1:3" x14ac:dyDescent="0.2">
      <c r="A640" s="2">
        <v>638</v>
      </c>
      <c r="B640" s="2">
        <f t="shared" ca="1" si="9"/>
        <v>0.75976734024598946</v>
      </c>
      <c r="C640" s="2" t="s">
        <v>480</v>
      </c>
    </row>
    <row r="641" spans="1:3" x14ac:dyDescent="0.2">
      <c r="A641" s="2">
        <v>639</v>
      </c>
      <c r="B641" s="2">
        <f t="shared" ca="1" si="9"/>
        <v>0.83113542688396991</v>
      </c>
      <c r="C641" s="2" t="s">
        <v>479</v>
      </c>
    </row>
    <row r="642" spans="1:3" x14ac:dyDescent="0.2">
      <c r="A642" s="2">
        <v>640</v>
      </c>
      <c r="B642" s="2">
        <f t="shared" ca="1" si="9"/>
        <v>0.75936956766502239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0.63351714432770423</v>
      </c>
      <c r="C643" s="2" t="s">
        <v>480</v>
      </c>
    </row>
    <row r="644" spans="1:3" x14ac:dyDescent="0.2">
      <c r="A644" s="2">
        <v>642</v>
      </c>
      <c r="B644" s="2">
        <f t="shared" ca="1" si="10"/>
        <v>0.43716669166478828</v>
      </c>
      <c r="C644" s="2" t="s">
        <v>479</v>
      </c>
    </row>
    <row r="645" spans="1:3" x14ac:dyDescent="0.2">
      <c r="A645" s="2">
        <v>643</v>
      </c>
      <c r="B645" s="2">
        <f t="shared" ca="1" si="10"/>
        <v>0.83806491842816522</v>
      </c>
      <c r="C645" s="2" t="s">
        <v>480</v>
      </c>
    </row>
    <row r="646" spans="1:3" x14ac:dyDescent="0.2">
      <c r="A646" s="2">
        <v>644</v>
      </c>
      <c r="B646" s="2">
        <f t="shared" ca="1" si="10"/>
        <v>0.56480927513662726</v>
      </c>
      <c r="C646" s="2" t="s">
        <v>479</v>
      </c>
    </row>
    <row r="647" spans="1:3" x14ac:dyDescent="0.2">
      <c r="A647" s="2">
        <v>645</v>
      </c>
      <c r="B647" s="2">
        <f t="shared" ca="1" si="10"/>
        <v>0.72685271369238258</v>
      </c>
      <c r="C647" s="2" t="s">
        <v>479</v>
      </c>
    </row>
    <row r="648" spans="1:3" x14ac:dyDescent="0.2">
      <c r="A648" s="2">
        <v>646</v>
      </c>
      <c r="B648" s="2">
        <f t="shared" ca="1" si="10"/>
        <v>0.74100344091269743</v>
      </c>
      <c r="C648" s="2" t="s">
        <v>479</v>
      </c>
    </row>
    <row r="649" spans="1:3" x14ac:dyDescent="0.2">
      <c r="A649" s="2">
        <v>647</v>
      </c>
      <c r="B649" s="2">
        <f t="shared" ca="1" si="10"/>
        <v>0.56679527388211881</v>
      </c>
      <c r="C649" s="2" t="s">
        <v>480</v>
      </c>
    </row>
    <row r="650" spans="1:3" x14ac:dyDescent="0.2">
      <c r="A650" s="2">
        <v>648</v>
      </c>
      <c r="B650" s="2">
        <f t="shared" ca="1" si="10"/>
        <v>0.71774195572389698</v>
      </c>
      <c r="C650" s="2" t="s">
        <v>480</v>
      </c>
    </row>
    <row r="651" spans="1:3" x14ac:dyDescent="0.2">
      <c r="A651" s="2">
        <v>649</v>
      </c>
      <c r="B651" s="2">
        <f t="shared" ca="1" si="10"/>
        <v>0.78147500195601582</v>
      </c>
      <c r="C651" s="2" t="s">
        <v>480</v>
      </c>
    </row>
    <row r="652" spans="1:3" x14ac:dyDescent="0.2">
      <c r="A652" s="2">
        <v>650</v>
      </c>
      <c r="B652" s="2">
        <f t="shared" ca="1" si="10"/>
        <v>0.79576950351573539</v>
      </c>
      <c r="C652" s="2" t="s">
        <v>480</v>
      </c>
    </row>
    <row r="653" spans="1:3" x14ac:dyDescent="0.2">
      <c r="A653" s="2">
        <v>651</v>
      </c>
      <c r="B653" s="2">
        <f t="shared" ca="1" si="10"/>
        <v>0.68047274665779567</v>
      </c>
      <c r="C653" s="2" t="s">
        <v>479</v>
      </c>
    </row>
    <row r="654" spans="1:3" x14ac:dyDescent="0.2">
      <c r="A654" s="2">
        <v>652</v>
      </c>
      <c r="B654" s="2">
        <f t="shared" ca="1" si="10"/>
        <v>0.43925174937444622</v>
      </c>
      <c r="C654" s="2" t="s">
        <v>479</v>
      </c>
    </row>
    <row r="655" spans="1:3" x14ac:dyDescent="0.2">
      <c r="A655" s="2">
        <v>653</v>
      </c>
      <c r="B655" s="2">
        <f t="shared" ca="1" si="10"/>
        <v>0.34600554980389026</v>
      </c>
      <c r="C655" s="2" t="s">
        <v>479</v>
      </c>
    </row>
    <row r="656" spans="1:3" x14ac:dyDescent="0.2">
      <c r="A656" s="2">
        <v>654</v>
      </c>
      <c r="B656" s="2">
        <f t="shared" ca="1" si="10"/>
        <v>0.30259161513486477</v>
      </c>
      <c r="C656" s="2" t="s">
        <v>479</v>
      </c>
    </row>
    <row r="657" spans="1:3" x14ac:dyDescent="0.2">
      <c r="A657" s="2">
        <v>655</v>
      </c>
      <c r="B657" s="2">
        <f t="shared" ca="1" si="10"/>
        <v>0.47687047644872405</v>
      </c>
      <c r="C657" s="2" t="s">
        <v>479</v>
      </c>
    </row>
    <row r="658" spans="1:3" x14ac:dyDescent="0.2">
      <c r="A658" s="2">
        <v>656</v>
      </c>
      <c r="B658" s="2">
        <f t="shared" ca="1" si="10"/>
        <v>0.68925094013621624</v>
      </c>
      <c r="C658" s="2" t="s">
        <v>479</v>
      </c>
    </row>
    <row r="659" spans="1:3" x14ac:dyDescent="0.2">
      <c r="A659" s="2">
        <v>657</v>
      </c>
      <c r="B659" s="2">
        <f t="shared" ca="1" si="10"/>
        <v>0.60876200537701419</v>
      </c>
      <c r="C659" s="2" t="s">
        <v>480</v>
      </c>
    </row>
    <row r="660" spans="1:3" x14ac:dyDescent="0.2">
      <c r="A660" s="2">
        <v>658</v>
      </c>
      <c r="B660" s="2">
        <f t="shared" ca="1" si="10"/>
        <v>0.53734090848908567</v>
      </c>
      <c r="C660" s="2" t="s">
        <v>479</v>
      </c>
    </row>
    <row r="661" spans="1:3" x14ac:dyDescent="0.2">
      <c r="A661" s="2">
        <v>659</v>
      </c>
      <c r="B661" s="2">
        <f t="shared" ca="1" si="10"/>
        <v>0.6310642350037623</v>
      </c>
      <c r="C661" s="2" t="s">
        <v>480</v>
      </c>
    </row>
    <row r="662" spans="1:3" x14ac:dyDescent="0.2">
      <c r="A662" s="2">
        <v>660</v>
      </c>
      <c r="B662" s="2">
        <f t="shared" ca="1" si="10"/>
        <v>0.98451425637652723</v>
      </c>
      <c r="C662" s="2" t="s">
        <v>479</v>
      </c>
    </row>
    <row r="663" spans="1:3" x14ac:dyDescent="0.2">
      <c r="A663" s="2">
        <v>661</v>
      </c>
      <c r="B663" s="2">
        <f t="shared" ca="1" si="10"/>
        <v>0.63249787649989564</v>
      </c>
      <c r="C663" s="2" t="s">
        <v>480</v>
      </c>
    </row>
    <row r="664" spans="1:3" x14ac:dyDescent="0.2">
      <c r="A664" s="2">
        <v>662</v>
      </c>
      <c r="B664" s="2">
        <f t="shared" ca="1" si="10"/>
        <v>0.41939358264174531</v>
      </c>
      <c r="C664" s="2" t="s">
        <v>479</v>
      </c>
    </row>
    <row r="665" spans="1:3" x14ac:dyDescent="0.2">
      <c r="A665" s="2">
        <v>663</v>
      </c>
      <c r="B665" s="2">
        <f t="shared" ca="1" si="10"/>
        <v>0.41109809624350935</v>
      </c>
      <c r="C665" s="2" t="s">
        <v>479</v>
      </c>
    </row>
    <row r="666" spans="1:3" x14ac:dyDescent="0.2">
      <c r="A666" s="2">
        <v>664</v>
      </c>
      <c r="B666" s="2">
        <f t="shared" ca="1" si="10"/>
        <v>0.57895663097100269</v>
      </c>
      <c r="C666" s="2" t="s">
        <v>480</v>
      </c>
    </row>
    <row r="667" spans="1:3" x14ac:dyDescent="0.2">
      <c r="A667" s="2">
        <v>665</v>
      </c>
      <c r="B667" s="2">
        <f t="shared" ca="1" si="10"/>
        <v>0.70694361152105689</v>
      </c>
      <c r="C667" s="2" t="s">
        <v>479</v>
      </c>
    </row>
    <row r="668" spans="1:3" x14ac:dyDescent="0.2">
      <c r="A668" s="2">
        <v>666</v>
      </c>
      <c r="B668" s="2">
        <f t="shared" ca="1" si="10"/>
        <v>0.67474036707520135</v>
      </c>
      <c r="C668" s="2" t="s">
        <v>479</v>
      </c>
    </row>
    <row r="669" spans="1:3" x14ac:dyDescent="0.2">
      <c r="A669" s="2">
        <v>667</v>
      </c>
      <c r="B669" s="2">
        <f t="shared" ca="1" si="10"/>
        <v>0.83600979520899976</v>
      </c>
      <c r="C669" s="2" t="s">
        <v>480</v>
      </c>
    </row>
    <row r="670" spans="1:3" x14ac:dyDescent="0.2">
      <c r="A670" s="2">
        <v>668</v>
      </c>
      <c r="B670" s="2">
        <f t="shared" ca="1" si="10"/>
        <v>0.62574961119595818</v>
      </c>
      <c r="C670" s="2" t="s">
        <v>479</v>
      </c>
    </row>
    <row r="671" spans="1:3" x14ac:dyDescent="0.2">
      <c r="A671" s="2">
        <v>669</v>
      </c>
      <c r="B671" s="2">
        <f t="shared" ca="1" si="10"/>
        <v>0.63959161549836263</v>
      </c>
      <c r="C671" s="2" t="s">
        <v>479</v>
      </c>
    </row>
    <row r="672" spans="1:3" x14ac:dyDescent="0.2">
      <c r="A672" s="2">
        <v>670</v>
      </c>
      <c r="B672" s="2">
        <f t="shared" ca="1" si="10"/>
        <v>0.47229484184358694</v>
      </c>
      <c r="C672" s="2" t="s">
        <v>479</v>
      </c>
    </row>
    <row r="673" spans="1:3" x14ac:dyDescent="0.2">
      <c r="A673" s="2">
        <v>671</v>
      </c>
      <c r="B673" s="2">
        <f t="shared" ca="1" si="10"/>
        <v>0.45153066094328681</v>
      </c>
      <c r="C673" s="2" t="s">
        <v>479</v>
      </c>
    </row>
    <row r="674" spans="1:3" x14ac:dyDescent="0.2">
      <c r="A674" s="2">
        <v>672</v>
      </c>
      <c r="B674" s="2">
        <f t="shared" ca="1" si="10"/>
        <v>0.54547377489988214</v>
      </c>
      <c r="C674" s="2" t="s">
        <v>479</v>
      </c>
    </row>
    <row r="675" spans="1:3" x14ac:dyDescent="0.2">
      <c r="A675" s="2">
        <v>673</v>
      </c>
      <c r="B675" s="2">
        <f t="shared" ca="1" si="10"/>
        <v>0.76424426300085391</v>
      </c>
      <c r="C675" s="2" t="s">
        <v>479</v>
      </c>
    </row>
    <row r="676" spans="1:3" x14ac:dyDescent="0.2">
      <c r="A676" s="2">
        <v>674</v>
      </c>
      <c r="B676" s="2">
        <f t="shared" ca="1" si="10"/>
        <v>0.63723285698205068</v>
      </c>
      <c r="C676" s="2" t="s">
        <v>480</v>
      </c>
    </row>
    <row r="677" spans="1:3" x14ac:dyDescent="0.2">
      <c r="A677" s="2">
        <v>675</v>
      </c>
      <c r="B677" s="2">
        <f t="shared" ca="1" si="10"/>
        <v>0.56687161322367718</v>
      </c>
      <c r="C677" s="2" t="s">
        <v>479</v>
      </c>
    </row>
    <row r="678" spans="1:3" x14ac:dyDescent="0.2">
      <c r="A678" s="2">
        <v>676</v>
      </c>
      <c r="B678" s="2">
        <f t="shared" ca="1" si="10"/>
        <v>0.87442283592952963</v>
      </c>
      <c r="C678" s="2" t="s">
        <v>480</v>
      </c>
    </row>
    <row r="679" spans="1:3" x14ac:dyDescent="0.2">
      <c r="A679" s="2">
        <v>677</v>
      </c>
      <c r="B679" s="2">
        <f t="shared" ca="1" si="10"/>
        <v>0.81551006382143454</v>
      </c>
      <c r="C679" s="2" t="s">
        <v>479</v>
      </c>
    </row>
    <row r="680" spans="1:3" x14ac:dyDescent="0.2">
      <c r="A680" s="2">
        <v>678</v>
      </c>
      <c r="B680" s="2">
        <f t="shared" ca="1" si="10"/>
        <v>0.72181534039792261</v>
      </c>
      <c r="C680" s="2" t="s">
        <v>480</v>
      </c>
    </row>
    <row r="681" spans="1:3" x14ac:dyDescent="0.2">
      <c r="A681" s="2">
        <v>679</v>
      </c>
      <c r="B681" s="2">
        <f t="shared" ca="1" si="10"/>
        <v>0.56830914972833524</v>
      </c>
      <c r="C681" s="2" t="s">
        <v>479</v>
      </c>
    </row>
    <row r="682" spans="1:3" x14ac:dyDescent="0.2">
      <c r="A682" s="2">
        <v>680</v>
      </c>
      <c r="B682" s="2">
        <f t="shared" ca="1" si="10"/>
        <v>0.36808122803125665</v>
      </c>
      <c r="C682" s="2" t="s">
        <v>479</v>
      </c>
    </row>
    <row r="683" spans="1:3" x14ac:dyDescent="0.2">
      <c r="A683" s="2">
        <v>681</v>
      </c>
      <c r="B683" s="2">
        <f t="shared" ca="1" si="10"/>
        <v>0.7105257427312357</v>
      </c>
      <c r="C683" s="2" t="s">
        <v>479</v>
      </c>
    </row>
    <row r="684" spans="1:3" x14ac:dyDescent="0.2">
      <c r="A684" s="2">
        <v>682</v>
      </c>
      <c r="B684" s="2">
        <f t="shared" ca="1" si="10"/>
        <v>0.46644253797382695</v>
      </c>
      <c r="C684" s="2" t="s">
        <v>479</v>
      </c>
    </row>
    <row r="685" spans="1:3" x14ac:dyDescent="0.2">
      <c r="A685" s="2">
        <v>683</v>
      </c>
      <c r="B685" s="2">
        <f t="shared" ca="1" si="10"/>
        <v>0.7627110999738772</v>
      </c>
      <c r="C685" s="2" t="s">
        <v>479</v>
      </c>
    </row>
    <row r="686" spans="1:3" x14ac:dyDescent="0.2">
      <c r="A686" s="2">
        <v>684</v>
      </c>
      <c r="B686" s="2">
        <f t="shared" ca="1" si="10"/>
        <v>0.68224998977458273</v>
      </c>
      <c r="C686" s="2" t="s">
        <v>479</v>
      </c>
    </row>
    <row r="687" spans="1:3" x14ac:dyDescent="0.2">
      <c r="A687" s="2">
        <v>685</v>
      </c>
      <c r="B687" s="2">
        <f t="shared" ca="1" si="10"/>
        <v>0.69158961073755387</v>
      </c>
      <c r="C687" s="2" t="s">
        <v>480</v>
      </c>
    </row>
    <row r="688" spans="1:3" x14ac:dyDescent="0.2">
      <c r="A688" s="2">
        <v>686</v>
      </c>
      <c r="B688" s="2">
        <f t="shared" ca="1" si="10"/>
        <v>0.60968878588857256</v>
      </c>
      <c r="C688" s="2" t="s">
        <v>479</v>
      </c>
    </row>
    <row r="689" spans="1:3" x14ac:dyDescent="0.2">
      <c r="A689" s="2">
        <v>687</v>
      </c>
      <c r="B689" s="2">
        <f t="shared" ca="1" si="10"/>
        <v>0.63350644719998483</v>
      </c>
      <c r="C689" s="2" t="s">
        <v>479</v>
      </c>
    </row>
    <row r="690" spans="1:3" x14ac:dyDescent="0.2">
      <c r="A690" s="2">
        <v>688</v>
      </c>
      <c r="B690" s="2">
        <f t="shared" ca="1" si="10"/>
        <v>0.56912474964661397</v>
      </c>
      <c r="C690" s="2" t="s">
        <v>479</v>
      </c>
    </row>
    <row r="691" spans="1:3" x14ac:dyDescent="0.2">
      <c r="A691" s="2">
        <v>689</v>
      </c>
      <c r="B691" s="2">
        <f t="shared" ca="1" si="10"/>
        <v>0.88508367105701313</v>
      </c>
      <c r="C691" s="2" t="s">
        <v>479</v>
      </c>
    </row>
    <row r="692" spans="1:3" x14ac:dyDescent="0.2">
      <c r="A692" s="2">
        <v>690</v>
      </c>
      <c r="B692" s="2">
        <f t="shared" ca="1" si="10"/>
        <v>0.80267167716405252</v>
      </c>
      <c r="C692" s="2" t="s">
        <v>480</v>
      </c>
    </row>
    <row r="693" spans="1:3" x14ac:dyDescent="0.2">
      <c r="A693" s="2">
        <v>691</v>
      </c>
      <c r="B693" s="2">
        <f t="shared" ca="1" si="10"/>
        <v>0.64427241051151207</v>
      </c>
      <c r="C693" s="2" t="s">
        <v>480</v>
      </c>
    </row>
    <row r="694" spans="1:3" x14ac:dyDescent="0.2">
      <c r="A694" s="2">
        <v>692</v>
      </c>
      <c r="B694" s="2">
        <f t="shared" ca="1" si="10"/>
        <v>0.55835015414925804</v>
      </c>
      <c r="C694" s="2" t="s">
        <v>480</v>
      </c>
    </row>
    <row r="695" spans="1:3" x14ac:dyDescent="0.2">
      <c r="A695" s="2">
        <v>693</v>
      </c>
      <c r="B695" s="2">
        <f t="shared" ca="1" si="10"/>
        <v>0.63053418356941227</v>
      </c>
      <c r="C695" s="2" t="s">
        <v>480</v>
      </c>
    </row>
    <row r="696" spans="1:3" x14ac:dyDescent="0.2">
      <c r="A696" s="2">
        <v>694</v>
      </c>
      <c r="B696" s="2">
        <f t="shared" ca="1" si="10"/>
        <v>0.74980084562795646</v>
      </c>
      <c r="C696" s="2" t="s">
        <v>479</v>
      </c>
    </row>
    <row r="697" spans="1:3" x14ac:dyDescent="0.2">
      <c r="A697" s="2">
        <v>695</v>
      </c>
      <c r="B697" s="2">
        <f t="shared" ca="1" si="10"/>
        <v>0.77243172239423608</v>
      </c>
      <c r="C697" s="2" t="s">
        <v>479</v>
      </c>
    </row>
    <row r="698" spans="1:3" x14ac:dyDescent="0.2">
      <c r="A698" s="2">
        <v>696</v>
      </c>
      <c r="B698" s="2">
        <f t="shared" ca="1" si="10"/>
        <v>0.44478227700027473</v>
      </c>
      <c r="C698" s="2" t="s">
        <v>479</v>
      </c>
    </row>
    <row r="699" spans="1:3" x14ac:dyDescent="0.2">
      <c r="A699" s="2">
        <v>697</v>
      </c>
      <c r="B699" s="2">
        <f t="shared" ca="1" si="10"/>
        <v>0.54825186080665278</v>
      </c>
      <c r="C699" s="2" t="s">
        <v>479</v>
      </c>
    </row>
    <row r="700" spans="1:3" x14ac:dyDescent="0.2">
      <c r="A700" s="2">
        <v>698</v>
      </c>
      <c r="B700" s="2">
        <f t="shared" ca="1" si="10"/>
        <v>0.80479159617010965</v>
      </c>
      <c r="C700" s="2" t="s">
        <v>480</v>
      </c>
    </row>
    <row r="701" spans="1:3" x14ac:dyDescent="0.2">
      <c r="A701" s="2">
        <v>699</v>
      </c>
      <c r="B701" s="2">
        <f t="shared" ca="1" si="10"/>
        <v>0.69478257738822202</v>
      </c>
      <c r="C701" s="2" t="s">
        <v>479</v>
      </c>
    </row>
    <row r="702" spans="1:3" x14ac:dyDescent="0.2">
      <c r="A702" s="2">
        <v>700</v>
      </c>
      <c r="B702" s="2">
        <f t="shared" ca="1" si="10"/>
        <v>0.58964904196793511</v>
      </c>
      <c r="C702" s="2" t="s">
        <v>479</v>
      </c>
    </row>
    <row r="703" spans="1:3" x14ac:dyDescent="0.2">
      <c r="A703" s="2">
        <v>701</v>
      </c>
      <c r="B703" s="2">
        <f t="shared" ca="1" si="10"/>
        <v>0.69467719696683716</v>
      </c>
      <c r="C703" s="2" t="s">
        <v>479</v>
      </c>
    </row>
    <row r="704" spans="1:3" x14ac:dyDescent="0.2">
      <c r="A704" s="2">
        <v>702</v>
      </c>
      <c r="B704" s="2">
        <f t="shared" ca="1" si="10"/>
        <v>0.40590587894094443</v>
      </c>
      <c r="C704" s="2" t="s">
        <v>479</v>
      </c>
    </row>
    <row r="705" spans="1:3" x14ac:dyDescent="0.2">
      <c r="A705" s="2">
        <v>703</v>
      </c>
      <c r="B705" s="2">
        <f t="shared" ca="1" si="10"/>
        <v>0.97116192217639563</v>
      </c>
      <c r="C705" s="2" t="s">
        <v>480</v>
      </c>
    </row>
    <row r="706" spans="1:3" x14ac:dyDescent="0.2">
      <c r="A706" s="2">
        <v>704</v>
      </c>
      <c r="B706" s="2">
        <f t="shared" ca="1" si="10"/>
        <v>0.77501106963821942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0.664145081912629</v>
      </c>
      <c r="C707" s="2" t="s">
        <v>479</v>
      </c>
    </row>
    <row r="708" spans="1:3" x14ac:dyDescent="0.2">
      <c r="A708" s="2">
        <v>706</v>
      </c>
      <c r="B708" s="2">
        <f t="shared" ca="1" si="11"/>
        <v>0.67733016265743062</v>
      </c>
      <c r="C708" s="2" t="s">
        <v>479</v>
      </c>
    </row>
    <row r="709" spans="1:3" x14ac:dyDescent="0.2">
      <c r="A709" s="2">
        <v>707</v>
      </c>
      <c r="B709" s="2">
        <f t="shared" ca="1" si="11"/>
        <v>0.43933115106338294</v>
      </c>
      <c r="C709" s="2" t="s">
        <v>479</v>
      </c>
    </row>
    <row r="710" spans="1:3" x14ac:dyDescent="0.2">
      <c r="A710" s="2">
        <v>708</v>
      </c>
      <c r="B710" s="2">
        <f t="shared" ca="1" si="11"/>
        <v>0.80068269332830644</v>
      </c>
      <c r="C710" s="2" t="s">
        <v>480</v>
      </c>
    </row>
    <row r="711" spans="1:3" x14ac:dyDescent="0.2">
      <c r="A711" s="2">
        <v>709</v>
      </c>
      <c r="B711" s="2">
        <f t="shared" ca="1" si="11"/>
        <v>0.59103467179209646</v>
      </c>
      <c r="C711" s="2" t="s">
        <v>480</v>
      </c>
    </row>
    <row r="712" spans="1:3" x14ac:dyDescent="0.2">
      <c r="A712" s="2">
        <v>710</v>
      </c>
      <c r="B712" s="2">
        <f t="shared" ca="1" si="11"/>
        <v>0.64748459223294463</v>
      </c>
      <c r="C712" s="2" t="s">
        <v>480</v>
      </c>
    </row>
    <row r="713" spans="1:3" x14ac:dyDescent="0.2">
      <c r="A713" s="2">
        <v>711</v>
      </c>
      <c r="B713" s="2">
        <f t="shared" ca="1" si="11"/>
        <v>0.8255293944652573</v>
      </c>
      <c r="C713" s="2" t="s">
        <v>479</v>
      </c>
    </row>
    <row r="714" spans="1:3" x14ac:dyDescent="0.2">
      <c r="A714" s="2">
        <v>712</v>
      </c>
      <c r="B714" s="2">
        <f t="shared" ca="1" si="11"/>
        <v>0.93097336339463665</v>
      </c>
      <c r="C714" s="2" t="s">
        <v>480</v>
      </c>
    </row>
    <row r="715" spans="1:3" x14ac:dyDescent="0.2">
      <c r="A715" s="2">
        <v>713</v>
      </c>
      <c r="B715" s="2">
        <f t="shared" ca="1" si="11"/>
        <v>0.61976936076885492</v>
      </c>
      <c r="C715" s="2" t="s">
        <v>479</v>
      </c>
    </row>
    <row r="716" spans="1:3" x14ac:dyDescent="0.2">
      <c r="A716" s="2">
        <v>714</v>
      </c>
      <c r="B716" s="2">
        <f t="shared" ca="1" si="11"/>
        <v>0.68249919702989292</v>
      </c>
      <c r="C716" s="2" t="s">
        <v>479</v>
      </c>
    </row>
    <row r="717" spans="1:3" x14ac:dyDescent="0.2">
      <c r="A717" s="2">
        <v>715</v>
      </c>
      <c r="B717" s="2">
        <f t="shared" ca="1" si="11"/>
        <v>0.5125517361623948</v>
      </c>
      <c r="C717" s="2" t="s">
        <v>479</v>
      </c>
    </row>
    <row r="718" spans="1:3" x14ac:dyDescent="0.2">
      <c r="A718" s="2">
        <v>716</v>
      </c>
      <c r="B718" s="2">
        <f t="shared" ca="1" si="11"/>
        <v>0.53230884423108615</v>
      </c>
      <c r="C718" s="2" t="s">
        <v>480</v>
      </c>
    </row>
    <row r="719" spans="1:3" x14ac:dyDescent="0.2">
      <c r="A719" s="2">
        <v>717</v>
      </c>
      <c r="B719" s="2">
        <f t="shared" ca="1" si="11"/>
        <v>0.70886665334580501</v>
      </c>
      <c r="C719" s="2" t="s">
        <v>479</v>
      </c>
    </row>
    <row r="720" spans="1:3" x14ac:dyDescent="0.2">
      <c r="A720" s="2">
        <v>718</v>
      </c>
      <c r="B720" s="2">
        <f t="shared" ca="1" si="11"/>
        <v>0.57434325824490229</v>
      </c>
      <c r="C720" s="2" t="s">
        <v>479</v>
      </c>
    </row>
    <row r="721" spans="1:3" x14ac:dyDescent="0.2">
      <c r="A721" s="2">
        <v>719</v>
      </c>
      <c r="B721" s="2">
        <f t="shared" ca="1" si="11"/>
        <v>0.65457403008771853</v>
      </c>
      <c r="C721" s="2" t="s">
        <v>479</v>
      </c>
    </row>
    <row r="722" spans="1:3" x14ac:dyDescent="0.2">
      <c r="A722" s="2">
        <v>720</v>
      </c>
      <c r="B722" s="2">
        <f t="shared" ca="1" si="11"/>
        <v>0.58877703645195334</v>
      </c>
      <c r="C722" s="2" t="s">
        <v>479</v>
      </c>
    </row>
    <row r="723" spans="1:3" x14ac:dyDescent="0.2">
      <c r="A723" s="2">
        <v>721</v>
      </c>
      <c r="B723" s="2">
        <f t="shared" ca="1" si="11"/>
        <v>0.80320616834024683</v>
      </c>
      <c r="C723" s="2" t="s">
        <v>480</v>
      </c>
    </row>
    <row r="724" spans="1:3" x14ac:dyDescent="0.2">
      <c r="A724" s="2">
        <v>722</v>
      </c>
      <c r="B724" s="2">
        <f t="shared" ca="1" si="11"/>
        <v>0.72805364672077166</v>
      </c>
      <c r="C724" s="2" t="s">
        <v>479</v>
      </c>
    </row>
    <row r="725" spans="1:3" x14ac:dyDescent="0.2">
      <c r="A725" s="2">
        <v>723</v>
      </c>
      <c r="B725" s="2">
        <f t="shared" ca="1" si="11"/>
        <v>0.77871708153064623</v>
      </c>
      <c r="C725" s="2" t="s">
        <v>480</v>
      </c>
    </row>
    <row r="726" spans="1:3" x14ac:dyDescent="0.2">
      <c r="A726" s="2">
        <v>724</v>
      </c>
      <c r="B726" s="2">
        <f t="shared" ca="1" si="11"/>
        <v>0.73013914728185292</v>
      </c>
      <c r="C726" s="2" t="s">
        <v>480</v>
      </c>
    </row>
    <row r="727" spans="1:3" x14ac:dyDescent="0.2">
      <c r="A727" s="2">
        <v>725</v>
      </c>
      <c r="B727" s="2">
        <f t="shared" ca="1" si="11"/>
        <v>0.75817643480852537</v>
      </c>
      <c r="C727" s="2" t="s">
        <v>479</v>
      </c>
    </row>
    <row r="728" spans="1:3" x14ac:dyDescent="0.2">
      <c r="A728" s="2">
        <v>726</v>
      </c>
      <c r="B728" s="2">
        <f t="shared" ca="1" si="11"/>
        <v>0.80061244915207119</v>
      </c>
      <c r="C728" s="2" t="s">
        <v>479</v>
      </c>
    </row>
    <row r="729" spans="1:3" x14ac:dyDescent="0.2">
      <c r="A729" s="2">
        <v>727</v>
      </c>
      <c r="B729" s="2">
        <f t="shared" ca="1" si="11"/>
        <v>0.65529229143586176</v>
      </c>
      <c r="C729" s="2" t="s">
        <v>480</v>
      </c>
    </row>
    <row r="730" spans="1:3" x14ac:dyDescent="0.2">
      <c r="A730" s="2">
        <v>728</v>
      </c>
      <c r="B730" s="2">
        <f t="shared" ca="1" si="11"/>
        <v>0.70580258149895481</v>
      </c>
      <c r="C730" s="2" t="s">
        <v>479</v>
      </c>
    </row>
    <row r="731" spans="1:3" x14ac:dyDescent="0.2">
      <c r="A731" s="2">
        <v>729</v>
      </c>
      <c r="B731" s="2">
        <f t="shared" ca="1" si="11"/>
        <v>0.67194767773885222</v>
      </c>
      <c r="C731" s="2" t="s">
        <v>480</v>
      </c>
    </row>
    <row r="732" spans="1:3" x14ac:dyDescent="0.2">
      <c r="A732" s="2">
        <v>730</v>
      </c>
      <c r="B732" s="2">
        <f t="shared" ca="1" si="11"/>
        <v>0.81007383325327831</v>
      </c>
      <c r="C732" s="2" t="s">
        <v>480</v>
      </c>
    </row>
    <row r="733" spans="1:3" x14ac:dyDescent="0.2">
      <c r="A733" s="2">
        <v>731</v>
      </c>
      <c r="B733" s="2">
        <f t="shared" ca="1" si="11"/>
        <v>0.67744609654197863</v>
      </c>
      <c r="C733" s="2" t="s">
        <v>480</v>
      </c>
    </row>
    <row r="734" spans="1:3" x14ac:dyDescent="0.2">
      <c r="A734" s="2">
        <v>732</v>
      </c>
      <c r="B734" s="2">
        <f t="shared" ca="1" si="11"/>
        <v>0.70587724704334853</v>
      </c>
      <c r="C734" s="2" t="s">
        <v>479</v>
      </c>
    </row>
    <row r="735" spans="1:3" x14ac:dyDescent="0.2">
      <c r="A735" s="2">
        <v>733</v>
      </c>
      <c r="B735" s="2">
        <f t="shared" ca="1" si="11"/>
        <v>0.55421076862953167</v>
      </c>
      <c r="C735" s="2" t="s">
        <v>479</v>
      </c>
    </row>
    <row r="736" spans="1:3" x14ac:dyDescent="0.2">
      <c r="A736" s="2">
        <v>734</v>
      </c>
      <c r="B736" s="2">
        <f t="shared" ca="1" si="11"/>
        <v>0.78820462968445382</v>
      </c>
      <c r="C736" s="2" t="s">
        <v>479</v>
      </c>
    </row>
    <row r="737" spans="1:3" x14ac:dyDescent="0.2">
      <c r="A737" s="2">
        <v>735</v>
      </c>
      <c r="B737" s="2">
        <f t="shared" ca="1" si="11"/>
        <v>0.72001225084360287</v>
      </c>
      <c r="C737" s="2" t="s">
        <v>480</v>
      </c>
    </row>
    <row r="738" spans="1:3" x14ac:dyDescent="0.2">
      <c r="A738" s="2">
        <v>736</v>
      </c>
      <c r="B738" s="2">
        <f t="shared" ca="1" si="11"/>
        <v>0.37760808086907122</v>
      </c>
      <c r="C738" s="2" t="s">
        <v>480</v>
      </c>
    </row>
    <row r="739" spans="1:3" x14ac:dyDescent="0.2">
      <c r="A739" s="2">
        <v>737</v>
      </c>
      <c r="B739" s="2">
        <f t="shared" ca="1" si="11"/>
        <v>0.89340611935482461</v>
      </c>
      <c r="C739" s="2" t="s">
        <v>479</v>
      </c>
    </row>
    <row r="740" spans="1:3" x14ac:dyDescent="0.2">
      <c r="A740" s="2">
        <v>738</v>
      </c>
      <c r="B740" s="2">
        <f t="shared" ca="1" si="11"/>
        <v>0.60197619181585504</v>
      </c>
      <c r="C740" s="2" t="s">
        <v>479</v>
      </c>
    </row>
    <row r="741" spans="1:3" x14ac:dyDescent="0.2">
      <c r="A741" s="2">
        <v>739</v>
      </c>
      <c r="B741" s="2">
        <f t="shared" ca="1" si="11"/>
        <v>0.70231054574447194</v>
      </c>
      <c r="C741" s="2" t="s">
        <v>480</v>
      </c>
    </row>
    <row r="742" spans="1:3" x14ac:dyDescent="0.2">
      <c r="A742" s="2">
        <v>740</v>
      </c>
      <c r="B742" s="2">
        <f t="shared" ca="1" si="11"/>
        <v>0.73981578206659893</v>
      </c>
      <c r="C742" s="2" t="s">
        <v>479</v>
      </c>
    </row>
    <row r="743" spans="1:3" x14ac:dyDescent="0.2">
      <c r="A743" s="2">
        <v>741</v>
      </c>
      <c r="B743" s="2">
        <f t="shared" ca="1" si="11"/>
        <v>0.50289011695511354</v>
      </c>
      <c r="C743" s="2" t="s">
        <v>479</v>
      </c>
    </row>
    <row r="744" spans="1:3" x14ac:dyDescent="0.2">
      <c r="A744" s="2">
        <v>742</v>
      </c>
      <c r="B744" s="2">
        <f t="shared" ca="1" si="11"/>
        <v>0.59473164170568404</v>
      </c>
      <c r="C744" s="2" t="s">
        <v>479</v>
      </c>
    </row>
    <row r="745" spans="1:3" x14ac:dyDescent="0.2">
      <c r="A745" s="2">
        <v>743</v>
      </c>
      <c r="B745" s="2">
        <f t="shared" ca="1" si="11"/>
        <v>0.32343178085639124</v>
      </c>
      <c r="C745" s="2" t="s">
        <v>479</v>
      </c>
    </row>
    <row r="746" spans="1:3" x14ac:dyDescent="0.2">
      <c r="A746" s="2">
        <v>744</v>
      </c>
      <c r="B746" s="2">
        <f t="shared" ca="1" si="11"/>
        <v>0.64890778258120874</v>
      </c>
      <c r="C746" s="2" t="s">
        <v>479</v>
      </c>
    </row>
    <row r="747" spans="1:3" x14ac:dyDescent="0.2">
      <c r="A747" s="2">
        <v>745</v>
      </c>
      <c r="B747" s="2">
        <f t="shared" ca="1" si="11"/>
        <v>0.48251273394949717</v>
      </c>
      <c r="C747" s="2" t="s">
        <v>479</v>
      </c>
    </row>
    <row r="748" spans="1:3" x14ac:dyDescent="0.2">
      <c r="A748" s="2">
        <v>746</v>
      </c>
      <c r="B748" s="2">
        <f t="shared" ca="1" si="11"/>
        <v>0.75499213176753766</v>
      </c>
      <c r="C748" s="2" t="s">
        <v>480</v>
      </c>
    </row>
    <row r="749" spans="1:3" x14ac:dyDescent="0.2">
      <c r="A749" s="2">
        <v>747</v>
      </c>
      <c r="B749" s="2">
        <f t="shared" ca="1" si="11"/>
        <v>0.76455239503788941</v>
      </c>
      <c r="C749" s="2" t="s">
        <v>480</v>
      </c>
    </row>
    <row r="750" spans="1:3" x14ac:dyDescent="0.2">
      <c r="A750" s="2">
        <v>748</v>
      </c>
      <c r="B750" s="2">
        <f t="shared" ca="1" si="11"/>
        <v>0.54241208910759786</v>
      </c>
      <c r="C750" s="2" t="s">
        <v>479</v>
      </c>
    </row>
    <row r="751" spans="1:3" x14ac:dyDescent="0.2">
      <c r="A751" s="2">
        <v>749</v>
      </c>
      <c r="B751" s="2">
        <f t="shared" ca="1" si="11"/>
        <v>0.86687300978192372</v>
      </c>
      <c r="C751" s="2" t="s">
        <v>480</v>
      </c>
    </row>
    <row r="752" spans="1:3" x14ac:dyDescent="0.2">
      <c r="A752" s="2">
        <v>750</v>
      </c>
      <c r="B752" s="2">
        <f t="shared" ca="1" si="11"/>
        <v>0.37271231061686277</v>
      </c>
      <c r="C752" s="2" t="s">
        <v>479</v>
      </c>
    </row>
    <row r="753" spans="1:3" x14ac:dyDescent="0.2">
      <c r="A753" s="2">
        <v>751</v>
      </c>
      <c r="B753" s="2">
        <f t="shared" ca="1" si="11"/>
        <v>0.46614886826079921</v>
      </c>
      <c r="C753" s="2" t="s">
        <v>480</v>
      </c>
    </row>
    <row r="754" spans="1:3" x14ac:dyDescent="0.2">
      <c r="A754" s="2">
        <v>752</v>
      </c>
      <c r="B754" s="2">
        <f t="shared" ca="1" si="11"/>
        <v>0.75952140115531697</v>
      </c>
      <c r="C754" s="2" t="s">
        <v>480</v>
      </c>
    </row>
    <row r="755" spans="1:3" x14ac:dyDescent="0.2">
      <c r="A755" s="2">
        <v>753</v>
      </c>
      <c r="B755" s="2">
        <f t="shared" ca="1" si="11"/>
        <v>0.76554000687731483</v>
      </c>
      <c r="C755" s="2" t="s">
        <v>480</v>
      </c>
    </row>
    <row r="756" spans="1:3" x14ac:dyDescent="0.2">
      <c r="A756" s="2">
        <v>754</v>
      </c>
      <c r="B756" s="2">
        <f t="shared" ca="1" si="11"/>
        <v>0.74989526683704033</v>
      </c>
      <c r="C756" s="2" t="s">
        <v>480</v>
      </c>
    </row>
    <row r="757" spans="1:3" x14ac:dyDescent="0.2">
      <c r="A757" s="2">
        <v>755</v>
      </c>
      <c r="B757" s="2">
        <f t="shared" ca="1" si="11"/>
        <v>0.62321532388769141</v>
      </c>
      <c r="C757" s="2" t="s">
        <v>479</v>
      </c>
    </row>
    <row r="758" spans="1:3" x14ac:dyDescent="0.2">
      <c r="A758" s="2">
        <v>756</v>
      </c>
      <c r="B758" s="2">
        <f t="shared" ca="1" si="11"/>
        <v>0.68519569608677955</v>
      </c>
      <c r="C758" s="2" t="s">
        <v>480</v>
      </c>
    </row>
    <row r="759" spans="1:3" x14ac:dyDescent="0.2">
      <c r="A759" s="2">
        <v>757</v>
      </c>
      <c r="B759" s="2">
        <f t="shared" ca="1" si="11"/>
        <v>0.66724716701955333</v>
      </c>
      <c r="C759" s="2" t="s">
        <v>480</v>
      </c>
    </row>
    <row r="760" spans="1:3" x14ac:dyDescent="0.2">
      <c r="A760" s="2">
        <v>758</v>
      </c>
      <c r="B760" s="2">
        <f t="shared" ca="1" si="11"/>
        <v>0.61845989188890282</v>
      </c>
      <c r="C760" s="2" t="s">
        <v>480</v>
      </c>
    </row>
    <row r="761" spans="1:3" x14ac:dyDescent="0.2">
      <c r="A761" s="2">
        <v>759</v>
      </c>
      <c r="B761" s="2">
        <f t="shared" ca="1" si="11"/>
        <v>0.58236302787704597</v>
      </c>
      <c r="C761" s="2" t="s">
        <v>479</v>
      </c>
    </row>
    <row r="762" spans="1:3" x14ac:dyDescent="0.2">
      <c r="A762" s="2">
        <v>760</v>
      </c>
      <c r="B762" s="2">
        <f t="shared" ca="1" si="11"/>
        <v>0.74316511219126369</v>
      </c>
      <c r="C762" s="2" t="s">
        <v>480</v>
      </c>
    </row>
    <row r="763" spans="1:3" x14ac:dyDescent="0.2">
      <c r="A763" s="2">
        <v>761</v>
      </c>
      <c r="B763" s="2">
        <f t="shared" ca="1" si="11"/>
        <v>0.62220363873916185</v>
      </c>
      <c r="C763" s="2" t="s">
        <v>479</v>
      </c>
    </row>
    <row r="764" spans="1:3" x14ac:dyDescent="0.2">
      <c r="A764" s="2">
        <v>762</v>
      </c>
      <c r="B764" s="2">
        <f t="shared" ca="1" si="11"/>
        <v>0.65911459314760423</v>
      </c>
      <c r="C764" s="2" t="s">
        <v>479</v>
      </c>
    </row>
    <row r="765" spans="1:3" x14ac:dyDescent="0.2">
      <c r="A765" s="2">
        <v>763</v>
      </c>
      <c r="B765" s="2">
        <f t="shared" ca="1" si="11"/>
        <v>0.8176404296922607</v>
      </c>
      <c r="C765" s="2" t="s">
        <v>479</v>
      </c>
    </row>
    <row r="766" spans="1:3" x14ac:dyDescent="0.2">
      <c r="A766" s="2">
        <v>764</v>
      </c>
      <c r="B766" s="2">
        <f t="shared" ca="1" si="11"/>
        <v>0.57822844746847268</v>
      </c>
      <c r="C766" s="2" t="s">
        <v>479</v>
      </c>
    </row>
    <row r="767" spans="1:3" x14ac:dyDescent="0.2">
      <c r="A767" s="2">
        <v>765</v>
      </c>
      <c r="B767" s="2">
        <f t="shared" ca="1" si="11"/>
        <v>0.82369471080503842</v>
      </c>
      <c r="C767" s="2" t="s">
        <v>479</v>
      </c>
    </row>
    <row r="768" spans="1:3" x14ac:dyDescent="0.2">
      <c r="A768" s="2">
        <v>766</v>
      </c>
      <c r="B768" s="2">
        <f t="shared" ca="1" si="11"/>
        <v>0.61848662676951682</v>
      </c>
      <c r="C768" s="2" t="s">
        <v>479</v>
      </c>
    </row>
    <row r="769" spans="1:3" x14ac:dyDescent="0.2">
      <c r="A769" s="2">
        <v>767</v>
      </c>
      <c r="B769" s="2">
        <f t="shared" ca="1" si="11"/>
        <v>0.75141793248833944</v>
      </c>
      <c r="C769" s="2" t="s">
        <v>480</v>
      </c>
    </row>
    <row r="770" spans="1:3" x14ac:dyDescent="0.2">
      <c r="A770" s="2">
        <v>768</v>
      </c>
      <c r="B770" s="2">
        <f t="shared" ca="1" si="11"/>
        <v>0.70450808666451636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0.29592991490739107</v>
      </c>
      <c r="C771" s="2" t="s">
        <v>479</v>
      </c>
    </row>
    <row r="772" spans="1:3" x14ac:dyDescent="0.2">
      <c r="A772" s="2">
        <v>770</v>
      </c>
      <c r="B772" s="2">
        <f t="shared" ca="1" si="12"/>
        <v>0.81693266102198669</v>
      </c>
      <c r="C772" s="2" t="s">
        <v>480</v>
      </c>
    </row>
    <row r="773" spans="1:3" x14ac:dyDescent="0.2">
      <c r="A773" s="2">
        <v>771</v>
      </c>
      <c r="B773" s="2">
        <f t="shared" ca="1" si="12"/>
        <v>0.58275556642935789</v>
      </c>
      <c r="C773" s="2" t="s">
        <v>479</v>
      </c>
    </row>
    <row r="774" spans="1:3" x14ac:dyDescent="0.2">
      <c r="A774" s="2">
        <v>772</v>
      </c>
      <c r="B774" s="2">
        <f t="shared" ca="1" si="12"/>
        <v>0.59822614575407718</v>
      </c>
      <c r="C774" s="2" t="s">
        <v>479</v>
      </c>
    </row>
    <row r="775" spans="1:3" x14ac:dyDescent="0.2">
      <c r="A775" s="2">
        <v>773</v>
      </c>
      <c r="B775" s="2">
        <f t="shared" ca="1" si="12"/>
        <v>0.41333652489662231</v>
      </c>
      <c r="C775" s="2" t="s">
        <v>479</v>
      </c>
    </row>
    <row r="776" spans="1:3" x14ac:dyDescent="0.2">
      <c r="A776" s="2">
        <v>774</v>
      </c>
      <c r="B776" s="2">
        <f t="shared" ca="1" si="12"/>
        <v>0.53977544231773245</v>
      </c>
      <c r="C776" s="2" t="s">
        <v>479</v>
      </c>
    </row>
    <row r="777" spans="1:3" x14ac:dyDescent="0.2">
      <c r="A777" s="2">
        <v>775</v>
      </c>
      <c r="B777" s="2">
        <f t="shared" ca="1" si="12"/>
        <v>0.7803942020023994</v>
      </c>
      <c r="C777" s="2" t="s">
        <v>480</v>
      </c>
    </row>
    <row r="778" spans="1:3" x14ac:dyDescent="0.2">
      <c r="A778" s="2">
        <v>776</v>
      </c>
      <c r="B778" s="2">
        <f t="shared" ca="1" si="12"/>
        <v>0.72874810441669791</v>
      </c>
      <c r="C778" s="2" t="s">
        <v>479</v>
      </c>
    </row>
    <row r="779" spans="1:3" x14ac:dyDescent="0.2">
      <c r="A779" s="2">
        <v>777</v>
      </c>
      <c r="B779" s="2">
        <f t="shared" ca="1" si="12"/>
        <v>0.71058876110251235</v>
      </c>
      <c r="C779" s="2" t="s">
        <v>480</v>
      </c>
    </row>
    <row r="780" spans="1:3" x14ac:dyDescent="0.2">
      <c r="A780" s="2">
        <v>778</v>
      </c>
      <c r="B780" s="2">
        <f t="shared" ca="1" si="12"/>
        <v>0.62932086950857513</v>
      </c>
      <c r="C780" s="2" t="s">
        <v>480</v>
      </c>
    </row>
    <row r="781" spans="1:3" x14ac:dyDescent="0.2">
      <c r="A781" s="2">
        <v>779</v>
      </c>
      <c r="B781" s="2">
        <f t="shared" ca="1" si="12"/>
        <v>0.89027125348419833</v>
      </c>
      <c r="C781" s="2" t="s">
        <v>480</v>
      </c>
    </row>
    <row r="782" spans="1:3" x14ac:dyDescent="0.2">
      <c r="A782" s="2">
        <v>780</v>
      </c>
      <c r="B782" s="2">
        <f t="shared" ca="1" si="12"/>
        <v>0.67939266755506877</v>
      </c>
      <c r="C782" s="2" t="s">
        <v>480</v>
      </c>
    </row>
    <row r="783" spans="1:3" x14ac:dyDescent="0.2">
      <c r="A783" s="2">
        <v>781</v>
      </c>
      <c r="B783" s="2">
        <f t="shared" ca="1" si="12"/>
        <v>0.61868365986509999</v>
      </c>
      <c r="C783" s="2" t="s">
        <v>480</v>
      </c>
    </row>
    <row r="784" spans="1:3" x14ac:dyDescent="0.2">
      <c r="A784" s="2">
        <v>782</v>
      </c>
      <c r="B784" s="2">
        <f t="shared" ca="1" si="12"/>
        <v>0.90696960176966235</v>
      </c>
      <c r="C784" s="2" t="s">
        <v>480</v>
      </c>
    </row>
    <row r="785" spans="1:3" x14ac:dyDescent="0.2">
      <c r="A785" s="2">
        <v>783</v>
      </c>
      <c r="B785" s="2">
        <f t="shared" ca="1" si="12"/>
        <v>0.63951615278139251</v>
      </c>
      <c r="C785" s="2" t="s">
        <v>480</v>
      </c>
    </row>
    <row r="786" spans="1:3" x14ac:dyDescent="0.2">
      <c r="A786" s="2">
        <v>784</v>
      </c>
      <c r="B786" s="2">
        <f t="shared" ca="1" si="12"/>
        <v>0.78594526616817728</v>
      </c>
      <c r="C786" s="2" t="s">
        <v>479</v>
      </c>
    </row>
    <row r="787" spans="1:3" x14ac:dyDescent="0.2">
      <c r="A787" s="2">
        <v>785</v>
      </c>
      <c r="B787" s="2">
        <f t="shared" ca="1" si="12"/>
        <v>0.79082140336476647</v>
      </c>
      <c r="C787" s="2" t="s">
        <v>479</v>
      </c>
    </row>
    <row r="788" spans="1:3" x14ac:dyDescent="0.2">
      <c r="A788" s="2">
        <v>786</v>
      </c>
      <c r="B788" s="2">
        <f t="shared" ca="1" si="12"/>
        <v>0.5547995074907921</v>
      </c>
      <c r="C788" s="2" t="s">
        <v>479</v>
      </c>
    </row>
    <row r="789" spans="1:3" x14ac:dyDescent="0.2">
      <c r="A789" s="2">
        <v>787</v>
      </c>
      <c r="B789" s="2">
        <f t="shared" ca="1" si="12"/>
        <v>0.7084975585523402</v>
      </c>
      <c r="C789" s="2" t="s">
        <v>480</v>
      </c>
    </row>
    <row r="790" spans="1:3" x14ac:dyDescent="0.2">
      <c r="A790" s="2">
        <v>788</v>
      </c>
      <c r="B790" s="2">
        <f t="shared" ca="1" si="12"/>
        <v>0.81766886911473569</v>
      </c>
      <c r="C790" s="2" t="s">
        <v>479</v>
      </c>
    </row>
    <row r="791" spans="1:3" x14ac:dyDescent="0.2">
      <c r="A791" s="2">
        <v>789</v>
      </c>
      <c r="B791" s="2">
        <f t="shared" ca="1" si="12"/>
        <v>0.74806004790886105</v>
      </c>
      <c r="C791" s="2" t="s">
        <v>480</v>
      </c>
    </row>
    <row r="792" spans="1:3" x14ac:dyDescent="0.2">
      <c r="A792" s="2">
        <v>790</v>
      </c>
      <c r="B792" s="2">
        <f t="shared" ca="1" si="12"/>
        <v>0.85442692998186542</v>
      </c>
      <c r="C792" s="2" t="s">
        <v>480</v>
      </c>
    </row>
    <row r="793" spans="1:3" x14ac:dyDescent="0.2">
      <c r="A793" s="2">
        <v>791</v>
      </c>
      <c r="B793" s="2">
        <f t="shared" ca="1" si="12"/>
        <v>0.57853174119758832</v>
      </c>
      <c r="C793" s="2" t="s">
        <v>479</v>
      </c>
    </row>
    <row r="794" spans="1:3" x14ac:dyDescent="0.2">
      <c r="A794" s="2">
        <v>792</v>
      </c>
      <c r="B794" s="2">
        <f t="shared" ca="1" si="12"/>
        <v>0.70063649864933675</v>
      </c>
      <c r="C794" s="2" t="s">
        <v>479</v>
      </c>
    </row>
    <row r="795" spans="1:3" x14ac:dyDescent="0.2">
      <c r="A795" s="2">
        <v>793</v>
      </c>
      <c r="B795" s="2">
        <f t="shared" ca="1" si="12"/>
        <v>0.70583049753976534</v>
      </c>
      <c r="C795" s="2" t="s">
        <v>480</v>
      </c>
    </row>
    <row r="796" spans="1:3" x14ac:dyDescent="0.2">
      <c r="A796" s="2">
        <v>794</v>
      </c>
      <c r="B796" s="2">
        <f t="shared" ca="1" si="12"/>
        <v>0.50541350341630731</v>
      </c>
      <c r="C796" s="2" t="s">
        <v>479</v>
      </c>
    </row>
    <row r="797" spans="1:3" x14ac:dyDescent="0.2">
      <c r="A797" s="2">
        <v>795</v>
      </c>
      <c r="B797" s="2">
        <f t="shared" ca="1" si="12"/>
        <v>0.35773120161288413</v>
      </c>
      <c r="C797" s="2" t="s">
        <v>479</v>
      </c>
    </row>
    <row r="798" spans="1:3" x14ac:dyDescent="0.2">
      <c r="A798" s="2">
        <v>796</v>
      </c>
      <c r="B798" s="2">
        <f t="shared" ca="1" si="12"/>
        <v>0.46451170779312945</v>
      </c>
      <c r="C798" s="2" t="s">
        <v>479</v>
      </c>
    </row>
    <row r="799" spans="1:3" x14ac:dyDescent="0.2">
      <c r="A799" s="2">
        <v>797</v>
      </c>
      <c r="B799" s="2">
        <f t="shared" ca="1" si="12"/>
        <v>0.66107724054908501</v>
      </c>
      <c r="C799" s="2" t="s">
        <v>479</v>
      </c>
    </row>
    <row r="800" spans="1:3" x14ac:dyDescent="0.2">
      <c r="A800" s="2">
        <v>798</v>
      </c>
      <c r="B800" s="2">
        <f t="shared" ca="1" si="12"/>
        <v>0.84856989829163654</v>
      </c>
      <c r="C800" s="2" t="s">
        <v>480</v>
      </c>
    </row>
    <row r="801" spans="1:3" x14ac:dyDescent="0.2">
      <c r="A801" s="2">
        <v>799</v>
      </c>
      <c r="B801" s="2">
        <f t="shared" ca="1" si="12"/>
        <v>0.89780223876441978</v>
      </c>
      <c r="C801" s="2" t="s">
        <v>479</v>
      </c>
    </row>
    <row r="802" spans="1:3" x14ac:dyDescent="0.2">
      <c r="A802" s="2">
        <v>800</v>
      </c>
      <c r="B802" s="2">
        <f t="shared" ca="1" si="12"/>
        <v>0.49493751955137216</v>
      </c>
      <c r="C802" s="2" t="s">
        <v>479</v>
      </c>
    </row>
    <row r="803" spans="1:3" x14ac:dyDescent="0.2">
      <c r="A803" s="2">
        <v>801</v>
      </c>
      <c r="B803" s="2">
        <f t="shared" ca="1" si="12"/>
        <v>0.67555235373949407</v>
      </c>
      <c r="C803" s="2" t="s">
        <v>479</v>
      </c>
    </row>
    <row r="804" spans="1:3" x14ac:dyDescent="0.2">
      <c r="A804" s="2">
        <v>802</v>
      </c>
      <c r="B804" s="2">
        <f t="shared" ca="1" si="12"/>
        <v>0.54511406493690595</v>
      </c>
      <c r="C804" s="2" t="s">
        <v>479</v>
      </c>
    </row>
    <row r="805" spans="1:3" x14ac:dyDescent="0.2">
      <c r="A805" s="2">
        <v>803</v>
      </c>
      <c r="B805" s="2">
        <f t="shared" ca="1" si="12"/>
        <v>0.80353064792078766</v>
      </c>
      <c r="C805" s="2" t="s">
        <v>480</v>
      </c>
    </row>
    <row r="806" spans="1:3" x14ac:dyDescent="0.2">
      <c r="A806" s="2">
        <v>804</v>
      </c>
      <c r="B806" s="2">
        <f t="shared" ca="1" si="12"/>
        <v>0.42131265229448273</v>
      </c>
      <c r="C806" s="2" t="s">
        <v>479</v>
      </c>
    </row>
    <row r="807" spans="1:3" x14ac:dyDescent="0.2">
      <c r="A807" s="2">
        <v>805</v>
      </c>
      <c r="B807" s="2">
        <f t="shared" ca="1" si="12"/>
        <v>0.69234833453446154</v>
      </c>
      <c r="C807" s="2" t="s">
        <v>480</v>
      </c>
    </row>
    <row r="808" spans="1:3" x14ac:dyDescent="0.2">
      <c r="A808" s="2">
        <v>806</v>
      </c>
      <c r="B808" s="2">
        <f t="shared" ca="1" si="12"/>
        <v>0.50556875005637547</v>
      </c>
      <c r="C808" s="2" t="s">
        <v>479</v>
      </c>
    </row>
    <row r="809" spans="1:3" x14ac:dyDescent="0.2">
      <c r="A809" s="2">
        <v>807</v>
      </c>
      <c r="B809" s="2">
        <f t="shared" ca="1" si="12"/>
        <v>0.62450111947156084</v>
      </c>
      <c r="C809" s="2" t="s">
        <v>480</v>
      </c>
    </row>
    <row r="810" spans="1:3" x14ac:dyDescent="0.2">
      <c r="A810" s="2">
        <v>808</v>
      </c>
      <c r="B810" s="2">
        <f t="shared" ca="1" si="12"/>
        <v>0.72624904759998055</v>
      </c>
      <c r="C810" s="2" t="s">
        <v>480</v>
      </c>
    </row>
    <row r="811" spans="1:3" x14ac:dyDescent="0.2">
      <c r="A811" s="2">
        <v>809</v>
      </c>
      <c r="B811" s="2">
        <f t="shared" ca="1" si="12"/>
        <v>0.79767891461970808</v>
      </c>
      <c r="C811" s="2" t="s">
        <v>480</v>
      </c>
    </row>
    <row r="812" spans="1:3" x14ac:dyDescent="0.2">
      <c r="A812" s="2">
        <v>810</v>
      </c>
      <c r="B812" s="2">
        <f t="shared" ca="1" si="12"/>
        <v>0.49891717767375199</v>
      </c>
      <c r="C812" s="2" t="s">
        <v>480</v>
      </c>
    </row>
    <row r="813" spans="1:3" x14ac:dyDescent="0.2">
      <c r="A813" s="2">
        <v>811</v>
      </c>
      <c r="B813" s="2">
        <f t="shared" ca="1" si="12"/>
        <v>0.63756255295914543</v>
      </c>
      <c r="C813" s="2" t="s">
        <v>479</v>
      </c>
    </row>
    <row r="814" spans="1:3" x14ac:dyDescent="0.2">
      <c r="A814" s="2">
        <v>812</v>
      </c>
      <c r="B814" s="2">
        <f t="shared" ca="1" si="12"/>
        <v>0.63882477136369697</v>
      </c>
      <c r="C814" s="2" t="s">
        <v>480</v>
      </c>
    </row>
    <row r="815" spans="1:3" x14ac:dyDescent="0.2">
      <c r="A815" s="2">
        <v>813</v>
      </c>
      <c r="B815" s="2">
        <f t="shared" ca="1" si="12"/>
        <v>0.57409579618402873</v>
      </c>
      <c r="C815" s="2" t="s">
        <v>480</v>
      </c>
    </row>
    <row r="816" spans="1:3" x14ac:dyDescent="0.2">
      <c r="A816" s="2">
        <v>814</v>
      </c>
      <c r="B816" s="2">
        <f t="shared" ca="1" si="12"/>
        <v>0.54949334774781222</v>
      </c>
      <c r="C816" s="2" t="s">
        <v>479</v>
      </c>
    </row>
    <row r="817" spans="1:3" x14ac:dyDescent="0.2">
      <c r="A817" s="2">
        <v>815</v>
      </c>
      <c r="B817" s="2">
        <f t="shared" ca="1" si="12"/>
        <v>0.59060117741454476</v>
      </c>
      <c r="C817" s="2" t="s">
        <v>479</v>
      </c>
    </row>
    <row r="818" spans="1:3" x14ac:dyDescent="0.2">
      <c r="A818" s="2">
        <v>816</v>
      </c>
      <c r="B818" s="2">
        <f t="shared" ca="1" si="12"/>
        <v>0.34865781558720171</v>
      </c>
      <c r="C818" s="2" t="s">
        <v>479</v>
      </c>
    </row>
    <row r="819" spans="1:3" x14ac:dyDescent="0.2">
      <c r="A819" s="2">
        <v>817</v>
      </c>
      <c r="B819" s="2">
        <f t="shared" ca="1" si="12"/>
        <v>0.70553975605305486</v>
      </c>
      <c r="C819" s="2" t="s">
        <v>479</v>
      </c>
    </row>
    <row r="820" spans="1:3" x14ac:dyDescent="0.2">
      <c r="A820" s="2">
        <v>818</v>
      </c>
      <c r="B820" s="2">
        <f t="shared" ca="1" si="12"/>
        <v>0.70806186391039216</v>
      </c>
      <c r="C820" s="2" t="s">
        <v>479</v>
      </c>
    </row>
    <row r="821" spans="1:3" x14ac:dyDescent="0.2">
      <c r="A821" s="2">
        <v>819</v>
      </c>
      <c r="B821" s="2">
        <f t="shared" ca="1" si="12"/>
        <v>0.4172381637935203</v>
      </c>
      <c r="C821" s="2" t="s">
        <v>479</v>
      </c>
    </row>
    <row r="822" spans="1:3" x14ac:dyDescent="0.2">
      <c r="A822" s="2">
        <v>820</v>
      </c>
      <c r="B822" s="2">
        <f t="shared" ca="1" si="12"/>
        <v>0.39014876498046391</v>
      </c>
      <c r="C822" s="2" t="s">
        <v>479</v>
      </c>
    </row>
    <row r="823" spans="1:3" x14ac:dyDescent="0.2">
      <c r="A823" s="2">
        <v>821</v>
      </c>
      <c r="B823" s="2">
        <f t="shared" ca="1" si="12"/>
        <v>0.75207509304762366</v>
      </c>
      <c r="C823" s="2" t="s">
        <v>480</v>
      </c>
    </row>
    <row r="824" spans="1:3" x14ac:dyDescent="0.2">
      <c r="A824" s="2">
        <v>822</v>
      </c>
      <c r="B824" s="2">
        <f t="shared" ca="1" si="12"/>
        <v>0.52449708593853139</v>
      </c>
      <c r="C824" s="2" t="s">
        <v>479</v>
      </c>
    </row>
    <row r="825" spans="1:3" x14ac:dyDescent="0.2">
      <c r="A825" s="2">
        <v>823</v>
      </c>
      <c r="B825" s="2">
        <f t="shared" ca="1" si="12"/>
        <v>0.57853320563071331</v>
      </c>
      <c r="C825" s="2" t="s">
        <v>480</v>
      </c>
    </row>
    <row r="826" spans="1:3" x14ac:dyDescent="0.2">
      <c r="A826" s="2">
        <v>824</v>
      </c>
      <c r="B826" s="2">
        <f t="shared" ca="1" si="12"/>
        <v>0.74974095826618714</v>
      </c>
      <c r="C826" s="2" t="s">
        <v>480</v>
      </c>
    </row>
    <row r="827" spans="1:3" x14ac:dyDescent="0.2">
      <c r="A827" s="2">
        <v>825</v>
      </c>
      <c r="B827" s="2">
        <f t="shared" ca="1" si="12"/>
        <v>0.81959692437439546</v>
      </c>
      <c r="C827" s="2" t="s">
        <v>480</v>
      </c>
    </row>
    <row r="828" spans="1:3" x14ac:dyDescent="0.2">
      <c r="A828" s="2">
        <v>826</v>
      </c>
      <c r="B828" s="2">
        <f t="shared" ca="1" si="12"/>
        <v>0.76186807450984328</v>
      </c>
      <c r="C828" s="2" t="s">
        <v>479</v>
      </c>
    </row>
    <row r="829" spans="1:3" x14ac:dyDescent="0.2">
      <c r="A829" s="2">
        <v>827</v>
      </c>
      <c r="B829" s="2">
        <f t="shared" ca="1" si="12"/>
        <v>0.65181184345950849</v>
      </c>
      <c r="C829" s="2" t="s">
        <v>479</v>
      </c>
    </row>
    <row r="830" spans="1:3" x14ac:dyDescent="0.2">
      <c r="A830" s="2">
        <v>828</v>
      </c>
      <c r="B830" s="2">
        <f t="shared" ca="1" si="12"/>
        <v>0.59221052198162749</v>
      </c>
      <c r="C830" s="2" t="s">
        <v>479</v>
      </c>
    </row>
    <row r="831" spans="1:3" x14ac:dyDescent="0.2">
      <c r="A831" s="2">
        <v>829</v>
      </c>
      <c r="B831" s="2">
        <f t="shared" ca="1" si="12"/>
        <v>0.72098406870885789</v>
      </c>
      <c r="C831" s="2" t="s">
        <v>480</v>
      </c>
    </row>
    <row r="832" spans="1:3" x14ac:dyDescent="0.2">
      <c r="A832" s="2">
        <v>830</v>
      </c>
      <c r="B832" s="2">
        <f t="shared" ca="1" si="12"/>
        <v>0.61344265822624633</v>
      </c>
      <c r="C832" s="2" t="s">
        <v>479</v>
      </c>
    </row>
    <row r="833" spans="1:3" x14ac:dyDescent="0.2">
      <c r="A833" s="2">
        <v>831</v>
      </c>
      <c r="B833" s="2">
        <f t="shared" ca="1" si="12"/>
        <v>0.64331352386964424</v>
      </c>
      <c r="C833" s="2" t="s">
        <v>479</v>
      </c>
    </row>
    <row r="834" spans="1:3" x14ac:dyDescent="0.2">
      <c r="A834" s="2">
        <v>832</v>
      </c>
      <c r="B834" s="2">
        <f t="shared" ca="1" si="12"/>
        <v>0.35287417102014712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0.71399485412320252</v>
      </c>
      <c r="C835" s="2" t="s">
        <v>480</v>
      </c>
    </row>
    <row r="836" spans="1:3" x14ac:dyDescent="0.2">
      <c r="A836" s="2">
        <v>834</v>
      </c>
      <c r="B836" s="2">
        <f t="shared" ca="1" si="13"/>
        <v>0.59881843338990559</v>
      </c>
      <c r="C836" s="2" t="s">
        <v>479</v>
      </c>
    </row>
    <row r="837" spans="1:3" x14ac:dyDescent="0.2">
      <c r="A837" s="2">
        <v>835</v>
      </c>
      <c r="B837" s="2">
        <f t="shared" ca="1" si="13"/>
        <v>0.650046335054559</v>
      </c>
      <c r="C837" s="2" t="s">
        <v>480</v>
      </c>
    </row>
    <row r="838" spans="1:3" x14ac:dyDescent="0.2">
      <c r="A838" s="2">
        <v>836</v>
      </c>
      <c r="B838" s="2">
        <f t="shared" ca="1" si="13"/>
        <v>0.76688156446057587</v>
      </c>
      <c r="C838" s="2" t="s">
        <v>479</v>
      </c>
    </row>
    <row r="839" spans="1:3" x14ac:dyDescent="0.2">
      <c r="A839" s="2">
        <v>837</v>
      </c>
      <c r="B839" s="2">
        <f t="shared" ca="1" si="13"/>
        <v>0.77617159738045427</v>
      </c>
      <c r="C839" s="2" t="s">
        <v>480</v>
      </c>
    </row>
    <row r="840" spans="1:3" x14ac:dyDescent="0.2">
      <c r="A840" s="2">
        <v>838</v>
      </c>
      <c r="B840" s="2">
        <f t="shared" ca="1" si="13"/>
        <v>0.59289205461252303</v>
      </c>
      <c r="C840" s="2" t="s">
        <v>479</v>
      </c>
    </row>
    <row r="841" spans="1:3" x14ac:dyDescent="0.2">
      <c r="A841" s="2">
        <v>839</v>
      </c>
      <c r="B841" s="2">
        <f t="shared" ca="1" si="13"/>
        <v>0.78663912345453835</v>
      </c>
      <c r="C841" s="2" t="s">
        <v>480</v>
      </c>
    </row>
    <row r="842" spans="1:3" x14ac:dyDescent="0.2">
      <c r="A842" s="2">
        <v>840</v>
      </c>
      <c r="B842" s="2">
        <f t="shared" ca="1" si="13"/>
        <v>0.77227952577028125</v>
      </c>
      <c r="C842" s="2" t="s">
        <v>480</v>
      </c>
    </row>
    <row r="843" spans="1:3" x14ac:dyDescent="0.2">
      <c r="A843" s="2">
        <v>841</v>
      </c>
      <c r="B843" s="2">
        <f t="shared" ca="1" si="13"/>
        <v>0.71805710270941647</v>
      </c>
      <c r="C843" s="2" t="s">
        <v>480</v>
      </c>
    </row>
    <row r="844" spans="1:3" x14ac:dyDescent="0.2">
      <c r="A844" s="2">
        <v>842</v>
      </c>
      <c r="B844" s="2">
        <f t="shared" ca="1" si="13"/>
        <v>0.75840532176245345</v>
      </c>
      <c r="C844" s="2" t="s">
        <v>479</v>
      </c>
    </row>
    <row r="845" spans="1:3" x14ac:dyDescent="0.2">
      <c r="A845" s="2">
        <v>843</v>
      </c>
      <c r="B845" s="2">
        <f t="shared" ca="1" si="13"/>
        <v>0.62211287850976893</v>
      </c>
      <c r="C845" s="2" t="s">
        <v>479</v>
      </c>
    </row>
    <row r="846" spans="1:3" x14ac:dyDescent="0.2">
      <c r="A846" s="2">
        <v>844</v>
      </c>
      <c r="B846" s="2">
        <f t="shared" ca="1" si="13"/>
        <v>0.59857208388675787</v>
      </c>
      <c r="C846" s="2" t="s">
        <v>479</v>
      </c>
    </row>
    <row r="847" spans="1:3" x14ac:dyDescent="0.2">
      <c r="A847" s="2">
        <v>845</v>
      </c>
      <c r="B847" s="2">
        <f t="shared" ca="1" si="13"/>
        <v>0.34165136091931259</v>
      </c>
      <c r="C847" s="2" t="s">
        <v>479</v>
      </c>
    </row>
    <row r="848" spans="1:3" x14ac:dyDescent="0.2">
      <c r="A848" s="2">
        <v>846</v>
      </c>
      <c r="B848" s="2">
        <f t="shared" ca="1" si="13"/>
        <v>0.68862836578262565</v>
      </c>
      <c r="C848" s="2" t="s">
        <v>479</v>
      </c>
    </row>
    <row r="849" spans="1:3" x14ac:dyDescent="0.2">
      <c r="A849" s="2">
        <v>847</v>
      </c>
      <c r="B849" s="2">
        <f t="shared" ca="1" si="13"/>
        <v>0.85834783402773418</v>
      </c>
      <c r="C849" s="2" t="s">
        <v>480</v>
      </c>
    </row>
    <row r="850" spans="1:3" x14ac:dyDescent="0.2">
      <c r="A850" s="2">
        <v>848</v>
      </c>
      <c r="B850" s="2">
        <f t="shared" ca="1" si="13"/>
        <v>0.49047823344506641</v>
      </c>
      <c r="C850" s="2" t="s">
        <v>479</v>
      </c>
    </row>
    <row r="851" spans="1:3" x14ac:dyDescent="0.2">
      <c r="A851" s="2">
        <v>849</v>
      </c>
      <c r="B851" s="2">
        <f t="shared" ca="1" si="13"/>
        <v>0.6957338239442773</v>
      </c>
      <c r="C851" s="2" t="s">
        <v>480</v>
      </c>
    </row>
    <row r="852" spans="1:3" x14ac:dyDescent="0.2">
      <c r="A852" s="2">
        <v>850</v>
      </c>
      <c r="B852" s="2">
        <f t="shared" ca="1" si="13"/>
        <v>0.64216272830216115</v>
      </c>
      <c r="C852" s="2" t="s">
        <v>479</v>
      </c>
    </row>
    <row r="853" spans="1:3" x14ac:dyDescent="0.2">
      <c r="A853" s="2">
        <v>851</v>
      </c>
      <c r="B853" s="2">
        <f t="shared" ca="1" si="13"/>
        <v>0.19210535929138162</v>
      </c>
      <c r="C853" s="2" t="s">
        <v>479</v>
      </c>
    </row>
    <row r="854" spans="1:3" x14ac:dyDescent="0.2">
      <c r="A854" s="2">
        <v>852</v>
      </c>
      <c r="B854" s="2">
        <f t="shared" ca="1" si="13"/>
        <v>0.84946497814009625</v>
      </c>
      <c r="C854" s="2" t="s">
        <v>479</v>
      </c>
    </row>
    <row r="855" spans="1:3" x14ac:dyDescent="0.2">
      <c r="A855" s="2">
        <v>853</v>
      </c>
      <c r="B855" s="2">
        <f t="shared" ca="1" si="13"/>
        <v>0.45746264193946051</v>
      </c>
      <c r="C855" s="2" t="s">
        <v>479</v>
      </c>
    </row>
    <row r="856" spans="1:3" x14ac:dyDescent="0.2">
      <c r="A856" s="2">
        <v>854</v>
      </c>
      <c r="B856" s="2">
        <f t="shared" ca="1" si="13"/>
        <v>0.34212889882841679</v>
      </c>
      <c r="C856" s="2" t="s">
        <v>479</v>
      </c>
    </row>
    <row r="857" spans="1:3" x14ac:dyDescent="0.2">
      <c r="A857" s="2">
        <v>855</v>
      </c>
      <c r="B857" s="2">
        <f t="shared" ca="1" si="13"/>
        <v>0.6758225704278028</v>
      </c>
      <c r="C857" s="2" t="s">
        <v>480</v>
      </c>
    </row>
    <row r="858" spans="1:3" x14ac:dyDescent="0.2">
      <c r="A858" s="2">
        <v>856</v>
      </c>
      <c r="B858" s="2">
        <f t="shared" ca="1" si="13"/>
        <v>0.77313514898063063</v>
      </c>
      <c r="C858" s="2" t="s">
        <v>480</v>
      </c>
    </row>
    <row r="859" spans="1:3" x14ac:dyDescent="0.2">
      <c r="A859" s="2">
        <v>857</v>
      </c>
      <c r="B859" s="2">
        <f t="shared" ca="1" si="13"/>
        <v>0.50330036460256089</v>
      </c>
      <c r="C859" s="2" t="s">
        <v>479</v>
      </c>
    </row>
    <row r="860" spans="1:3" x14ac:dyDescent="0.2">
      <c r="A860" s="2">
        <v>858</v>
      </c>
      <c r="B860" s="2">
        <f t="shared" ca="1" si="13"/>
        <v>0.42897497560272912</v>
      </c>
      <c r="C860" s="2" t="s">
        <v>479</v>
      </c>
    </row>
    <row r="861" spans="1:3" x14ac:dyDescent="0.2">
      <c r="A861" s="2">
        <v>859</v>
      </c>
      <c r="B861" s="2">
        <f t="shared" ca="1" si="13"/>
        <v>0.558439083444072</v>
      </c>
      <c r="C861" s="2" t="s">
        <v>479</v>
      </c>
    </row>
    <row r="862" spans="1:3" x14ac:dyDescent="0.2">
      <c r="A862" s="2">
        <v>860</v>
      </c>
      <c r="B862" s="2">
        <f t="shared" ca="1" si="13"/>
        <v>0.65287209509519262</v>
      </c>
      <c r="C862" s="2" t="s">
        <v>479</v>
      </c>
    </row>
    <row r="863" spans="1:3" x14ac:dyDescent="0.2">
      <c r="A863" s="2">
        <v>861</v>
      </c>
      <c r="B863" s="2">
        <f t="shared" ca="1" si="13"/>
        <v>0.61813235924667109</v>
      </c>
      <c r="C863" s="2" t="s">
        <v>480</v>
      </c>
    </row>
    <row r="864" spans="1:3" x14ac:dyDescent="0.2">
      <c r="A864" s="2">
        <v>862</v>
      </c>
      <c r="B864" s="2">
        <f t="shared" ca="1" si="13"/>
        <v>0.63041331470680761</v>
      </c>
      <c r="C864" s="2" t="s">
        <v>479</v>
      </c>
    </row>
    <row r="865" spans="1:3" x14ac:dyDescent="0.2">
      <c r="A865" s="2">
        <v>863</v>
      </c>
      <c r="B865" s="2">
        <f t="shared" ca="1" si="13"/>
        <v>6.7770229815346528E-2</v>
      </c>
      <c r="C865" s="2" t="s">
        <v>479</v>
      </c>
    </row>
    <row r="866" spans="1:3" x14ac:dyDescent="0.2">
      <c r="A866" s="2">
        <v>864</v>
      </c>
      <c r="B866" s="2">
        <f t="shared" ca="1" si="13"/>
        <v>0.71643588665645852</v>
      </c>
      <c r="C866" s="2" t="s">
        <v>479</v>
      </c>
    </row>
    <row r="867" spans="1:3" x14ac:dyDescent="0.2">
      <c r="A867" s="2">
        <v>865</v>
      </c>
      <c r="B867" s="2">
        <f t="shared" ca="1" si="13"/>
        <v>0.46565040923052819</v>
      </c>
      <c r="C867" s="2" t="s">
        <v>479</v>
      </c>
    </row>
    <row r="868" spans="1:3" x14ac:dyDescent="0.2">
      <c r="A868" s="2">
        <v>866</v>
      </c>
      <c r="B868" s="2">
        <f t="shared" ca="1" si="13"/>
        <v>0.73207279188715646</v>
      </c>
      <c r="C868" s="2" t="s">
        <v>479</v>
      </c>
    </row>
    <row r="869" spans="1:3" x14ac:dyDescent="0.2">
      <c r="A869" s="2">
        <v>867</v>
      </c>
      <c r="B869" s="2">
        <f t="shared" ca="1" si="13"/>
        <v>0.44885883655839787</v>
      </c>
      <c r="C869" s="2" t="s">
        <v>479</v>
      </c>
    </row>
    <row r="870" spans="1:3" x14ac:dyDescent="0.2">
      <c r="A870" s="2">
        <v>868</v>
      </c>
      <c r="B870" s="2">
        <f t="shared" ca="1" si="13"/>
        <v>0.89776806506717133</v>
      </c>
      <c r="C870" s="2" t="s">
        <v>479</v>
      </c>
    </row>
    <row r="871" spans="1:3" x14ac:dyDescent="0.2">
      <c r="A871" s="2">
        <v>869</v>
      </c>
      <c r="B871" s="2">
        <f t="shared" ca="1" si="13"/>
        <v>0.5589365671959019</v>
      </c>
      <c r="C871" s="2" t="s">
        <v>479</v>
      </c>
    </row>
    <row r="872" spans="1:3" x14ac:dyDescent="0.2">
      <c r="A872" s="2">
        <v>870</v>
      </c>
      <c r="B872" s="2">
        <f t="shared" ca="1" si="13"/>
        <v>0.41684792041100299</v>
      </c>
      <c r="C872" s="2" t="s">
        <v>479</v>
      </c>
    </row>
    <row r="873" spans="1:3" x14ac:dyDescent="0.2">
      <c r="A873" s="2">
        <v>871</v>
      </c>
      <c r="B873" s="2">
        <f t="shared" ca="1" si="13"/>
        <v>0.76321092961545389</v>
      </c>
      <c r="C873" s="2" t="s">
        <v>480</v>
      </c>
    </row>
    <row r="874" spans="1:3" x14ac:dyDescent="0.2">
      <c r="A874" s="2">
        <v>872</v>
      </c>
      <c r="B874" s="2">
        <f t="shared" ca="1" si="13"/>
        <v>0.68487122439995918</v>
      </c>
      <c r="C874" s="2" t="s">
        <v>480</v>
      </c>
    </row>
    <row r="875" spans="1:3" x14ac:dyDescent="0.2">
      <c r="A875" s="2">
        <v>873</v>
      </c>
      <c r="B875" s="2">
        <f t="shared" ca="1" si="13"/>
        <v>0.65650401828480842</v>
      </c>
      <c r="C875" s="2" t="s">
        <v>480</v>
      </c>
    </row>
    <row r="876" spans="1:3" x14ac:dyDescent="0.2">
      <c r="A876" s="2">
        <v>874</v>
      </c>
      <c r="B876" s="2">
        <f t="shared" ca="1" si="13"/>
        <v>0.50398951006566972</v>
      </c>
      <c r="C876" s="2" t="s">
        <v>479</v>
      </c>
    </row>
    <row r="877" spans="1:3" x14ac:dyDescent="0.2">
      <c r="A877" s="2">
        <v>875</v>
      </c>
      <c r="B877" s="2">
        <f t="shared" ca="1" si="13"/>
        <v>0.75945194121788806</v>
      </c>
      <c r="C877" s="2" t="s">
        <v>479</v>
      </c>
    </row>
    <row r="878" spans="1:3" x14ac:dyDescent="0.2">
      <c r="A878" s="2">
        <v>876</v>
      </c>
      <c r="B878" s="2">
        <f t="shared" ca="1" si="13"/>
        <v>0.71298849386654117</v>
      </c>
      <c r="C878" s="2" t="s">
        <v>480</v>
      </c>
    </row>
    <row r="879" spans="1:3" x14ac:dyDescent="0.2">
      <c r="A879" s="2">
        <v>877</v>
      </c>
      <c r="B879" s="2">
        <f t="shared" ca="1" si="13"/>
        <v>0.51107895247241875</v>
      </c>
      <c r="C879" s="2" t="s">
        <v>479</v>
      </c>
    </row>
    <row r="880" spans="1:3" x14ac:dyDescent="0.2">
      <c r="A880" s="2">
        <v>878</v>
      </c>
      <c r="B880" s="2">
        <f t="shared" ca="1" si="13"/>
        <v>0.59448548816677305</v>
      </c>
      <c r="C880" s="2" t="s">
        <v>479</v>
      </c>
    </row>
    <row r="881" spans="1:3" x14ac:dyDescent="0.2">
      <c r="A881" s="2">
        <v>879</v>
      </c>
      <c r="B881" s="2">
        <f t="shared" ca="1" si="13"/>
        <v>0.51889678151042884</v>
      </c>
      <c r="C881" s="2" t="s">
        <v>480</v>
      </c>
    </row>
    <row r="882" spans="1:3" x14ac:dyDescent="0.2">
      <c r="A882" s="2">
        <v>880</v>
      </c>
      <c r="B882" s="2">
        <f t="shared" ca="1" si="13"/>
        <v>0.7734896792933742</v>
      </c>
      <c r="C882" s="2" t="s">
        <v>480</v>
      </c>
    </row>
    <row r="883" spans="1:3" x14ac:dyDescent="0.2">
      <c r="A883" s="2">
        <v>881</v>
      </c>
      <c r="B883" s="2">
        <f t="shared" ca="1" si="13"/>
        <v>0.66537751824961777</v>
      </c>
      <c r="C883" s="2" t="s">
        <v>480</v>
      </c>
    </row>
    <row r="884" spans="1:3" x14ac:dyDescent="0.2">
      <c r="A884" s="2">
        <v>882</v>
      </c>
      <c r="B884" s="2">
        <f t="shared" ca="1" si="13"/>
        <v>0.74356409565673509</v>
      </c>
      <c r="C884" s="2" t="s">
        <v>480</v>
      </c>
    </row>
    <row r="885" spans="1:3" x14ac:dyDescent="0.2">
      <c r="A885" s="2">
        <v>883</v>
      </c>
      <c r="B885" s="2">
        <f t="shared" ca="1" si="13"/>
        <v>0.64743308273686373</v>
      </c>
      <c r="C885" s="2" t="s">
        <v>479</v>
      </c>
    </row>
    <row r="886" spans="1:3" x14ac:dyDescent="0.2">
      <c r="A886" s="2">
        <v>884</v>
      </c>
      <c r="B886" s="2">
        <f t="shared" ca="1" si="13"/>
        <v>0.56565384687763898</v>
      </c>
      <c r="C886" s="2" t="s">
        <v>479</v>
      </c>
    </row>
    <row r="887" spans="1:3" x14ac:dyDescent="0.2">
      <c r="A887" s="2">
        <v>885</v>
      </c>
      <c r="B887" s="2">
        <f t="shared" ca="1" si="13"/>
        <v>0.63089240075940833</v>
      </c>
      <c r="C887" s="2" t="s">
        <v>479</v>
      </c>
    </row>
    <row r="888" spans="1:3" x14ac:dyDescent="0.2">
      <c r="A888" s="2">
        <v>886</v>
      </c>
      <c r="B888" s="2">
        <f t="shared" ca="1" si="13"/>
        <v>0.79800829155796882</v>
      </c>
      <c r="C888" s="2" t="s">
        <v>480</v>
      </c>
    </row>
    <row r="889" spans="1:3" x14ac:dyDescent="0.2">
      <c r="A889" s="2">
        <v>887</v>
      </c>
      <c r="B889" s="2">
        <f t="shared" ca="1" si="13"/>
        <v>0.70360700852656377</v>
      </c>
      <c r="C889" s="2" t="s">
        <v>480</v>
      </c>
    </row>
    <row r="890" spans="1:3" x14ac:dyDescent="0.2">
      <c r="A890" s="2">
        <v>888</v>
      </c>
      <c r="B890" s="2">
        <f t="shared" ca="1" si="13"/>
        <v>0.60019615401390136</v>
      </c>
      <c r="C890" s="2" t="s">
        <v>480</v>
      </c>
    </row>
    <row r="891" spans="1:3" x14ac:dyDescent="0.2">
      <c r="A891" s="2">
        <v>889</v>
      </c>
      <c r="B891" s="2">
        <f t="shared" ca="1" si="13"/>
        <v>0.60826618130065291</v>
      </c>
      <c r="C891" s="2" t="s">
        <v>479</v>
      </c>
    </row>
    <row r="892" spans="1:3" x14ac:dyDescent="0.2">
      <c r="A892" s="2">
        <v>890</v>
      </c>
      <c r="B892" s="2">
        <f t="shared" ca="1" si="13"/>
        <v>0.60173226794829815</v>
      </c>
      <c r="C892" s="2" t="s">
        <v>479</v>
      </c>
    </row>
    <row r="893" spans="1:3" x14ac:dyDescent="0.2">
      <c r="A893" s="2">
        <v>891</v>
      </c>
      <c r="B893" s="2">
        <f t="shared" ca="1" si="13"/>
        <v>0.62217308623038703</v>
      </c>
      <c r="C893" s="2" t="s">
        <v>479</v>
      </c>
    </row>
    <row r="894" spans="1:3" x14ac:dyDescent="0.2">
      <c r="A894" s="2">
        <v>892</v>
      </c>
      <c r="B894" s="2">
        <f t="shared" ca="1" si="13"/>
        <v>0.66864641955189719</v>
      </c>
      <c r="C894" s="2" t="s">
        <v>480</v>
      </c>
    </row>
    <row r="895" spans="1:3" x14ac:dyDescent="0.2">
      <c r="A895" s="2">
        <v>893</v>
      </c>
      <c r="B895" s="2">
        <f t="shared" ca="1" si="13"/>
        <v>0.57659579375061809</v>
      </c>
      <c r="C895" s="2" t="s">
        <v>479</v>
      </c>
    </row>
    <row r="896" spans="1:3" x14ac:dyDescent="0.2">
      <c r="A896" s="2">
        <v>894</v>
      </c>
      <c r="B896" s="2">
        <f t="shared" ca="1" si="13"/>
        <v>0.58230487949142073</v>
      </c>
      <c r="C896" s="2" t="s">
        <v>480</v>
      </c>
    </row>
    <row r="897" spans="1:3" x14ac:dyDescent="0.2">
      <c r="A897" s="2">
        <v>895</v>
      </c>
      <c r="B897" s="2">
        <f t="shared" ca="1" si="13"/>
        <v>0.69861300513976576</v>
      </c>
      <c r="C897" s="2" t="s">
        <v>479</v>
      </c>
    </row>
    <row r="898" spans="1:3" x14ac:dyDescent="0.2">
      <c r="A898" s="2">
        <v>896</v>
      </c>
      <c r="B898" s="2">
        <f t="shared" ca="1" si="13"/>
        <v>0.87613030847282225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0.48997302912168095</v>
      </c>
      <c r="C899" s="2" t="s">
        <v>480</v>
      </c>
    </row>
    <row r="900" spans="1:3" x14ac:dyDescent="0.2">
      <c r="A900" s="2">
        <v>898</v>
      </c>
      <c r="B900" s="2">
        <f t="shared" ca="1" si="14"/>
        <v>0.78270422878396861</v>
      </c>
      <c r="C900" s="2" t="s">
        <v>480</v>
      </c>
    </row>
    <row r="901" spans="1:3" x14ac:dyDescent="0.2">
      <c r="A901" s="2">
        <v>899</v>
      </c>
      <c r="B901" s="2">
        <f t="shared" ca="1" si="14"/>
        <v>0.67677493164128011</v>
      </c>
      <c r="C901" s="2" t="s">
        <v>479</v>
      </c>
    </row>
    <row r="902" spans="1:3" x14ac:dyDescent="0.2">
      <c r="A902" s="2">
        <v>900</v>
      </c>
      <c r="B902" s="2">
        <f t="shared" ca="1" si="14"/>
        <v>0.61837514391647663</v>
      </c>
      <c r="C902" s="2" t="s">
        <v>480</v>
      </c>
    </row>
    <row r="903" spans="1:3" x14ac:dyDescent="0.2">
      <c r="A903" s="2">
        <v>901</v>
      </c>
      <c r="B903" s="2">
        <f t="shared" ca="1" si="14"/>
        <v>0.77876172256116916</v>
      </c>
      <c r="C903" s="2" t="s">
        <v>480</v>
      </c>
    </row>
    <row r="904" spans="1:3" x14ac:dyDescent="0.2">
      <c r="A904" s="2">
        <v>902</v>
      </c>
      <c r="B904" s="2">
        <f t="shared" ca="1" si="14"/>
        <v>0.62215514690408202</v>
      </c>
      <c r="C904" s="2" t="s">
        <v>480</v>
      </c>
    </row>
    <row r="905" spans="1:3" x14ac:dyDescent="0.2">
      <c r="A905" s="2">
        <v>903</v>
      </c>
      <c r="B905" s="2">
        <f t="shared" ca="1" si="14"/>
        <v>0.61732351695493581</v>
      </c>
      <c r="C905" s="2" t="s">
        <v>480</v>
      </c>
    </row>
    <row r="906" spans="1:3" x14ac:dyDescent="0.2">
      <c r="A906" s="2">
        <v>904</v>
      </c>
      <c r="B906" s="2">
        <f t="shared" ca="1" si="14"/>
        <v>0.59604830610299553</v>
      </c>
      <c r="C906" s="2" t="s">
        <v>480</v>
      </c>
    </row>
    <row r="907" spans="1:3" x14ac:dyDescent="0.2">
      <c r="A907" s="2">
        <v>905</v>
      </c>
      <c r="B907" s="2">
        <f t="shared" ca="1" si="14"/>
        <v>0.53727497336033947</v>
      </c>
      <c r="C907" s="2" t="s">
        <v>479</v>
      </c>
    </row>
    <row r="908" spans="1:3" x14ac:dyDescent="0.2">
      <c r="A908" s="2">
        <v>906</v>
      </c>
      <c r="B908" s="2">
        <f t="shared" ca="1" si="14"/>
        <v>0.83294857739008421</v>
      </c>
      <c r="C908" s="2" t="s">
        <v>479</v>
      </c>
    </row>
    <row r="909" spans="1:3" x14ac:dyDescent="0.2">
      <c r="A909" s="2">
        <v>907</v>
      </c>
      <c r="B909" s="2">
        <f t="shared" ca="1" si="14"/>
        <v>0.77901866692784605</v>
      </c>
      <c r="C909" s="2" t="s">
        <v>479</v>
      </c>
    </row>
    <row r="910" spans="1:3" x14ac:dyDescent="0.2">
      <c r="A910" s="2">
        <v>908</v>
      </c>
      <c r="B910" s="2">
        <f t="shared" ca="1" si="14"/>
        <v>0.80276385924839677</v>
      </c>
      <c r="C910" s="2" t="s">
        <v>479</v>
      </c>
    </row>
    <row r="911" spans="1:3" x14ac:dyDescent="0.2">
      <c r="A911" s="2">
        <v>909</v>
      </c>
      <c r="B911" s="2">
        <f t="shared" ca="1" si="14"/>
        <v>0.64530224168334394</v>
      </c>
      <c r="C911" s="2" t="s">
        <v>479</v>
      </c>
    </row>
    <row r="912" spans="1:3" x14ac:dyDescent="0.2">
      <c r="A912" s="2">
        <v>910</v>
      </c>
      <c r="B912" s="2">
        <f t="shared" ca="1" si="14"/>
        <v>0.63438014930689812</v>
      </c>
      <c r="C912" s="2" t="s">
        <v>480</v>
      </c>
    </row>
    <row r="913" spans="1:3" x14ac:dyDescent="0.2">
      <c r="A913" s="2">
        <v>911</v>
      </c>
      <c r="B913" s="2">
        <f t="shared" ca="1" si="14"/>
        <v>0.51097992095404343</v>
      </c>
      <c r="C913" s="2" t="s">
        <v>479</v>
      </c>
    </row>
    <row r="914" spans="1:3" x14ac:dyDescent="0.2">
      <c r="A914" s="2">
        <v>912</v>
      </c>
      <c r="B914" s="2">
        <f t="shared" ca="1" si="14"/>
        <v>0.41313780343257905</v>
      </c>
      <c r="C914" s="2" t="s">
        <v>479</v>
      </c>
    </row>
    <row r="915" spans="1:3" x14ac:dyDescent="0.2">
      <c r="A915" s="2">
        <v>913</v>
      </c>
      <c r="B915" s="2">
        <f t="shared" ca="1" si="14"/>
        <v>0.69640719530120954</v>
      </c>
      <c r="C915" s="2" t="s">
        <v>479</v>
      </c>
    </row>
    <row r="916" spans="1:3" x14ac:dyDescent="0.2">
      <c r="A916" s="2">
        <v>914</v>
      </c>
      <c r="B916" s="2">
        <f t="shared" ca="1" si="14"/>
        <v>0.75484191081697627</v>
      </c>
      <c r="C916" s="2" t="s">
        <v>480</v>
      </c>
    </row>
    <row r="917" spans="1:3" x14ac:dyDescent="0.2">
      <c r="A917" s="2">
        <v>915</v>
      </c>
      <c r="B917" s="2">
        <f t="shared" ca="1" si="14"/>
        <v>0.63014740819951598</v>
      </c>
      <c r="C917" s="2" t="s">
        <v>479</v>
      </c>
    </row>
    <row r="918" spans="1:3" x14ac:dyDescent="0.2">
      <c r="A918" s="2">
        <v>916</v>
      </c>
      <c r="B918" s="2">
        <f t="shared" ca="1" si="14"/>
        <v>0.66364279627788203</v>
      </c>
      <c r="C918" s="2" t="s">
        <v>480</v>
      </c>
    </row>
    <row r="919" spans="1:3" x14ac:dyDescent="0.2">
      <c r="A919" s="2">
        <v>917</v>
      </c>
      <c r="B919" s="2">
        <f t="shared" ca="1" si="14"/>
        <v>0.82416286288044793</v>
      </c>
      <c r="C919" s="2" t="s">
        <v>479</v>
      </c>
    </row>
    <row r="920" spans="1:3" x14ac:dyDescent="0.2">
      <c r="A920" s="2">
        <v>918</v>
      </c>
      <c r="B920" s="2">
        <f t="shared" ca="1" si="14"/>
        <v>0.63176898928887815</v>
      </c>
      <c r="C920" s="2" t="s">
        <v>480</v>
      </c>
    </row>
    <row r="921" spans="1:3" x14ac:dyDescent="0.2">
      <c r="A921" s="2">
        <v>919</v>
      </c>
      <c r="B921" s="2">
        <f t="shared" ca="1" si="14"/>
        <v>0.63676681909830368</v>
      </c>
      <c r="C921" s="2" t="s">
        <v>479</v>
      </c>
    </row>
    <row r="922" spans="1:3" x14ac:dyDescent="0.2">
      <c r="A922" s="2">
        <v>920</v>
      </c>
      <c r="B922" s="2">
        <f t="shared" ca="1" si="14"/>
        <v>0.73796028213890508</v>
      </c>
      <c r="C922" s="2" t="s">
        <v>480</v>
      </c>
    </row>
    <row r="923" spans="1:3" x14ac:dyDescent="0.2">
      <c r="A923" s="2">
        <v>921</v>
      </c>
      <c r="B923" s="2">
        <f t="shared" ca="1" si="14"/>
        <v>0.73615970066444647</v>
      </c>
      <c r="C923" s="2" t="s">
        <v>480</v>
      </c>
    </row>
    <row r="924" spans="1:3" x14ac:dyDescent="0.2">
      <c r="A924" s="2">
        <v>922</v>
      </c>
      <c r="B924" s="2">
        <f t="shared" ca="1" si="14"/>
        <v>0.89105325446627659</v>
      </c>
      <c r="C924" s="2" t="s">
        <v>479</v>
      </c>
    </row>
    <row r="925" spans="1:3" x14ac:dyDescent="0.2">
      <c r="A925" s="2">
        <v>923</v>
      </c>
      <c r="B925" s="2">
        <f t="shared" ca="1" si="14"/>
        <v>0.57381346262575794</v>
      </c>
      <c r="C925" s="2" t="s">
        <v>479</v>
      </c>
    </row>
    <row r="926" spans="1:3" x14ac:dyDescent="0.2">
      <c r="A926" s="2">
        <v>924</v>
      </c>
      <c r="B926" s="2">
        <f t="shared" ca="1" si="14"/>
        <v>0.56085408480553356</v>
      </c>
      <c r="C926" s="2" t="s">
        <v>479</v>
      </c>
    </row>
    <row r="927" spans="1:3" x14ac:dyDescent="0.2">
      <c r="A927" s="2">
        <v>925</v>
      </c>
      <c r="B927" s="2">
        <f t="shared" ca="1" si="14"/>
        <v>0.6913479050709963</v>
      </c>
      <c r="C927" s="2" t="s">
        <v>480</v>
      </c>
    </row>
    <row r="928" spans="1:3" x14ac:dyDescent="0.2">
      <c r="A928" s="2">
        <v>926</v>
      </c>
      <c r="B928" s="2">
        <f t="shared" ca="1" si="14"/>
        <v>0.78294192025258602</v>
      </c>
      <c r="C928" s="2" t="s">
        <v>480</v>
      </c>
    </row>
    <row r="929" spans="1:3" x14ac:dyDescent="0.2">
      <c r="A929" s="2">
        <v>927</v>
      </c>
      <c r="B929" s="2">
        <f t="shared" ca="1" si="14"/>
        <v>0.54058939301115028</v>
      </c>
      <c r="C929" s="2" t="s">
        <v>480</v>
      </c>
    </row>
    <row r="930" spans="1:3" x14ac:dyDescent="0.2">
      <c r="A930" s="2">
        <v>928</v>
      </c>
      <c r="B930" s="2">
        <f t="shared" ca="1" si="14"/>
        <v>0.63715184492218568</v>
      </c>
      <c r="C930" s="2" t="s">
        <v>480</v>
      </c>
    </row>
    <row r="931" spans="1:3" x14ac:dyDescent="0.2">
      <c r="A931" s="2">
        <v>929</v>
      </c>
      <c r="B931" s="2">
        <f t="shared" ca="1" si="14"/>
        <v>0.70426533088427956</v>
      </c>
      <c r="C931" s="2" t="s">
        <v>480</v>
      </c>
    </row>
    <row r="932" spans="1:3" x14ac:dyDescent="0.2">
      <c r="A932" s="2">
        <v>930</v>
      </c>
      <c r="B932" s="2">
        <f t="shared" ca="1" si="14"/>
        <v>0.76050635578119463</v>
      </c>
      <c r="C932" s="2" t="s">
        <v>480</v>
      </c>
    </row>
    <row r="933" spans="1:3" x14ac:dyDescent="0.2">
      <c r="A933" s="2">
        <v>931</v>
      </c>
      <c r="B933" s="2">
        <f t="shared" ca="1" si="14"/>
        <v>0.51911571795549749</v>
      </c>
      <c r="C933" s="2" t="s">
        <v>479</v>
      </c>
    </row>
    <row r="934" spans="1:3" x14ac:dyDescent="0.2">
      <c r="A934" s="2">
        <v>932</v>
      </c>
      <c r="B934" s="2">
        <f t="shared" ca="1" si="14"/>
        <v>0.80696677254406457</v>
      </c>
      <c r="C934" s="2" t="s">
        <v>480</v>
      </c>
    </row>
    <row r="935" spans="1:3" x14ac:dyDescent="0.2">
      <c r="A935" s="2">
        <v>933</v>
      </c>
      <c r="B935" s="2">
        <f t="shared" ca="1" si="14"/>
        <v>0.41011107625212917</v>
      </c>
      <c r="C935" s="2" t="s">
        <v>479</v>
      </c>
    </row>
    <row r="936" spans="1:3" x14ac:dyDescent="0.2">
      <c r="A936" s="2">
        <v>934</v>
      </c>
      <c r="B936" s="2">
        <f t="shared" ca="1" si="14"/>
        <v>0.74770743643650972</v>
      </c>
      <c r="C936" s="2" t="s">
        <v>480</v>
      </c>
    </row>
    <row r="937" spans="1:3" x14ac:dyDescent="0.2">
      <c r="A937" s="2">
        <v>935</v>
      </c>
      <c r="B937" s="2">
        <f t="shared" ca="1" si="14"/>
        <v>0.58777913311187091</v>
      </c>
      <c r="C937" s="2" t="s">
        <v>480</v>
      </c>
    </row>
    <row r="938" spans="1:3" x14ac:dyDescent="0.2">
      <c r="A938" s="2">
        <v>936</v>
      </c>
      <c r="B938" s="2">
        <f t="shared" ca="1" si="14"/>
        <v>0.47867990613749001</v>
      </c>
      <c r="C938" s="2" t="s">
        <v>479</v>
      </c>
    </row>
    <row r="939" spans="1:3" x14ac:dyDescent="0.2">
      <c r="A939" s="2">
        <v>937</v>
      </c>
      <c r="B939" s="2">
        <f t="shared" ca="1" si="14"/>
        <v>0.57393116332071326</v>
      </c>
      <c r="C939" s="2" t="s">
        <v>479</v>
      </c>
    </row>
    <row r="940" spans="1:3" x14ac:dyDescent="0.2">
      <c r="A940" s="2">
        <v>938</v>
      </c>
      <c r="B940" s="2">
        <f t="shared" ca="1" si="14"/>
        <v>0.63977262298814597</v>
      </c>
      <c r="C940" s="2" t="s">
        <v>480</v>
      </c>
    </row>
    <row r="941" spans="1:3" x14ac:dyDescent="0.2">
      <c r="A941" s="2">
        <v>939</v>
      </c>
      <c r="B941" s="2">
        <f t="shared" ca="1" si="14"/>
        <v>0.56859465879765525</v>
      </c>
      <c r="C941" s="2" t="s">
        <v>480</v>
      </c>
    </row>
    <row r="942" spans="1:3" x14ac:dyDescent="0.2">
      <c r="A942" s="2">
        <v>940</v>
      </c>
      <c r="B942" s="2">
        <f t="shared" ca="1" si="14"/>
        <v>0.44086796231608694</v>
      </c>
      <c r="C942" s="2" t="s">
        <v>479</v>
      </c>
    </row>
    <row r="943" spans="1:3" x14ac:dyDescent="0.2">
      <c r="A943" s="2">
        <v>941</v>
      </c>
      <c r="B943" s="2">
        <f t="shared" ca="1" si="14"/>
        <v>0.65251477137129332</v>
      </c>
      <c r="C943" s="2" t="s">
        <v>479</v>
      </c>
    </row>
    <row r="944" spans="1:3" x14ac:dyDescent="0.2">
      <c r="A944" s="2">
        <v>942</v>
      </c>
      <c r="B944" s="2">
        <f t="shared" ca="1" si="14"/>
        <v>0.61681002897226411</v>
      </c>
      <c r="C944" s="2" t="s">
        <v>479</v>
      </c>
    </row>
    <row r="945" spans="1:3" x14ac:dyDescent="0.2">
      <c r="A945" s="2">
        <v>943</v>
      </c>
      <c r="B945" s="2">
        <f t="shared" ca="1" si="14"/>
        <v>0.28624908781406</v>
      </c>
      <c r="C945" s="2" t="s">
        <v>479</v>
      </c>
    </row>
    <row r="946" spans="1:3" x14ac:dyDescent="0.2">
      <c r="A946" s="2">
        <v>944</v>
      </c>
      <c r="B946" s="2">
        <f t="shared" ca="1" si="14"/>
        <v>0.65378856325251944</v>
      </c>
      <c r="C946" s="2" t="s">
        <v>479</v>
      </c>
    </row>
    <row r="947" spans="1:3" x14ac:dyDescent="0.2">
      <c r="A947" s="2">
        <v>945</v>
      </c>
      <c r="B947" s="2">
        <f t="shared" ca="1" si="14"/>
        <v>0.66804599502089512</v>
      </c>
      <c r="C947" s="2" t="s">
        <v>480</v>
      </c>
    </row>
    <row r="948" spans="1:3" x14ac:dyDescent="0.2">
      <c r="A948" s="2">
        <v>946</v>
      </c>
      <c r="B948" s="2">
        <f t="shared" ca="1" si="14"/>
        <v>0.57740591490774407</v>
      </c>
      <c r="C948" s="2" t="s">
        <v>479</v>
      </c>
    </row>
    <row r="949" spans="1:3" x14ac:dyDescent="0.2">
      <c r="A949" s="2">
        <v>947</v>
      </c>
      <c r="B949" s="2">
        <f t="shared" ca="1" si="14"/>
        <v>0.75355646800253462</v>
      </c>
      <c r="C949" s="2" t="s">
        <v>480</v>
      </c>
    </row>
    <row r="950" spans="1:3" x14ac:dyDescent="0.2">
      <c r="A950" s="2">
        <v>948</v>
      </c>
      <c r="B950" s="2">
        <f t="shared" ca="1" si="14"/>
        <v>0.63795813337157892</v>
      </c>
      <c r="C950" s="2" t="s">
        <v>479</v>
      </c>
    </row>
    <row r="951" spans="1:3" x14ac:dyDescent="0.2">
      <c r="A951" s="2">
        <v>949</v>
      </c>
      <c r="B951" s="2">
        <f t="shared" ca="1" si="14"/>
        <v>0.88812449941838312</v>
      </c>
      <c r="C951" s="2" t="s">
        <v>480</v>
      </c>
    </row>
    <row r="952" spans="1:3" x14ac:dyDescent="0.2">
      <c r="A952" s="2">
        <v>950</v>
      </c>
      <c r="B952" s="2">
        <f t="shared" ca="1" si="14"/>
        <v>0.60080415660328979</v>
      </c>
      <c r="C952" s="2" t="s">
        <v>480</v>
      </c>
    </row>
    <row r="953" spans="1:3" x14ac:dyDescent="0.2">
      <c r="A953" s="2">
        <v>951</v>
      </c>
      <c r="B953" s="2">
        <f t="shared" ca="1" si="14"/>
        <v>0.61674484753197401</v>
      </c>
      <c r="C953" s="2" t="s">
        <v>479</v>
      </c>
    </row>
    <row r="954" spans="1:3" x14ac:dyDescent="0.2">
      <c r="A954" s="2">
        <v>952</v>
      </c>
      <c r="B954" s="2">
        <f t="shared" ca="1" si="14"/>
        <v>0.60963426121717701</v>
      </c>
      <c r="C954" s="2" t="s">
        <v>479</v>
      </c>
    </row>
    <row r="955" spans="1:3" x14ac:dyDescent="0.2">
      <c r="A955" s="2">
        <v>953</v>
      </c>
      <c r="B955" s="2">
        <f t="shared" ca="1" si="14"/>
        <v>0.7432236977918647</v>
      </c>
      <c r="C955" s="2" t="s">
        <v>480</v>
      </c>
    </row>
    <row r="956" spans="1:3" x14ac:dyDescent="0.2">
      <c r="A956" s="2">
        <v>954</v>
      </c>
      <c r="B956" s="2">
        <f t="shared" ca="1" si="14"/>
        <v>0.92188855284668869</v>
      </c>
      <c r="C956" s="2" t="s">
        <v>479</v>
      </c>
    </row>
    <row r="957" spans="1:3" x14ac:dyDescent="0.2">
      <c r="A957" s="2">
        <v>955</v>
      </c>
      <c r="B957" s="2">
        <f t="shared" ca="1" si="14"/>
        <v>0.63880251554179646</v>
      </c>
      <c r="C957" s="2" t="s">
        <v>480</v>
      </c>
    </row>
    <row r="958" spans="1:3" x14ac:dyDescent="0.2">
      <c r="A958" s="2">
        <v>956</v>
      </c>
      <c r="B958" s="2">
        <f t="shared" ca="1" si="14"/>
        <v>0.619525568547454</v>
      </c>
      <c r="C958" s="2" t="s">
        <v>480</v>
      </c>
    </row>
    <row r="959" spans="1:3" x14ac:dyDescent="0.2">
      <c r="A959" s="2">
        <v>957</v>
      </c>
      <c r="B959" s="2">
        <f t="shared" ca="1" si="14"/>
        <v>0.4915798796915033</v>
      </c>
      <c r="C959" s="2" t="s">
        <v>479</v>
      </c>
    </row>
    <row r="960" spans="1:3" x14ac:dyDescent="0.2">
      <c r="A960" s="2">
        <v>958</v>
      </c>
      <c r="B960" s="2">
        <f t="shared" ca="1" si="14"/>
        <v>0.43632429025677016</v>
      </c>
      <c r="C960" s="2" t="s">
        <v>480</v>
      </c>
    </row>
    <row r="961" spans="1:3" x14ac:dyDescent="0.2">
      <c r="A961" s="2">
        <v>959</v>
      </c>
      <c r="B961" s="2">
        <f t="shared" ca="1" si="14"/>
        <v>0.67825672176057206</v>
      </c>
      <c r="C961" s="2" t="s">
        <v>479</v>
      </c>
    </row>
    <row r="962" spans="1:3" x14ac:dyDescent="0.2">
      <c r="A962" s="2">
        <v>960</v>
      </c>
      <c r="B962" s="2">
        <f t="shared" ca="1" si="14"/>
        <v>0.31070904654982573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0.82850901289714196</v>
      </c>
      <c r="C963" s="2" t="s">
        <v>480</v>
      </c>
    </row>
    <row r="964" spans="1:3" x14ac:dyDescent="0.2">
      <c r="A964" s="2">
        <v>962</v>
      </c>
      <c r="B964" s="2">
        <f t="shared" ca="1" si="15"/>
        <v>0.65533251997652864</v>
      </c>
      <c r="C964" s="2" t="s">
        <v>480</v>
      </c>
    </row>
    <row r="965" spans="1:3" x14ac:dyDescent="0.2">
      <c r="A965" s="2">
        <v>963</v>
      </c>
      <c r="B965" s="2">
        <f t="shared" ca="1" si="15"/>
        <v>0.50873834489424297</v>
      </c>
      <c r="C965" s="2" t="s">
        <v>480</v>
      </c>
    </row>
    <row r="966" spans="1:3" x14ac:dyDescent="0.2">
      <c r="A966" s="2">
        <v>964</v>
      </c>
      <c r="B966" s="2">
        <f t="shared" ca="1" si="15"/>
        <v>0.84438451855352326</v>
      </c>
      <c r="C966" s="2" t="s">
        <v>480</v>
      </c>
    </row>
    <row r="967" spans="1:3" x14ac:dyDescent="0.2">
      <c r="A967" s="2">
        <v>965</v>
      </c>
      <c r="B967" s="2">
        <f t="shared" ca="1" si="15"/>
        <v>0.84156533905920516</v>
      </c>
      <c r="C967" s="2" t="s">
        <v>480</v>
      </c>
    </row>
    <row r="968" spans="1:3" x14ac:dyDescent="0.2">
      <c r="A968" s="2">
        <v>966</v>
      </c>
      <c r="B968" s="2">
        <f t="shared" ca="1" si="15"/>
        <v>0.60572459645384913</v>
      </c>
      <c r="C968" s="2" t="s">
        <v>480</v>
      </c>
    </row>
    <row r="969" spans="1:3" x14ac:dyDescent="0.2">
      <c r="A969" s="2">
        <v>967</v>
      </c>
      <c r="B969" s="2">
        <f t="shared" ca="1" si="15"/>
        <v>0.67818400976380788</v>
      </c>
      <c r="C969" s="2" t="s">
        <v>480</v>
      </c>
    </row>
    <row r="970" spans="1:3" x14ac:dyDescent="0.2">
      <c r="A970" s="2">
        <v>968</v>
      </c>
      <c r="B970" s="2">
        <f t="shared" ca="1" si="15"/>
        <v>0.65857470146241182</v>
      </c>
      <c r="C970" s="2" t="s">
        <v>480</v>
      </c>
    </row>
    <row r="971" spans="1:3" x14ac:dyDescent="0.2">
      <c r="A971" s="2">
        <v>969</v>
      </c>
      <c r="B971" s="2">
        <f t="shared" ca="1" si="15"/>
        <v>0.6739798467494561</v>
      </c>
      <c r="C971" s="2" t="s">
        <v>479</v>
      </c>
    </row>
    <row r="972" spans="1:3" x14ac:dyDescent="0.2">
      <c r="A972" s="2">
        <v>970</v>
      </c>
      <c r="B972" s="2">
        <f t="shared" ca="1" si="15"/>
        <v>0.71130768349801399</v>
      </c>
      <c r="C972" s="2" t="s">
        <v>479</v>
      </c>
    </row>
    <row r="973" spans="1:3" x14ac:dyDescent="0.2">
      <c r="A973" s="2">
        <v>971</v>
      </c>
      <c r="B973" s="2">
        <f t="shared" ca="1" si="15"/>
        <v>0.7438612049745148</v>
      </c>
      <c r="C973" s="2" t="s">
        <v>480</v>
      </c>
    </row>
    <row r="974" spans="1:3" x14ac:dyDescent="0.2">
      <c r="A974" s="2">
        <v>972</v>
      </c>
      <c r="B974" s="2">
        <f t="shared" ca="1" si="15"/>
        <v>0.54582808929032567</v>
      </c>
      <c r="C974" s="2" t="s">
        <v>479</v>
      </c>
    </row>
    <row r="975" spans="1:3" x14ac:dyDescent="0.2">
      <c r="A975" s="2">
        <v>973</v>
      </c>
      <c r="B975" s="2">
        <f t="shared" ca="1" si="15"/>
        <v>0.72805885005638005</v>
      </c>
      <c r="C975" s="2" t="s">
        <v>480</v>
      </c>
    </row>
    <row r="976" spans="1:3" x14ac:dyDescent="0.2">
      <c r="A976" s="2">
        <v>974</v>
      </c>
      <c r="B976" s="2">
        <f t="shared" ca="1" si="15"/>
        <v>0.78172431207210735</v>
      </c>
      <c r="C976" s="2" t="s">
        <v>480</v>
      </c>
    </row>
    <row r="977" spans="1:3" x14ac:dyDescent="0.2">
      <c r="A977" s="2">
        <v>975</v>
      </c>
      <c r="B977" s="2">
        <f t="shared" ca="1" si="15"/>
        <v>0.88052500841026748</v>
      </c>
      <c r="C977" s="2" t="s">
        <v>480</v>
      </c>
    </row>
    <row r="978" spans="1:3" x14ac:dyDescent="0.2">
      <c r="A978" s="2">
        <v>976</v>
      </c>
      <c r="B978" s="2">
        <f t="shared" ca="1" si="15"/>
        <v>0.75486573607390217</v>
      </c>
      <c r="C978" s="2" t="s">
        <v>480</v>
      </c>
    </row>
    <row r="979" spans="1:3" x14ac:dyDescent="0.2">
      <c r="A979" s="2">
        <v>977</v>
      </c>
      <c r="B979" s="2">
        <f t="shared" ca="1" si="15"/>
        <v>0.76093737069537293</v>
      </c>
      <c r="C979" s="2" t="s">
        <v>480</v>
      </c>
    </row>
    <row r="980" spans="1:3" x14ac:dyDescent="0.2">
      <c r="A980" s="2">
        <v>978</v>
      </c>
      <c r="B980" s="2">
        <f t="shared" ca="1" si="15"/>
        <v>0.65363937359023561</v>
      </c>
      <c r="C980" s="2" t="s">
        <v>480</v>
      </c>
    </row>
    <row r="981" spans="1:3" x14ac:dyDescent="0.2">
      <c r="A981" s="2">
        <v>979</v>
      </c>
      <c r="B981" s="2">
        <f t="shared" ca="1" si="15"/>
        <v>0.55955060153644742</v>
      </c>
      <c r="C981" s="2" t="s">
        <v>480</v>
      </c>
    </row>
    <row r="982" spans="1:3" x14ac:dyDescent="0.2">
      <c r="A982" s="2">
        <v>980</v>
      </c>
      <c r="B982" s="2">
        <f t="shared" ca="1" si="15"/>
        <v>0.66819505243179722</v>
      </c>
      <c r="C982" s="2" t="s">
        <v>479</v>
      </c>
    </row>
    <row r="983" spans="1:3" x14ac:dyDescent="0.2">
      <c r="A983" s="2">
        <v>981</v>
      </c>
      <c r="B983" s="2">
        <f t="shared" ca="1" si="15"/>
        <v>0.58023632451627871</v>
      </c>
      <c r="C983" s="2" t="s">
        <v>479</v>
      </c>
    </row>
    <row r="984" spans="1:3" x14ac:dyDescent="0.2">
      <c r="A984" s="2">
        <v>982</v>
      </c>
      <c r="B984" s="2">
        <f t="shared" ca="1" si="15"/>
        <v>0.74907161701538683</v>
      </c>
      <c r="C984" s="2" t="s">
        <v>480</v>
      </c>
    </row>
    <row r="985" spans="1:3" x14ac:dyDescent="0.2">
      <c r="A985" s="2">
        <v>983</v>
      </c>
      <c r="B985" s="2">
        <f t="shared" ca="1" si="15"/>
        <v>0.68789118464768118</v>
      </c>
      <c r="C985" s="2" t="s">
        <v>480</v>
      </c>
    </row>
    <row r="986" spans="1:3" x14ac:dyDescent="0.2">
      <c r="A986" s="2">
        <v>984</v>
      </c>
      <c r="B986" s="2">
        <f t="shared" ca="1" si="15"/>
        <v>0.56531989773122793</v>
      </c>
      <c r="C986" s="2" t="s">
        <v>479</v>
      </c>
    </row>
    <row r="987" spans="1:3" x14ac:dyDescent="0.2">
      <c r="A987" s="2">
        <v>985</v>
      </c>
      <c r="B987" s="2">
        <f t="shared" ca="1" si="15"/>
        <v>0.75208233477240305</v>
      </c>
      <c r="C987" s="2" t="s">
        <v>479</v>
      </c>
    </row>
    <row r="988" spans="1:3" x14ac:dyDescent="0.2">
      <c r="A988" s="2">
        <v>986</v>
      </c>
      <c r="B988" s="2">
        <f t="shared" ca="1" si="15"/>
        <v>0.7597148582201686</v>
      </c>
      <c r="C988" s="2" t="s">
        <v>480</v>
      </c>
    </row>
    <row r="989" spans="1:3" x14ac:dyDescent="0.2">
      <c r="A989" s="2">
        <v>987</v>
      </c>
      <c r="B989" s="2">
        <f t="shared" ca="1" si="15"/>
        <v>0.68662100364378753</v>
      </c>
      <c r="C989" s="2" t="s">
        <v>479</v>
      </c>
    </row>
    <row r="990" spans="1:3" x14ac:dyDescent="0.2">
      <c r="A990" s="2">
        <v>988</v>
      </c>
      <c r="B990" s="2">
        <f t="shared" ca="1" si="15"/>
        <v>0.61474351136577088</v>
      </c>
      <c r="C990" s="2" t="s">
        <v>479</v>
      </c>
    </row>
    <row r="991" spans="1:3" x14ac:dyDescent="0.2">
      <c r="A991" s="2">
        <v>989</v>
      </c>
      <c r="B991" s="2">
        <f t="shared" ca="1" si="15"/>
        <v>0.85447301052520563</v>
      </c>
      <c r="C991" s="2" t="s">
        <v>480</v>
      </c>
    </row>
    <row r="992" spans="1:3" x14ac:dyDescent="0.2">
      <c r="A992" s="2">
        <v>990</v>
      </c>
      <c r="B992" s="2">
        <f t="shared" ca="1" si="15"/>
        <v>0.6722540161843753</v>
      </c>
      <c r="C992" s="2" t="s">
        <v>479</v>
      </c>
    </row>
    <row r="993" spans="1:3" x14ac:dyDescent="0.2">
      <c r="A993" s="2">
        <v>991</v>
      </c>
      <c r="B993" s="2">
        <f t="shared" ca="1" si="15"/>
        <v>0.64151363344483658</v>
      </c>
      <c r="C993" s="2" t="s">
        <v>480</v>
      </c>
    </row>
    <row r="994" spans="1:3" x14ac:dyDescent="0.2">
      <c r="A994" s="2">
        <v>992</v>
      </c>
      <c r="B994" s="2">
        <f t="shared" ca="1" si="15"/>
        <v>0.76768989686589728</v>
      </c>
      <c r="C994" s="2" t="s">
        <v>479</v>
      </c>
    </row>
    <row r="995" spans="1:3" x14ac:dyDescent="0.2">
      <c r="A995" s="2">
        <v>993</v>
      </c>
      <c r="B995" s="2">
        <f t="shared" ca="1" si="15"/>
        <v>0.69271574051950846</v>
      </c>
      <c r="C995" s="2" t="s">
        <v>480</v>
      </c>
    </row>
    <row r="996" spans="1:3" x14ac:dyDescent="0.2">
      <c r="A996" s="2">
        <v>994</v>
      </c>
      <c r="B996" s="2">
        <f t="shared" ca="1" si="15"/>
        <v>0.58792884329744677</v>
      </c>
      <c r="C996" s="2" t="s">
        <v>480</v>
      </c>
    </row>
    <row r="997" spans="1:3" x14ac:dyDescent="0.2">
      <c r="A997" s="2">
        <v>995</v>
      </c>
      <c r="B997" s="2">
        <f t="shared" ca="1" si="15"/>
        <v>0.54983272840726727</v>
      </c>
      <c r="C997" s="2" t="s">
        <v>479</v>
      </c>
    </row>
    <row r="998" spans="1:3" x14ac:dyDescent="0.2">
      <c r="A998" s="2">
        <v>996</v>
      </c>
      <c r="B998" s="2">
        <f t="shared" ca="1" si="15"/>
        <v>0.59701431466211885</v>
      </c>
      <c r="C998" s="2" t="s">
        <v>480</v>
      </c>
    </row>
    <row r="999" spans="1:3" x14ac:dyDescent="0.2">
      <c r="A999" s="2">
        <v>997</v>
      </c>
      <c r="B999" s="2">
        <f t="shared" ca="1" si="15"/>
        <v>0.82515632909857628</v>
      </c>
      <c r="C999" s="2" t="s">
        <v>479</v>
      </c>
    </row>
    <row r="1000" spans="1:3" x14ac:dyDescent="0.2">
      <c r="A1000" s="2">
        <v>998</v>
      </c>
      <c r="B1000" s="2">
        <f t="shared" ca="1" si="15"/>
        <v>0.41419307469278843</v>
      </c>
      <c r="C1000" s="2" t="s">
        <v>479</v>
      </c>
    </row>
    <row r="1001" spans="1:3" x14ac:dyDescent="0.2">
      <c r="A1001" s="2">
        <v>999</v>
      </c>
      <c r="B1001" s="2">
        <f t="shared" ca="1" si="15"/>
        <v>0.61632820503078878</v>
      </c>
      <c r="C1001" s="2" t="s">
        <v>479</v>
      </c>
    </row>
    <row r="1002" spans="1:3" x14ac:dyDescent="0.2">
      <c r="A1002" s="2">
        <v>1000</v>
      </c>
      <c r="B1002" s="2">
        <f t="shared" ca="1" si="15"/>
        <v>0.4507255707842478</v>
      </c>
      <c r="C1002" s="2" t="s">
        <v>479</v>
      </c>
    </row>
  </sheetData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8FA4-ED7E-874C-BC21-BFA4BAB3D8BB}">
  <sheetPr codeName="Sheet71">
    <tabColor rgb="FFFF0000"/>
  </sheetPr>
  <dimension ref="A2:K1002"/>
  <sheetViews>
    <sheetView workbookViewId="0">
      <selection activeCell="I3" sqref="I3:K37"/>
    </sheetView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485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0.62197009731480268</v>
      </c>
      <c r="C3" s="2" t="str">
        <f ca="1">IF(RAND()&lt;0.5,"Bomb","Bird")</f>
        <v>Bird</v>
      </c>
      <c r="E3" s="2" t="s">
        <v>483</v>
      </c>
      <c r="I3" s="4"/>
      <c r="J3" s="101">
        <v>1</v>
      </c>
      <c r="K3" s="101">
        <v>1</v>
      </c>
    </row>
    <row r="4" spans="1:11" x14ac:dyDescent="0.2">
      <c r="A4" s="2">
        <v>2</v>
      </c>
      <c r="B4" s="2">
        <f t="shared" ca="1" si="0"/>
        <v>0.63735192236018667</v>
      </c>
      <c r="C4" s="2" t="s">
        <v>480</v>
      </c>
      <c r="E4" s="98">
        <v>0</v>
      </c>
      <c r="I4" s="101">
        <v>0.03</v>
      </c>
      <c r="J4" s="100">
        <v>1</v>
      </c>
      <c r="K4" s="100">
        <v>1</v>
      </c>
    </row>
    <row r="5" spans="1:11" x14ac:dyDescent="0.2">
      <c r="A5" s="2">
        <v>3</v>
      </c>
      <c r="B5" s="2">
        <f t="shared" ca="1" si="0"/>
        <v>0.60303384633433199</v>
      </c>
      <c r="C5" s="2" t="s">
        <v>479</v>
      </c>
      <c r="I5" s="101">
        <v>0.06</v>
      </c>
      <c r="J5" s="100">
        <v>1</v>
      </c>
      <c r="K5" s="100">
        <v>1</v>
      </c>
    </row>
    <row r="6" spans="1:11" x14ac:dyDescent="0.2">
      <c r="A6" s="2">
        <v>4</v>
      </c>
      <c r="B6" s="2">
        <f t="shared" ca="1" si="0"/>
        <v>0.71448002974933611</v>
      </c>
      <c r="C6" s="2" t="s">
        <v>480</v>
      </c>
      <c r="E6" s="7" t="s">
        <v>482</v>
      </c>
      <c r="F6" s="7" t="s">
        <v>481</v>
      </c>
      <c r="I6" s="101">
        <v>0.09</v>
      </c>
      <c r="J6" s="100">
        <v>1</v>
      </c>
      <c r="K6" s="100">
        <v>1</v>
      </c>
    </row>
    <row r="7" spans="1:11" x14ac:dyDescent="0.2">
      <c r="A7" s="2">
        <v>5</v>
      </c>
      <c r="B7" s="2">
        <f t="shared" ca="1" si="0"/>
        <v>0.67159993038671073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101">
        <v>0.12</v>
      </c>
      <c r="J7" s="100">
        <v>1</v>
      </c>
      <c r="K7" s="100">
        <v>1</v>
      </c>
    </row>
    <row r="8" spans="1:11" x14ac:dyDescent="0.2">
      <c r="A8" s="2">
        <v>6</v>
      </c>
      <c r="B8" s="2">
        <f t="shared" ca="1" si="0"/>
        <v>0.7430010164053712</v>
      </c>
      <c r="C8" s="2" t="s">
        <v>480</v>
      </c>
      <c r="I8" s="101">
        <v>0.15</v>
      </c>
      <c r="J8" s="100">
        <v>1</v>
      </c>
      <c r="K8" s="100">
        <v>1</v>
      </c>
    </row>
    <row r="9" spans="1:11" x14ac:dyDescent="0.2">
      <c r="A9" s="2">
        <v>7</v>
      </c>
      <c r="B9" s="2">
        <f t="shared" ca="1" si="0"/>
        <v>0.80563554927456449</v>
      </c>
      <c r="C9" s="2" t="s">
        <v>480</v>
      </c>
      <c r="E9" s="7" t="s">
        <v>482</v>
      </c>
      <c r="F9" s="7" t="s">
        <v>485</v>
      </c>
      <c r="I9" s="101">
        <v>0.18</v>
      </c>
      <c r="J9" s="100">
        <v>0.99415204678362579</v>
      </c>
      <c r="K9" s="100">
        <v>1</v>
      </c>
    </row>
    <row r="10" spans="1:11" x14ac:dyDescent="0.2">
      <c r="A10" s="2">
        <v>8</v>
      </c>
      <c r="B10" s="2">
        <f t="shared" ca="1" si="0"/>
        <v>0.63405273596204681</v>
      </c>
      <c r="C10" s="2" t="s">
        <v>479</v>
      </c>
      <c r="E10" s="98">
        <f ca="1">E7</f>
        <v>1</v>
      </c>
      <c r="F10" s="98">
        <f ca="1">1-F7</f>
        <v>1</v>
      </c>
      <c r="I10" s="101">
        <v>0.21</v>
      </c>
      <c r="J10" s="100">
        <v>0.99610136452241715</v>
      </c>
      <c r="K10" s="100">
        <v>1</v>
      </c>
    </row>
    <row r="11" spans="1:11" x14ac:dyDescent="0.2">
      <c r="A11" s="2">
        <v>9</v>
      </c>
      <c r="B11" s="2">
        <f t="shared" ca="1" si="0"/>
        <v>0.57461848308031671</v>
      </c>
      <c r="C11" s="2" t="s">
        <v>479</v>
      </c>
      <c r="I11" s="101">
        <v>0.24</v>
      </c>
      <c r="J11" s="100">
        <v>0.98830409356725146</v>
      </c>
      <c r="K11" s="100">
        <v>1</v>
      </c>
    </row>
    <row r="12" spans="1:11" x14ac:dyDescent="0.2">
      <c r="A12" s="2">
        <v>10</v>
      </c>
      <c r="B12" s="2">
        <f t="shared" ca="1" si="0"/>
        <v>0.55250021980644193</v>
      </c>
      <c r="C12" s="2" t="s">
        <v>479</v>
      </c>
      <c r="I12" s="101">
        <v>0.27</v>
      </c>
      <c r="J12" s="100">
        <v>0.99027237354085607</v>
      </c>
      <c r="K12" s="100">
        <v>1</v>
      </c>
    </row>
    <row r="13" spans="1:11" x14ac:dyDescent="0.2">
      <c r="A13" s="2">
        <v>11</v>
      </c>
      <c r="B13" s="2">
        <f t="shared" ca="1" si="0"/>
        <v>0.6343582125489019</v>
      </c>
      <c r="C13" s="2" t="s">
        <v>479</v>
      </c>
      <c r="I13" s="101">
        <v>0.3</v>
      </c>
      <c r="J13" s="100">
        <v>0.97665369649805445</v>
      </c>
      <c r="K13" s="100">
        <v>1</v>
      </c>
    </row>
    <row r="14" spans="1:11" x14ac:dyDescent="0.2">
      <c r="A14" s="2">
        <v>12</v>
      </c>
      <c r="B14" s="2">
        <f t="shared" ca="1" si="0"/>
        <v>0.81833063903214853</v>
      </c>
      <c r="C14" s="2" t="s">
        <v>479</v>
      </c>
      <c r="I14" s="101">
        <v>0.33</v>
      </c>
      <c r="J14" s="100">
        <v>0.95914396887159536</v>
      </c>
      <c r="K14" s="100">
        <v>0.99794238683127567</v>
      </c>
    </row>
    <row r="15" spans="1:11" x14ac:dyDescent="0.2">
      <c r="A15" s="2">
        <v>13</v>
      </c>
      <c r="B15" s="2">
        <f t="shared" ca="1" si="0"/>
        <v>0.78418739239660207</v>
      </c>
      <c r="C15" s="2" t="s">
        <v>480</v>
      </c>
      <c r="I15" s="101">
        <v>0.36</v>
      </c>
      <c r="J15" s="100">
        <v>0.949317738791423</v>
      </c>
      <c r="K15" s="100">
        <v>1</v>
      </c>
    </row>
    <row r="16" spans="1:11" x14ac:dyDescent="0.2">
      <c r="A16" s="2">
        <v>14</v>
      </c>
      <c r="B16" s="2">
        <f t="shared" ca="1" si="0"/>
        <v>0.73784345384402672</v>
      </c>
      <c r="C16" s="2" t="s">
        <v>480</v>
      </c>
      <c r="I16" s="101">
        <v>0.39</v>
      </c>
      <c r="J16" s="100">
        <v>0.91634241245136183</v>
      </c>
      <c r="K16" s="100">
        <v>1</v>
      </c>
    </row>
    <row r="17" spans="1:11" x14ac:dyDescent="0.2">
      <c r="A17" s="2">
        <v>15</v>
      </c>
      <c r="B17" s="2">
        <f t="shared" ca="1" si="0"/>
        <v>0.72104882151844629</v>
      </c>
      <c r="C17" s="2" t="s">
        <v>480</v>
      </c>
      <c r="I17" s="101">
        <v>0.42</v>
      </c>
      <c r="J17" s="100">
        <v>0.88715953307392992</v>
      </c>
      <c r="K17" s="100">
        <v>1</v>
      </c>
    </row>
    <row r="18" spans="1:11" x14ac:dyDescent="0.2">
      <c r="A18" s="2">
        <v>16</v>
      </c>
      <c r="B18" s="2">
        <f t="shared" ca="1" si="0"/>
        <v>0.75331154937538336</v>
      </c>
      <c r="C18" s="2" t="s">
        <v>479</v>
      </c>
      <c r="I18" s="101">
        <v>0.45</v>
      </c>
      <c r="J18" s="100">
        <v>0.83657587548638135</v>
      </c>
      <c r="K18" s="100">
        <v>0.99382716049382713</v>
      </c>
    </row>
    <row r="19" spans="1:11" x14ac:dyDescent="0.2">
      <c r="A19" s="2">
        <v>17</v>
      </c>
      <c r="B19" s="2">
        <f t="shared" ca="1" si="0"/>
        <v>0.71732368101551747</v>
      </c>
      <c r="C19" s="2" t="s">
        <v>480</v>
      </c>
      <c r="I19" s="101">
        <v>0.48</v>
      </c>
      <c r="J19" s="100">
        <v>0.81481481481481488</v>
      </c>
      <c r="K19" s="100">
        <v>0.99178644763860369</v>
      </c>
    </row>
    <row r="20" spans="1:11" x14ac:dyDescent="0.2">
      <c r="A20" s="2">
        <v>18</v>
      </c>
      <c r="B20" s="2">
        <f t="shared" ca="1" si="0"/>
        <v>0.707140084701259</v>
      </c>
      <c r="C20" s="2" t="s">
        <v>479</v>
      </c>
      <c r="I20" s="101">
        <v>0.51</v>
      </c>
      <c r="J20" s="100">
        <v>0.71206225680933855</v>
      </c>
      <c r="K20" s="100">
        <v>0.9711934156378601</v>
      </c>
    </row>
    <row r="21" spans="1:11" x14ac:dyDescent="0.2">
      <c r="A21" s="2">
        <v>19</v>
      </c>
      <c r="B21" s="2">
        <f t="shared" ca="1" si="0"/>
        <v>0.551615237315777</v>
      </c>
      <c r="C21" s="2" t="s">
        <v>480</v>
      </c>
      <c r="I21" s="101">
        <v>0.54</v>
      </c>
      <c r="J21" s="100">
        <v>0.66536964980544755</v>
      </c>
      <c r="K21" s="100">
        <v>0.93827160493827155</v>
      </c>
    </row>
    <row r="22" spans="1:11" x14ac:dyDescent="0.2">
      <c r="A22" s="2">
        <v>20</v>
      </c>
      <c r="B22" s="2">
        <f t="shared" ca="1" si="0"/>
        <v>0.77051479148661994</v>
      </c>
      <c r="C22" s="2" t="s">
        <v>480</v>
      </c>
      <c r="I22" s="101">
        <v>0.56999999999999995</v>
      </c>
      <c r="J22" s="100">
        <v>0.56420233463035019</v>
      </c>
      <c r="K22" s="100">
        <v>0.90740740740740744</v>
      </c>
    </row>
    <row r="23" spans="1:11" x14ac:dyDescent="0.2">
      <c r="A23" s="2">
        <v>21</v>
      </c>
      <c r="B23" s="2">
        <f t="shared" ca="1" si="0"/>
        <v>0.80972562214550037</v>
      </c>
      <c r="C23" s="2" t="s">
        <v>480</v>
      </c>
      <c r="I23" s="101">
        <v>0.6</v>
      </c>
      <c r="J23" s="100">
        <v>0.51461988304093564</v>
      </c>
      <c r="K23" s="100">
        <v>0.83778234086242298</v>
      </c>
    </row>
    <row r="24" spans="1:11" x14ac:dyDescent="0.2">
      <c r="A24" s="2">
        <v>22</v>
      </c>
      <c r="B24" s="2">
        <f t="shared" ca="1" si="0"/>
        <v>0.82139871422190713</v>
      </c>
      <c r="C24" s="2" t="s">
        <v>479</v>
      </c>
      <c r="I24" s="101">
        <v>0.63</v>
      </c>
      <c r="J24" s="100">
        <v>0.39961013645224175</v>
      </c>
      <c r="K24" s="100">
        <v>0.77002053388090352</v>
      </c>
    </row>
    <row r="25" spans="1:11" x14ac:dyDescent="0.2">
      <c r="A25" s="2">
        <v>23</v>
      </c>
      <c r="B25" s="2">
        <f t="shared" ca="1" si="0"/>
        <v>0.63066100094774857</v>
      </c>
      <c r="C25" s="2" t="s">
        <v>480</v>
      </c>
      <c r="I25" s="101">
        <v>0.66</v>
      </c>
      <c r="J25" s="100">
        <v>0.33528265107212474</v>
      </c>
      <c r="K25" s="100">
        <v>0.64681724845995892</v>
      </c>
    </row>
    <row r="26" spans="1:11" x14ac:dyDescent="0.2">
      <c r="A26" s="2">
        <v>24</v>
      </c>
      <c r="B26" s="2">
        <f t="shared" ca="1" si="0"/>
        <v>0.6386202971235081</v>
      </c>
      <c r="C26" s="2" t="s">
        <v>480</v>
      </c>
      <c r="I26" s="101">
        <v>0.69</v>
      </c>
      <c r="J26" s="100">
        <v>0.24951267056530213</v>
      </c>
      <c r="K26" s="100">
        <v>0.52977412731006157</v>
      </c>
    </row>
    <row r="27" spans="1:11" x14ac:dyDescent="0.2">
      <c r="A27" s="2">
        <v>25</v>
      </c>
      <c r="B27" s="2">
        <f t="shared" ca="1" si="0"/>
        <v>0.64741869082384462</v>
      </c>
      <c r="C27" s="2" t="s">
        <v>480</v>
      </c>
      <c r="I27" s="101">
        <v>0.72</v>
      </c>
      <c r="J27" s="100">
        <v>0.2354085603112841</v>
      </c>
      <c r="K27" s="100">
        <v>0.43415637860082307</v>
      </c>
    </row>
    <row r="28" spans="1:11" x14ac:dyDescent="0.2">
      <c r="A28" s="2">
        <v>26</v>
      </c>
      <c r="B28" s="2">
        <f t="shared" ca="1" si="0"/>
        <v>0.76460670315598089</v>
      </c>
      <c r="C28" s="2" t="s">
        <v>480</v>
      </c>
      <c r="I28" s="101">
        <v>0.75</v>
      </c>
      <c r="J28" s="100">
        <v>0.18128654970760238</v>
      </c>
      <c r="K28" s="100">
        <v>0.29979466119096509</v>
      </c>
    </row>
    <row r="29" spans="1:11" x14ac:dyDescent="0.2">
      <c r="A29" s="2">
        <v>27</v>
      </c>
      <c r="B29" s="2">
        <f t="shared" ca="1" si="0"/>
        <v>0.42850649448439559</v>
      </c>
      <c r="C29" s="2" t="s">
        <v>479</v>
      </c>
      <c r="I29" s="101">
        <v>0.78</v>
      </c>
      <c r="J29" s="100">
        <v>0.10916179337231968</v>
      </c>
      <c r="K29" s="100">
        <v>0.19917864476386038</v>
      </c>
    </row>
    <row r="30" spans="1:11" x14ac:dyDescent="0.2">
      <c r="A30" s="2">
        <v>28</v>
      </c>
      <c r="B30" s="2">
        <f t="shared" ca="1" si="0"/>
        <v>0.65768728145762723</v>
      </c>
      <c r="C30" s="2" t="s">
        <v>480</v>
      </c>
      <c r="I30" s="101">
        <v>0.81</v>
      </c>
      <c r="J30" s="100">
        <v>7.6023391812865548E-2</v>
      </c>
      <c r="K30" s="100">
        <v>0.16016427104722791</v>
      </c>
    </row>
    <row r="31" spans="1:11" x14ac:dyDescent="0.2">
      <c r="A31" s="2">
        <v>29</v>
      </c>
      <c r="B31" s="2">
        <f t="shared" ca="1" si="0"/>
        <v>0.48082789862202635</v>
      </c>
      <c r="C31" s="2" t="s">
        <v>479</v>
      </c>
      <c r="I31" s="101">
        <v>0.84</v>
      </c>
      <c r="J31" s="100">
        <v>4.0935672514619936E-2</v>
      </c>
      <c r="K31" s="100">
        <v>8.8295687885010271E-2</v>
      </c>
    </row>
    <row r="32" spans="1:11" x14ac:dyDescent="0.2">
      <c r="A32" s="2">
        <v>30</v>
      </c>
      <c r="B32" s="2">
        <f t="shared" ca="1" si="0"/>
        <v>0.72493651626745559</v>
      </c>
      <c r="C32" s="2" t="s">
        <v>480</v>
      </c>
      <c r="I32" s="101">
        <v>0.87</v>
      </c>
      <c r="J32" s="100">
        <v>4.8732943469785628E-2</v>
      </c>
      <c r="K32" s="100">
        <v>3.9014373716632446E-2</v>
      </c>
    </row>
    <row r="33" spans="1:11" x14ac:dyDescent="0.2">
      <c r="A33" s="2">
        <v>31</v>
      </c>
      <c r="B33" s="2">
        <f t="shared" ca="1" si="0"/>
        <v>0.79635307545337986</v>
      </c>
      <c r="C33" s="2" t="s">
        <v>480</v>
      </c>
      <c r="I33" s="101">
        <v>0.9</v>
      </c>
      <c r="J33" s="100">
        <v>2.3391812865497075E-2</v>
      </c>
      <c r="K33" s="100">
        <v>2.2587268993839837E-2</v>
      </c>
    </row>
    <row r="34" spans="1:11" x14ac:dyDescent="0.2">
      <c r="A34" s="2">
        <v>32</v>
      </c>
      <c r="B34" s="2">
        <f t="shared" ca="1" si="0"/>
        <v>0.65030945231287374</v>
      </c>
      <c r="C34" s="2" t="s">
        <v>479</v>
      </c>
      <c r="I34" s="101">
        <v>0.93</v>
      </c>
      <c r="J34" s="100">
        <v>1.1695906432748537E-2</v>
      </c>
      <c r="K34" s="100">
        <v>4.1067761806981521E-3</v>
      </c>
    </row>
    <row r="35" spans="1:11" x14ac:dyDescent="0.2">
      <c r="A35" s="2">
        <v>33</v>
      </c>
      <c r="B35" s="2">
        <f t="shared" ca="1" si="0"/>
        <v>0.30877100339281277</v>
      </c>
      <c r="C35" s="2" t="s">
        <v>479</v>
      </c>
      <c r="I35" s="101">
        <v>0.96</v>
      </c>
      <c r="J35" s="100">
        <v>1.1673151750972721E-2</v>
      </c>
      <c r="K35" s="100">
        <v>4.11522633744856E-3</v>
      </c>
    </row>
    <row r="36" spans="1:11" x14ac:dyDescent="0.2">
      <c r="A36" s="2">
        <v>34</v>
      </c>
      <c r="B36" s="2">
        <f t="shared" ca="1" si="0"/>
        <v>0.53455906215595461</v>
      </c>
      <c r="C36" s="2" t="s">
        <v>479</v>
      </c>
      <c r="I36" s="101">
        <v>0.99</v>
      </c>
      <c r="J36" s="100">
        <v>1.9455252918287869E-3</v>
      </c>
      <c r="K36" s="100">
        <v>0</v>
      </c>
    </row>
    <row r="37" spans="1:11" x14ac:dyDescent="0.2">
      <c r="A37" s="2">
        <v>35</v>
      </c>
      <c r="B37" s="2">
        <f t="shared" ca="1" si="0"/>
        <v>0.7507018712206297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0.33821394545440564</v>
      </c>
      <c r="C38" s="2" t="s">
        <v>479</v>
      </c>
    </row>
    <row r="39" spans="1:11" x14ac:dyDescent="0.2">
      <c r="A39" s="2">
        <v>37</v>
      </c>
      <c r="B39" s="2">
        <f t="shared" ca="1" si="0"/>
        <v>0.87725724934792093</v>
      </c>
      <c r="C39" s="2" t="s">
        <v>479</v>
      </c>
    </row>
    <row r="40" spans="1:11" x14ac:dyDescent="0.2">
      <c r="A40" s="2">
        <v>38</v>
      </c>
      <c r="B40" s="2">
        <f t="shared" ca="1" si="0"/>
        <v>0.82223056048116849</v>
      </c>
      <c r="C40" s="2" t="s">
        <v>480</v>
      </c>
    </row>
    <row r="41" spans="1:11" x14ac:dyDescent="0.2">
      <c r="A41" s="2">
        <v>39</v>
      </c>
      <c r="B41" s="2">
        <f t="shared" ca="1" si="0"/>
        <v>0.80822462328282585</v>
      </c>
      <c r="C41" s="2" t="s">
        <v>479</v>
      </c>
    </row>
    <row r="42" spans="1:11" x14ac:dyDescent="0.2">
      <c r="A42" s="2">
        <v>40</v>
      </c>
      <c r="B42" s="2">
        <f t="shared" ca="1" si="0"/>
        <v>0.68005503105638687</v>
      </c>
      <c r="C42" s="2" t="s">
        <v>480</v>
      </c>
    </row>
    <row r="43" spans="1:11" x14ac:dyDescent="0.2">
      <c r="A43" s="2">
        <v>41</v>
      </c>
      <c r="B43" s="2">
        <f t="shared" ca="1" si="0"/>
        <v>0.73587926927556557</v>
      </c>
      <c r="C43" s="2" t="s">
        <v>479</v>
      </c>
    </row>
    <row r="44" spans="1:11" x14ac:dyDescent="0.2">
      <c r="A44" s="2">
        <v>42</v>
      </c>
      <c r="B44" s="2">
        <f t="shared" ca="1" si="0"/>
        <v>0.77459211155901242</v>
      </c>
      <c r="C44" s="2" t="s">
        <v>479</v>
      </c>
    </row>
    <row r="45" spans="1:11" x14ac:dyDescent="0.2">
      <c r="A45" s="2">
        <v>43</v>
      </c>
      <c r="B45" s="2">
        <f t="shared" ca="1" si="0"/>
        <v>0.37314288706053766</v>
      </c>
      <c r="C45" s="2" t="s">
        <v>479</v>
      </c>
    </row>
    <row r="46" spans="1:11" x14ac:dyDescent="0.2">
      <c r="A46" s="2">
        <v>44</v>
      </c>
      <c r="B46" s="2">
        <f t="shared" ca="1" si="0"/>
        <v>0.66055006321726928</v>
      </c>
      <c r="C46" s="2" t="s">
        <v>479</v>
      </c>
    </row>
    <row r="47" spans="1:11" x14ac:dyDescent="0.2">
      <c r="A47" s="2">
        <v>45</v>
      </c>
      <c r="B47" s="2">
        <f t="shared" ca="1" si="0"/>
        <v>0.98932821731847143</v>
      </c>
      <c r="C47" s="2" t="s">
        <v>479</v>
      </c>
    </row>
    <row r="48" spans="1:11" x14ac:dyDescent="0.2">
      <c r="A48" s="2">
        <v>46</v>
      </c>
      <c r="B48" s="2">
        <f t="shared" ca="1" si="0"/>
        <v>0.79232950709071404</v>
      </c>
      <c r="C48" s="2" t="s">
        <v>480</v>
      </c>
    </row>
    <row r="49" spans="1:3" x14ac:dyDescent="0.2">
      <c r="A49" s="2">
        <v>47</v>
      </c>
      <c r="B49" s="2">
        <f t="shared" ca="1" si="0"/>
        <v>0.76200503382039064</v>
      </c>
      <c r="C49" s="2" t="s">
        <v>480</v>
      </c>
    </row>
    <row r="50" spans="1:3" x14ac:dyDescent="0.2">
      <c r="A50" s="2">
        <v>48</v>
      </c>
      <c r="B50" s="2">
        <f t="shared" ca="1" si="0"/>
        <v>0.57769621929891757</v>
      </c>
      <c r="C50" s="2" t="s">
        <v>479</v>
      </c>
    </row>
    <row r="51" spans="1:3" x14ac:dyDescent="0.2">
      <c r="A51" s="2">
        <v>49</v>
      </c>
      <c r="B51" s="2">
        <f t="shared" ca="1" si="0"/>
        <v>0.51597628115146388</v>
      </c>
      <c r="C51" s="2" t="s">
        <v>480</v>
      </c>
    </row>
    <row r="52" spans="1:3" x14ac:dyDescent="0.2">
      <c r="A52" s="2">
        <v>50</v>
      </c>
      <c r="B52" s="2">
        <f t="shared" ca="1" si="0"/>
        <v>0.57455922497314948</v>
      </c>
      <c r="C52" s="2" t="s">
        <v>480</v>
      </c>
    </row>
    <row r="53" spans="1:3" x14ac:dyDescent="0.2">
      <c r="A53" s="2">
        <v>51</v>
      </c>
      <c r="B53" s="2">
        <f t="shared" ca="1" si="0"/>
        <v>0.57902053644911156</v>
      </c>
      <c r="C53" s="2" t="s">
        <v>480</v>
      </c>
    </row>
    <row r="54" spans="1:3" x14ac:dyDescent="0.2">
      <c r="A54" s="2">
        <v>52</v>
      </c>
      <c r="B54" s="2">
        <f t="shared" ca="1" si="0"/>
        <v>0.67691380837205939</v>
      </c>
      <c r="C54" s="2" t="s">
        <v>479</v>
      </c>
    </row>
    <row r="55" spans="1:3" x14ac:dyDescent="0.2">
      <c r="A55" s="2">
        <v>53</v>
      </c>
      <c r="B55" s="2">
        <f t="shared" ca="1" si="0"/>
        <v>0.70215127665684285</v>
      </c>
      <c r="C55" s="2" t="s">
        <v>479</v>
      </c>
    </row>
    <row r="56" spans="1:3" x14ac:dyDescent="0.2">
      <c r="A56" s="2">
        <v>54</v>
      </c>
      <c r="B56" s="2">
        <f t="shared" ca="1" si="0"/>
        <v>0.75801692679545873</v>
      </c>
      <c r="C56" s="2" t="s">
        <v>480</v>
      </c>
    </row>
    <row r="57" spans="1:3" x14ac:dyDescent="0.2">
      <c r="A57" s="2">
        <v>55</v>
      </c>
      <c r="B57" s="2">
        <f t="shared" ca="1" si="0"/>
        <v>0.59839828949679552</v>
      </c>
      <c r="C57" s="2" t="s">
        <v>480</v>
      </c>
    </row>
    <row r="58" spans="1:3" x14ac:dyDescent="0.2">
      <c r="A58" s="2">
        <v>56</v>
      </c>
      <c r="B58" s="2">
        <f t="shared" ca="1" si="0"/>
        <v>0.72822838190772776</v>
      </c>
      <c r="C58" s="2" t="s">
        <v>480</v>
      </c>
    </row>
    <row r="59" spans="1:3" x14ac:dyDescent="0.2">
      <c r="A59" s="2">
        <v>57</v>
      </c>
      <c r="B59" s="2">
        <f t="shared" ca="1" si="0"/>
        <v>0.70599348658515193</v>
      </c>
      <c r="C59" s="2" t="s">
        <v>479</v>
      </c>
    </row>
    <row r="60" spans="1:3" x14ac:dyDescent="0.2">
      <c r="A60" s="2">
        <v>58</v>
      </c>
      <c r="B60" s="2">
        <f t="shared" ca="1" si="0"/>
        <v>0.8406932019706832</v>
      </c>
      <c r="C60" s="2" t="s">
        <v>480</v>
      </c>
    </row>
    <row r="61" spans="1:3" x14ac:dyDescent="0.2">
      <c r="A61" s="2">
        <v>59</v>
      </c>
      <c r="B61" s="2">
        <f t="shared" ca="1" si="0"/>
        <v>0.85814999207601927</v>
      </c>
      <c r="C61" s="2" t="s">
        <v>480</v>
      </c>
    </row>
    <row r="62" spans="1:3" x14ac:dyDescent="0.2">
      <c r="A62" s="2">
        <v>60</v>
      </c>
      <c r="B62" s="2">
        <f t="shared" ca="1" si="0"/>
        <v>0.8115094916984058</v>
      </c>
      <c r="C62" s="2" t="s">
        <v>479</v>
      </c>
    </row>
    <row r="63" spans="1:3" x14ac:dyDescent="0.2">
      <c r="A63" s="2">
        <v>61</v>
      </c>
      <c r="B63" s="2">
        <f t="shared" ca="1" si="0"/>
        <v>0.65480752345699578</v>
      </c>
      <c r="C63" s="2" t="s">
        <v>479</v>
      </c>
    </row>
    <row r="64" spans="1:3" x14ac:dyDescent="0.2">
      <c r="A64" s="2">
        <v>62</v>
      </c>
      <c r="B64" s="2">
        <f t="shared" ca="1" si="0"/>
        <v>0.56180690856847582</v>
      </c>
      <c r="C64" s="2" t="s">
        <v>479</v>
      </c>
    </row>
    <row r="65" spans="1:3" x14ac:dyDescent="0.2">
      <c r="A65" s="2">
        <v>63</v>
      </c>
      <c r="B65" s="2">
        <f t="shared" ca="1" si="0"/>
        <v>0.60238237512519544</v>
      </c>
      <c r="C65" s="2" t="s">
        <v>480</v>
      </c>
    </row>
    <row r="66" spans="1:3" x14ac:dyDescent="0.2">
      <c r="A66" s="2">
        <v>64</v>
      </c>
      <c r="B66" s="2">
        <f t="shared" ca="1" si="0"/>
        <v>0.6116262631211713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0.6916423104360383</v>
      </c>
      <c r="C67" s="2" t="s">
        <v>480</v>
      </c>
    </row>
    <row r="68" spans="1:3" x14ac:dyDescent="0.2">
      <c r="A68" s="2">
        <v>66</v>
      </c>
      <c r="B68" s="2">
        <f t="shared" ca="1" si="1"/>
        <v>0.7449919614555931</v>
      </c>
      <c r="C68" s="2" t="s">
        <v>480</v>
      </c>
    </row>
    <row r="69" spans="1:3" x14ac:dyDescent="0.2">
      <c r="A69" s="2">
        <v>67</v>
      </c>
      <c r="B69" s="2">
        <f t="shared" ca="1" si="1"/>
        <v>0.78305897450607154</v>
      </c>
      <c r="C69" s="2" t="s">
        <v>480</v>
      </c>
    </row>
    <row r="70" spans="1:3" x14ac:dyDescent="0.2">
      <c r="A70" s="2">
        <v>68</v>
      </c>
      <c r="B70" s="2">
        <f t="shared" ca="1" si="1"/>
        <v>0.53348832425911497</v>
      </c>
      <c r="C70" s="2" t="s">
        <v>479</v>
      </c>
    </row>
    <row r="71" spans="1:3" x14ac:dyDescent="0.2">
      <c r="A71" s="2">
        <v>69</v>
      </c>
      <c r="B71" s="2">
        <f t="shared" ca="1" si="1"/>
        <v>0.47843733386515708</v>
      </c>
      <c r="C71" s="2" t="s">
        <v>479</v>
      </c>
    </row>
    <row r="72" spans="1:3" x14ac:dyDescent="0.2">
      <c r="A72" s="2">
        <v>70</v>
      </c>
      <c r="B72" s="2">
        <f t="shared" ca="1" si="1"/>
        <v>0.48022017012370316</v>
      </c>
      <c r="C72" s="2" t="s">
        <v>479</v>
      </c>
    </row>
    <row r="73" spans="1:3" x14ac:dyDescent="0.2">
      <c r="A73" s="2">
        <v>71</v>
      </c>
      <c r="B73" s="2">
        <f t="shared" ca="1" si="1"/>
        <v>0.66539698816779091</v>
      </c>
      <c r="C73" s="2" t="s">
        <v>479</v>
      </c>
    </row>
    <row r="74" spans="1:3" x14ac:dyDescent="0.2">
      <c r="A74" s="2">
        <v>72</v>
      </c>
      <c r="B74" s="2">
        <f t="shared" ca="1" si="1"/>
        <v>0.74721407493141712</v>
      </c>
      <c r="C74" s="2" t="s">
        <v>479</v>
      </c>
    </row>
    <row r="75" spans="1:3" x14ac:dyDescent="0.2">
      <c r="A75" s="2">
        <v>73</v>
      </c>
      <c r="B75" s="2">
        <f t="shared" ca="1" si="1"/>
        <v>0.87063976023853606</v>
      </c>
      <c r="C75" s="2" t="s">
        <v>480</v>
      </c>
    </row>
    <row r="76" spans="1:3" x14ac:dyDescent="0.2">
      <c r="A76" s="2">
        <v>74</v>
      </c>
      <c r="B76" s="2">
        <f t="shared" ca="1" si="1"/>
        <v>0.56139656239413316</v>
      </c>
      <c r="C76" s="2" t="s">
        <v>480</v>
      </c>
    </row>
    <row r="77" spans="1:3" x14ac:dyDescent="0.2">
      <c r="A77" s="2">
        <v>75</v>
      </c>
      <c r="B77" s="2">
        <f t="shared" ca="1" si="1"/>
        <v>0.93141566527135689</v>
      </c>
      <c r="C77" s="2" t="s">
        <v>480</v>
      </c>
    </row>
    <row r="78" spans="1:3" x14ac:dyDescent="0.2">
      <c r="A78" s="2">
        <v>76</v>
      </c>
      <c r="B78" s="2">
        <f t="shared" ca="1" si="1"/>
        <v>0.80347491885952804</v>
      </c>
      <c r="C78" s="2" t="s">
        <v>480</v>
      </c>
    </row>
    <row r="79" spans="1:3" x14ac:dyDescent="0.2">
      <c r="A79" s="2">
        <v>77</v>
      </c>
      <c r="B79" s="2">
        <f t="shared" ca="1" si="1"/>
        <v>0.77650790429023553</v>
      </c>
      <c r="C79" s="2" t="s">
        <v>479</v>
      </c>
    </row>
    <row r="80" spans="1:3" x14ac:dyDescent="0.2">
      <c r="A80" s="2">
        <v>78</v>
      </c>
      <c r="B80" s="2">
        <f t="shared" ca="1" si="1"/>
        <v>0.62644290504315769</v>
      </c>
      <c r="C80" s="2" t="s">
        <v>480</v>
      </c>
    </row>
    <row r="81" spans="1:3" x14ac:dyDescent="0.2">
      <c r="A81" s="2">
        <v>79</v>
      </c>
      <c r="B81" s="2">
        <f t="shared" ca="1" si="1"/>
        <v>0.71560651372542239</v>
      </c>
      <c r="C81" s="2" t="s">
        <v>479</v>
      </c>
    </row>
    <row r="82" spans="1:3" x14ac:dyDescent="0.2">
      <c r="A82" s="2">
        <v>80</v>
      </c>
      <c r="B82" s="2">
        <f t="shared" ca="1" si="1"/>
        <v>0.77486195381274203</v>
      </c>
      <c r="C82" s="2" t="s">
        <v>480</v>
      </c>
    </row>
    <row r="83" spans="1:3" x14ac:dyDescent="0.2">
      <c r="A83" s="2">
        <v>81</v>
      </c>
      <c r="B83" s="2">
        <f t="shared" ca="1" si="1"/>
        <v>0.78558046527429515</v>
      </c>
      <c r="C83" s="2" t="s">
        <v>480</v>
      </c>
    </row>
    <row r="84" spans="1:3" x14ac:dyDescent="0.2">
      <c r="A84" s="2">
        <v>82</v>
      </c>
      <c r="B84" s="2">
        <f t="shared" ca="1" si="1"/>
        <v>0.52186540281111893</v>
      </c>
      <c r="C84" s="2" t="s">
        <v>479</v>
      </c>
    </row>
    <row r="85" spans="1:3" x14ac:dyDescent="0.2">
      <c r="A85" s="2">
        <v>83</v>
      </c>
      <c r="B85" s="2">
        <f t="shared" ca="1" si="1"/>
        <v>0.73880385225157319</v>
      </c>
      <c r="C85" s="2" t="s">
        <v>480</v>
      </c>
    </row>
    <row r="86" spans="1:3" x14ac:dyDescent="0.2">
      <c r="A86" s="2">
        <v>84</v>
      </c>
      <c r="B86" s="2">
        <f t="shared" ca="1" si="1"/>
        <v>0.46816974457154559</v>
      </c>
      <c r="C86" s="2" t="s">
        <v>480</v>
      </c>
    </row>
    <row r="87" spans="1:3" x14ac:dyDescent="0.2">
      <c r="A87" s="2">
        <v>85</v>
      </c>
      <c r="B87" s="2">
        <f t="shared" ca="1" si="1"/>
        <v>0.72207492452777333</v>
      </c>
      <c r="C87" s="2" t="s">
        <v>479</v>
      </c>
    </row>
    <row r="88" spans="1:3" x14ac:dyDescent="0.2">
      <c r="A88" s="2">
        <v>86</v>
      </c>
      <c r="B88" s="2">
        <f t="shared" ca="1" si="1"/>
        <v>0.6914854286707014</v>
      </c>
      <c r="C88" s="2" t="s">
        <v>479</v>
      </c>
    </row>
    <row r="89" spans="1:3" x14ac:dyDescent="0.2">
      <c r="A89" s="2">
        <v>87</v>
      </c>
      <c r="B89" s="2">
        <f t="shared" ca="1" si="1"/>
        <v>0.55536400877790215</v>
      </c>
      <c r="C89" s="2" t="s">
        <v>479</v>
      </c>
    </row>
    <row r="90" spans="1:3" x14ac:dyDescent="0.2">
      <c r="A90" s="2">
        <v>88</v>
      </c>
      <c r="B90" s="2">
        <f t="shared" ca="1" si="1"/>
        <v>0.58511475192232121</v>
      </c>
      <c r="C90" s="2" t="s">
        <v>479</v>
      </c>
    </row>
    <row r="91" spans="1:3" x14ac:dyDescent="0.2">
      <c r="A91" s="2">
        <v>89</v>
      </c>
      <c r="B91" s="2">
        <f t="shared" ca="1" si="1"/>
        <v>0.85154536924649638</v>
      </c>
      <c r="C91" s="2" t="s">
        <v>479</v>
      </c>
    </row>
    <row r="92" spans="1:3" x14ac:dyDescent="0.2">
      <c r="A92" s="2">
        <v>90</v>
      </c>
      <c r="B92" s="2">
        <f t="shared" ca="1" si="1"/>
        <v>0.80251725207983027</v>
      </c>
      <c r="C92" s="2" t="s">
        <v>480</v>
      </c>
    </row>
    <row r="93" spans="1:3" x14ac:dyDescent="0.2">
      <c r="A93" s="2">
        <v>91</v>
      </c>
      <c r="B93" s="2">
        <f t="shared" ca="1" si="1"/>
        <v>0.60968215204486842</v>
      </c>
      <c r="C93" s="2" t="s">
        <v>480</v>
      </c>
    </row>
    <row r="94" spans="1:3" x14ac:dyDescent="0.2">
      <c r="A94" s="2">
        <v>92</v>
      </c>
      <c r="B94" s="2">
        <f t="shared" ca="1" si="1"/>
        <v>0.69964662796675758</v>
      </c>
      <c r="C94" s="2" t="s">
        <v>479</v>
      </c>
    </row>
    <row r="95" spans="1:3" x14ac:dyDescent="0.2">
      <c r="A95" s="2">
        <v>93</v>
      </c>
      <c r="B95" s="2">
        <f t="shared" ca="1" si="1"/>
        <v>0.68960806392708662</v>
      </c>
      <c r="C95" s="2" t="s">
        <v>480</v>
      </c>
    </row>
    <row r="96" spans="1:3" x14ac:dyDescent="0.2">
      <c r="A96" s="2">
        <v>94</v>
      </c>
      <c r="B96" s="2">
        <f t="shared" ca="1" si="1"/>
        <v>0.72869050727992901</v>
      </c>
      <c r="C96" s="2" t="s">
        <v>480</v>
      </c>
    </row>
    <row r="97" spans="1:3" x14ac:dyDescent="0.2">
      <c r="A97" s="2">
        <v>95</v>
      </c>
      <c r="B97" s="2">
        <f t="shared" ca="1" si="1"/>
        <v>0.63246913378933489</v>
      </c>
      <c r="C97" s="2" t="s">
        <v>479</v>
      </c>
    </row>
    <row r="98" spans="1:3" x14ac:dyDescent="0.2">
      <c r="A98" s="2">
        <v>96</v>
      </c>
      <c r="B98" s="2">
        <f t="shared" ca="1" si="1"/>
        <v>0.42915111952442342</v>
      </c>
      <c r="C98" s="2" t="s">
        <v>479</v>
      </c>
    </row>
    <row r="99" spans="1:3" x14ac:dyDescent="0.2">
      <c r="A99" s="2">
        <v>97</v>
      </c>
      <c r="B99" s="2">
        <f t="shared" ca="1" si="1"/>
        <v>0.81629782082290891</v>
      </c>
      <c r="C99" s="2" t="s">
        <v>480</v>
      </c>
    </row>
    <row r="100" spans="1:3" x14ac:dyDescent="0.2">
      <c r="A100" s="2">
        <v>98</v>
      </c>
      <c r="B100" s="2">
        <f t="shared" ca="1" si="1"/>
        <v>0.74527353328134316</v>
      </c>
      <c r="C100" s="2" t="s">
        <v>480</v>
      </c>
    </row>
    <row r="101" spans="1:3" x14ac:dyDescent="0.2">
      <c r="A101" s="2">
        <v>99</v>
      </c>
      <c r="B101" s="2">
        <f t="shared" ca="1" si="1"/>
        <v>0.61539128524656828</v>
      </c>
      <c r="C101" s="2" t="s">
        <v>480</v>
      </c>
    </row>
    <row r="102" spans="1:3" x14ac:dyDescent="0.2">
      <c r="A102" s="2">
        <v>100</v>
      </c>
      <c r="B102" s="2">
        <f t="shared" ca="1" si="1"/>
        <v>0.55175862850643798</v>
      </c>
      <c r="C102" s="2" t="s">
        <v>479</v>
      </c>
    </row>
    <row r="103" spans="1:3" x14ac:dyDescent="0.2">
      <c r="A103" s="2">
        <v>101</v>
      </c>
      <c r="B103" s="2">
        <f t="shared" ca="1" si="1"/>
        <v>0.67431933266207811</v>
      </c>
      <c r="C103" s="2" t="s">
        <v>480</v>
      </c>
    </row>
    <row r="104" spans="1:3" x14ac:dyDescent="0.2">
      <c r="A104" s="2">
        <v>102</v>
      </c>
      <c r="B104" s="2">
        <f t="shared" ca="1" si="1"/>
        <v>0.74987505319009651</v>
      </c>
      <c r="C104" s="2" t="s">
        <v>479</v>
      </c>
    </row>
    <row r="105" spans="1:3" x14ac:dyDescent="0.2">
      <c r="A105" s="2">
        <v>103</v>
      </c>
      <c r="B105" s="2">
        <f t="shared" ca="1" si="1"/>
        <v>0.66237060924726143</v>
      </c>
      <c r="C105" s="2" t="s">
        <v>479</v>
      </c>
    </row>
    <row r="106" spans="1:3" x14ac:dyDescent="0.2">
      <c r="A106" s="2">
        <v>104</v>
      </c>
      <c r="B106" s="2">
        <f t="shared" ca="1" si="1"/>
        <v>0.64245746803926884</v>
      </c>
      <c r="C106" s="2" t="s">
        <v>479</v>
      </c>
    </row>
    <row r="107" spans="1:3" x14ac:dyDescent="0.2">
      <c r="A107" s="2">
        <v>105</v>
      </c>
      <c r="B107" s="2">
        <f t="shared" ca="1" si="1"/>
        <v>0.85376166868555015</v>
      </c>
      <c r="C107" s="2" t="s">
        <v>480</v>
      </c>
    </row>
    <row r="108" spans="1:3" x14ac:dyDescent="0.2">
      <c r="A108" s="2">
        <v>106</v>
      </c>
      <c r="B108" s="2">
        <f t="shared" ca="1" si="1"/>
        <v>0.73266252898171924</v>
      </c>
      <c r="C108" s="2" t="s">
        <v>479</v>
      </c>
    </row>
    <row r="109" spans="1:3" x14ac:dyDescent="0.2">
      <c r="A109" s="2">
        <v>107</v>
      </c>
      <c r="B109" s="2">
        <f t="shared" ca="1" si="1"/>
        <v>0.713488486808044</v>
      </c>
      <c r="C109" s="2" t="s">
        <v>479</v>
      </c>
    </row>
    <row r="110" spans="1:3" x14ac:dyDescent="0.2">
      <c r="A110" s="2">
        <v>108</v>
      </c>
      <c r="B110" s="2">
        <f t="shared" ca="1" si="1"/>
        <v>0.78879456131178394</v>
      </c>
      <c r="C110" s="2" t="s">
        <v>479</v>
      </c>
    </row>
    <row r="111" spans="1:3" x14ac:dyDescent="0.2">
      <c r="A111" s="2">
        <v>109</v>
      </c>
      <c r="B111" s="2">
        <f t="shared" ca="1" si="1"/>
        <v>0.27209909024033424</v>
      </c>
      <c r="C111" s="2" t="s">
        <v>479</v>
      </c>
    </row>
    <row r="112" spans="1:3" x14ac:dyDescent="0.2">
      <c r="A112" s="2">
        <v>110</v>
      </c>
      <c r="B112" s="2">
        <f t="shared" ca="1" si="1"/>
        <v>0.54390333284816483</v>
      </c>
      <c r="C112" s="2" t="s">
        <v>479</v>
      </c>
    </row>
    <row r="113" spans="1:3" x14ac:dyDescent="0.2">
      <c r="A113" s="2">
        <v>111</v>
      </c>
      <c r="B113" s="2">
        <f t="shared" ca="1" si="1"/>
        <v>0.48439996883445191</v>
      </c>
      <c r="C113" s="2" t="s">
        <v>480</v>
      </c>
    </row>
    <row r="114" spans="1:3" x14ac:dyDescent="0.2">
      <c r="A114" s="2">
        <v>112</v>
      </c>
      <c r="B114" s="2">
        <f t="shared" ca="1" si="1"/>
        <v>0.63085362515167287</v>
      </c>
      <c r="C114" s="2" t="s">
        <v>479</v>
      </c>
    </row>
    <row r="115" spans="1:3" x14ac:dyDescent="0.2">
      <c r="A115" s="2">
        <v>113</v>
      </c>
      <c r="B115" s="2">
        <f t="shared" ca="1" si="1"/>
        <v>0.52756369976744166</v>
      </c>
      <c r="C115" s="2" t="s">
        <v>479</v>
      </c>
    </row>
    <row r="116" spans="1:3" x14ac:dyDescent="0.2">
      <c r="A116" s="2">
        <v>114</v>
      </c>
      <c r="B116" s="2">
        <f t="shared" ca="1" si="1"/>
        <v>0.51663424387122037</v>
      </c>
      <c r="C116" s="2" t="s">
        <v>479</v>
      </c>
    </row>
    <row r="117" spans="1:3" x14ac:dyDescent="0.2">
      <c r="A117" s="2">
        <v>115</v>
      </c>
      <c r="B117" s="2">
        <f t="shared" ca="1" si="1"/>
        <v>0.83413614724025908</v>
      </c>
      <c r="C117" s="2" t="s">
        <v>479</v>
      </c>
    </row>
    <row r="118" spans="1:3" x14ac:dyDescent="0.2">
      <c r="A118" s="2">
        <v>116</v>
      </c>
      <c r="B118" s="2">
        <f t="shared" ca="1" si="1"/>
        <v>0.45339748299542193</v>
      </c>
      <c r="C118" s="2" t="s">
        <v>479</v>
      </c>
    </row>
    <row r="119" spans="1:3" x14ac:dyDescent="0.2">
      <c r="A119" s="2">
        <v>117</v>
      </c>
      <c r="B119" s="2">
        <f t="shared" ca="1" si="1"/>
        <v>0.8231657626501292</v>
      </c>
      <c r="C119" s="2" t="s">
        <v>479</v>
      </c>
    </row>
    <row r="120" spans="1:3" x14ac:dyDescent="0.2">
      <c r="A120" s="2">
        <v>118</v>
      </c>
      <c r="B120" s="2">
        <f t="shared" ca="1" si="1"/>
        <v>0.65114636110977397</v>
      </c>
      <c r="C120" s="2" t="s">
        <v>479</v>
      </c>
    </row>
    <row r="121" spans="1:3" x14ac:dyDescent="0.2">
      <c r="A121" s="2">
        <v>119</v>
      </c>
      <c r="B121" s="2">
        <f t="shared" ca="1" si="1"/>
        <v>0.28946416524394225</v>
      </c>
      <c r="C121" s="2" t="s">
        <v>479</v>
      </c>
    </row>
    <row r="122" spans="1:3" x14ac:dyDescent="0.2">
      <c r="A122" s="2">
        <v>120</v>
      </c>
      <c r="B122" s="2">
        <f t="shared" ca="1" si="1"/>
        <v>0.5209104955660071</v>
      </c>
      <c r="C122" s="2" t="s">
        <v>480</v>
      </c>
    </row>
    <row r="123" spans="1:3" x14ac:dyDescent="0.2">
      <c r="A123" s="2">
        <v>121</v>
      </c>
      <c r="B123" s="2">
        <f t="shared" ca="1" si="1"/>
        <v>0.7853505095409834</v>
      </c>
      <c r="C123" s="2" t="s">
        <v>480</v>
      </c>
    </row>
    <row r="124" spans="1:3" x14ac:dyDescent="0.2">
      <c r="A124" s="2">
        <v>122</v>
      </c>
      <c r="B124" s="2">
        <f t="shared" ca="1" si="1"/>
        <v>0.49672242485611828</v>
      </c>
      <c r="C124" s="2" t="s">
        <v>479</v>
      </c>
    </row>
    <row r="125" spans="1:3" x14ac:dyDescent="0.2">
      <c r="A125" s="2">
        <v>123</v>
      </c>
      <c r="B125" s="2">
        <f t="shared" ca="1" si="1"/>
        <v>0.67513447819820804</v>
      </c>
      <c r="C125" s="2" t="s">
        <v>480</v>
      </c>
    </row>
    <row r="126" spans="1:3" x14ac:dyDescent="0.2">
      <c r="A126" s="2">
        <v>124</v>
      </c>
      <c r="B126" s="2">
        <f t="shared" ca="1" si="1"/>
        <v>0.69214437429377096</v>
      </c>
      <c r="C126" s="2" t="s">
        <v>480</v>
      </c>
    </row>
    <row r="127" spans="1:3" x14ac:dyDescent="0.2">
      <c r="A127" s="2">
        <v>125</v>
      </c>
      <c r="B127" s="2">
        <f t="shared" ca="1" si="1"/>
        <v>0.59667247817381519</v>
      </c>
      <c r="C127" s="2" t="s">
        <v>479</v>
      </c>
    </row>
    <row r="128" spans="1:3" x14ac:dyDescent="0.2">
      <c r="A128" s="2">
        <v>126</v>
      </c>
      <c r="B128" s="2">
        <f t="shared" ca="1" si="1"/>
        <v>0.55651444137033201</v>
      </c>
      <c r="C128" s="2" t="s">
        <v>479</v>
      </c>
    </row>
    <row r="129" spans="1:3" x14ac:dyDescent="0.2">
      <c r="A129" s="2">
        <v>127</v>
      </c>
      <c r="B129" s="2">
        <f t="shared" ca="1" si="1"/>
        <v>0.61160438345943446</v>
      </c>
      <c r="C129" s="2" t="s">
        <v>479</v>
      </c>
    </row>
    <row r="130" spans="1:3" x14ac:dyDescent="0.2">
      <c r="A130" s="2">
        <v>128</v>
      </c>
      <c r="B130" s="2">
        <f t="shared" ca="1" si="1"/>
        <v>0.39493842902804788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0.67381090146144162</v>
      </c>
      <c r="C131" s="2" t="s">
        <v>479</v>
      </c>
    </row>
    <row r="132" spans="1:3" x14ac:dyDescent="0.2">
      <c r="A132" s="2">
        <v>130</v>
      </c>
      <c r="B132" s="2">
        <f t="shared" ca="1" si="2"/>
        <v>0.75192276230316979</v>
      </c>
      <c r="C132" s="2" t="s">
        <v>480</v>
      </c>
    </row>
    <row r="133" spans="1:3" x14ac:dyDescent="0.2">
      <c r="A133" s="2">
        <v>131</v>
      </c>
      <c r="B133" s="2">
        <f t="shared" ca="1" si="2"/>
        <v>0.45775593460965069</v>
      </c>
      <c r="C133" s="2" t="s">
        <v>480</v>
      </c>
    </row>
    <row r="134" spans="1:3" x14ac:dyDescent="0.2">
      <c r="A134" s="2">
        <v>132</v>
      </c>
      <c r="B134" s="2">
        <f t="shared" ca="1" si="2"/>
        <v>0.79324055243131997</v>
      </c>
      <c r="C134" s="2" t="s">
        <v>480</v>
      </c>
    </row>
    <row r="135" spans="1:3" x14ac:dyDescent="0.2">
      <c r="A135" s="2">
        <v>133</v>
      </c>
      <c r="B135" s="2">
        <f t="shared" ca="1" si="2"/>
        <v>0.54737554712231762</v>
      </c>
      <c r="C135" s="2" t="s">
        <v>480</v>
      </c>
    </row>
    <row r="136" spans="1:3" x14ac:dyDescent="0.2">
      <c r="A136" s="2">
        <v>134</v>
      </c>
      <c r="B136" s="2">
        <f t="shared" ca="1" si="2"/>
        <v>0.58593298616340694</v>
      </c>
      <c r="C136" s="2" t="s">
        <v>479</v>
      </c>
    </row>
    <row r="137" spans="1:3" x14ac:dyDescent="0.2">
      <c r="A137" s="2">
        <v>135</v>
      </c>
      <c r="B137" s="2">
        <f t="shared" ca="1" si="2"/>
        <v>0.74836835575626359</v>
      </c>
      <c r="C137" s="2" t="s">
        <v>480</v>
      </c>
    </row>
    <row r="138" spans="1:3" x14ac:dyDescent="0.2">
      <c r="A138" s="2">
        <v>136</v>
      </c>
      <c r="B138" s="2">
        <f t="shared" ca="1" si="2"/>
        <v>0.60771485104373357</v>
      </c>
      <c r="C138" s="2" t="s">
        <v>480</v>
      </c>
    </row>
    <row r="139" spans="1:3" x14ac:dyDescent="0.2">
      <c r="A139" s="2">
        <v>137</v>
      </c>
      <c r="B139" s="2">
        <f t="shared" ca="1" si="2"/>
        <v>0.5473640530824645</v>
      </c>
      <c r="C139" s="2" t="s">
        <v>479</v>
      </c>
    </row>
    <row r="140" spans="1:3" x14ac:dyDescent="0.2">
      <c r="A140" s="2">
        <v>138</v>
      </c>
      <c r="B140" s="2">
        <f t="shared" ca="1" si="2"/>
        <v>0.74350108393184822</v>
      </c>
      <c r="C140" s="2" t="s">
        <v>480</v>
      </c>
    </row>
    <row r="141" spans="1:3" x14ac:dyDescent="0.2">
      <c r="A141" s="2">
        <v>139</v>
      </c>
      <c r="B141" s="2">
        <f t="shared" ca="1" si="2"/>
        <v>0.83461193620794183</v>
      </c>
      <c r="C141" s="2" t="s">
        <v>479</v>
      </c>
    </row>
    <row r="142" spans="1:3" x14ac:dyDescent="0.2">
      <c r="A142" s="2">
        <v>140</v>
      </c>
      <c r="B142" s="2">
        <f t="shared" ca="1" si="2"/>
        <v>0.91272495023347355</v>
      </c>
      <c r="C142" s="2" t="s">
        <v>479</v>
      </c>
    </row>
    <row r="143" spans="1:3" x14ac:dyDescent="0.2">
      <c r="A143" s="2">
        <v>141</v>
      </c>
      <c r="B143" s="2">
        <f t="shared" ca="1" si="2"/>
        <v>0.98281933255053655</v>
      </c>
      <c r="C143" s="2" t="s">
        <v>479</v>
      </c>
    </row>
    <row r="144" spans="1:3" x14ac:dyDescent="0.2">
      <c r="A144" s="2">
        <v>142</v>
      </c>
      <c r="B144" s="2">
        <f t="shared" ca="1" si="2"/>
        <v>0.76975799323423</v>
      </c>
      <c r="C144" s="2" t="s">
        <v>480</v>
      </c>
    </row>
    <row r="145" spans="1:3" x14ac:dyDescent="0.2">
      <c r="A145" s="2">
        <v>143</v>
      </c>
      <c r="B145" s="2">
        <f t="shared" ca="1" si="2"/>
        <v>0.39932562775580127</v>
      </c>
      <c r="C145" s="2" t="s">
        <v>479</v>
      </c>
    </row>
    <row r="146" spans="1:3" x14ac:dyDescent="0.2">
      <c r="A146" s="2">
        <v>144</v>
      </c>
      <c r="B146" s="2">
        <f t="shared" ca="1" si="2"/>
        <v>0.84988268589727578</v>
      </c>
      <c r="C146" s="2" t="s">
        <v>480</v>
      </c>
    </row>
    <row r="147" spans="1:3" x14ac:dyDescent="0.2">
      <c r="A147" s="2">
        <v>145</v>
      </c>
      <c r="B147" s="2">
        <f t="shared" ca="1" si="2"/>
        <v>0.22958138156460695</v>
      </c>
      <c r="C147" s="2" t="s">
        <v>479</v>
      </c>
    </row>
    <row r="148" spans="1:3" x14ac:dyDescent="0.2">
      <c r="A148" s="2">
        <v>146</v>
      </c>
      <c r="B148" s="2">
        <f t="shared" ca="1" si="2"/>
        <v>0.68493910832263727</v>
      </c>
      <c r="C148" s="2" t="s">
        <v>479</v>
      </c>
    </row>
    <row r="149" spans="1:3" x14ac:dyDescent="0.2">
      <c r="A149" s="2">
        <v>147</v>
      </c>
      <c r="B149" s="2">
        <f t="shared" ca="1" si="2"/>
        <v>0.78505583690008818</v>
      </c>
      <c r="C149" s="2" t="s">
        <v>480</v>
      </c>
    </row>
    <row r="150" spans="1:3" x14ac:dyDescent="0.2">
      <c r="A150" s="2">
        <v>148</v>
      </c>
      <c r="B150" s="2">
        <f t="shared" ca="1" si="2"/>
        <v>0.56174266990292532</v>
      </c>
      <c r="C150" s="2" t="s">
        <v>479</v>
      </c>
    </row>
    <row r="151" spans="1:3" x14ac:dyDescent="0.2">
      <c r="A151" s="2">
        <v>149</v>
      </c>
      <c r="B151" s="2">
        <f t="shared" ca="1" si="2"/>
        <v>0.4993577448887126</v>
      </c>
      <c r="C151" s="2" t="s">
        <v>479</v>
      </c>
    </row>
    <row r="152" spans="1:3" x14ac:dyDescent="0.2">
      <c r="A152" s="2">
        <v>150</v>
      </c>
      <c r="B152" s="2">
        <f t="shared" ca="1" si="2"/>
        <v>0.44845949011298747</v>
      </c>
      <c r="C152" s="2" t="s">
        <v>479</v>
      </c>
    </row>
    <row r="153" spans="1:3" x14ac:dyDescent="0.2">
      <c r="A153" s="2">
        <v>151</v>
      </c>
      <c r="B153" s="2">
        <f t="shared" ca="1" si="2"/>
        <v>0.91412688390918695</v>
      </c>
      <c r="C153" s="2" t="s">
        <v>480</v>
      </c>
    </row>
    <row r="154" spans="1:3" x14ac:dyDescent="0.2">
      <c r="A154" s="2">
        <v>152</v>
      </c>
      <c r="B154" s="2">
        <f t="shared" ca="1" si="2"/>
        <v>0.89225900958443993</v>
      </c>
      <c r="C154" s="2" t="s">
        <v>480</v>
      </c>
    </row>
    <row r="155" spans="1:3" x14ac:dyDescent="0.2">
      <c r="A155" s="2">
        <v>153</v>
      </c>
      <c r="B155" s="2">
        <f t="shared" ca="1" si="2"/>
        <v>0.69970129758074806</v>
      </c>
      <c r="C155" s="2" t="s">
        <v>480</v>
      </c>
    </row>
    <row r="156" spans="1:3" x14ac:dyDescent="0.2">
      <c r="A156" s="2">
        <v>154</v>
      </c>
      <c r="B156" s="2">
        <f t="shared" ca="1" si="2"/>
        <v>0.64658380883101751</v>
      </c>
      <c r="C156" s="2" t="s">
        <v>479</v>
      </c>
    </row>
    <row r="157" spans="1:3" x14ac:dyDescent="0.2">
      <c r="A157" s="2">
        <v>155</v>
      </c>
      <c r="B157" s="2">
        <f t="shared" ca="1" si="2"/>
        <v>0.89932344680469123</v>
      </c>
      <c r="C157" s="2" t="s">
        <v>480</v>
      </c>
    </row>
    <row r="158" spans="1:3" x14ac:dyDescent="0.2">
      <c r="A158" s="2">
        <v>156</v>
      </c>
      <c r="B158" s="2">
        <f t="shared" ca="1" si="2"/>
        <v>0.72679349872950783</v>
      </c>
      <c r="C158" s="2" t="s">
        <v>480</v>
      </c>
    </row>
    <row r="159" spans="1:3" x14ac:dyDescent="0.2">
      <c r="A159" s="2">
        <v>157</v>
      </c>
      <c r="B159" s="2">
        <f t="shared" ca="1" si="2"/>
        <v>0.67671626215491798</v>
      </c>
      <c r="C159" s="2" t="s">
        <v>479</v>
      </c>
    </row>
    <row r="160" spans="1:3" x14ac:dyDescent="0.2">
      <c r="A160" s="2">
        <v>158</v>
      </c>
      <c r="B160" s="2">
        <f t="shared" ca="1" si="2"/>
        <v>0.79946165676451408</v>
      </c>
      <c r="C160" s="2" t="s">
        <v>479</v>
      </c>
    </row>
    <row r="161" spans="1:3" x14ac:dyDescent="0.2">
      <c r="A161" s="2">
        <v>159</v>
      </c>
      <c r="B161" s="2">
        <f t="shared" ca="1" si="2"/>
        <v>0.54432260309330438</v>
      </c>
      <c r="C161" s="2" t="s">
        <v>480</v>
      </c>
    </row>
    <row r="162" spans="1:3" x14ac:dyDescent="0.2">
      <c r="A162" s="2">
        <v>160</v>
      </c>
      <c r="B162" s="2">
        <f t="shared" ca="1" si="2"/>
        <v>0.68327126089916324</v>
      </c>
      <c r="C162" s="2" t="s">
        <v>480</v>
      </c>
    </row>
    <row r="163" spans="1:3" x14ac:dyDescent="0.2">
      <c r="A163" s="2">
        <v>161</v>
      </c>
      <c r="B163" s="2">
        <f t="shared" ca="1" si="2"/>
        <v>0.76462264400784918</v>
      </c>
      <c r="C163" s="2" t="s">
        <v>480</v>
      </c>
    </row>
    <row r="164" spans="1:3" x14ac:dyDescent="0.2">
      <c r="A164" s="2">
        <v>162</v>
      </c>
      <c r="B164" s="2">
        <f t="shared" ca="1" si="2"/>
        <v>0.74938367026103236</v>
      </c>
      <c r="C164" s="2" t="s">
        <v>479</v>
      </c>
    </row>
    <row r="165" spans="1:3" x14ac:dyDescent="0.2">
      <c r="A165" s="2">
        <v>163</v>
      </c>
      <c r="B165" s="2">
        <f t="shared" ca="1" si="2"/>
        <v>0.54890958267571432</v>
      </c>
      <c r="C165" s="2" t="s">
        <v>479</v>
      </c>
    </row>
    <row r="166" spans="1:3" x14ac:dyDescent="0.2">
      <c r="A166" s="2">
        <v>164</v>
      </c>
      <c r="B166" s="2">
        <f t="shared" ca="1" si="2"/>
        <v>0.52560371385049987</v>
      </c>
      <c r="C166" s="2" t="s">
        <v>479</v>
      </c>
    </row>
    <row r="167" spans="1:3" x14ac:dyDescent="0.2">
      <c r="A167" s="2">
        <v>165</v>
      </c>
      <c r="B167" s="2">
        <f t="shared" ca="1" si="2"/>
        <v>0.51710021396725092</v>
      </c>
      <c r="C167" s="2" t="s">
        <v>479</v>
      </c>
    </row>
    <row r="168" spans="1:3" x14ac:dyDescent="0.2">
      <c r="A168" s="2">
        <v>166</v>
      </c>
      <c r="B168" s="2">
        <f t="shared" ca="1" si="2"/>
        <v>0.78425183463384074</v>
      </c>
      <c r="C168" s="2" t="s">
        <v>480</v>
      </c>
    </row>
    <row r="169" spans="1:3" x14ac:dyDescent="0.2">
      <c r="A169" s="2">
        <v>167</v>
      </c>
      <c r="B169" s="2">
        <f t="shared" ca="1" si="2"/>
        <v>0.75091231462781494</v>
      </c>
      <c r="C169" s="2" t="s">
        <v>480</v>
      </c>
    </row>
    <row r="170" spans="1:3" x14ac:dyDescent="0.2">
      <c r="A170" s="2">
        <v>168</v>
      </c>
      <c r="B170" s="2">
        <f t="shared" ca="1" si="2"/>
        <v>0.7503855585238256</v>
      </c>
      <c r="C170" s="2" t="s">
        <v>480</v>
      </c>
    </row>
    <row r="171" spans="1:3" x14ac:dyDescent="0.2">
      <c r="A171" s="2">
        <v>169</v>
      </c>
      <c r="B171" s="2">
        <f t="shared" ca="1" si="2"/>
        <v>0.84052111423093079</v>
      </c>
      <c r="C171" s="2" t="s">
        <v>479</v>
      </c>
    </row>
    <row r="172" spans="1:3" x14ac:dyDescent="0.2">
      <c r="A172" s="2">
        <v>170</v>
      </c>
      <c r="B172" s="2">
        <f t="shared" ca="1" si="2"/>
        <v>0.65593793607216289</v>
      </c>
      <c r="C172" s="2" t="s">
        <v>479</v>
      </c>
    </row>
    <row r="173" spans="1:3" x14ac:dyDescent="0.2">
      <c r="A173" s="2">
        <v>171</v>
      </c>
      <c r="B173" s="2">
        <f t="shared" ca="1" si="2"/>
        <v>0.78862721145150072</v>
      </c>
      <c r="C173" s="2" t="s">
        <v>480</v>
      </c>
    </row>
    <row r="174" spans="1:3" x14ac:dyDescent="0.2">
      <c r="A174" s="2">
        <v>172</v>
      </c>
      <c r="B174" s="2">
        <f t="shared" ca="1" si="2"/>
        <v>0.65516859075824563</v>
      </c>
      <c r="C174" s="2" t="s">
        <v>480</v>
      </c>
    </row>
    <row r="175" spans="1:3" x14ac:dyDescent="0.2">
      <c r="A175" s="2">
        <v>173</v>
      </c>
      <c r="B175" s="2">
        <f t="shared" ca="1" si="2"/>
        <v>0.90406071113269337</v>
      </c>
      <c r="C175" s="2" t="s">
        <v>480</v>
      </c>
    </row>
    <row r="176" spans="1:3" x14ac:dyDescent="0.2">
      <c r="A176" s="2">
        <v>174</v>
      </c>
      <c r="B176" s="2">
        <f t="shared" ca="1" si="2"/>
        <v>0.45071286753941575</v>
      </c>
      <c r="C176" s="2" t="s">
        <v>479</v>
      </c>
    </row>
    <row r="177" spans="1:3" x14ac:dyDescent="0.2">
      <c r="A177" s="2">
        <v>175</v>
      </c>
      <c r="B177" s="2">
        <f t="shared" ca="1" si="2"/>
        <v>0.61858758992196028</v>
      </c>
      <c r="C177" s="2" t="s">
        <v>480</v>
      </c>
    </row>
    <row r="178" spans="1:3" x14ac:dyDescent="0.2">
      <c r="A178" s="2">
        <v>176</v>
      </c>
      <c r="B178" s="2">
        <f t="shared" ca="1" si="2"/>
        <v>0.62871827719756457</v>
      </c>
      <c r="C178" s="2" t="s">
        <v>480</v>
      </c>
    </row>
    <row r="179" spans="1:3" x14ac:dyDescent="0.2">
      <c r="A179" s="2">
        <v>177</v>
      </c>
      <c r="B179" s="2">
        <f t="shared" ca="1" si="2"/>
        <v>0.48368340562562473</v>
      </c>
      <c r="C179" s="2" t="s">
        <v>479</v>
      </c>
    </row>
    <row r="180" spans="1:3" x14ac:dyDescent="0.2">
      <c r="A180" s="2">
        <v>178</v>
      </c>
      <c r="B180" s="2">
        <f t="shared" ca="1" si="2"/>
        <v>0.61799599003978234</v>
      </c>
      <c r="C180" s="2" t="s">
        <v>479</v>
      </c>
    </row>
    <row r="181" spans="1:3" x14ac:dyDescent="0.2">
      <c r="A181" s="2">
        <v>179</v>
      </c>
      <c r="B181" s="2">
        <f t="shared" ca="1" si="2"/>
        <v>0.53004564720316727</v>
      </c>
      <c r="C181" s="2" t="s">
        <v>480</v>
      </c>
    </row>
    <row r="182" spans="1:3" x14ac:dyDescent="0.2">
      <c r="A182" s="2">
        <v>180</v>
      </c>
      <c r="B182" s="2">
        <f t="shared" ca="1" si="2"/>
        <v>0.84967685893721501</v>
      </c>
      <c r="C182" s="2" t="s">
        <v>480</v>
      </c>
    </row>
    <row r="183" spans="1:3" x14ac:dyDescent="0.2">
      <c r="A183" s="2">
        <v>181</v>
      </c>
      <c r="B183" s="2">
        <f t="shared" ca="1" si="2"/>
        <v>0.84908689672753646</v>
      </c>
      <c r="C183" s="2" t="s">
        <v>480</v>
      </c>
    </row>
    <row r="184" spans="1:3" x14ac:dyDescent="0.2">
      <c r="A184" s="2">
        <v>182</v>
      </c>
      <c r="B184" s="2">
        <f t="shared" ca="1" si="2"/>
        <v>0.60503338860362876</v>
      </c>
      <c r="C184" s="2" t="s">
        <v>480</v>
      </c>
    </row>
    <row r="185" spans="1:3" x14ac:dyDescent="0.2">
      <c r="A185" s="2">
        <v>183</v>
      </c>
      <c r="B185" s="2">
        <f t="shared" ca="1" si="2"/>
        <v>0.49660634774279089</v>
      </c>
      <c r="C185" s="2" t="s">
        <v>479</v>
      </c>
    </row>
    <row r="186" spans="1:3" x14ac:dyDescent="0.2">
      <c r="A186" s="2">
        <v>184</v>
      </c>
      <c r="B186" s="2">
        <f t="shared" ca="1" si="2"/>
        <v>0.60967997316901723</v>
      </c>
      <c r="C186" s="2" t="s">
        <v>480</v>
      </c>
    </row>
    <row r="187" spans="1:3" x14ac:dyDescent="0.2">
      <c r="A187" s="2">
        <v>185</v>
      </c>
      <c r="B187" s="2">
        <f t="shared" ca="1" si="2"/>
        <v>0.30353806120581739</v>
      </c>
      <c r="C187" s="2" t="s">
        <v>479</v>
      </c>
    </row>
    <row r="188" spans="1:3" x14ac:dyDescent="0.2">
      <c r="A188" s="2">
        <v>186</v>
      </c>
      <c r="B188" s="2">
        <f t="shared" ca="1" si="2"/>
        <v>0.62227694748531004</v>
      </c>
      <c r="C188" s="2" t="s">
        <v>480</v>
      </c>
    </row>
    <row r="189" spans="1:3" x14ac:dyDescent="0.2">
      <c r="A189" s="2">
        <v>187</v>
      </c>
      <c r="B189" s="2">
        <f t="shared" ca="1" si="2"/>
        <v>0.73126452885510296</v>
      </c>
      <c r="C189" s="2" t="s">
        <v>479</v>
      </c>
    </row>
    <row r="190" spans="1:3" x14ac:dyDescent="0.2">
      <c r="A190" s="2">
        <v>188</v>
      </c>
      <c r="B190" s="2">
        <f t="shared" ca="1" si="2"/>
        <v>0.94597908948517062</v>
      </c>
      <c r="C190" s="2" t="s">
        <v>480</v>
      </c>
    </row>
    <row r="191" spans="1:3" x14ac:dyDescent="0.2">
      <c r="A191" s="2">
        <v>189</v>
      </c>
      <c r="B191" s="2">
        <f t="shared" ca="1" si="2"/>
        <v>0.56661185284664695</v>
      </c>
      <c r="C191" s="2" t="s">
        <v>480</v>
      </c>
    </row>
    <row r="192" spans="1:3" x14ac:dyDescent="0.2">
      <c r="A192" s="2">
        <v>190</v>
      </c>
      <c r="B192" s="2">
        <f t="shared" ca="1" si="2"/>
        <v>0.78892033275136852</v>
      </c>
      <c r="C192" s="2" t="s">
        <v>479</v>
      </c>
    </row>
    <row r="193" spans="1:3" x14ac:dyDescent="0.2">
      <c r="A193" s="2">
        <v>191</v>
      </c>
      <c r="B193" s="2">
        <f t="shared" ca="1" si="2"/>
        <v>0.79802665396945571</v>
      </c>
      <c r="C193" s="2" t="s">
        <v>480</v>
      </c>
    </row>
    <row r="194" spans="1:3" x14ac:dyDescent="0.2">
      <c r="A194" s="2">
        <v>192</v>
      </c>
      <c r="B194" s="2">
        <f t="shared" ca="1" si="2"/>
        <v>0.70357925288726075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0.8225552957191371</v>
      </c>
      <c r="C195" s="2" t="s">
        <v>480</v>
      </c>
    </row>
    <row r="196" spans="1:3" x14ac:dyDescent="0.2">
      <c r="A196" s="2">
        <v>194</v>
      </c>
      <c r="B196" s="2">
        <f t="shared" ca="1" si="3"/>
        <v>0.41884898156203565</v>
      </c>
      <c r="C196" s="2" t="s">
        <v>479</v>
      </c>
    </row>
    <row r="197" spans="1:3" x14ac:dyDescent="0.2">
      <c r="A197" s="2">
        <v>195</v>
      </c>
      <c r="B197" s="2">
        <f t="shared" ca="1" si="3"/>
        <v>0.46426601781692012</v>
      </c>
      <c r="C197" s="2" t="s">
        <v>479</v>
      </c>
    </row>
    <row r="198" spans="1:3" x14ac:dyDescent="0.2">
      <c r="A198" s="2">
        <v>196</v>
      </c>
      <c r="B198" s="2">
        <f t="shared" ca="1" si="3"/>
        <v>0.5818824959506842</v>
      </c>
      <c r="C198" s="2" t="s">
        <v>480</v>
      </c>
    </row>
    <row r="199" spans="1:3" x14ac:dyDescent="0.2">
      <c r="A199" s="2">
        <v>197</v>
      </c>
      <c r="B199" s="2">
        <f t="shared" ca="1" si="3"/>
        <v>0.88775767840298447</v>
      </c>
      <c r="C199" s="2" t="s">
        <v>479</v>
      </c>
    </row>
    <row r="200" spans="1:3" x14ac:dyDescent="0.2">
      <c r="A200" s="2">
        <v>198</v>
      </c>
      <c r="B200" s="2">
        <f t="shared" ca="1" si="3"/>
        <v>0.68673842039396327</v>
      </c>
      <c r="C200" s="2" t="s">
        <v>480</v>
      </c>
    </row>
    <row r="201" spans="1:3" x14ac:dyDescent="0.2">
      <c r="A201" s="2">
        <v>199</v>
      </c>
      <c r="B201" s="2">
        <f t="shared" ca="1" si="3"/>
        <v>0.53120561197262128</v>
      </c>
      <c r="C201" s="2" t="s">
        <v>479</v>
      </c>
    </row>
    <row r="202" spans="1:3" x14ac:dyDescent="0.2">
      <c r="A202" s="2">
        <v>200</v>
      </c>
      <c r="B202" s="2">
        <f t="shared" ca="1" si="3"/>
        <v>0.53162981623992356</v>
      </c>
      <c r="C202" s="2" t="s">
        <v>480</v>
      </c>
    </row>
    <row r="203" spans="1:3" x14ac:dyDescent="0.2">
      <c r="A203" s="2">
        <v>201</v>
      </c>
      <c r="B203" s="2">
        <f t="shared" ca="1" si="3"/>
        <v>0.66853894386122981</v>
      </c>
      <c r="C203" s="2" t="s">
        <v>479</v>
      </c>
    </row>
    <row r="204" spans="1:3" x14ac:dyDescent="0.2">
      <c r="A204" s="2">
        <v>202</v>
      </c>
      <c r="B204" s="2">
        <f t="shared" ca="1" si="3"/>
        <v>0.88601332210703665</v>
      </c>
      <c r="C204" s="2" t="s">
        <v>480</v>
      </c>
    </row>
    <row r="205" spans="1:3" x14ac:dyDescent="0.2">
      <c r="A205" s="2">
        <v>203</v>
      </c>
      <c r="B205" s="2">
        <f t="shared" ca="1" si="3"/>
        <v>0.62664461062742061</v>
      </c>
      <c r="C205" s="2" t="s">
        <v>479</v>
      </c>
    </row>
    <row r="206" spans="1:3" x14ac:dyDescent="0.2">
      <c r="A206" s="2">
        <v>204</v>
      </c>
      <c r="B206" s="2">
        <f t="shared" ca="1" si="3"/>
        <v>0.34290069332175049</v>
      </c>
      <c r="C206" s="2" t="s">
        <v>479</v>
      </c>
    </row>
    <row r="207" spans="1:3" x14ac:dyDescent="0.2">
      <c r="A207" s="2">
        <v>205</v>
      </c>
      <c r="B207" s="2">
        <f t="shared" ca="1" si="3"/>
        <v>0.33849639242893409</v>
      </c>
      <c r="C207" s="2" t="s">
        <v>479</v>
      </c>
    </row>
    <row r="208" spans="1:3" x14ac:dyDescent="0.2">
      <c r="A208" s="2">
        <v>206</v>
      </c>
      <c r="B208" s="2">
        <f t="shared" ca="1" si="3"/>
        <v>0.70595357496338906</v>
      </c>
      <c r="C208" s="2" t="s">
        <v>480</v>
      </c>
    </row>
    <row r="209" spans="1:3" x14ac:dyDescent="0.2">
      <c r="A209" s="2">
        <v>207</v>
      </c>
      <c r="B209" s="2">
        <f t="shared" ca="1" si="3"/>
        <v>0.87417909734945642</v>
      </c>
      <c r="C209" s="2" t="s">
        <v>480</v>
      </c>
    </row>
    <row r="210" spans="1:3" x14ac:dyDescent="0.2">
      <c r="A210" s="2">
        <v>208</v>
      </c>
      <c r="B210" s="2">
        <f t="shared" ca="1" si="3"/>
        <v>0.6266066091957011</v>
      </c>
      <c r="C210" s="2" t="s">
        <v>480</v>
      </c>
    </row>
    <row r="211" spans="1:3" x14ac:dyDescent="0.2">
      <c r="A211" s="2">
        <v>209</v>
      </c>
      <c r="B211" s="2">
        <f t="shared" ca="1" si="3"/>
        <v>0.62081055158954135</v>
      </c>
      <c r="C211" s="2" t="s">
        <v>479</v>
      </c>
    </row>
    <row r="212" spans="1:3" x14ac:dyDescent="0.2">
      <c r="A212" s="2">
        <v>210</v>
      </c>
      <c r="B212" s="2">
        <f t="shared" ca="1" si="3"/>
        <v>0.65401990330354898</v>
      </c>
      <c r="C212" s="2" t="s">
        <v>479</v>
      </c>
    </row>
    <row r="213" spans="1:3" x14ac:dyDescent="0.2">
      <c r="A213" s="2">
        <v>211</v>
      </c>
      <c r="B213" s="2">
        <f t="shared" ca="1" si="3"/>
        <v>0.63012457640493147</v>
      </c>
      <c r="C213" s="2" t="s">
        <v>479</v>
      </c>
    </row>
    <row r="214" spans="1:3" x14ac:dyDescent="0.2">
      <c r="A214" s="2">
        <v>212</v>
      </c>
      <c r="B214" s="2">
        <f t="shared" ca="1" si="3"/>
        <v>0.47308482149552156</v>
      </c>
      <c r="C214" s="2" t="s">
        <v>479</v>
      </c>
    </row>
    <row r="215" spans="1:3" x14ac:dyDescent="0.2">
      <c r="A215" s="2">
        <v>213</v>
      </c>
      <c r="B215" s="2">
        <f t="shared" ca="1" si="3"/>
        <v>0.7937410603180125</v>
      </c>
      <c r="C215" s="2" t="s">
        <v>479</v>
      </c>
    </row>
    <row r="216" spans="1:3" x14ac:dyDescent="0.2">
      <c r="A216" s="2">
        <v>214</v>
      </c>
      <c r="B216" s="2">
        <f t="shared" ca="1" si="3"/>
        <v>0.52676743993830244</v>
      </c>
      <c r="C216" s="2" t="s">
        <v>479</v>
      </c>
    </row>
    <row r="217" spans="1:3" x14ac:dyDescent="0.2">
      <c r="A217" s="2">
        <v>215</v>
      </c>
      <c r="B217" s="2">
        <f t="shared" ca="1" si="3"/>
        <v>0.58535462357383805</v>
      </c>
      <c r="C217" s="2" t="s">
        <v>480</v>
      </c>
    </row>
    <row r="218" spans="1:3" x14ac:dyDescent="0.2">
      <c r="A218" s="2">
        <v>216</v>
      </c>
      <c r="B218" s="2">
        <f t="shared" ca="1" si="3"/>
        <v>0.74829721442345831</v>
      </c>
      <c r="C218" s="2" t="s">
        <v>480</v>
      </c>
    </row>
    <row r="219" spans="1:3" x14ac:dyDescent="0.2">
      <c r="A219" s="2">
        <v>217</v>
      </c>
      <c r="B219" s="2">
        <f t="shared" ca="1" si="3"/>
        <v>0.86834667451771641</v>
      </c>
      <c r="C219" s="2" t="s">
        <v>480</v>
      </c>
    </row>
    <row r="220" spans="1:3" x14ac:dyDescent="0.2">
      <c r="A220" s="2">
        <v>218</v>
      </c>
      <c r="B220" s="2">
        <f t="shared" ca="1" si="3"/>
        <v>0.47758343894221722</v>
      </c>
      <c r="C220" s="2" t="s">
        <v>479</v>
      </c>
    </row>
    <row r="221" spans="1:3" x14ac:dyDescent="0.2">
      <c r="A221" s="2">
        <v>219</v>
      </c>
      <c r="B221" s="2">
        <f t="shared" ca="1" si="3"/>
        <v>0.65332249031481004</v>
      </c>
      <c r="C221" s="2" t="s">
        <v>480</v>
      </c>
    </row>
    <row r="222" spans="1:3" x14ac:dyDescent="0.2">
      <c r="A222" s="2">
        <v>220</v>
      </c>
      <c r="B222" s="2">
        <f t="shared" ca="1" si="3"/>
        <v>0.93363652567509892</v>
      </c>
      <c r="C222" s="2" t="s">
        <v>479</v>
      </c>
    </row>
    <row r="223" spans="1:3" x14ac:dyDescent="0.2">
      <c r="A223" s="2">
        <v>221</v>
      </c>
      <c r="B223" s="2">
        <f t="shared" ca="1" si="3"/>
        <v>0.69120511992446632</v>
      </c>
      <c r="C223" s="2" t="s">
        <v>480</v>
      </c>
    </row>
    <row r="224" spans="1:3" x14ac:dyDescent="0.2">
      <c r="A224" s="2">
        <v>222</v>
      </c>
      <c r="B224" s="2">
        <f t="shared" ca="1" si="3"/>
        <v>0.71644267014476071</v>
      </c>
      <c r="C224" s="2" t="s">
        <v>480</v>
      </c>
    </row>
    <row r="225" spans="1:3" x14ac:dyDescent="0.2">
      <c r="A225" s="2">
        <v>223</v>
      </c>
      <c r="B225" s="2">
        <f t="shared" ca="1" si="3"/>
        <v>0.51513550280526643</v>
      </c>
      <c r="C225" s="2" t="s">
        <v>479</v>
      </c>
    </row>
    <row r="226" spans="1:3" x14ac:dyDescent="0.2">
      <c r="A226" s="2">
        <v>224</v>
      </c>
      <c r="B226" s="2">
        <f t="shared" ca="1" si="3"/>
        <v>0.41316174827591812</v>
      </c>
      <c r="C226" s="2" t="s">
        <v>479</v>
      </c>
    </row>
    <row r="227" spans="1:3" x14ac:dyDescent="0.2">
      <c r="A227" s="2">
        <v>225</v>
      </c>
      <c r="B227" s="2">
        <f t="shared" ca="1" si="3"/>
        <v>0.85687070267024557</v>
      </c>
      <c r="C227" s="2" t="s">
        <v>480</v>
      </c>
    </row>
    <row r="228" spans="1:3" x14ac:dyDescent="0.2">
      <c r="A228" s="2">
        <v>226</v>
      </c>
      <c r="B228" s="2">
        <f t="shared" ca="1" si="3"/>
        <v>0.72884408670634426</v>
      </c>
      <c r="C228" s="2" t="s">
        <v>479</v>
      </c>
    </row>
    <row r="229" spans="1:3" x14ac:dyDescent="0.2">
      <c r="A229" s="2">
        <v>227</v>
      </c>
      <c r="B229" s="2">
        <f t="shared" ca="1" si="3"/>
        <v>0.43959986295150461</v>
      </c>
      <c r="C229" s="2" t="s">
        <v>479</v>
      </c>
    </row>
    <row r="230" spans="1:3" x14ac:dyDescent="0.2">
      <c r="A230" s="2">
        <v>228</v>
      </c>
      <c r="B230" s="2">
        <f t="shared" ca="1" si="3"/>
        <v>0.8713070022697742</v>
      </c>
      <c r="C230" s="2" t="s">
        <v>479</v>
      </c>
    </row>
    <row r="231" spans="1:3" x14ac:dyDescent="0.2">
      <c r="A231" s="2">
        <v>229</v>
      </c>
      <c r="B231" s="2">
        <f t="shared" ca="1" si="3"/>
        <v>0.55703585620496465</v>
      </c>
      <c r="C231" s="2" t="s">
        <v>479</v>
      </c>
    </row>
    <row r="232" spans="1:3" x14ac:dyDescent="0.2">
      <c r="A232" s="2">
        <v>230</v>
      </c>
      <c r="B232" s="2">
        <f t="shared" ca="1" si="3"/>
        <v>0.81704651418050511</v>
      </c>
      <c r="C232" s="2" t="s">
        <v>480</v>
      </c>
    </row>
    <row r="233" spans="1:3" x14ac:dyDescent="0.2">
      <c r="A233" s="2">
        <v>231</v>
      </c>
      <c r="B233" s="2">
        <f t="shared" ca="1" si="3"/>
        <v>0.58259279725364965</v>
      </c>
      <c r="C233" s="2" t="s">
        <v>480</v>
      </c>
    </row>
    <row r="234" spans="1:3" x14ac:dyDescent="0.2">
      <c r="A234" s="2">
        <v>232</v>
      </c>
      <c r="B234" s="2">
        <f t="shared" ca="1" si="3"/>
        <v>0.55331632165307787</v>
      </c>
      <c r="C234" s="2" t="s">
        <v>479</v>
      </c>
    </row>
    <row r="235" spans="1:3" x14ac:dyDescent="0.2">
      <c r="A235" s="2">
        <v>233</v>
      </c>
      <c r="B235" s="2">
        <f t="shared" ca="1" si="3"/>
        <v>0.76280394617266456</v>
      </c>
      <c r="C235" s="2" t="s">
        <v>479</v>
      </c>
    </row>
    <row r="236" spans="1:3" x14ac:dyDescent="0.2">
      <c r="A236" s="2">
        <v>234</v>
      </c>
      <c r="B236" s="2">
        <f t="shared" ca="1" si="3"/>
        <v>0.71483838770424257</v>
      </c>
      <c r="C236" s="2" t="s">
        <v>480</v>
      </c>
    </row>
    <row r="237" spans="1:3" x14ac:dyDescent="0.2">
      <c r="A237" s="2">
        <v>235</v>
      </c>
      <c r="B237" s="2">
        <f t="shared" ca="1" si="3"/>
        <v>0.62781183825377096</v>
      </c>
      <c r="C237" s="2" t="s">
        <v>479</v>
      </c>
    </row>
    <row r="238" spans="1:3" x14ac:dyDescent="0.2">
      <c r="A238" s="2">
        <v>236</v>
      </c>
      <c r="B238" s="2">
        <f t="shared" ca="1" si="3"/>
        <v>0.67069089677805682</v>
      </c>
      <c r="C238" s="2" t="s">
        <v>480</v>
      </c>
    </row>
    <row r="239" spans="1:3" x14ac:dyDescent="0.2">
      <c r="A239" s="2">
        <v>237</v>
      </c>
      <c r="B239" s="2">
        <f t="shared" ca="1" si="3"/>
        <v>0.83008553949392705</v>
      </c>
      <c r="C239" s="2" t="s">
        <v>479</v>
      </c>
    </row>
    <row r="240" spans="1:3" x14ac:dyDescent="0.2">
      <c r="A240" s="2">
        <v>238</v>
      </c>
      <c r="B240" s="2">
        <f t="shared" ca="1" si="3"/>
        <v>0.76492274746537825</v>
      </c>
      <c r="C240" s="2" t="s">
        <v>480</v>
      </c>
    </row>
    <row r="241" spans="1:3" x14ac:dyDescent="0.2">
      <c r="A241" s="2">
        <v>239</v>
      </c>
      <c r="B241" s="2">
        <f t="shared" ca="1" si="3"/>
        <v>0.55376269883061346</v>
      </c>
      <c r="C241" s="2" t="s">
        <v>479</v>
      </c>
    </row>
    <row r="242" spans="1:3" x14ac:dyDescent="0.2">
      <c r="A242" s="2">
        <v>240</v>
      </c>
      <c r="B242" s="2">
        <f t="shared" ca="1" si="3"/>
        <v>0.64200085672668261</v>
      </c>
      <c r="C242" s="2" t="s">
        <v>479</v>
      </c>
    </row>
    <row r="243" spans="1:3" x14ac:dyDescent="0.2">
      <c r="A243" s="2">
        <v>241</v>
      </c>
      <c r="B243" s="2">
        <f t="shared" ca="1" si="3"/>
        <v>0.75626549680936739</v>
      </c>
      <c r="C243" s="2" t="s">
        <v>480</v>
      </c>
    </row>
    <row r="244" spans="1:3" x14ac:dyDescent="0.2">
      <c r="A244" s="2">
        <v>242</v>
      </c>
      <c r="B244" s="2">
        <f t="shared" ca="1" si="3"/>
        <v>0.74935778887022741</v>
      </c>
      <c r="C244" s="2" t="s">
        <v>480</v>
      </c>
    </row>
    <row r="245" spans="1:3" x14ac:dyDescent="0.2">
      <c r="A245" s="2">
        <v>243</v>
      </c>
      <c r="B245" s="2">
        <f t="shared" ca="1" si="3"/>
        <v>0.79249890298741166</v>
      </c>
      <c r="C245" s="2" t="s">
        <v>480</v>
      </c>
    </row>
    <row r="246" spans="1:3" x14ac:dyDescent="0.2">
      <c r="A246" s="2">
        <v>244</v>
      </c>
      <c r="B246" s="2">
        <f t="shared" ca="1" si="3"/>
        <v>0.70750299436783093</v>
      </c>
      <c r="C246" s="2" t="s">
        <v>479</v>
      </c>
    </row>
    <row r="247" spans="1:3" x14ac:dyDescent="0.2">
      <c r="A247" s="2">
        <v>245</v>
      </c>
      <c r="B247" s="2">
        <f t="shared" ca="1" si="3"/>
        <v>0.86785593389753513</v>
      </c>
      <c r="C247" s="2" t="s">
        <v>480</v>
      </c>
    </row>
    <row r="248" spans="1:3" x14ac:dyDescent="0.2">
      <c r="A248" s="2">
        <v>246</v>
      </c>
      <c r="B248" s="2">
        <f t="shared" ca="1" si="3"/>
        <v>0.68900205818617977</v>
      </c>
      <c r="C248" s="2" t="s">
        <v>480</v>
      </c>
    </row>
    <row r="249" spans="1:3" x14ac:dyDescent="0.2">
      <c r="A249" s="2">
        <v>247</v>
      </c>
      <c r="B249" s="2">
        <f t="shared" ca="1" si="3"/>
        <v>0.42635938721835298</v>
      </c>
      <c r="C249" s="2" t="s">
        <v>479</v>
      </c>
    </row>
    <row r="250" spans="1:3" x14ac:dyDescent="0.2">
      <c r="A250" s="2">
        <v>248</v>
      </c>
      <c r="B250" s="2">
        <f t="shared" ca="1" si="3"/>
        <v>0.58610521596298137</v>
      </c>
      <c r="C250" s="2" t="s">
        <v>480</v>
      </c>
    </row>
    <row r="251" spans="1:3" x14ac:dyDescent="0.2">
      <c r="A251" s="2">
        <v>249</v>
      </c>
      <c r="B251" s="2">
        <f t="shared" ca="1" si="3"/>
        <v>0.40518180888359323</v>
      </c>
      <c r="C251" s="2" t="s">
        <v>479</v>
      </c>
    </row>
    <row r="252" spans="1:3" x14ac:dyDescent="0.2">
      <c r="A252" s="2">
        <v>250</v>
      </c>
      <c r="B252" s="2">
        <f t="shared" ca="1" si="3"/>
        <v>0.56379828133860488</v>
      </c>
      <c r="C252" s="2" t="s">
        <v>480</v>
      </c>
    </row>
    <row r="253" spans="1:3" x14ac:dyDescent="0.2">
      <c r="A253" s="2">
        <v>251</v>
      </c>
      <c r="B253" s="2">
        <f t="shared" ca="1" si="3"/>
        <v>0.66185281441788091</v>
      </c>
      <c r="C253" s="2" t="s">
        <v>479</v>
      </c>
    </row>
    <row r="254" spans="1:3" x14ac:dyDescent="0.2">
      <c r="A254" s="2">
        <v>252</v>
      </c>
      <c r="B254" s="2">
        <f t="shared" ca="1" si="3"/>
        <v>0.73312241963108793</v>
      </c>
      <c r="C254" s="2" t="s">
        <v>480</v>
      </c>
    </row>
    <row r="255" spans="1:3" x14ac:dyDescent="0.2">
      <c r="A255" s="2">
        <v>253</v>
      </c>
      <c r="B255" s="2">
        <f t="shared" ca="1" si="3"/>
        <v>0.56352132820703349</v>
      </c>
      <c r="C255" s="2" t="s">
        <v>480</v>
      </c>
    </row>
    <row r="256" spans="1:3" x14ac:dyDescent="0.2">
      <c r="A256" s="2">
        <v>254</v>
      </c>
      <c r="B256" s="2">
        <f t="shared" ca="1" si="3"/>
        <v>0.6720752867381653</v>
      </c>
      <c r="C256" s="2" t="s">
        <v>480</v>
      </c>
    </row>
    <row r="257" spans="1:3" x14ac:dyDescent="0.2">
      <c r="A257" s="2">
        <v>255</v>
      </c>
      <c r="B257" s="2">
        <f t="shared" ca="1" si="3"/>
        <v>0.68559189753979666</v>
      </c>
      <c r="C257" s="2" t="s">
        <v>479</v>
      </c>
    </row>
    <row r="258" spans="1:3" x14ac:dyDescent="0.2">
      <c r="A258" s="2">
        <v>256</v>
      </c>
      <c r="B258" s="2">
        <f t="shared" ca="1" si="3"/>
        <v>0.69671384837361117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0.49740060021407295</v>
      </c>
      <c r="C259" s="2" t="s">
        <v>479</v>
      </c>
    </row>
    <row r="260" spans="1:3" x14ac:dyDescent="0.2">
      <c r="A260" s="2">
        <v>258</v>
      </c>
      <c r="B260" s="2">
        <f t="shared" ca="1" si="4"/>
        <v>0.64493102878758579</v>
      </c>
      <c r="C260" s="2" t="s">
        <v>479</v>
      </c>
    </row>
    <row r="261" spans="1:3" x14ac:dyDescent="0.2">
      <c r="A261" s="2">
        <v>259</v>
      </c>
      <c r="B261" s="2">
        <f t="shared" ca="1" si="4"/>
        <v>0.70531549639893931</v>
      </c>
      <c r="C261" s="2" t="s">
        <v>479</v>
      </c>
    </row>
    <row r="262" spans="1:3" x14ac:dyDescent="0.2">
      <c r="A262" s="2">
        <v>260</v>
      </c>
      <c r="B262" s="2">
        <f t="shared" ca="1" si="4"/>
        <v>0.77323636221405712</v>
      </c>
      <c r="C262" s="2" t="s">
        <v>480</v>
      </c>
    </row>
    <row r="263" spans="1:3" x14ac:dyDescent="0.2">
      <c r="A263" s="2">
        <v>261</v>
      </c>
      <c r="B263" s="2">
        <f t="shared" ca="1" si="4"/>
        <v>0.5956629280749336</v>
      </c>
      <c r="C263" s="2" t="s">
        <v>480</v>
      </c>
    </row>
    <row r="264" spans="1:3" x14ac:dyDescent="0.2">
      <c r="A264" s="2">
        <v>262</v>
      </c>
      <c r="B264" s="2">
        <f t="shared" ca="1" si="4"/>
        <v>0.68479179965004222</v>
      </c>
      <c r="C264" s="2" t="s">
        <v>480</v>
      </c>
    </row>
    <row r="265" spans="1:3" x14ac:dyDescent="0.2">
      <c r="A265" s="2">
        <v>263</v>
      </c>
      <c r="B265" s="2">
        <f t="shared" ca="1" si="4"/>
        <v>0.75814950079443821</v>
      </c>
      <c r="C265" s="2" t="s">
        <v>480</v>
      </c>
    </row>
    <row r="266" spans="1:3" x14ac:dyDescent="0.2">
      <c r="A266" s="2">
        <v>264</v>
      </c>
      <c r="B266" s="2">
        <f t="shared" ca="1" si="4"/>
        <v>0.7559979647622288</v>
      </c>
      <c r="C266" s="2" t="s">
        <v>479</v>
      </c>
    </row>
    <row r="267" spans="1:3" x14ac:dyDescent="0.2">
      <c r="A267" s="2">
        <v>265</v>
      </c>
      <c r="B267" s="2">
        <f t="shared" ca="1" si="4"/>
        <v>0.75685559554292581</v>
      </c>
      <c r="C267" s="2" t="s">
        <v>480</v>
      </c>
    </row>
    <row r="268" spans="1:3" x14ac:dyDescent="0.2">
      <c r="A268" s="2">
        <v>266</v>
      </c>
      <c r="B268" s="2">
        <f t="shared" ca="1" si="4"/>
        <v>0.52684042749897597</v>
      </c>
      <c r="C268" s="2" t="s">
        <v>480</v>
      </c>
    </row>
    <row r="269" spans="1:3" x14ac:dyDescent="0.2">
      <c r="A269" s="2">
        <v>267</v>
      </c>
      <c r="B269" s="2">
        <f t="shared" ca="1" si="4"/>
        <v>0.48706675419422962</v>
      </c>
      <c r="C269" s="2" t="s">
        <v>479</v>
      </c>
    </row>
    <row r="270" spans="1:3" x14ac:dyDescent="0.2">
      <c r="A270" s="2">
        <v>268</v>
      </c>
      <c r="B270" s="2">
        <f t="shared" ca="1" si="4"/>
        <v>0.19047318073114777</v>
      </c>
      <c r="C270" s="2" t="s">
        <v>479</v>
      </c>
    </row>
    <row r="271" spans="1:3" x14ac:dyDescent="0.2">
      <c r="A271" s="2">
        <v>269</v>
      </c>
      <c r="B271" s="2">
        <f t="shared" ca="1" si="4"/>
        <v>0.71084479644280507</v>
      </c>
      <c r="C271" s="2" t="s">
        <v>480</v>
      </c>
    </row>
    <row r="272" spans="1:3" x14ac:dyDescent="0.2">
      <c r="A272" s="2">
        <v>270</v>
      </c>
      <c r="B272" s="2">
        <f t="shared" ca="1" si="4"/>
        <v>0.69003893945225137</v>
      </c>
      <c r="C272" s="2" t="s">
        <v>480</v>
      </c>
    </row>
    <row r="273" spans="1:3" x14ac:dyDescent="0.2">
      <c r="A273" s="2">
        <v>271</v>
      </c>
      <c r="B273" s="2">
        <f t="shared" ca="1" si="4"/>
        <v>0.55828341581116303</v>
      </c>
      <c r="C273" s="2" t="s">
        <v>479</v>
      </c>
    </row>
    <row r="274" spans="1:3" x14ac:dyDescent="0.2">
      <c r="A274" s="2">
        <v>272</v>
      </c>
      <c r="B274" s="2">
        <f t="shared" ca="1" si="4"/>
        <v>0.41767623673093701</v>
      </c>
      <c r="C274" s="2" t="s">
        <v>479</v>
      </c>
    </row>
    <row r="275" spans="1:3" x14ac:dyDescent="0.2">
      <c r="A275" s="2">
        <v>273</v>
      </c>
      <c r="B275" s="2">
        <f t="shared" ca="1" si="4"/>
        <v>0.5731055847806944</v>
      </c>
      <c r="C275" s="2" t="s">
        <v>480</v>
      </c>
    </row>
    <row r="276" spans="1:3" x14ac:dyDescent="0.2">
      <c r="A276" s="2">
        <v>274</v>
      </c>
      <c r="B276" s="2">
        <f t="shared" ca="1" si="4"/>
        <v>0.86386418137911392</v>
      </c>
      <c r="C276" s="2" t="s">
        <v>479</v>
      </c>
    </row>
    <row r="277" spans="1:3" x14ac:dyDescent="0.2">
      <c r="A277" s="2">
        <v>275</v>
      </c>
      <c r="B277" s="2">
        <f t="shared" ca="1" si="4"/>
        <v>0.62200211082566392</v>
      </c>
      <c r="C277" s="2" t="s">
        <v>479</v>
      </c>
    </row>
    <row r="278" spans="1:3" x14ac:dyDescent="0.2">
      <c r="A278" s="2">
        <v>276</v>
      </c>
      <c r="B278" s="2">
        <f t="shared" ca="1" si="4"/>
        <v>0.74144471264445921</v>
      </c>
      <c r="C278" s="2" t="s">
        <v>480</v>
      </c>
    </row>
    <row r="279" spans="1:3" x14ac:dyDescent="0.2">
      <c r="A279" s="2">
        <v>277</v>
      </c>
      <c r="B279" s="2">
        <f t="shared" ca="1" si="4"/>
        <v>0.81341716613376414</v>
      </c>
      <c r="C279" s="2" t="s">
        <v>480</v>
      </c>
    </row>
    <row r="280" spans="1:3" x14ac:dyDescent="0.2">
      <c r="A280" s="2">
        <v>278</v>
      </c>
      <c r="B280" s="2">
        <f t="shared" ca="1" si="4"/>
        <v>0.63261741689054318</v>
      </c>
      <c r="C280" s="2" t="s">
        <v>479</v>
      </c>
    </row>
    <row r="281" spans="1:3" x14ac:dyDescent="0.2">
      <c r="A281" s="2">
        <v>279</v>
      </c>
      <c r="B281" s="2">
        <f t="shared" ca="1" si="4"/>
        <v>0.44866495827707131</v>
      </c>
      <c r="C281" s="2" t="s">
        <v>479</v>
      </c>
    </row>
    <row r="282" spans="1:3" x14ac:dyDescent="0.2">
      <c r="A282" s="2">
        <v>280</v>
      </c>
      <c r="B282" s="2">
        <f t="shared" ca="1" si="4"/>
        <v>0.94620158340911731</v>
      </c>
      <c r="C282" s="2" t="s">
        <v>479</v>
      </c>
    </row>
    <row r="283" spans="1:3" x14ac:dyDescent="0.2">
      <c r="A283" s="2">
        <v>281</v>
      </c>
      <c r="B283" s="2">
        <f t="shared" ca="1" si="4"/>
        <v>0.61626221643897983</v>
      </c>
      <c r="C283" s="2" t="s">
        <v>479</v>
      </c>
    </row>
    <row r="284" spans="1:3" x14ac:dyDescent="0.2">
      <c r="A284" s="2">
        <v>282</v>
      </c>
      <c r="B284" s="2">
        <f t="shared" ca="1" si="4"/>
        <v>0.69188392213831174</v>
      </c>
      <c r="C284" s="2" t="s">
        <v>480</v>
      </c>
    </row>
    <row r="285" spans="1:3" x14ac:dyDescent="0.2">
      <c r="A285" s="2">
        <v>283</v>
      </c>
      <c r="B285" s="2">
        <f t="shared" ca="1" si="4"/>
        <v>0.71595482513899456</v>
      </c>
      <c r="C285" s="2" t="s">
        <v>480</v>
      </c>
    </row>
    <row r="286" spans="1:3" x14ac:dyDescent="0.2">
      <c r="A286" s="2">
        <v>284</v>
      </c>
      <c r="B286" s="2">
        <f t="shared" ca="1" si="4"/>
        <v>0.70829890378602323</v>
      </c>
      <c r="C286" s="2" t="s">
        <v>480</v>
      </c>
    </row>
    <row r="287" spans="1:3" x14ac:dyDescent="0.2">
      <c r="A287" s="2">
        <v>285</v>
      </c>
      <c r="B287" s="2">
        <f t="shared" ca="1" si="4"/>
        <v>0.53037832498557047</v>
      </c>
      <c r="C287" s="2" t="s">
        <v>479</v>
      </c>
    </row>
    <row r="288" spans="1:3" x14ac:dyDescent="0.2">
      <c r="A288" s="2">
        <v>286</v>
      </c>
      <c r="B288" s="2">
        <f t="shared" ca="1" si="4"/>
        <v>0.64243496601529615</v>
      </c>
      <c r="C288" s="2" t="s">
        <v>480</v>
      </c>
    </row>
    <row r="289" spans="1:3" x14ac:dyDescent="0.2">
      <c r="A289" s="2">
        <v>287</v>
      </c>
      <c r="B289" s="2">
        <f t="shared" ca="1" si="4"/>
        <v>0.69044927125994482</v>
      </c>
      <c r="C289" s="2" t="s">
        <v>480</v>
      </c>
    </row>
    <row r="290" spans="1:3" x14ac:dyDescent="0.2">
      <c r="A290" s="2">
        <v>288</v>
      </c>
      <c r="B290" s="2">
        <f t="shared" ca="1" si="4"/>
        <v>0.85753838392478043</v>
      </c>
      <c r="C290" s="2" t="s">
        <v>480</v>
      </c>
    </row>
    <row r="291" spans="1:3" x14ac:dyDescent="0.2">
      <c r="A291" s="2">
        <v>289</v>
      </c>
      <c r="B291" s="2">
        <f t="shared" ca="1" si="4"/>
        <v>0.69553664406993509</v>
      </c>
      <c r="C291" s="2" t="s">
        <v>480</v>
      </c>
    </row>
    <row r="292" spans="1:3" x14ac:dyDescent="0.2">
      <c r="A292" s="2">
        <v>290</v>
      </c>
      <c r="B292" s="2">
        <f t="shared" ca="1" si="4"/>
        <v>0.72313939322298892</v>
      </c>
      <c r="C292" s="2" t="s">
        <v>479</v>
      </c>
    </row>
    <row r="293" spans="1:3" x14ac:dyDescent="0.2">
      <c r="A293" s="2">
        <v>291</v>
      </c>
      <c r="B293" s="2">
        <f t="shared" ca="1" si="4"/>
        <v>0.76345449224420803</v>
      </c>
      <c r="C293" s="2" t="s">
        <v>480</v>
      </c>
    </row>
    <row r="294" spans="1:3" x14ac:dyDescent="0.2">
      <c r="A294" s="2">
        <v>292</v>
      </c>
      <c r="B294" s="2">
        <f t="shared" ca="1" si="4"/>
        <v>0.47428234839184752</v>
      </c>
      <c r="C294" s="2" t="s">
        <v>479</v>
      </c>
    </row>
    <row r="295" spans="1:3" x14ac:dyDescent="0.2">
      <c r="A295" s="2">
        <v>293</v>
      </c>
      <c r="B295" s="2">
        <f t="shared" ca="1" si="4"/>
        <v>0.49670229717448622</v>
      </c>
      <c r="C295" s="2" t="s">
        <v>480</v>
      </c>
    </row>
    <row r="296" spans="1:3" x14ac:dyDescent="0.2">
      <c r="A296" s="2">
        <v>294</v>
      </c>
      <c r="B296" s="2">
        <f t="shared" ca="1" si="4"/>
        <v>0.31426873135131622</v>
      </c>
      <c r="C296" s="2" t="s">
        <v>479</v>
      </c>
    </row>
    <row r="297" spans="1:3" x14ac:dyDescent="0.2">
      <c r="A297" s="2">
        <v>295</v>
      </c>
      <c r="B297" s="2">
        <f t="shared" ca="1" si="4"/>
        <v>0.66671560890018045</v>
      </c>
      <c r="C297" s="2" t="s">
        <v>479</v>
      </c>
    </row>
    <row r="298" spans="1:3" x14ac:dyDescent="0.2">
      <c r="A298" s="2">
        <v>296</v>
      </c>
      <c r="B298" s="2">
        <f t="shared" ca="1" si="4"/>
        <v>0.74899116399812871</v>
      </c>
      <c r="C298" s="2" t="s">
        <v>480</v>
      </c>
    </row>
    <row r="299" spans="1:3" x14ac:dyDescent="0.2">
      <c r="A299" s="2">
        <v>297</v>
      </c>
      <c r="B299" s="2">
        <f t="shared" ca="1" si="4"/>
        <v>0.73611427941991792</v>
      </c>
      <c r="C299" s="2" t="s">
        <v>480</v>
      </c>
    </row>
    <row r="300" spans="1:3" x14ac:dyDescent="0.2">
      <c r="A300" s="2">
        <v>298</v>
      </c>
      <c r="B300" s="2">
        <f t="shared" ca="1" si="4"/>
        <v>0.63073877773772269</v>
      </c>
      <c r="C300" s="2" t="s">
        <v>479</v>
      </c>
    </row>
    <row r="301" spans="1:3" x14ac:dyDescent="0.2">
      <c r="A301" s="2">
        <v>299</v>
      </c>
      <c r="B301" s="2">
        <f t="shared" ca="1" si="4"/>
        <v>0.7018015401037826</v>
      </c>
      <c r="C301" s="2" t="s">
        <v>480</v>
      </c>
    </row>
    <row r="302" spans="1:3" x14ac:dyDescent="0.2">
      <c r="A302" s="2">
        <v>300</v>
      </c>
      <c r="B302" s="2">
        <f t="shared" ca="1" si="4"/>
        <v>0.79205969627951145</v>
      </c>
      <c r="C302" s="2" t="s">
        <v>480</v>
      </c>
    </row>
    <row r="303" spans="1:3" x14ac:dyDescent="0.2">
      <c r="A303" s="2">
        <v>301</v>
      </c>
      <c r="B303" s="2">
        <f t="shared" ca="1" si="4"/>
        <v>0.69381769776312874</v>
      </c>
      <c r="C303" s="2" t="s">
        <v>480</v>
      </c>
    </row>
    <row r="304" spans="1:3" x14ac:dyDescent="0.2">
      <c r="A304" s="2">
        <v>302</v>
      </c>
      <c r="B304" s="2">
        <f t="shared" ca="1" si="4"/>
        <v>0.82722701597567649</v>
      </c>
      <c r="C304" s="2" t="s">
        <v>480</v>
      </c>
    </row>
    <row r="305" spans="1:3" x14ac:dyDescent="0.2">
      <c r="A305" s="2">
        <v>303</v>
      </c>
      <c r="B305" s="2">
        <f t="shared" ca="1" si="4"/>
        <v>0.73899837529178991</v>
      </c>
      <c r="C305" s="2" t="s">
        <v>480</v>
      </c>
    </row>
    <row r="306" spans="1:3" x14ac:dyDescent="0.2">
      <c r="A306" s="2">
        <v>304</v>
      </c>
      <c r="B306" s="2">
        <f t="shared" ca="1" si="4"/>
        <v>0.58429578113350567</v>
      </c>
      <c r="C306" s="2" t="s">
        <v>480</v>
      </c>
    </row>
    <row r="307" spans="1:3" x14ac:dyDescent="0.2">
      <c r="A307" s="2">
        <v>305</v>
      </c>
      <c r="B307" s="2">
        <f t="shared" ca="1" si="4"/>
        <v>0.39227804892762941</v>
      </c>
      <c r="C307" s="2" t="s">
        <v>479</v>
      </c>
    </row>
    <row r="308" spans="1:3" x14ac:dyDescent="0.2">
      <c r="A308" s="2">
        <v>306</v>
      </c>
      <c r="B308" s="2">
        <f t="shared" ca="1" si="4"/>
        <v>0.7133391975624187</v>
      </c>
      <c r="C308" s="2" t="s">
        <v>480</v>
      </c>
    </row>
    <row r="309" spans="1:3" x14ac:dyDescent="0.2">
      <c r="A309" s="2">
        <v>307</v>
      </c>
      <c r="B309" s="2">
        <f t="shared" ca="1" si="4"/>
        <v>0.61537014292813397</v>
      </c>
      <c r="C309" s="2" t="s">
        <v>479</v>
      </c>
    </row>
    <row r="310" spans="1:3" x14ac:dyDescent="0.2">
      <c r="A310" s="2">
        <v>308</v>
      </c>
      <c r="B310" s="2">
        <f t="shared" ca="1" si="4"/>
        <v>0.66209675554105207</v>
      </c>
      <c r="C310" s="2" t="s">
        <v>480</v>
      </c>
    </row>
    <row r="311" spans="1:3" x14ac:dyDescent="0.2">
      <c r="A311" s="2">
        <v>309</v>
      </c>
      <c r="B311" s="2">
        <f t="shared" ca="1" si="4"/>
        <v>0.67131130091843172</v>
      </c>
      <c r="C311" s="2" t="s">
        <v>480</v>
      </c>
    </row>
    <row r="312" spans="1:3" x14ac:dyDescent="0.2">
      <c r="A312" s="2">
        <v>310</v>
      </c>
      <c r="B312" s="2">
        <f t="shared" ca="1" si="4"/>
        <v>0.47986455133428985</v>
      </c>
      <c r="C312" s="2" t="s">
        <v>479</v>
      </c>
    </row>
    <row r="313" spans="1:3" x14ac:dyDescent="0.2">
      <c r="A313" s="2">
        <v>311</v>
      </c>
      <c r="B313" s="2">
        <f t="shared" ca="1" si="4"/>
        <v>0.7267483254845869</v>
      </c>
      <c r="C313" s="2" t="s">
        <v>480</v>
      </c>
    </row>
    <row r="314" spans="1:3" x14ac:dyDescent="0.2">
      <c r="A314" s="2">
        <v>312</v>
      </c>
      <c r="B314" s="2">
        <f t="shared" ca="1" si="4"/>
        <v>0.64958362262141822</v>
      </c>
      <c r="C314" s="2" t="s">
        <v>480</v>
      </c>
    </row>
    <row r="315" spans="1:3" x14ac:dyDescent="0.2">
      <c r="A315" s="2">
        <v>313</v>
      </c>
      <c r="B315" s="2">
        <f t="shared" ca="1" si="4"/>
        <v>0.57310025583411695</v>
      </c>
      <c r="C315" s="2" t="s">
        <v>479</v>
      </c>
    </row>
    <row r="316" spans="1:3" x14ac:dyDescent="0.2">
      <c r="A316" s="2">
        <v>314</v>
      </c>
      <c r="B316" s="2">
        <f t="shared" ca="1" si="4"/>
        <v>0.60955152247002309</v>
      </c>
      <c r="C316" s="2" t="s">
        <v>479</v>
      </c>
    </row>
    <row r="317" spans="1:3" x14ac:dyDescent="0.2">
      <c r="A317" s="2">
        <v>315</v>
      </c>
      <c r="B317" s="2">
        <f t="shared" ca="1" si="4"/>
        <v>0.74202551811060025</v>
      </c>
      <c r="C317" s="2" t="s">
        <v>480</v>
      </c>
    </row>
    <row r="318" spans="1:3" x14ac:dyDescent="0.2">
      <c r="A318" s="2">
        <v>316</v>
      </c>
      <c r="B318" s="2">
        <f t="shared" ca="1" si="4"/>
        <v>0.7243051210767425</v>
      </c>
      <c r="C318" s="2" t="s">
        <v>480</v>
      </c>
    </row>
    <row r="319" spans="1:3" x14ac:dyDescent="0.2">
      <c r="A319" s="2">
        <v>317</v>
      </c>
      <c r="B319" s="2">
        <f t="shared" ca="1" si="4"/>
        <v>0.31399978173116738</v>
      </c>
      <c r="C319" s="2" t="s">
        <v>479</v>
      </c>
    </row>
    <row r="320" spans="1:3" x14ac:dyDescent="0.2">
      <c r="A320" s="2">
        <v>318</v>
      </c>
      <c r="B320" s="2">
        <f t="shared" ca="1" si="4"/>
        <v>0.74426425884949554</v>
      </c>
      <c r="C320" s="2" t="s">
        <v>480</v>
      </c>
    </row>
    <row r="321" spans="1:3" x14ac:dyDescent="0.2">
      <c r="A321" s="2">
        <v>319</v>
      </c>
      <c r="B321" s="2">
        <f t="shared" ca="1" si="4"/>
        <v>0.62895715485499704</v>
      </c>
      <c r="C321" s="2" t="s">
        <v>479</v>
      </c>
    </row>
    <row r="322" spans="1:3" x14ac:dyDescent="0.2">
      <c r="A322" s="2">
        <v>320</v>
      </c>
      <c r="B322" s="2">
        <f t="shared" ca="1" si="4"/>
        <v>0.59253789271487145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0.69731470451507993</v>
      </c>
      <c r="C323" s="2" t="s">
        <v>480</v>
      </c>
    </row>
    <row r="324" spans="1:3" x14ac:dyDescent="0.2">
      <c r="A324" s="2">
        <v>322</v>
      </c>
      <c r="B324" s="2">
        <f t="shared" ca="1" si="5"/>
        <v>0.64741264406516996</v>
      </c>
      <c r="C324" s="2" t="s">
        <v>480</v>
      </c>
    </row>
    <row r="325" spans="1:3" x14ac:dyDescent="0.2">
      <c r="A325" s="2">
        <v>323</v>
      </c>
      <c r="B325" s="2">
        <f t="shared" ca="1" si="5"/>
        <v>0.75408465054410001</v>
      </c>
      <c r="C325" s="2" t="s">
        <v>480</v>
      </c>
    </row>
    <row r="326" spans="1:3" x14ac:dyDescent="0.2">
      <c r="A326" s="2">
        <v>324</v>
      </c>
      <c r="B326" s="2">
        <f t="shared" ca="1" si="5"/>
        <v>0.38744687181275161</v>
      </c>
      <c r="C326" s="2" t="s">
        <v>479</v>
      </c>
    </row>
    <row r="327" spans="1:3" x14ac:dyDescent="0.2">
      <c r="A327" s="2">
        <v>325</v>
      </c>
      <c r="B327" s="2">
        <f t="shared" ca="1" si="5"/>
        <v>0.64656401627404758</v>
      </c>
      <c r="C327" s="2" t="s">
        <v>479</v>
      </c>
    </row>
    <row r="328" spans="1:3" x14ac:dyDescent="0.2">
      <c r="A328" s="2">
        <v>326</v>
      </c>
      <c r="B328" s="2">
        <f t="shared" ca="1" si="5"/>
        <v>0.80801414192455712</v>
      </c>
      <c r="C328" s="2" t="s">
        <v>480</v>
      </c>
    </row>
    <row r="329" spans="1:3" x14ac:dyDescent="0.2">
      <c r="A329" s="2">
        <v>327</v>
      </c>
      <c r="B329" s="2">
        <f t="shared" ca="1" si="5"/>
        <v>0.44819003180950334</v>
      </c>
      <c r="C329" s="2" t="s">
        <v>479</v>
      </c>
    </row>
    <row r="330" spans="1:3" x14ac:dyDescent="0.2">
      <c r="A330" s="2">
        <v>328</v>
      </c>
      <c r="B330" s="2">
        <f t="shared" ca="1" si="5"/>
        <v>0.89249174579484425</v>
      </c>
      <c r="C330" s="2" t="s">
        <v>479</v>
      </c>
    </row>
    <row r="331" spans="1:3" x14ac:dyDescent="0.2">
      <c r="A331" s="2">
        <v>329</v>
      </c>
      <c r="B331" s="2">
        <f t="shared" ca="1" si="5"/>
        <v>0.63066224538691507</v>
      </c>
      <c r="C331" s="2" t="s">
        <v>480</v>
      </c>
    </row>
    <row r="332" spans="1:3" x14ac:dyDescent="0.2">
      <c r="A332" s="2">
        <v>330</v>
      </c>
      <c r="B332" s="2">
        <f t="shared" ca="1" si="5"/>
        <v>0.64505854395197182</v>
      </c>
      <c r="C332" s="2" t="s">
        <v>479</v>
      </c>
    </row>
    <row r="333" spans="1:3" x14ac:dyDescent="0.2">
      <c r="A333" s="2">
        <v>331</v>
      </c>
      <c r="B333" s="2">
        <f t="shared" ca="1" si="5"/>
        <v>0.73556199482324958</v>
      </c>
      <c r="C333" s="2" t="s">
        <v>479</v>
      </c>
    </row>
    <row r="334" spans="1:3" x14ac:dyDescent="0.2">
      <c r="A334" s="2">
        <v>332</v>
      </c>
      <c r="B334" s="2">
        <f t="shared" ca="1" si="5"/>
        <v>0.81192337020680372</v>
      </c>
      <c r="C334" s="2" t="s">
        <v>480</v>
      </c>
    </row>
    <row r="335" spans="1:3" x14ac:dyDescent="0.2">
      <c r="A335" s="2">
        <v>333</v>
      </c>
      <c r="B335" s="2">
        <f t="shared" ca="1" si="5"/>
        <v>0.45460113379734501</v>
      </c>
      <c r="C335" s="2" t="s">
        <v>479</v>
      </c>
    </row>
    <row r="336" spans="1:3" x14ac:dyDescent="0.2">
      <c r="A336" s="2">
        <v>334</v>
      </c>
      <c r="B336" s="2">
        <f t="shared" ca="1" si="5"/>
        <v>0.74403241121450658</v>
      </c>
      <c r="C336" s="2" t="s">
        <v>479</v>
      </c>
    </row>
    <row r="337" spans="1:3" x14ac:dyDescent="0.2">
      <c r="A337" s="2">
        <v>335</v>
      </c>
      <c r="B337" s="2">
        <f t="shared" ca="1" si="5"/>
        <v>0.71010256153790208</v>
      </c>
      <c r="C337" s="2" t="s">
        <v>479</v>
      </c>
    </row>
    <row r="338" spans="1:3" x14ac:dyDescent="0.2">
      <c r="A338" s="2">
        <v>336</v>
      </c>
      <c r="B338" s="2">
        <f t="shared" ca="1" si="5"/>
        <v>0.73898114208701271</v>
      </c>
      <c r="C338" s="2" t="s">
        <v>480</v>
      </c>
    </row>
    <row r="339" spans="1:3" x14ac:dyDescent="0.2">
      <c r="A339" s="2">
        <v>337</v>
      </c>
      <c r="B339" s="2">
        <f t="shared" ca="1" si="5"/>
        <v>0.62514848698810499</v>
      </c>
      <c r="C339" s="2" t="s">
        <v>480</v>
      </c>
    </row>
    <row r="340" spans="1:3" x14ac:dyDescent="0.2">
      <c r="A340" s="2">
        <v>338</v>
      </c>
      <c r="B340" s="2">
        <f t="shared" ca="1" si="5"/>
        <v>0.5884056549910387</v>
      </c>
      <c r="C340" s="2" t="s">
        <v>480</v>
      </c>
    </row>
    <row r="341" spans="1:3" x14ac:dyDescent="0.2">
      <c r="A341" s="2">
        <v>339</v>
      </c>
      <c r="B341" s="2">
        <f t="shared" ca="1" si="5"/>
        <v>0.58441863233409441</v>
      </c>
      <c r="C341" s="2" t="s">
        <v>479</v>
      </c>
    </row>
    <row r="342" spans="1:3" x14ac:dyDescent="0.2">
      <c r="A342" s="2">
        <v>340</v>
      </c>
      <c r="B342" s="2">
        <f t="shared" ca="1" si="5"/>
        <v>0.70708777195672234</v>
      </c>
      <c r="C342" s="2" t="s">
        <v>479</v>
      </c>
    </row>
    <row r="343" spans="1:3" x14ac:dyDescent="0.2">
      <c r="A343" s="2">
        <v>341</v>
      </c>
      <c r="B343" s="2">
        <f t="shared" ca="1" si="5"/>
        <v>0.53042373361726602</v>
      </c>
      <c r="C343" s="2" t="s">
        <v>479</v>
      </c>
    </row>
    <row r="344" spans="1:3" x14ac:dyDescent="0.2">
      <c r="A344" s="2">
        <v>342</v>
      </c>
      <c r="B344" s="2">
        <f t="shared" ca="1" si="5"/>
        <v>0.61973354898239374</v>
      </c>
      <c r="C344" s="2" t="s">
        <v>479</v>
      </c>
    </row>
    <row r="345" spans="1:3" x14ac:dyDescent="0.2">
      <c r="A345" s="2">
        <v>343</v>
      </c>
      <c r="B345" s="2">
        <f t="shared" ca="1" si="5"/>
        <v>0.68074839706404078</v>
      </c>
      <c r="C345" s="2" t="s">
        <v>480</v>
      </c>
    </row>
    <row r="346" spans="1:3" x14ac:dyDescent="0.2">
      <c r="A346" s="2">
        <v>344</v>
      </c>
      <c r="B346" s="2">
        <f t="shared" ca="1" si="5"/>
        <v>0.63795487938428108</v>
      </c>
      <c r="C346" s="2" t="s">
        <v>480</v>
      </c>
    </row>
    <row r="347" spans="1:3" x14ac:dyDescent="0.2">
      <c r="A347" s="2">
        <v>345</v>
      </c>
      <c r="B347" s="2">
        <f t="shared" ca="1" si="5"/>
        <v>0.5915557724333439</v>
      </c>
      <c r="C347" s="2" t="s">
        <v>479</v>
      </c>
    </row>
    <row r="348" spans="1:3" x14ac:dyDescent="0.2">
      <c r="A348" s="2">
        <v>346</v>
      </c>
      <c r="B348" s="2">
        <f t="shared" ca="1" si="5"/>
        <v>0.7066132538048161</v>
      </c>
      <c r="C348" s="2" t="s">
        <v>480</v>
      </c>
    </row>
    <row r="349" spans="1:3" x14ac:dyDescent="0.2">
      <c r="A349" s="2">
        <v>347</v>
      </c>
      <c r="B349" s="2">
        <f t="shared" ca="1" si="5"/>
        <v>0.54920865257296214</v>
      </c>
      <c r="C349" s="2" t="s">
        <v>479</v>
      </c>
    </row>
    <row r="350" spans="1:3" x14ac:dyDescent="0.2">
      <c r="A350" s="2">
        <v>348</v>
      </c>
      <c r="B350" s="2">
        <f t="shared" ca="1" si="5"/>
        <v>0.62971175428197057</v>
      </c>
      <c r="C350" s="2" t="s">
        <v>480</v>
      </c>
    </row>
    <row r="351" spans="1:3" x14ac:dyDescent="0.2">
      <c r="A351" s="2">
        <v>349</v>
      </c>
      <c r="B351" s="2">
        <f t="shared" ca="1" si="5"/>
        <v>0.88013184491086993</v>
      </c>
      <c r="C351" s="2" t="s">
        <v>480</v>
      </c>
    </row>
    <row r="352" spans="1:3" x14ac:dyDescent="0.2">
      <c r="A352" s="2">
        <v>350</v>
      </c>
      <c r="B352" s="2">
        <f t="shared" ca="1" si="5"/>
        <v>0.72831146219343101</v>
      </c>
      <c r="C352" s="2" t="s">
        <v>479</v>
      </c>
    </row>
    <row r="353" spans="1:3" x14ac:dyDescent="0.2">
      <c r="A353" s="2">
        <v>351</v>
      </c>
      <c r="B353" s="2">
        <f t="shared" ca="1" si="5"/>
        <v>0.32753809833109959</v>
      </c>
      <c r="C353" s="2" t="s">
        <v>479</v>
      </c>
    </row>
    <row r="354" spans="1:3" x14ac:dyDescent="0.2">
      <c r="A354" s="2">
        <v>352</v>
      </c>
      <c r="B354" s="2">
        <f t="shared" ca="1" si="5"/>
        <v>0.62780196420314105</v>
      </c>
      <c r="C354" s="2" t="s">
        <v>479</v>
      </c>
    </row>
    <row r="355" spans="1:3" x14ac:dyDescent="0.2">
      <c r="A355" s="2">
        <v>353</v>
      </c>
      <c r="B355" s="2">
        <f t="shared" ca="1" si="5"/>
        <v>0.66173435201267239</v>
      </c>
      <c r="C355" s="2" t="s">
        <v>480</v>
      </c>
    </row>
    <row r="356" spans="1:3" x14ac:dyDescent="0.2">
      <c r="A356" s="2">
        <v>354</v>
      </c>
      <c r="B356" s="2">
        <f t="shared" ca="1" si="5"/>
        <v>0.72955536695418888</v>
      </c>
      <c r="C356" s="2" t="s">
        <v>480</v>
      </c>
    </row>
    <row r="357" spans="1:3" x14ac:dyDescent="0.2">
      <c r="A357" s="2">
        <v>355</v>
      </c>
      <c r="B357" s="2">
        <f t="shared" ca="1" si="5"/>
        <v>0.61675127762669935</v>
      </c>
      <c r="C357" s="2" t="s">
        <v>480</v>
      </c>
    </row>
    <row r="358" spans="1:3" x14ac:dyDescent="0.2">
      <c r="A358" s="2">
        <v>356</v>
      </c>
      <c r="B358" s="2">
        <f t="shared" ca="1" si="5"/>
        <v>0.66032121355216267</v>
      </c>
      <c r="C358" s="2" t="s">
        <v>480</v>
      </c>
    </row>
    <row r="359" spans="1:3" x14ac:dyDescent="0.2">
      <c r="A359" s="2">
        <v>357</v>
      </c>
      <c r="B359" s="2">
        <f t="shared" ca="1" si="5"/>
        <v>0.79654277062336232</v>
      </c>
      <c r="C359" s="2" t="s">
        <v>479</v>
      </c>
    </row>
    <row r="360" spans="1:3" x14ac:dyDescent="0.2">
      <c r="A360" s="2">
        <v>358</v>
      </c>
      <c r="B360" s="2">
        <f t="shared" ca="1" si="5"/>
        <v>0.74373021148017926</v>
      </c>
      <c r="C360" s="2" t="s">
        <v>480</v>
      </c>
    </row>
    <row r="361" spans="1:3" x14ac:dyDescent="0.2">
      <c r="A361" s="2">
        <v>359</v>
      </c>
      <c r="B361" s="2">
        <f t="shared" ca="1" si="5"/>
        <v>0.49852515123853386</v>
      </c>
      <c r="C361" s="2" t="s">
        <v>479</v>
      </c>
    </row>
    <row r="362" spans="1:3" x14ac:dyDescent="0.2">
      <c r="A362" s="2">
        <v>360</v>
      </c>
      <c r="B362" s="2">
        <f t="shared" ca="1" si="5"/>
        <v>0.82375267625215232</v>
      </c>
      <c r="C362" s="2" t="s">
        <v>479</v>
      </c>
    </row>
    <row r="363" spans="1:3" x14ac:dyDescent="0.2">
      <c r="A363" s="2">
        <v>361</v>
      </c>
      <c r="B363" s="2">
        <f t="shared" ca="1" si="5"/>
        <v>0.47091951676553634</v>
      </c>
      <c r="C363" s="2" t="s">
        <v>480</v>
      </c>
    </row>
    <row r="364" spans="1:3" x14ac:dyDescent="0.2">
      <c r="A364" s="2">
        <v>362</v>
      </c>
      <c r="B364" s="2">
        <f t="shared" ca="1" si="5"/>
        <v>0.66164985041936664</v>
      </c>
      <c r="C364" s="2" t="s">
        <v>480</v>
      </c>
    </row>
    <row r="365" spans="1:3" x14ac:dyDescent="0.2">
      <c r="A365" s="2">
        <v>363</v>
      </c>
      <c r="B365" s="2">
        <f t="shared" ca="1" si="5"/>
        <v>0.75443626367428318</v>
      </c>
      <c r="C365" s="2" t="s">
        <v>479</v>
      </c>
    </row>
    <row r="366" spans="1:3" x14ac:dyDescent="0.2">
      <c r="A366" s="2">
        <v>364</v>
      </c>
      <c r="B366" s="2">
        <f t="shared" ca="1" si="5"/>
        <v>0.73249468864440737</v>
      </c>
      <c r="C366" s="2" t="s">
        <v>480</v>
      </c>
    </row>
    <row r="367" spans="1:3" x14ac:dyDescent="0.2">
      <c r="A367" s="2">
        <v>365</v>
      </c>
      <c r="B367" s="2">
        <f t="shared" ca="1" si="5"/>
        <v>0.63529041456400592</v>
      </c>
      <c r="C367" s="2" t="s">
        <v>479</v>
      </c>
    </row>
    <row r="368" spans="1:3" x14ac:dyDescent="0.2">
      <c r="A368" s="2">
        <v>366</v>
      </c>
      <c r="B368" s="2">
        <f t="shared" ca="1" si="5"/>
        <v>0.86996797267638448</v>
      </c>
      <c r="C368" s="2" t="s">
        <v>479</v>
      </c>
    </row>
    <row r="369" spans="1:3" x14ac:dyDescent="0.2">
      <c r="A369" s="2">
        <v>367</v>
      </c>
      <c r="B369" s="2">
        <f t="shared" ca="1" si="5"/>
        <v>0.64123624847749705</v>
      </c>
      <c r="C369" s="2" t="s">
        <v>480</v>
      </c>
    </row>
    <row r="370" spans="1:3" x14ac:dyDescent="0.2">
      <c r="A370" s="2">
        <v>368</v>
      </c>
      <c r="B370" s="2">
        <f t="shared" ca="1" si="5"/>
        <v>0.67924638014811145</v>
      </c>
      <c r="C370" s="2" t="s">
        <v>480</v>
      </c>
    </row>
    <row r="371" spans="1:3" x14ac:dyDescent="0.2">
      <c r="A371" s="2">
        <v>369</v>
      </c>
      <c r="B371" s="2">
        <f t="shared" ca="1" si="5"/>
        <v>0.82205677558107904</v>
      </c>
      <c r="C371" s="2" t="s">
        <v>479</v>
      </c>
    </row>
    <row r="372" spans="1:3" x14ac:dyDescent="0.2">
      <c r="A372" s="2">
        <v>370</v>
      </c>
      <c r="B372" s="2">
        <f t="shared" ca="1" si="5"/>
        <v>0.67149201312765894</v>
      </c>
      <c r="C372" s="2" t="s">
        <v>480</v>
      </c>
    </row>
    <row r="373" spans="1:3" x14ac:dyDescent="0.2">
      <c r="A373" s="2">
        <v>371</v>
      </c>
      <c r="B373" s="2">
        <f t="shared" ca="1" si="5"/>
        <v>0.50221969726566706</v>
      </c>
      <c r="C373" s="2" t="s">
        <v>480</v>
      </c>
    </row>
    <row r="374" spans="1:3" x14ac:dyDescent="0.2">
      <c r="A374" s="2">
        <v>372</v>
      </c>
      <c r="B374" s="2">
        <f t="shared" ca="1" si="5"/>
        <v>0.63090760986284133</v>
      </c>
      <c r="C374" s="2" t="s">
        <v>479</v>
      </c>
    </row>
    <row r="375" spans="1:3" x14ac:dyDescent="0.2">
      <c r="A375" s="2">
        <v>373</v>
      </c>
      <c r="B375" s="2">
        <f t="shared" ca="1" si="5"/>
        <v>0.72245177806061123</v>
      </c>
      <c r="C375" s="2" t="s">
        <v>480</v>
      </c>
    </row>
    <row r="376" spans="1:3" x14ac:dyDescent="0.2">
      <c r="A376" s="2">
        <v>374</v>
      </c>
      <c r="B376" s="2">
        <f t="shared" ca="1" si="5"/>
        <v>0.77617375066642336</v>
      </c>
      <c r="C376" s="2" t="s">
        <v>480</v>
      </c>
    </row>
    <row r="377" spans="1:3" x14ac:dyDescent="0.2">
      <c r="A377" s="2">
        <v>375</v>
      </c>
      <c r="B377" s="2">
        <f t="shared" ca="1" si="5"/>
        <v>0.6474380749016786</v>
      </c>
      <c r="C377" s="2" t="s">
        <v>479</v>
      </c>
    </row>
    <row r="378" spans="1:3" x14ac:dyDescent="0.2">
      <c r="A378" s="2">
        <v>376</v>
      </c>
      <c r="B378" s="2">
        <f t="shared" ca="1" si="5"/>
        <v>0.7159871260249252</v>
      </c>
      <c r="C378" s="2" t="s">
        <v>480</v>
      </c>
    </row>
    <row r="379" spans="1:3" x14ac:dyDescent="0.2">
      <c r="A379" s="2">
        <v>377</v>
      </c>
      <c r="B379" s="2">
        <f t="shared" ca="1" si="5"/>
        <v>0.81351381235345688</v>
      </c>
      <c r="C379" s="2" t="s">
        <v>480</v>
      </c>
    </row>
    <row r="380" spans="1:3" x14ac:dyDescent="0.2">
      <c r="A380" s="2">
        <v>378</v>
      </c>
      <c r="B380" s="2">
        <f t="shared" ca="1" si="5"/>
        <v>0.75607050282153121</v>
      </c>
      <c r="C380" s="2" t="s">
        <v>480</v>
      </c>
    </row>
    <row r="381" spans="1:3" x14ac:dyDescent="0.2">
      <c r="A381" s="2">
        <v>379</v>
      </c>
      <c r="B381" s="2">
        <f t="shared" ca="1" si="5"/>
        <v>0.77306963430933318</v>
      </c>
      <c r="C381" s="2" t="s">
        <v>480</v>
      </c>
    </row>
    <row r="382" spans="1:3" x14ac:dyDescent="0.2">
      <c r="A382" s="2">
        <v>380</v>
      </c>
      <c r="B382" s="2">
        <f t="shared" ca="1" si="5"/>
        <v>0.5119606881382891</v>
      </c>
      <c r="C382" s="2" t="s">
        <v>480</v>
      </c>
    </row>
    <row r="383" spans="1:3" x14ac:dyDescent="0.2">
      <c r="A383" s="2">
        <v>381</v>
      </c>
      <c r="B383" s="2">
        <f t="shared" ca="1" si="5"/>
        <v>0.66370108287643093</v>
      </c>
      <c r="C383" s="2" t="s">
        <v>480</v>
      </c>
    </row>
    <row r="384" spans="1:3" x14ac:dyDescent="0.2">
      <c r="A384" s="2">
        <v>382</v>
      </c>
      <c r="B384" s="2">
        <f t="shared" ca="1" si="5"/>
        <v>0.66887721083144402</v>
      </c>
      <c r="C384" s="2" t="s">
        <v>480</v>
      </c>
    </row>
    <row r="385" spans="1:3" x14ac:dyDescent="0.2">
      <c r="A385" s="2">
        <v>383</v>
      </c>
      <c r="B385" s="2">
        <f t="shared" ca="1" si="5"/>
        <v>0.35414915275931746</v>
      </c>
      <c r="C385" s="2" t="s">
        <v>479</v>
      </c>
    </row>
    <row r="386" spans="1:3" x14ac:dyDescent="0.2">
      <c r="A386" s="2">
        <v>384</v>
      </c>
      <c r="B386" s="2">
        <f t="shared" ca="1" si="5"/>
        <v>0.7595891180644585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0.7414437303421042</v>
      </c>
      <c r="C387" s="2" t="s">
        <v>479</v>
      </c>
    </row>
    <row r="388" spans="1:3" x14ac:dyDescent="0.2">
      <c r="A388" s="2">
        <v>386</v>
      </c>
      <c r="B388" s="2">
        <f t="shared" ca="1" si="6"/>
        <v>0.51291023037687311</v>
      </c>
      <c r="C388" s="2" t="s">
        <v>479</v>
      </c>
    </row>
    <row r="389" spans="1:3" x14ac:dyDescent="0.2">
      <c r="A389" s="2">
        <v>387</v>
      </c>
      <c r="B389" s="2">
        <f t="shared" ca="1" si="6"/>
        <v>0.52904698441389797</v>
      </c>
      <c r="C389" s="2" t="s">
        <v>479</v>
      </c>
    </row>
    <row r="390" spans="1:3" x14ac:dyDescent="0.2">
      <c r="A390" s="2">
        <v>388</v>
      </c>
      <c r="B390" s="2">
        <f t="shared" ca="1" si="6"/>
        <v>0.66410787123743753</v>
      </c>
      <c r="C390" s="2" t="s">
        <v>479</v>
      </c>
    </row>
    <row r="391" spans="1:3" x14ac:dyDescent="0.2">
      <c r="A391" s="2">
        <v>389</v>
      </c>
      <c r="B391" s="2">
        <f t="shared" ca="1" si="6"/>
        <v>0.91110795161966274</v>
      </c>
      <c r="C391" s="2" t="s">
        <v>479</v>
      </c>
    </row>
    <row r="392" spans="1:3" x14ac:dyDescent="0.2">
      <c r="A392" s="2">
        <v>390</v>
      </c>
      <c r="B392" s="2">
        <f t="shared" ca="1" si="6"/>
        <v>0.48365864040095197</v>
      </c>
      <c r="C392" s="2" t="s">
        <v>480</v>
      </c>
    </row>
    <row r="393" spans="1:3" x14ac:dyDescent="0.2">
      <c r="A393" s="2">
        <v>391</v>
      </c>
      <c r="B393" s="2">
        <f t="shared" ca="1" si="6"/>
        <v>0.65500307302983607</v>
      </c>
      <c r="C393" s="2" t="s">
        <v>480</v>
      </c>
    </row>
    <row r="394" spans="1:3" x14ac:dyDescent="0.2">
      <c r="A394" s="2">
        <v>392</v>
      </c>
      <c r="B394" s="2">
        <f t="shared" ca="1" si="6"/>
        <v>0.72414590093260656</v>
      </c>
      <c r="C394" s="2" t="s">
        <v>479</v>
      </c>
    </row>
    <row r="395" spans="1:3" x14ac:dyDescent="0.2">
      <c r="A395" s="2">
        <v>393</v>
      </c>
      <c r="B395" s="2">
        <f t="shared" ca="1" si="6"/>
        <v>0.75870560133170295</v>
      </c>
      <c r="C395" s="2" t="s">
        <v>479</v>
      </c>
    </row>
    <row r="396" spans="1:3" x14ac:dyDescent="0.2">
      <c r="A396" s="2">
        <v>394</v>
      </c>
      <c r="B396" s="2">
        <f t="shared" ca="1" si="6"/>
        <v>0.49082554304795389</v>
      </c>
      <c r="C396" s="2" t="s">
        <v>479</v>
      </c>
    </row>
    <row r="397" spans="1:3" x14ac:dyDescent="0.2">
      <c r="A397" s="2">
        <v>395</v>
      </c>
      <c r="B397" s="2">
        <f t="shared" ca="1" si="6"/>
        <v>0.75271007083545605</v>
      </c>
      <c r="C397" s="2" t="s">
        <v>480</v>
      </c>
    </row>
    <row r="398" spans="1:3" x14ac:dyDescent="0.2">
      <c r="A398" s="2">
        <v>396</v>
      </c>
      <c r="B398" s="2">
        <f t="shared" ca="1" si="6"/>
        <v>0.5070392719361122</v>
      </c>
      <c r="C398" s="2" t="s">
        <v>480</v>
      </c>
    </row>
    <row r="399" spans="1:3" x14ac:dyDescent="0.2">
      <c r="A399" s="2">
        <v>397</v>
      </c>
      <c r="B399" s="2">
        <f t="shared" ca="1" si="6"/>
        <v>0.76482658109071955</v>
      </c>
      <c r="C399" s="2" t="s">
        <v>479</v>
      </c>
    </row>
    <row r="400" spans="1:3" x14ac:dyDescent="0.2">
      <c r="A400" s="2">
        <v>398</v>
      </c>
      <c r="B400" s="2">
        <f t="shared" ca="1" si="6"/>
        <v>0.79272624533188674</v>
      </c>
      <c r="C400" s="2" t="s">
        <v>480</v>
      </c>
    </row>
    <row r="401" spans="1:3" x14ac:dyDescent="0.2">
      <c r="A401" s="2">
        <v>399</v>
      </c>
      <c r="B401" s="2">
        <f t="shared" ca="1" si="6"/>
        <v>0.88029784172307779</v>
      </c>
      <c r="C401" s="2" t="s">
        <v>479</v>
      </c>
    </row>
    <row r="402" spans="1:3" x14ac:dyDescent="0.2">
      <c r="A402" s="2">
        <v>400</v>
      </c>
      <c r="B402" s="2">
        <f t="shared" ca="1" si="6"/>
        <v>0.60451768939627248</v>
      </c>
      <c r="C402" s="2" t="s">
        <v>480</v>
      </c>
    </row>
    <row r="403" spans="1:3" x14ac:dyDescent="0.2">
      <c r="A403" s="2">
        <v>401</v>
      </c>
      <c r="B403" s="2">
        <f t="shared" ca="1" si="6"/>
        <v>0.62689118375282515</v>
      </c>
      <c r="C403" s="2" t="s">
        <v>479</v>
      </c>
    </row>
    <row r="404" spans="1:3" x14ac:dyDescent="0.2">
      <c r="A404" s="2">
        <v>402</v>
      </c>
      <c r="B404" s="2">
        <f t="shared" ca="1" si="6"/>
        <v>0.65062271572927755</v>
      </c>
      <c r="C404" s="2" t="s">
        <v>479</v>
      </c>
    </row>
    <row r="405" spans="1:3" x14ac:dyDescent="0.2">
      <c r="A405" s="2">
        <v>403</v>
      </c>
      <c r="B405" s="2">
        <f t="shared" ca="1" si="6"/>
        <v>0.70452240511193598</v>
      </c>
      <c r="C405" s="2" t="s">
        <v>479</v>
      </c>
    </row>
    <row r="406" spans="1:3" x14ac:dyDescent="0.2">
      <c r="A406" s="2">
        <v>404</v>
      </c>
      <c r="B406" s="2">
        <f t="shared" ca="1" si="6"/>
        <v>0.76451354953863149</v>
      </c>
      <c r="C406" s="2" t="s">
        <v>480</v>
      </c>
    </row>
    <row r="407" spans="1:3" x14ac:dyDescent="0.2">
      <c r="A407" s="2">
        <v>405</v>
      </c>
      <c r="B407" s="2">
        <f t="shared" ca="1" si="6"/>
        <v>0.84172071139696414</v>
      </c>
      <c r="C407" s="2" t="s">
        <v>480</v>
      </c>
    </row>
    <row r="408" spans="1:3" x14ac:dyDescent="0.2">
      <c r="A408" s="2">
        <v>406</v>
      </c>
      <c r="B408" s="2">
        <f t="shared" ca="1" si="6"/>
        <v>0.48483094281160155</v>
      </c>
      <c r="C408" s="2" t="s">
        <v>479</v>
      </c>
    </row>
    <row r="409" spans="1:3" x14ac:dyDescent="0.2">
      <c r="A409" s="2">
        <v>407</v>
      </c>
      <c r="B409" s="2">
        <f t="shared" ca="1" si="6"/>
        <v>0.74421453397289206</v>
      </c>
      <c r="C409" s="2" t="s">
        <v>479</v>
      </c>
    </row>
    <row r="410" spans="1:3" x14ac:dyDescent="0.2">
      <c r="A410" s="2">
        <v>408</v>
      </c>
      <c r="B410" s="2">
        <f t="shared" ca="1" si="6"/>
        <v>0.6960527962159121</v>
      </c>
      <c r="C410" s="2" t="s">
        <v>480</v>
      </c>
    </row>
    <row r="411" spans="1:3" x14ac:dyDescent="0.2">
      <c r="A411" s="2">
        <v>409</v>
      </c>
      <c r="B411" s="2">
        <f t="shared" ca="1" si="6"/>
        <v>0.80413055700575797</v>
      </c>
      <c r="C411" s="2" t="s">
        <v>480</v>
      </c>
    </row>
    <row r="412" spans="1:3" x14ac:dyDescent="0.2">
      <c r="A412" s="2">
        <v>410</v>
      </c>
      <c r="B412" s="2">
        <f t="shared" ca="1" si="6"/>
        <v>0.75393925114309279</v>
      </c>
      <c r="C412" s="2" t="s">
        <v>480</v>
      </c>
    </row>
    <row r="413" spans="1:3" x14ac:dyDescent="0.2">
      <c r="A413" s="2">
        <v>411</v>
      </c>
      <c r="B413" s="2">
        <f t="shared" ca="1" si="6"/>
        <v>0.55492391221314441</v>
      </c>
      <c r="C413" s="2" t="s">
        <v>479</v>
      </c>
    </row>
    <row r="414" spans="1:3" x14ac:dyDescent="0.2">
      <c r="A414" s="2">
        <v>412</v>
      </c>
      <c r="B414" s="2">
        <f t="shared" ca="1" si="6"/>
        <v>0.59289787851764497</v>
      </c>
      <c r="C414" s="2" t="s">
        <v>479</v>
      </c>
    </row>
    <row r="415" spans="1:3" x14ac:dyDescent="0.2">
      <c r="A415" s="2">
        <v>413</v>
      </c>
      <c r="B415" s="2">
        <f t="shared" ca="1" si="6"/>
        <v>0.73977719717462798</v>
      </c>
      <c r="C415" s="2" t="s">
        <v>480</v>
      </c>
    </row>
    <row r="416" spans="1:3" x14ac:dyDescent="0.2">
      <c r="A416" s="2">
        <v>414</v>
      </c>
      <c r="B416" s="2">
        <f t="shared" ca="1" si="6"/>
        <v>0.49958828253886822</v>
      </c>
      <c r="C416" s="2" t="s">
        <v>480</v>
      </c>
    </row>
    <row r="417" spans="1:3" x14ac:dyDescent="0.2">
      <c r="A417" s="2">
        <v>415</v>
      </c>
      <c r="B417" s="2">
        <f t="shared" ca="1" si="6"/>
        <v>0.60293192573686771</v>
      </c>
      <c r="C417" s="2" t="s">
        <v>479</v>
      </c>
    </row>
    <row r="418" spans="1:3" x14ac:dyDescent="0.2">
      <c r="A418" s="2">
        <v>416</v>
      </c>
      <c r="B418" s="2">
        <f t="shared" ca="1" si="6"/>
        <v>0.69240681170063634</v>
      </c>
      <c r="C418" s="2" t="s">
        <v>480</v>
      </c>
    </row>
    <row r="419" spans="1:3" x14ac:dyDescent="0.2">
      <c r="A419" s="2">
        <v>417</v>
      </c>
      <c r="B419" s="2">
        <f t="shared" ca="1" si="6"/>
        <v>0.66656152867332885</v>
      </c>
      <c r="C419" s="2" t="s">
        <v>480</v>
      </c>
    </row>
    <row r="420" spans="1:3" x14ac:dyDescent="0.2">
      <c r="A420" s="2">
        <v>418</v>
      </c>
      <c r="B420" s="2">
        <f t="shared" ca="1" si="6"/>
        <v>0.55509116052450214</v>
      </c>
      <c r="C420" s="2" t="s">
        <v>479</v>
      </c>
    </row>
    <row r="421" spans="1:3" x14ac:dyDescent="0.2">
      <c r="A421" s="2">
        <v>419</v>
      </c>
      <c r="B421" s="2">
        <f t="shared" ca="1" si="6"/>
        <v>0.52319950844732199</v>
      </c>
      <c r="C421" s="2" t="s">
        <v>479</v>
      </c>
    </row>
    <row r="422" spans="1:3" x14ac:dyDescent="0.2">
      <c r="A422" s="2">
        <v>420</v>
      </c>
      <c r="B422" s="2">
        <f t="shared" ca="1" si="6"/>
        <v>0.59623517258372605</v>
      </c>
      <c r="C422" s="2" t="s">
        <v>480</v>
      </c>
    </row>
    <row r="423" spans="1:3" x14ac:dyDescent="0.2">
      <c r="A423" s="2">
        <v>421</v>
      </c>
      <c r="B423" s="2">
        <f t="shared" ca="1" si="6"/>
        <v>0.73527497328350866</v>
      </c>
      <c r="C423" s="2" t="s">
        <v>480</v>
      </c>
    </row>
    <row r="424" spans="1:3" x14ac:dyDescent="0.2">
      <c r="A424" s="2">
        <v>422</v>
      </c>
      <c r="B424" s="2">
        <f t="shared" ca="1" si="6"/>
        <v>0.47843442249114537</v>
      </c>
      <c r="C424" s="2" t="s">
        <v>479</v>
      </c>
    </row>
    <row r="425" spans="1:3" x14ac:dyDescent="0.2">
      <c r="A425" s="2">
        <v>423</v>
      </c>
      <c r="B425" s="2">
        <f t="shared" ca="1" si="6"/>
        <v>0.84779990264995297</v>
      </c>
      <c r="C425" s="2" t="s">
        <v>479</v>
      </c>
    </row>
    <row r="426" spans="1:3" x14ac:dyDescent="0.2">
      <c r="A426" s="2">
        <v>424</v>
      </c>
      <c r="B426" s="2">
        <f t="shared" ca="1" si="6"/>
        <v>0.61475660960736811</v>
      </c>
      <c r="C426" s="2" t="s">
        <v>479</v>
      </c>
    </row>
    <row r="427" spans="1:3" x14ac:dyDescent="0.2">
      <c r="A427" s="2">
        <v>425</v>
      </c>
      <c r="B427" s="2">
        <f t="shared" ca="1" si="6"/>
        <v>0.9873132754411833</v>
      </c>
      <c r="C427" s="2" t="s">
        <v>480</v>
      </c>
    </row>
    <row r="428" spans="1:3" x14ac:dyDescent="0.2">
      <c r="A428" s="2">
        <v>426</v>
      </c>
      <c r="B428" s="2">
        <f t="shared" ca="1" si="6"/>
        <v>0.6837956692404511</v>
      </c>
      <c r="C428" s="2" t="s">
        <v>479</v>
      </c>
    </row>
    <row r="429" spans="1:3" x14ac:dyDescent="0.2">
      <c r="A429" s="2">
        <v>427</v>
      </c>
      <c r="B429" s="2">
        <f t="shared" ca="1" si="6"/>
        <v>0.61424254410596002</v>
      </c>
      <c r="C429" s="2" t="s">
        <v>480</v>
      </c>
    </row>
    <row r="430" spans="1:3" x14ac:dyDescent="0.2">
      <c r="A430" s="2">
        <v>428</v>
      </c>
      <c r="B430" s="2">
        <f t="shared" ca="1" si="6"/>
        <v>0.59014616904404715</v>
      </c>
      <c r="C430" s="2" t="s">
        <v>479</v>
      </c>
    </row>
    <row r="431" spans="1:3" x14ac:dyDescent="0.2">
      <c r="A431" s="2">
        <v>429</v>
      </c>
      <c r="B431" s="2">
        <f t="shared" ca="1" si="6"/>
        <v>0.61740678886946632</v>
      </c>
      <c r="C431" s="2" t="s">
        <v>479</v>
      </c>
    </row>
    <row r="432" spans="1:3" x14ac:dyDescent="0.2">
      <c r="A432" s="2">
        <v>430</v>
      </c>
      <c r="B432" s="2">
        <f t="shared" ca="1" si="6"/>
        <v>0.56378832670847823</v>
      </c>
      <c r="C432" s="2" t="s">
        <v>480</v>
      </c>
    </row>
    <row r="433" spans="1:3" x14ac:dyDescent="0.2">
      <c r="A433" s="2">
        <v>431</v>
      </c>
      <c r="B433" s="2">
        <f t="shared" ca="1" si="6"/>
        <v>0.55969463890127835</v>
      </c>
      <c r="C433" s="2" t="s">
        <v>480</v>
      </c>
    </row>
    <row r="434" spans="1:3" x14ac:dyDescent="0.2">
      <c r="A434" s="2">
        <v>432</v>
      </c>
      <c r="B434" s="2">
        <f t="shared" ca="1" si="6"/>
        <v>0.69646198567801154</v>
      </c>
      <c r="C434" s="2" t="s">
        <v>479</v>
      </c>
    </row>
    <row r="435" spans="1:3" x14ac:dyDescent="0.2">
      <c r="A435" s="2">
        <v>433</v>
      </c>
      <c r="B435" s="2">
        <f t="shared" ca="1" si="6"/>
        <v>0.42321161654487954</v>
      </c>
      <c r="C435" s="2" t="s">
        <v>480</v>
      </c>
    </row>
    <row r="436" spans="1:3" x14ac:dyDescent="0.2">
      <c r="A436" s="2">
        <v>434</v>
      </c>
      <c r="B436" s="2">
        <f t="shared" ca="1" si="6"/>
        <v>0.82934334490035622</v>
      </c>
      <c r="C436" s="2" t="s">
        <v>479</v>
      </c>
    </row>
    <row r="437" spans="1:3" x14ac:dyDescent="0.2">
      <c r="A437" s="2">
        <v>435</v>
      </c>
      <c r="B437" s="2">
        <f t="shared" ca="1" si="6"/>
        <v>0.56482415062345404</v>
      </c>
      <c r="C437" s="2" t="s">
        <v>480</v>
      </c>
    </row>
    <row r="438" spans="1:3" x14ac:dyDescent="0.2">
      <c r="A438" s="2">
        <v>436</v>
      </c>
      <c r="B438" s="2">
        <f t="shared" ca="1" si="6"/>
        <v>0.55601119078611605</v>
      </c>
      <c r="C438" s="2" t="s">
        <v>480</v>
      </c>
    </row>
    <row r="439" spans="1:3" x14ac:dyDescent="0.2">
      <c r="A439" s="2">
        <v>437</v>
      </c>
      <c r="B439" s="2">
        <f t="shared" ca="1" si="6"/>
        <v>0.66305506588276086</v>
      </c>
      <c r="C439" s="2" t="s">
        <v>479</v>
      </c>
    </row>
    <row r="440" spans="1:3" x14ac:dyDescent="0.2">
      <c r="A440" s="2">
        <v>438</v>
      </c>
      <c r="B440" s="2">
        <f t="shared" ca="1" si="6"/>
        <v>0.87528741804600918</v>
      </c>
      <c r="C440" s="2" t="s">
        <v>480</v>
      </c>
    </row>
    <row r="441" spans="1:3" x14ac:dyDescent="0.2">
      <c r="A441" s="2">
        <v>439</v>
      </c>
      <c r="B441" s="2">
        <f t="shared" ca="1" si="6"/>
        <v>0.65634948145662875</v>
      </c>
      <c r="C441" s="2" t="s">
        <v>480</v>
      </c>
    </row>
    <row r="442" spans="1:3" x14ac:dyDescent="0.2">
      <c r="A442" s="2">
        <v>440</v>
      </c>
      <c r="B442" s="2">
        <f t="shared" ca="1" si="6"/>
        <v>0.87659698506086448</v>
      </c>
      <c r="C442" s="2" t="s">
        <v>480</v>
      </c>
    </row>
    <row r="443" spans="1:3" x14ac:dyDescent="0.2">
      <c r="A443" s="2">
        <v>441</v>
      </c>
      <c r="B443" s="2">
        <f t="shared" ca="1" si="6"/>
        <v>0.85925506286129694</v>
      </c>
      <c r="C443" s="2" t="s">
        <v>480</v>
      </c>
    </row>
    <row r="444" spans="1:3" x14ac:dyDescent="0.2">
      <c r="A444" s="2">
        <v>442</v>
      </c>
      <c r="B444" s="2">
        <f t="shared" ca="1" si="6"/>
        <v>0.77362829880709449</v>
      </c>
      <c r="C444" s="2" t="s">
        <v>480</v>
      </c>
    </row>
    <row r="445" spans="1:3" x14ac:dyDescent="0.2">
      <c r="A445" s="2">
        <v>443</v>
      </c>
      <c r="B445" s="2">
        <f t="shared" ca="1" si="6"/>
        <v>0.59665796274182414</v>
      </c>
      <c r="C445" s="2" t="s">
        <v>480</v>
      </c>
    </row>
    <row r="446" spans="1:3" x14ac:dyDescent="0.2">
      <c r="A446" s="2">
        <v>444</v>
      </c>
      <c r="B446" s="2">
        <f t="shared" ca="1" si="6"/>
        <v>0.49454691129280914</v>
      </c>
      <c r="C446" s="2" t="s">
        <v>479</v>
      </c>
    </row>
    <row r="447" spans="1:3" x14ac:dyDescent="0.2">
      <c r="A447" s="2">
        <v>445</v>
      </c>
      <c r="B447" s="2">
        <f t="shared" ca="1" si="6"/>
        <v>0.67594898274311688</v>
      </c>
      <c r="C447" s="2" t="s">
        <v>479</v>
      </c>
    </row>
    <row r="448" spans="1:3" x14ac:dyDescent="0.2">
      <c r="A448" s="2">
        <v>446</v>
      </c>
      <c r="B448" s="2">
        <f t="shared" ca="1" si="6"/>
        <v>0.63084988833841815</v>
      </c>
      <c r="C448" s="2" t="s">
        <v>480</v>
      </c>
    </row>
    <row r="449" spans="1:3" x14ac:dyDescent="0.2">
      <c r="A449" s="2">
        <v>447</v>
      </c>
      <c r="B449" s="2">
        <f t="shared" ca="1" si="6"/>
        <v>0.62007621865823104</v>
      </c>
      <c r="C449" s="2" t="s">
        <v>479</v>
      </c>
    </row>
    <row r="450" spans="1:3" x14ac:dyDescent="0.2">
      <c r="A450" s="2">
        <v>448</v>
      </c>
      <c r="B450" s="2">
        <f t="shared" ca="1" si="6"/>
        <v>0.81667983633059893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0.72533100524788585</v>
      </c>
      <c r="C451" s="2" t="s">
        <v>480</v>
      </c>
    </row>
    <row r="452" spans="1:3" x14ac:dyDescent="0.2">
      <c r="A452" s="2">
        <v>450</v>
      </c>
      <c r="B452" s="2">
        <f t="shared" ca="1" si="7"/>
        <v>0.51085322191753557</v>
      </c>
      <c r="C452" s="2" t="s">
        <v>479</v>
      </c>
    </row>
    <row r="453" spans="1:3" x14ac:dyDescent="0.2">
      <c r="A453" s="2">
        <v>451</v>
      </c>
      <c r="B453" s="2">
        <f t="shared" ca="1" si="7"/>
        <v>0.48573038381603817</v>
      </c>
      <c r="C453" s="2" t="s">
        <v>480</v>
      </c>
    </row>
    <row r="454" spans="1:3" x14ac:dyDescent="0.2">
      <c r="A454" s="2">
        <v>452</v>
      </c>
      <c r="B454" s="2">
        <f t="shared" ca="1" si="7"/>
        <v>0.630852270943972</v>
      </c>
      <c r="C454" s="2" t="s">
        <v>480</v>
      </c>
    </row>
    <row r="455" spans="1:3" x14ac:dyDescent="0.2">
      <c r="A455" s="2">
        <v>453</v>
      </c>
      <c r="B455" s="2">
        <f t="shared" ca="1" si="7"/>
        <v>0.55518227648174845</v>
      </c>
      <c r="C455" s="2" t="s">
        <v>479</v>
      </c>
    </row>
    <row r="456" spans="1:3" x14ac:dyDescent="0.2">
      <c r="A456" s="2">
        <v>454</v>
      </c>
      <c r="B456" s="2">
        <f t="shared" ca="1" si="7"/>
        <v>0.74147199682787357</v>
      </c>
      <c r="C456" s="2" t="s">
        <v>480</v>
      </c>
    </row>
    <row r="457" spans="1:3" x14ac:dyDescent="0.2">
      <c r="A457" s="2">
        <v>455</v>
      </c>
      <c r="B457" s="2">
        <f t="shared" ca="1" si="7"/>
        <v>0.39388769067433849</v>
      </c>
      <c r="C457" s="2" t="s">
        <v>479</v>
      </c>
    </row>
    <row r="458" spans="1:3" x14ac:dyDescent="0.2">
      <c r="A458" s="2">
        <v>456</v>
      </c>
      <c r="B458" s="2">
        <f t="shared" ca="1" si="7"/>
        <v>0.79999129495285382</v>
      </c>
      <c r="C458" s="2" t="s">
        <v>479</v>
      </c>
    </row>
    <row r="459" spans="1:3" x14ac:dyDescent="0.2">
      <c r="A459" s="2">
        <v>457</v>
      </c>
      <c r="B459" s="2">
        <f t="shared" ca="1" si="7"/>
        <v>0.34320679099795515</v>
      </c>
      <c r="C459" s="2" t="s">
        <v>479</v>
      </c>
    </row>
    <row r="460" spans="1:3" x14ac:dyDescent="0.2">
      <c r="A460" s="2">
        <v>458</v>
      </c>
      <c r="B460" s="2">
        <f t="shared" ca="1" si="7"/>
        <v>0.51210443296297514</v>
      </c>
      <c r="C460" s="2" t="s">
        <v>479</v>
      </c>
    </row>
    <row r="461" spans="1:3" x14ac:dyDescent="0.2">
      <c r="A461" s="2">
        <v>459</v>
      </c>
      <c r="B461" s="2">
        <f t="shared" ca="1" si="7"/>
        <v>0.77246450077163842</v>
      </c>
      <c r="C461" s="2" t="s">
        <v>480</v>
      </c>
    </row>
    <row r="462" spans="1:3" x14ac:dyDescent="0.2">
      <c r="A462" s="2">
        <v>460</v>
      </c>
      <c r="B462" s="2">
        <f t="shared" ca="1" si="7"/>
        <v>0.64353386372285482</v>
      </c>
      <c r="C462" s="2" t="s">
        <v>480</v>
      </c>
    </row>
    <row r="463" spans="1:3" x14ac:dyDescent="0.2">
      <c r="A463" s="2">
        <v>461</v>
      </c>
      <c r="B463" s="2">
        <f t="shared" ca="1" si="7"/>
        <v>0.66904387831772194</v>
      </c>
      <c r="C463" s="2" t="s">
        <v>479</v>
      </c>
    </row>
    <row r="464" spans="1:3" x14ac:dyDescent="0.2">
      <c r="A464" s="2">
        <v>462</v>
      </c>
      <c r="B464" s="2">
        <f t="shared" ca="1" si="7"/>
        <v>0.49299828313536032</v>
      </c>
      <c r="C464" s="2" t="s">
        <v>480</v>
      </c>
    </row>
    <row r="465" spans="1:3" x14ac:dyDescent="0.2">
      <c r="A465" s="2">
        <v>463</v>
      </c>
      <c r="B465" s="2">
        <f t="shared" ca="1" si="7"/>
        <v>0.73158271725834134</v>
      </c>
      <c r="C465" s="2" t="s">
        <v>480</v>
      </c>
    </row>
    <row r="466" spans="1:3" x14ac:dyDescent="0.2">
      <c r="A466" s="2">
        <v>464</v>
      </c>
      <c r="B466" s="2">
        <f t="shared" ca="1" si="7"/>
        <v>0.92393565681121781</v>
      </c>
      <c r="C466" s="2" t="s">
        <v>480</v>
      </c>
    </row>
    <row r="467" spans="1:3" x14ac:dyDescent="0.2">
      <c r="A467" s="2">
        <v>465</v>
      </c>
      <c r="B467" s="2">
        <f t="shared" ca="1" si="7"/>
        <v>0.60040583191885388</v>
      </c>
      <c r="C467" s="2" t="s">
        <v>480</v>
      </c>
    </row>
    <row r="468" spans="1:3" x14ac:dyDescent="0.2">
      <c r="A468" s="2">
        <v>466</v>
      </c>
      <c r="B468" s="2">
        <f t="shared" ca="1" si="7"/>
        <v>0.68896837309598447</v>
      </c>
      <c r="C468" s="2" t="s">
        <v>479</v>
      </c>
    </row>
    <row r="469" spans="1:3" x14ac:dyDescent="0.2">
      <c r="A469" s="2">
        <v>467</v>
      </c>
      <c r="B469" s="2">
        <f t="shared" ca="1" si="7"/>
        <v>0.47432617048102554</v>
      </c>
      <c r="C469" s="2" t="s">
        <v>479</v>
      </c>
    </row>
    <row r="470" spans="1:3" x14ac:dyDescent="0.2">
      <c r="A470" s="2">
        <v>468</v>
      </c>
      <c r="B470" s="2">
        <f t="shared" ca="1" si="7"/>
        <v>0.63323595312851744</v>
      </c>
      <c r="C470" s="2" t="s">
        <v>479</v>
      </c>
    </row>
    <row r="471" spans="1:3" x14ac:dyDescent="0.2">
      <c r="A471" s="2">
        <v>469</v>
      </c>
      <c r="B471" s="2">
        <f t="shared" ca="1" si="7"/>
        <v>0.72494439154022627</v>
      </c>
      <c r="C471" s="2" t="s">
        <v>480</v>
      </c>
    </row>
    <row r="472" spans="1:3" x14ac:dyDescent="0.2">
      <c r="A472" s="2">
        <v>470</v>
      </c>
      <c r="B472" s="2">
        <f t="shared" ca="1" si="7"/>
        <v>0.8310605520713239</v>
      </c>
      <c r="C472" s="2" t="s">
        <v>479</v>
      </c>
    </row>
    <row r="473" spans="1:3" x14ac:dyDescent="0.2">
      <c r="A473" s="2">
        <v>471</v>
      </c>
      <c r="B473" s="2">
        <f t="shared" ca="1" si="7"/>
        <v>0.7195972571280902</v>
      </c>
      <c r="C473" s="2" t="s">
        <v>480</v>
      </c>
    </row>
    <row r="474" spans="1:3" x14ac:dyDescent="0.2">
      <c r="A474" s="2">
        <v>472</v>
      </c>
      <c r="B474" s="2">
        <f t="shared" ca="1" si="7"/>
        <v>0.68940274055943784</v>
      </c>
      <c r="C474" s="2" t="s">
        <v>480</v>
      </c>
    </row>
    <row r="475" spans="1:3" x14ac:dyDescent="0.2">
      <c r="A475" s="2">
        <v>473</v>
      </c>
      <c r="B475" s="2">
        <f t="shared" ca="1" si="7"/>
        <v>0.6281815777512143</v>
      </c>
      <c r="C475" s="2" t="s">
        <v>480</v>
      </c>
    </row>
    <row r="476" spans="1:3" x14ac:dyDescent="0.2">
      <c r="A476" s="2">
        <v>474</v>
      </c>
      <c r="B476" s="2">
        <f t="shared" ca="1" si="7"/>
        <v>0.46272048010444233</v>
      </c>
      <c r="C476" s="2" t="s">
        <v>479</v>
      </c>
    </row>
    <row r="477" spans="1:3" x14ac:dyDescent="0.2">
      <c r="A477" s="2">
        <v>475</v>
      </c>
      <c r="B477" s="2">
        <f t="shared" ca="1" si="7"/>
        <v>0.61600927415835682</v>
      </c>
      <c r="C477" s="2" t="s">
        <v>480</v>
      </c>
    </row>
    <row r="478" spans="1:3" x14ac:dyDescent="0.2">
      <c r="A478" s="2">
        <v>476</v>
      </c>
      <c r="B478" s="2">
        <f t="shared" ca="1" si="7"/>
        <v>0.66147553603189746</v>
      </c>
      <c r="C478" s="2" t="s">
        <v>480</v>
      </c>
    </row>
    <row r="479" spans="1:3" x14ac:dyDescent="0.2">
      <c r="A479" s="2">
        <v>477</v>
      </c>
      <c r="B479" s="2">
        <f t="shared" ca="1" si="7"/>
        <v>0.66353901670435866</v>
      </c>
      <c r="C479" s="2" t="s">
        <v>479</v>
      </c>
    </row>
    <row r="480" spans="1:3" x14ac:dyDescent="0.2">
      <c r="A480" s="2">
        <v>478</v>
      </c>
      <c r="B480" s="2">
        <f t="shared" ca="1" si="7"/>
        <v>0.21448643249290827</v>
      </c>
      <c r="C480" s="2" t="s">
        <v>479</v>
      </c>
    </row>
    <row r="481" spans="1:3" x14ac:dyDescent="0.2">
      <c r="A481" s="2">
        <v>479</v>
      </c>
      <c r="B481" s="2">
        <f t="shared" ca="1" si="7"/>
        <v>0.69748304116270399</v>
      </c>
      <c r="C481" s="2" t="s">
        <v>480</v>
      </c>
    </row>
    <row r="482" spans="1:3" x14ac:dyDescent="0.2">
      <c r="A482" s="2">
        <v>480</v>
      </c>
      <c r="B482" s="2">
        <f t="shared" ca="1" si="7"/>
        <v>0.66916916216493028</v>
      </c>
      <c r="C482" s="2" t="s">
        <v>480</v>
      </c>
    </row>
    <row r="483" spans="1:3" x14ac:dyDescent="0.2">
      <c r="A483" s="2">
        <v>481</v>
      </c>
      <c r="B483" s="2">
        <f t="shared" ca="1" si="7"/>
        <v>0.53037671894773919</v>
      </c>
      <c r="C483" s="2" t="s">
        <v>479</v>
      </c>
    </row>
    <row r="484" spans="1:3" x14ac:dyDescent="0.2">
      <c r="A484" s="2">
        <v>482</v>
      </c>
      <c r="B484" s="2">
        <f t="shared" ca="1" si="7"/>
        <v>0.66250405338943363</v>
      </c>
      <c r="C484" s="2" t="s">
        <v>479</v>
      </c>
    </row>
    <row r="485" spans="1:3" x14ac:dyDescent="0.2">
      <c r="A485" s="2">
        <v>483</v>
      </c>
      <c r="B485" s="2">
        <f t="shared" ca="1" si="7"/>
        <v>0.81430483978781887</v>
      </c>
      <c r="C485" s="2" t="s">
        <v>480</v>
      </c>
    </row>
    <row r="486" spans="1:3" x14ac:dyDescent="0.2">
      <c r="A486" s="2">
        <v>484</v>
      </c>
      <c r="B486" s="2">
        <f t="shared" ca="1" si="7"/>
        <v>0.65287216695509132</v>
      </c>
      <c r="C486" s="2" t="s">
        <v>480</v>
      </c>
    </row>
    <row r="487" spans="1:3" x14ac:dyDescent="0.2">
      <c r="A487" s="2">
        <v>485</v>
      </c>
      <c r="B487" s="2">
        <f t="shared" ca="1" si="7"/>
        <v>0.63960052858374694</v>
      </c>
      <c r="C487" s="2" t="s">
        <v>480</v>
      </c>
    </row>
    <row r="488" spans="1:3" x14ac:dyDescent="0.2">
      <c r="A488" s="2">
        <v>486</v>
      </c>
      <c r="B488" s="2">
        <f t="shared" ca="1" si="7"/>
        <v>0.49479793221629931</v>
      </c>
      <c r="C488" s="2" t="s">
        <v>479</v>
      </c>
    </row>
    <row r="489" spans="1:3" x14ac:dyDescent="0.2">
      <c r="A489" s="2">
        <v>487</v>
      </c>
      <c r="B489" s="2">
        <f t="shared" ca="1" si="7"/>
        <v>0.80315706705976475</v>
      </c>
      <c r="C489" s="2" t="s">
        <v>480</v>
      </c>
    </row>
    <row r="490" spans="1:3" x14ac:dyDescent="0.2">
      <c r="A490" s="2">
        <v>488</v>
      </c>
      <c r="B490" s="2">
        <f t="shared" ca="1" si="7"/>
        <v>0.6182716115913065</v>
      </c>
      <c r="C490" s="2" t="s">
        <v>479</v>
      </c>
    </row>
    <row r="491" spans="1:3" x14ac:dyDescent="0.2">
      <c r="A491" s="2">
        <v>489</v>
      </c>
      <c r="B491" s="2">
        <f t="shared" ca="1" si="7"/>
        <v>0.6181997072310067</v>
      </c>
      <c r="C491" s="2" t="s">
        <v>479</v>
      </c>
    </row>
    <row r="492" spans="1:3" x14ac:dyDescent="0.2">
      <c r="A492" s="2">
        <v>490</v>
      </c>
      <c r="B492" s="2">
        <f t="shared" ca="1" si="7"/>
        <v>0.77047030653887616</v>
      </c>
      <c r="C492" s="2" t="s">
        <v>480</v>
      </c>
    </row>
    <row r="493" spans="1:3" x14ac:dyDescent="0.2">
      <c r="A493" s="2">
        <v>491</v>
      </c>
      <c r="B493" s="2">
        <f t="shared" ca="1" si="7"/>
        <v>0.73513399295723458</v>
      </c>
      <c r="C493" s="2" t="s">
        <v>479</v>
      </c>
    </row>
    <row r="494" spans="1:3" x14ac:dyDescent="0.2">
      <c r="A494" s="2">
        <v>492</v>
      </c>
      <c r="B494" s="2">
        <f t="shared" ca="1" si="7"/>
        <v>0.60043279801596794</v>
      </c>
      <c r="C494" s="2" t="s">
        <v>480</v>
      </c>
    </row>
    <row r="495" spans="1:3" x14ac:dyDescent="0.2">
      <c r="A495" s="2">
        <v>493</v>
      </c>
      <c r="B495" s="2">
        <f t="shared" ca="1" si="7"/>
        <v>0.61361183446319145</v>
      </c>
      <c r="C495" s="2" t="s">
        <v>479</v>
      </c>
    </row>
    <row r="496" spans="1:3" x14ac:dyDescent="0.2">
      <c r="A496" s="2">
        <v>494</v>
      </c>
      <c r="B496" s="2">
        <f t="shared" ca="1" si="7"/>
        <v>0.64657552223244408</v>
      </c>
      <c r="C496" s="2" t="s">
        <v>479</v>
      </c>
    </row>
    <row r="497" spans="1:3" x14ac:dyDescent="0.2">
      <c r="A497" s="2">
        <v>495</v>
      </c>
      <c r="B497" s="2">
        <f t="shared" ca="1" si="7"/>
        <v>0.67398932190816208</v>
      </c>
      <c r="C497" s="2" t="s">
        <v>480</v>
      </c>
    </row>
    <row r="498" spans="1:3" x14ac:dyDescent="0.2">
      <c r="A498" s="2">
        <v>496</v>
      </c>
      <c r="B498" s="2">
        <f t="shared" ca="1" si="7"/>
        <v>0.79503460255222536</v>
      </c>
      <c r="C498" s="2" t="s">
        <v>480</v>
      </c>
    </row>
    <row r="499" spans="1:3" x14ac:dyDescent="0.2">
      <c r="A499" s="2">
        <v>497</v>
      </c>
      <c r="B499" s="2">
        <f t="shared" ca="1" si="7"/>
        <v>0.81043550212092974</v>
      </c>
      <c r="C499" s="2" t="s">
        <v>480</v>
      </c>
    </row>
    <row r="500" spans="1:3" x14ac:dyDescent="0.2">
      <c r="A500" s="2">
        <v>498</v>
      </c>
      <c r="B500" s="2">
        <f t="shared" ca="1" si="7"/>
        <v>0.82194267093740125</v>
      </c>
      <c r="C500" s="2" t="s">
        <v>479</v>
      </c>
    </row>
    <row r="501" spans="1:3" x14ac:dyDescent="0.2">
      <c r="A501" s="2">
        <v>499</v>
      </c>
      <c r="B501" s="2">
        <f t="shared" ca="1" si="7"/>
        <v>0.74412008626879966</v>
      </c>
      <c r="C501" s="2" t="s">
        <v>480</v>
      </c>
    </row>
    <row r="502" spans="1:3" x14ac:dyDescent="0.2">
      <c r="A502" s="2">
        <v>500</v>
      </c>
      <c r="B502" s="2">
        <f t="shared" ca="1" si="7"/>
        <v>0.53320208353779375</v>
      </c>
      <c r="C502" s="2" t="s">
        <v>480</v>
      </c>
    </row>
    <row r="503" spans="1:3" x14ac:dyDescent="0.2">
      <c r="A503" s="2">
        <v>501</v>
      </c>
      <c r="B503" s="2">
        <f t="shared" ca="1" si="7"/>
        <v>0.61087689039872428</v>
      </c>
      <c r="C503" s="2" t="s">
        <v>479</v>
      </c>
    </row>
    <row r="504" spans="1:3" x14ac:dyDescent="0.2">
      <c r="A504" s="2">
        <v>502</v>
      </c>
      <c r="B504" s="2">
        <f t="shared" ca="1" si="7"/>
        <v>0.3696770989252911</v>
      </c>
      <c r="C504" s="2" t="s">
        <v>479</v>
      </c>
    </row>
    <row r="505" spans="1:3" x14ac:dyDescent="0.2">
      <c r="A505" s="2">
        <v>503</v>
      </c>
      <c r="B505" s="2">
        <f t="shared" ca="1" si="7"/>
        <v>0.35567544474932811</v>
      </c>
      <c r="C505" s="2" t="s">
        <v>479</v>
      </c>
    </row>
    <row r="506" spans="1:3" x14ac:dyDescent="0.2">
      <c r="A506" s="2">
        <v>504</v>
      </c>
      <c r="B506" s="2">
        <f t="shared" ca="1" si="7"/>
        <v>0.68375379358564281</v>
      </c>
      <c r="C506" s="2" t="s">
        <v>479</v>
      </c>
    </row>
    <row r="507" spans="1:3" x14ac:dyDescent="0.2">
      <c r="A507" s="2">
        <v>505</v>
      </c>
      <c r="B507" s="2">
        <f t="shared" ca="1" si="7"/>
        <v>0.69987200939074146</v>
      </c>
      <c r="C507" s="2" t="s">
        <v>480</v>
      </c>
    </row>
    <row r="508" spans="1:3" x14ac:dyDescent="0.2">
      <c r="A508" s="2">
        <v>506</v>
      </c>
      <c r="B508" s="2">
        <f t="shared" ca="1" si="7"/>
        <v>0.6373243557153786</v>
      </c>
      <c r="C508" s="2" t="s">
        <v>480</v>
      </c>
    </row>
    <row r="509" spans="1:3" x14ac:dyDescent="0.2">
      <c r="A509" s="2">
        <v>507</v>
      </c>
      <c r="B509" s="2">
        <f t="shared" ca="1" si="7"/>
        <v>0.74961400842146264</v>
      </c>
      <c r="C509" s="2" t="s">
        <v>480</v>
      </c>
    </row>
    <row r="510" spans="1:3" x14ac:dyDescent="0.2">
      <c r="A510" s="2">
        <v>508</v>
      </c>
      <c r="B510" s="2">
        <f t="shared" ca="1" si="7"/>
        <v>0.51965615861029035</v>
      </c>
      <c r="C510" s="2" t="s">
        <v>479</v>
      </c>
    </row>
    <row r="511" spans="1:3" x14ac:dyDescent="0.2">
      <c r="A511" s="2">
        <v>509</v>
      </c>
      <c r="B511" s="2">
        <f t="shared" ca="1" si="7"/>
        <v>0.7582619934329563</v>
      </c>
      <c r="C511" s="2" t="s">
        <v>480</v>
      </c>
    </row>
    <row r="512" spans="1:3" x14ac:dyDescent="0.2">
      <c r="A512" s="2">
        <v>510</v>
      </c>
      <c r="B512" s="2">
        <f t="shared" ca="1" si="7"/>
        <v>0.60132389216064674</v>
      </c>
      <c r="C512" s="2" t="s">
        <v>480</v>
      </c>
    </row>
    <row r="513" spans="1:3" x14ac:dyDescent="0.2">
      <c r="A513" s="2">
        <v>511</v>
      </c>
      <c r="B513" s="2">
        <f t="shared" ca="1" si="7"/>
        <v>0.73923984140183074</v>
      </c>
      <c r="C513" s="2" t="s">
        <v>480</v>
      </c>
    </row>
    <row r="514" spans="1:3" x14ac:dyDescent="0.2">
      <c r="A514" s="2">
        <v>512</v>
      </c>
      <c r="B514" s="2">
        <f t="shared" ca="1" si="7"/>
        <v>0.74446788591701563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0.75095792477530343</v>
      </c>
      <c r="C515" s="2" t="s">
        <v>480</v>
      </c>
    </row>
    <row r="516" spans="1:3" x14ac:dyDescent="0.2">
      <c r="A516" s="2">
        <v>514</v>
      </c>
      <c r="B516" s="2">
        <f t="shared" ca="1" si="8"/>
        <v>0.66251850004085167</v>
      </c>
      <c r="C516" s="2" t="s">
        <v>479</v>
      </c>
    </row>
    <row r="517" spans="1:3" x14ac:dyDescent="0.2">
      <c r="A517" s="2">
        <v>515</v>
      </c>
      <c r="B517" s="2">
        <f t="shared" ca="1" si="8"/>
        <v>0.67064481350848792</v>
      </c>
      <c r="C517" s="2" t="s">
        <v>480</v>
      </c>
    </row>
    <row r="518" spans="1:3" x14ac:dyDescent="0.2">
      <c r="A518" s="2">
        <v>516</v>
      </c>
      <c r="B518" s="2">
        <f t="shared" ca="1" si="8"/>
        <v>0.73209661373724344</v>
      </c>
      <c r="C518" s="2" t="s">
        <v>480</v>
      </c>
    </row>
    <row r="519" spans="1:3" x14ac:dyDescent="0.2">
      <c r="A519" s="2">
        <v>517</v>
      </c>
      <c r="B519" s="2">
        <f t="shared" ca="1" si="8"/>
        <v>0.8674251430173513</v>
      </c>
      <c r="C519" s="2" t="s">
        <v>480</v>
      </c>
    </row>
    <row r="520" spans="1:3" x14ac:dyDescent="0.2">
      <c r="A520" s="2">
        <v>518</v>
      </c>
      <c r="B520" s="2">
        <f t="shared" ca="1" si="8"/>
        <v>0.58376743951075616</v>
      </c>
      <c r="C520" s="2" t="s">
        <v>479</v>
      </c>
    </row>
    <row r="521" spans="1:3" x14ac:dyDescent="0.2">
      <c r="A521" s="2">
        <v>519</v>
      </c>
      <c r="B521" s="2">
        <f t="shared" ca="1" si="8"/>
        <v>0.63256223441328652</v>
      </c>
      <c r="C521" s="2" t="s">
        <v>480</v>
      </c>
    </row>
    <row r="522" spans="1:3" x14ac:dyDescent="0.2">
      <c r="A522" s="2">
        <v>520</v>
      </c>
      <c r="B522" s="2">
        <f t="shared" ca="1" si="8"/>
        <v>0.54633743464962592</v>
      </c>
      <c r="C522" s="2" t="s">
        <v>479</v>
      </c>
    </row>
    <row r="523" spans="1:3" x14ac:dyDescent="0.2">
      <c r="A523" s="2">
        <v>521</v>
      </c>
      <c r="B523" s="2">
        <f t="shared" ca="1" si="8"/>
        <v>0.55973746552973291</v>
      </c>
      <c r="C523" s="2" t="s">
        <v>479</v>
      </c>
    </row>
    <row r="524" spans="1:3" x14ac:dyDescent="0.2">
      <c r="A524" s="2">
        <v>522</v>
      </c>
      <c r="B524" s="2">
        <f t="shared" ca="1" si="8"/>
        <v>0.86470241671090364</v>
      </c>
      <c r="C524" s="2" t="s">
        <v>480</v>
      </c>
    </row>
    <row r="525" spans="1:3" x14ac:dyDescent="0.2">
      <c r="A525" s="2">
        <v>523</v>
      </c>
      <c r="B525" s="2">
        <f t="shared" ca="1" si="8"/>
        <v>0.69526953612927522</v>
      </c>
      <c r="C525" s="2" t="s">
        <v>480</v>
      </c>
    </row>
    <row r="526" spans="1:3" x14ac:dyDescent="0.2">
      <c r="A526" s="2">
        <v>524</v>
      </c>
      <c r="B526" s="2">
        <f t="shared" ca="1" si="8"/>
        <v>0.30131464848394612</v>
      </c>
      <c r="C526" s="2" t="s">
        <v>479</v>
      </c>
    </row>
    <row r="527" spans="1:3" x14ac:dyDescent="0.2">
      <c r="A527" s="2">
        <v>525</v>
      </c>
      <c r="B527" s="2">
        <f t="shared" ca="1" si="8"/>
        <v>0.75505588078763153</v>
      </c>
      <c r="C527" s="2" t="s">
        <v>480</v>
      </c>
    </row>
    <row r="528" spans="1:3" x14ac:dyDescent="0.2">
      <c r="A528" s="2">
        <v>526</v>
      </c>
      <c r="B528" s="2">
        <f t="shared" ca="1" si="8"/>
        <v>0.54867622564319074</v>
      </c>
      <c r="C528" s="2" t="s">
        <v>479</v>
      </c>
    </row>
    <row r="529" spans="1:3" x14ac:dyDescent="0.2">
      <c r="A529" s="2">
        <v>527</v>
      </c>
      <c r="B529" s="2">
        <f t="shared" ca="1" si="8"/>
        <v>0.81755901020809985</v>
      </c>
      <c r="C529" s="2" t="s">
        <v>479</v>
      </c>
    </row>
    <row r="530" spans="1:3" x14ac:dyDescent="0.2">
      <c r="A530" s="2">
        <v>528</v>
      </c>
      <c r="B530" s="2">
        <f t="shared" ca="1" si="8"/>
        <v>0.73722403572158535</v>
      </c>
      <c r="C530" s="2" t="s">
        <v>480</v>
      </c>
    </row>
    <row r="531" spans="1:3" x14ac:dyDescent="0.2">
      <c r="A531" s="2">
        <v>529</v>
      </c>
      <c r="B531" s="2">
        <f t="shared" ca="1" si="8"/>
        <v>0.69476409728490252</v>
      </c>
      <c r="C531" s="2" t="s">
        <v>480</v>
      </c>
    </row>
    <row r="532" spans="1:3" x14ac:dyDescent="0.2">
      <c r="A532" s="2">
        <v>530</v>
      </c>
      <c r="B532" s="2">
        <f t="shared" ca="1" si="8"/>
        <v>0.57915617826715993</v>
      </c>
      <c r="C532" s="2" t="s">
        <v>479</v>
      </c>
    </row>
    <row r="533" spans="1:3" x14ac:dyDescent="0.2">
      <c r="A533" s="2">
        <v>531</v>
      </c>
      <c r="B533" s="2">
        <f t="shared" ca="1" si="8"/>
        <v>0.77156554706378966</v>
      </c>
      <c r="C533" s="2" t="s">
        <v>480</v>
      </c>
    </row>
    <row r="534" spans="1:3" x14ac:dyDescent="0.2">
      <c r="A534" s="2">
        <v>532</v>
      </c>
      <c r="B534" s="2">
        <f t="shared" ca="1" si="8"/>
        <v>0.63844879613462457</v>
      </c>
      <c r="C534" s="2" t="s">
        <v>479</v>
      </c>
    </row>
    <row r="535" spans="1:3" x14ac:dyDescent="0.2">
      <c r="A535" s="2">
        <v>533</v>
      </c>
      <c r="B535" s="2">
        <f t="shared" ca="1" si="8"/>
        <v>0.37621499601028585</v>
      </c>
      <c r="C535" s="2" t="s">
        <v>479</v>
      </c>
    </row>
    <row r="536" spans="1:3" x14ac:dyDescent="0.2">
      <c r="A536" s="2">
        <v>534</v>
      </c>
      <c r="B536" s="2">
        <f t="shared" ca="1" si="8"/>
        <v>0.91528090529128825</v>
      </c>
      <c r="C536" s="2" t="s">
        <v>480</v>
      </c>
    </row>
    <row r="537" spans="1:3" x14ac:dyDescent="0.2">
      <c r="A537" s="2">
        <v>535</v>
      </c>
      <c r="B537" s="2">
        <f t="shared" ca="1" si="8"/>
        <v>0.53418750520796598</v>
      </c>
      <c r="C537" s="2" t="s">
        <v>479</v>
      </c>
    </row>
    <row r="538" spans="1:3" x14ac:dyDescent="0.2">
      <c r="A538" s="2">
        <v>536</v>
      </c>
      <c r="B538" s="2">
        <f t="shared" ca="1" si="8"/>
        <v>0.64685511004027241</v>
      </c>
      <c r="C538" s="2" t="s">
        <v>479</v>
      </c>
    </row>
    <row r="539" spans="1:3" x14ac:dyDescent="0.2">
      <c r="A539" s="2">
        <v>537</v>
      </c>
      <c r="B539" s="2">
        <f t="shared" ca="1" si="8"/>
        <v>0.58617355629344747</v>
      </c>
      <c r="C539" s="2" t="s">
        <v>479</v>
      </c>
    </row>
    <row r="540" spans="1:3" x14ac:dyDescent="0.2">
      <c r="A540" s="2">
        <v>538</v>
      </c>
      <c r="B540" s="2">
        <f t="shared" ca="1" si="8"/>
        <v>0.71536921150357835</v>
      </c>
      <c r="C540" s="2" t="s">
        <v>480</v>
      </c>
    </row>
    <row r="541" spans="1:3" x14ac:dyDescent="0.2">
      <c r="A541" s="2">
        <v>539</v>
      </c>
      <c r="B541" s="2">
        <f t="shared" ca="1" si="8"/>
        <v>0.69372754234250555</v>
      </c>
      <c r="C541" s="2" t="s">
        <v>479</v>
      </c>
    </row>
    <row r="542" spans="1:3" x14ac:dyDescent="0.2">
      <c r="A542" s="2">
        <v>540</v>
      </c>
      <c r="B542" s="2">
        <f t="shared" ca="1" si="8"/>
        <v>0.53168607192109019</v>
      </c>
      <c r="C542" s="2" t="s">
        <v>479</v>
      </c>
    </row>
    <row r="543" spans="1:3" x14ac:dyDescent="0.2">
      <c r="A543" s="2">
        <v>541</v>
      </c>
      <c r="B543" s="2">
        <f t="shared" ca="1" si="8"/>
        <v>0.45974323150173135</v>
      </c>
      <c r="C543" s="2" t="s">
        <v>479</v>
      </c>
    </row>
    <row r="544" spans="1:3" x14ac:dyDescent="0.2">
      <c r="A544" s="2">
        <v>542</v>
      </c>
      <c r="B544" s="2">
        <f t="shared" ca="1" si="8"/>
        <v>0.75620739423359662</v>
      </c>
      <c r="C544" s="2" t="s">
        <v>480</v>
      </c>
    </row>
    <row r="545" spans="1:3" x14ac:dyDescent="0.2">
      <c r="A545" s="2">
        <v>543</v>
      </c>
      <c r="B545" s="2">
        <f t="shared" ca="1" si="8"/>
        <v>0.8903185844121122</v>
      </c>
      <c r="C545" s="2" t="s">
        <v>480</v>
      </c>
    </row>
    <row r="546" spans="1:3" x14ac:dyDescent="0.2">
      <c r="A546" s="2">
        <v>544</v>
      </c>
      <c r="B546" s="2">
        <f t="shared" ca="1" si="8"/>
        <v>0.58365908258134325</v>
      </c>
      <c r="C546" s="2" t="s">
        <v>480</v>
      </c>
    </row>
    <row r="547" spans="1:3" x14ac:dyDescent="0.2">
      <c r="A547" s="2">
        <v>545</v>
      </c>
      <c r="B547" s="2">
        <f t="shared" ca="1" si="8"/>
        <v>0.36254786053555199</v>
      </c>
      <c r="C547" s="2" t="s">
        <v>479</v>
      </c>
    </row>
    <row r="548" spans="1:3" x14ac:dyDescent="0.2">
      <c r="A548" s="2">
        <v>546</v>
      </c>
      <c r="B548" s="2">
        <f t="shared" ca="1" si="8"/>
        <v>0.49480161286464097</v>
      </c>
      <c r="C548" s="2" t="s">
        <v>479</v>
      </c>
    </row>
    <row r="549" spans="1:3" x14ac:dyDescent="0.2">
      <c r="A549" s="2">
        <v>547</v>
      </c>
      <c r="B549" s="2">
        <f t="shared" ca="1" si="8"/>
        <v>0.64440989667357074</v>
      </c>
      <c r="C549" s="2" t="s">
        <v>480</v>
      </c>
    </row>
    <row r="550" spans="1:3" x14ac:dyDescent="0.2">
      <c r="A550" s="2">
        <v>548</v>
      </c>
      <c r="B550" s="2">
        <f t="shared" ca="1" si="8"/>
        <v>0.64155081034203509</v>
      </c>
      <c r="C550" s="2" t="s">
        <v>480</v>
      </c>
    </row>
    <row r="551" spans="1:3" x14ac:dyDescent="0.2">
      <c r="A551" s="2">
        <v>549</v>
      </c>
      <c r="B551" s="2">
        <f t="shared" ca="1" si="8"/>
        <v>0.62387487462959956</v>
      </c>
      <c r="C551" s="2" t="s">
        <v>479</v>
      </c>
    </row>
    <row r="552" spans="1:3" x14ac:dyDescent="0.2">
      <c r="A552" s="2">
        <v>550</v>
      </c>
      <c r="B552" s="2">
        <f t="shared" ca="1" si="8"/>
        <v>0.85141446828560874</v>
      </c>
      <c r="C552" s="2" t="s">
        <v>480</v>
      </c>
    </row>
    <row r="553" spans="1:3" x14ac:dyDescent="0.2">
      <c r="A553" s="2">
        <v>551</v>
      </c>
      <c r="B553" s="2">
        <f t="shared" ca="1" si="8"/>
        <v>0.58742226482396598</v>
      </c>
      <c r="C553" s="2" t="s">
        <v>479</v>
      </c>
    </row>
    <row r="554" spans="1:3" x14ac:dyDescent="0.2">
      <c r="A554" s="2">
        <v>552</v>
      </c>
      <c r="B554" s="2">
        <f t="shared" ca="1" si="8"/>
        <v>0.77405213343006485</v>
      </c>
      <c r="C554" s="2" t="s">
        <v>479</v>
      </c>
    </row>
    <row r="555" spans="1:3" x14ac:dyDescent="0.2">
      <c r="A555" s="2">
        <v>553</v>
      </c>
      <c r="B555" s="2">
        <f t="shared" ca="1" si="8"/>
        <v>0.77939734355027901</v>
      </c>
      <c r="C555" s="2" t="s">
        <v>479</v>
      </c>
    </row>
    <row r="556" spans="1:3" x14ac:dyDescent="0.2">
      <c r="A556" s="2">
        <v>554</v>
      </c>
      <c r="B556" s="2">
        <f t="shared" ca="1" si="8"/>
        <v>0.78985816943640796</v>
      </c>
      <c r="C556" s="2" t="s">
        <v>480</v>
      </c>
    </row>
    <row r="557" spans="1:3" x14ac:dyDescent="0.2">
      <c r="A557" s="2">
        <v>555</v>
      </c>
      <c r="B557" s="2">
        <f t="shared" ca="1" si="8"/>
        <v>0.60047872879812347</v>
      </c>
      <c r="C557" s="2" t="s">
        <v>479</v>
      </c>
    </row>
    <row r="558" spans="1:3" x14ac:dyDescent="0.2">
      <c r="A558" s="2">
        <v>556</v>
      </c>
      <c r="B558" s="2">
        <f t="shared" ca="1" si="8"/>
        <v>0.7617564418063113</v>
      </c>
      <c r="C558" s="2" t="s">
        <v>480</v>
      </c>
    </row>
    <row r="559" spans="1:3" x14ac:dyDescent="0.2">
      <c r="A559" s="2">
        <v>557</v>
      </c>
      <c r="B559" s="2">
        <f t="shared" ca="1" si="8"/>
        <v>0.65645698044788858</v>
      </c>
      <c r="C559" s="2" t="s">
        <v>480</v>
      </c>
    </row>
    <row r="560" spans="1:3" x14ac:dyDescent="0.2">
      <c r="A560" s="2">
        <v>558</v>
      </c>
      <c r="B560" s="2">
        <f t="shared" ca="1" si="8"/>
        <v>0.99736773838648407</v>
      </c>
      <c r="C560" s="2" t="s">
        <v>479</v>
      </c>
    </row>
    <row r="561" spans="1:3" x14ac:dyDescent="0.2">
      <c r="A561" s="2">
        <v>559</v>
      </c>
      <c r="B561" s="2">
        <f t="shared" ca="1" si="8"/>
        <v>0.7946810394286391</v>
      </c>
      <c r="C561" s="2" t="s">
        <v>480</v>
      </c>
    </row>
    <row r="562" spans="1:3" x14ac:dyDescent="0.2">
      <c r="A562" s="2">
        <v>560</v>
      </c>
      <c r="B562" s="2">
        <f t="shared" ca="1" si="8"/>
        <v>0.54819831293686305</v>
      </c>
      <c r="C562" s="2" t="s">
        <v>479</v>
      </c>
    </row>
    <row r="563" spans="1:3" x14ac:dyDescent="0.2">
      <c r="A563" s="2">
        <v>561</v>
      </c>
      <c r="B563" s="2">
        <f t="shared" ca="1" si="8"/>
        <v>0.65006168955486354</v>
      </c>
      <c r="C563" s="2" t="s">
        <v>479</v>
      </c>
    </row>
    <row r="564" spans="1:3" x14ac:dyDescent="0.2">
      <c r="A564" s="2">
        <v>562</v>
      </c>
      <c r="B564" s="2">
        <f t="shared" ca="1" si="8"/>
        <v>0.65004114108687072</v>
      </c>
      <c r="C564" s="2" t="s">
        <v>479</v>
      </c>
    </row>
    <row r="565" spans="1:3" x14ac:dyDescent="0.2">
      <c r="A565" s="2">
        <v>563</v>
      </c>
      <c r="B565" s="2">
        <f t="shared" ca="1" si="8"/>
        <v>0.6513681772938178</v>
      </c>
      <c r="C565" s="2" t="s">
        <v>479</v>
      </c>
    </row>
    <row r="566" spans="1:3" x14ac:dyDescent="0.2">
      <c r="A566" s="2">
        <v>564</v>
      </c>
      <c r="B566" s="2">
        <f t="shared" ca="1" si="8"/>
        <v>0.55352206209664723</v>
      </c>
      <c r="C566" s="2" t="s">
        <v>479</v>
      </c>
    </row>
    <row r="567" spans="1:3" x14ac:dyDescent="0.2">
      <c r="A567" s="2">
        <v>565</v>
      </c>
      <c r="B567" s="2">
        <f t="shared" ca="1" si="8"/>
        <v>0.53791898048630526</v>
      </c>
      <c r="C567" s="2" t="s">
        <v>479</v>
      </c>
    </row>
    <row r="568" spans="1:3" x14ac:dyDescent="0.2">
      <c r="A568" s="2">
        <v>566</v>
      </c>
      <c r="B568" s="2">
        <f t="shared" ca="1" si="8"/>
        <v>0.5947934914617784</v>
      </c>
      <c r="C568" s="2" t="s">
        <v>480</v>
      </c>
    </row>
    <row r="569" spans="1:3" x14ac:dyDescent="0.2">
      <c r="A569" s="2">
        <v>567</v>
      </c>
      <c r="B569" s="2">
        <f t="shared" ca="1" si="8"/>
        <v>0.68155502531234546</v>
      </c>
      <c r="C569" s="2" t="s">
        <v>480</v>
      </c>
    </row>
    <row r="570" spans="1:3" x14ac:dyDescent="0.2">
      <c r="A570" s="2">
        <v>568</v>
      </c>
      <c r="B570" s="2">
        <f t="shared" ca="1" si="8"/>
        <v>0.74714704020527345</v>
      </c>
      <c r="C570" s="2" t="s">
        <v>480</v>
      </c>
    </row>
    <row r="571" spans="1:3" x14ac:dyDescent="0.2">
      <c r="A571" s="2">
        <v>569</v>
      </c>
      <c r="B571" s="2">
        <f t="shared" ca="1" si="8"/>
        <v>0.482463309225242</v>
      </c>
      <c r="C571" s="2" t="s">
        <v>479</v>
      </c>
    </row>
    <row r="572" spans="1:3" x14ac:dyDescent="0.2">
      <c r="A572" s="2">
        <v>570</v>
      </c>
      <c r="B572" s="2">
        <f t="shared" ca="1" si="8"/>
        <v>0.73583232554808442</v>
      </c>
      <c r="C572" s="2" t="s">
        <v>480</v>
      </c>
    </row>
    <row r="573" spans="1:3" x14ac:dyDescent="0.2">
      <c r="A573" s="2">
        <v>571</v>
      </c>
      <c r="B573" s="2">
        <f t="shared" ca="1" si="8"/>
        <v>0.74692744131129629</v>
      </c>
      <c r="C573" s="2" t="s">
        <v>479</v>
      </c>
    </row>
    <row r="574" spans="1:3" x14ac:dyDescent="0.2">
      <c r="A574" s="2">
        <v>572</v>
      </c>
      <c r="B574" s="2">
        <f t="shared" ca="1" si="8"/>
        <v>0.83694994845434723</v>
      </c>
      <c r="C574" s="2" t="s">
        <v>480</v>
      </c>
    </row>
    <row r="575" spans="1:3" x14ac:dyDescent="0.2">
      <c r="A575" s="2">
        <v>573</v>
      </c>
      <c r="B575" s="2">
        <f t="shared" ca="1" si="8"/>
        <v>0.62586913360720842</v>
      </c>
      <c r="C575" s="2" t="s">
        <v>480</v>
      </c>
    </row>
    <row r="576" spans="1:3" x14ac:dyDescent="0.2">
      <c r="A576" s="2">
        <v>574</v>
      </c>
      <c r="B576" s="2">
        <f t="shared" ca="1" si="8"/>
        <v>0.74397855888894959</v>
      </c>
      <c r="C576" s="2" t="s">
        <v>480</v>
      </c>
    </row>
    <row r="577" spans="1:3" x14ac:dyDescent="0.2">
      <c r="A577" s="2">
        <v>575</v>
      </c>
      <c r="B577" s="2">
        <f t="shared" ca="1" si="8"/>
        <v>0.70907990882750427</v>
      </c>
      <c r="C577" s="2" t="s">
        <v>479</v>
      </c>
    </row>
    <row r="578" spans="1:3" x14ac:dyDescent="0.2">
      <c r="A578" s="2">
        <v>576</v>
      </c>
      <c r="B578" s="2">
        <f t="shared" ca="1" si="8"/>
        <v>0.55486834770951343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0.59802121014497744</v>
      </c>
      <c r="C579" s="2" t="s">
        <v>479</v>
      </c>
    </row>
    <row r="580" spans="1:3" x14ac:dyDescent="0.2">
      <c r="A580" s="2">
        <v>578</v>
      </c>
      <c r="B580" s="2">
        <f t="shared" ca="1" si="9"/>
        <v>0.64332428989213908</v>
      </c>
      <c r="C580" s="2" t="s">
        <v>480</v>
      </c>
    </row>
    <row r="581" spans="1:3" x14ac:dyDescent="0.2">
      <c r="A581" s="2">
        <v>579</v>
      </c>
      <c r="B581" s="2">
        <f t="shared" ca="1" si="9"/>
        <v>0.86251663227486453</v>
      </c>
      <c r="C581" s="2" t="s">
        <v>480</v>
      </c>
    </row>
    <row r="582" spans="1:3" x14ac:dyDescent="0.2">
      <c r="A582" s="2">
        <v>580</v>
      </c>
      <c r="B582" s="2">
        <f t="shared" ca="1" si="9"/>
        <v>0.85520569077754527</v>
      </c>
      <c r="C582" s="2" t="s">
        <v>480</v>
      </c>
    </row>
    <row r="583" spans="1:3" x14ac:dyDescent="0.2">
      <c r="A583" s="2">
        <v>581</v>
      </c>
      <c r="B583" s="2">
        <f t="shared" ca="1" si="9"/>
        <v>0.53904152234739855</v>
      </c>
      <c r="C583" s="2" t="s">
        <v>479</v>
      </c>
    </row>
    <row r="584" spans="1:3" x14ac:dyDescent="0.2">
      <c r="A584" s="2">
        <v>582</v>
      </c>
      <c r="B584" s="2">
        <f t="shared" ca="1" si="9"/>
        <v>0.63403295553681527</v>
      </c>
      <c r="C584" s="2" t="s">
        <v>480</v>
      </c>
    </row>
    <row r="585" spans="1:3" x14ac:dyDescent="0.2">
      <c r="A585" s="2">
        <v>583</v>
      </c>
      <c r="B585" s="2">
        <f t="shared" ca="1" si="9"/>
        <v>0.75050374719604773</v>
      </c>
      <c r="C585" s="2" t="s">
        <v>479</v>
      </c>
    </row>
    <row r="586" spans="1:3" x14ac:dyDescent="0.2">
      <c r="A586" s="2">
        <v>584</v>
      </c>
      <c r="B586" s="2">
        <f t="shared" ca="1" si="9"/>
        <v>0.8359656874331246</v>
      </c>
      <c r="C586" s="2" t="s">
        <v>480</v>
      </c>
    </row>
    <row r="587" spans="1:3" x14ac:dyDescent="0.2">
      <c r="A587" s="2">
        <v>585</v>
      </c>
      <c r="B587" s="2">
        <f t="shared" ca="1" si="9"/>
        <v>0.63545201333947132</v>
      </c>
      <c r="C587" s="2" t="s">
        <v>479</v>
      </c>
    </row>
    <row r="588" spans="1:3" x14ac:dyDescent="0.2">
      <c r="A588" s="2">
        <v>586</v>
      </c>
      <c r="B588" s="2">
        <f t="shared" ca="1" si="9"/>
        <v>0.54460374102907272</v>
      </c>
      <c r="C588" s="2" t="s">
        <v>479</v>
      </c>
    </row>
    <row r="589" spans="1:3" x14ac:dyDescent="0.2">
      <c r="A589" s="2">
        <v>587</v>
      </c>
      <c r="B589" s="2">
        <f t="shared" ca="1" si="9"/>
        <v>0.83221805613191779</v>
      </c>
      <c r="C589" s="2" t="s">
        <v>480</v>
      </c>
    </row>
    <row r="590" spans="1:3" x14ac:dyDescent="0.2">
      <c r="A590" s="2">
        <v>588</v>
      </c>
      <c r="B590" s="2">
        <f t="shared" ca="1" si="9"/>
        <v>0.4526912310471779</v>
      </c>
      <c r="C590" s="2" t="s">
        <v>479</v>
      </c>
    </row>
    <row r="591" spans="1:3" x14ac:dyDescent="0.2">
      <c r="A591" s="2">
        <v>589</v>
      </c>
      <c r="B591" s="2">
        <f t="shared" ca="1" si="9"/>
        <v>0.62890046127626509</v>
      </c>
      <c r="C591" s="2" t="s">
        <v>479</v>
      </c>
    </row>
    <row r="592" spans="1:3" x14ac:dyDescent="0.2">
      <c r="A592" s="2">
        <v>590</v>
      </c>
      <c r="B592" s="2">
        <f t="shared" ca="1" si="9"/>
        <v>0.69505820465142587</v>
      </c>
      <c r="C592" s="2" t="s">
        <v>480</v>
      </c>
    </row>
    <row r="593" spans="1:3" x14ac:dyDescent="0.2">
      <c r="A593" s="2">
        <v>591</v>
      </c>
      <c r="B593" s="2">
        <f t="shared" ca="1" si="9"/>
        <v>0.53863317818956591</v>
      </c>
      <c r="C593" s="2" t="s">
        <v>479</v>
      </c>
    </row>
    <row r="594" spans="1:3" x14ac:dyDescent="0.2">
      <c r="A594" s="2">
        <v>592</v>
      </c>
      <c r="B594" s="2">
        <f t="shared" ca="1" si="9"/>
        <v>0.73900460754976494</v>
      </c>
      <c r="C594" s="2" t="s">
        <v>480</v>
      </c>
    </row>
    <row r="595" spans="1:3" x14ac:dyDescent="0.2">
      <c r="A595" s="2">
        <v>593</v>
      </c>
      <c r="B595" s="2">
        <f t="shared" ca="1" si="9"/>
        <v>0.49993924547647045</v>
      </c>
      <c r="C595" s="2" t="s">
        <v>479</v>
      </c>
    </row>
    <row r="596" spans="1:3" x14ac:dyDescent="0.2">
      <c r="A596" s="2">
        <v>594</v>
      </c>
      <c r="B596" s="2">
        <f t="shared" ca="1" si="9"/>
        <v>0.52473791600050657</v>
      </c>
      <c r="C596" s="2" t="s">
        <v>480</v>
      </c>
    </row>
    <row r="597" spans="1:3" x14ac:dyDescent="0.2">
      <c r="A597" s="2">
        <v>595</v>
      </c>
      <c r="B597" s="2">
        <f t="shared" ca="1" si="9"/>
        <v>0.59106197967312102</v>
      </c>
      <c r="C597" s="2" t="s">
        <v>480</v>
      </c>
    </row>
    <row r="598" spans="1:3" x14ac:dyDescent="0.2">
      <c r="A598" s="2">
        <v>596</v>
      </c>
      <c r="B598" s="2">
        <f t="shared" ca="1" si="9"/>
        <v>0.67559372288996056</v>
      </c>
      <c r="C598" s="2" t="s">
        <v>480</v>
      </c>
    </row>
    <row r="599" spans="1:3" x14ac:dyDescent="0.2">
      <c r="A599" s="2">
        <v>597</v>
      </c>
      <c r="B599" s="2">
        <f t="shared" ca="1" si="9"/>
        <v>0.66969614608400418</v>
      </c>
      <c r="C599" s="2" t="s">
        <v>480</v>
      </c>
    </row>
    <row r="600" spans="1:3" x14ac:dyDescent="0.2">
      <c r="A600" s="2">
        <v>598</v>
      </c>
      <c r="B600" s="2">
        <f t="shared" ca="1" si="9"/>
        <v>0.47793327477577691</v>
      </c>
      <c r="C600" s="2" t="s">
        <v>479</v>
      </c>
    </row>
    <row r="601" spans="1:3" x14ac:dyDescent="0.2">
      <c r="A601" s="2">
        <v>599</v>
      </c>
      <c r="B601" s="2">
        <f t="shared" ca="1" si="9"/>
        <v>0.64445364227730528</v>
      </c>
      <c r="C601" s="2" t="s">
        <v>480</v>
      </c>
    </row>
    <row r="602" spans="1:3" x14ac:dyDescent="0.2">
      <c r="A602" s="2">
        <v>600</v>
      </c>
      <c r="B602" s="2">
        <f t="shared" ca="1" si="9"/>
        <v>0.72001478184766665</v>
      </c>
      <c r="C602" s="2" t="s">
        <v>480</v>
      </c>
    </row>
    <row r="603" spans="1:3" x14ac:dyDescent="0.2">
      <c r="A603" s="2">
        <v>601</v>
      </c>
      <c r="B603" s="2">
        <f t="shared" ca="1" si="9"/>
        <v>0.69264238396017741</v>
      </c>
      <c r="C603" s="2" t="s">
        <v>479</v>
      </c>
    </row>
    <row r="604" spans="1:3" x14ac:dyDescent="0.2">
      <c r="A604" s="2">
        <v>602</v>
      </c>
      <c r="B604" s="2">
        <f t="shared" ca="1" si="9"/>
        <v>0.53942692629099187</v>
      </c>
      <c r="C604" s="2" t="s">
        <v>479</v>
      </c>
    </row>
    <row r="605" spans="1:3" x14ac:dyDescent="0.2">
      <c r="A605" s="2">
        <v>603</v>
      </c>
      <c r="B605" s="2">
        <f t="shared" ca="1" si="9"/>
        <v>0.60531015033100999</v>
      </c>
      <c r="C605" s="2" t="s">
        <v>479</v>
      </c>
    </row>
    <row r="606" spans="1:3" x14ac:dyDescent="0.2">
      <c r="A606" s="2">
        <v>604</v>
      </c>
      <c r="B606" s="2">
        <f t="shared" ca="1" si="9"/>
        <v>0.84203721144561705</v>
      </c>
      <c r="C606" s="2" t="s">
        <v>480</v>
      </c>
    </row>
    <row r="607" spans="1:3" x14ac:dyDescent="0.2">
      <c r="A607" s="2">
        <v>605</v>
      </c>
      <c r="B607" s="2">
        <f t="shared" ca="1" si="9"/>
        <v>0.85778266702993511</v>
      </c>
      <c r="C607" s="2" t="s">
        <v>479</v>
      </c>
    </row>
    <row r="608" spans="1:3" x14ac:dyDescent="0.2">
      <c r="A608" s="2">
        <v>606</v>
      </c>
      <c r="B608" s="2">
        <f t="shared" ca="1" si="9"/>
        <v>0.59501101339006857</v>
      </c>
      <c r="C608" s="2" t="s">
        <v>480</v>
      </c>
    </row>
    <row r="609" spans="1:3" x14ac:dyDescent="0.2">
      <c r="A609" s="2">
        <v>607</v>
      </c>
      <c r="B609" s="2">
        <f t="shared" ca="1" si="9"/>
        <v>0.41853825110725895</v>
      </c>
      <c r="C609" s="2" t="s">
        <v>479</v>
      </c>
    </row>
    <row r="610" spans="1:3" x14ac:dyDescent="0.2">
      <c r="A610" s="2">
        <v>608</v>
      </c>
      <c r="B610" s="2">
        <f t="shared" ca="1" si="9"/>
        <v>0.58018145363802187</v>
      </c>
      <c r="C610" s="2" t="s">
        <v>480</v>
      </c>
    </row>
    <row r="611" spans="1:3" x14ac:dyDescent="0.2">
      <c r="A611" s="2">
        <v>609</v>
      </c>
      <c r="B611" s="2">
        <f t="shared" ca="1" si="9"/>
        <v>0.7209108788495765</v>
      </c>
      <c r="C611" s="2" t="s">
        <v>479</v>
      </c>
    </row>
    <row r="612" spans="1:3" x14ac:dyDescent="0.2">
      <c r="A612" s="2">
        <v>610</v>
      </c>
      <c r="B612" s="2">
        <f t="shared" ca="1" si="9"/>
        <v>0.51975346643112519</v>
      </c>
      <c r="C612" s="2" t="s">
        <v>479</v>
      </c>
    </row>
    <row r="613" spans="1:3" x14ac:dyDescent="0.2">
      <c r="A613" s="2">
        <v>611</v>
      </c>
      <c r="B613" s="2">
        <f t="shared" ca="1" si="9"/>
        <v>0.5795364592471457</v>
      </c>
      <c r="C613" s="2" t="s">
        <v>480</v>
      </c>
    </row>
    <row r="614" spans="1:3" x14ac:dyDescent="0.2">
      <c r="A614" s="2">
        <v>612</v>
      </c>
      <c r="B614" s="2">
        <f t="shared" ca="1" si="9"/>
        <v>0.70566166984847001</v>
      </c>
      <c r="C614" s="2" t="s">
        <v>480</v>
      </c>
    </row>
    <row r="615" spans="1:3" x14ac:dyDescent="0.2">
      <c r="A615" s="2">
        <v>613</v>
      </c>
      <c r="B615" s="2">
        <f t="shared" ca="1" si="9"/>
        <v>0.62501642918831768</v>
      </c>
      <c r="C615" s="2" t="s">
        <v>479</v>
      </c>
    </row>
    <row r="616" spans="1:3" x14ac:dyDescent="0.2">
      <c r="A616" s="2">
        <v>614</v>
      </c>
      <c r="B616" s="2">
        <f t="shared" ca="1" si="9"/>
        <v>0.50150931392604814</v>
      </c>
      <c r="C616" s="2" t="s">
        <v>479</v>
      </c>
    </row>
    <row r="617" spans="1:3" x14ac:dyDescent="0.2">
      <c r="A617" s="2">
        <v>615</v>
      </c>
      <c r="B617" s="2">
        <f t="shared" ca="1" si="9"/>
        <v>0.72828846010146719</v>
      </c>
      <c r="C617" s="2" t="s">
        <v>479</v>
      </c>
    </row>
    <row r="618" spans="1:3" x14ac:dyDescent="0.2">
      <c r="A618" s="2">
        <v>616</v>
      </c>
      <c r="B618" s="2">
        <f t="shared" ca="1" si="9"/>
        <v>0.67334626492401484</v>
      </c>
      <c r="C618" s="2" t="s">
        <v>480</v>
      </c>
    </row>
    <row r="619" spans="1:3" x14ac:dyDescent="0.2">
      <c r="A619" s="2">
        <v>617</v>
      </c>
      <c r="B619" s="2">
        <f t="shared" ca="1" si="9"/>
        <v>0.6471750372321815</v>
      </c>
      <c r="C619" s="2" t="s">
        <v>480</v>
      </c>
    </row>
    <row r="620" spans="1:3" x14ac:dyDescent="0.2">
      <c r="A620" s="2">
        <v>618</v>
      </c>
      <c r="B620" s="2">
        <f t="shared" ca="1" si="9"/>
        <v>0.74687673664386922</v>
      </c>
      <c r="C620" s="2" t="s">
        <v>480</v>
      </c>
    </row>
    <row r="621" spans="1:3" x14ac:dyDescent="0.2">
      <c r="A621" s="2">
        <v>619</v>
      </c>
      <c r="B621" s="2">
        <f t="shared" ca="1" si="9"/>
        <v>0.64852399938108629</v>
      </c>
      <c r="C621" s="2" t="s">
        <v>479</v>
      </c>
    </row>
    <row r="622" spans="1:3" x14ac:dyDescent="0.2">
      <c r="A622" s="2">
        <v>620</v>
      </c>
      <c r="B622" s="2">
        <f t="shared" ca="1" si="9"/>
        <v>0.14399632930598372</v>
      </c>
      <c r="C622" s="2" t="s">
        <v>479</v>
      </c>
    </row>
    <row r="623" spans="1:3" x14ac:dyDescent="0.2">
      <c r="A623" s="2">
        <v>621</v>
      </c>
      <c r="B623" s="2">
        <f t="shared" ca="1" si="9"/>
        <v>0.65032952505130626</v>
      </c>
      <c r="C623" s="2" t="s">
        <v>480</v>
      </c>
    </row>
    <row r="624" spans="1:3" x14ac:dyDescent="0.2">
      <c r="A624" s="2">
        <v>622</v>
      </c>
      <c r="B624" s="2">
        <f t="shared" ca="1" si="9"/>
        <v>0.68912281458472169</v>
      </c>
      <c r="C624" s="2" t="s">
        <v>480</v>
      </c>
    </row>
    <row r="625" spans="1:3" x14ac:dyDescent="0.2">
      <c r="A625" s="2">
        <v>623</v>
      </c>
      <c r="B625" s="2">
        <f t="shared" ca="1" si="9"/>
        <v>0.71486269970785499</v>
      </c>
      <c r="C625" s="2" t="s">
        <v>480</v>
      </c>
    </row>
    <row r="626" spans="1:3" x14ac:dyDescent="0.2">
      <c r="A626" s="2">
        <v>624</v>
      </c>
      <c r="B626" s="2">
        <f t="shared" ca="1" si="9"/>
        <v>0.64040174669476213</v>
      </c>
      <c r="C626" s="2" t="s">
        <v>479</v>
      </c>
    </row>
    <row r="627" spans="1:3" x14ac:dyDescent="0.2">
      <c r="A627" s="2">
        <v>625</v>
      </c>
      <c r="B627" s="2">
        <f t="shared" ca="1" si="9"/>
        <v>0.70870990062956218</v>
      </c>
      <c r="C627" s="2" t="s">
        <v>480</v>
      </c>
    </row>
    <row r="628" spans="1:3" x14ac:dyDescent="0.2">
      <c r="A628" s="2">
        <v>626</v>
      </c>
      <c r="B628" s="2">
        <f t="shared" ca="1" si="9"/>
        <v>0.69590714195474668</v>
      </c>
      <c r="C628" s="2" t="s">
        <v>479</v>
      </c>
    </row>
    <row r="629" spans="1:3" x14ac:dyDescent="0.2">
      <c r="A629" s="2">
        <v>627</v>
      </c>
      <c r="B629" s="2">
        <f t="shared" ca="1" si="9"/>
        <v>0.64006525210201148</v>
      </c>
      <c r="C629" s="2" t="s">
        <v>479</v>
      </c>
    </row>
    <row r="630" spans="1:3" x14ac:dyDescent="0.2">
      <c r="A630" s="2">
        <v>628</v>
      </c>
      <c r="B630" s="2">
        <f t="shared" ca="1" si="9"/>
        <v>0.7006577494915972</v>
      </c>
      <c r="C630" s="2" t="s">
        <v>479</v>
      </c>
    </row>
    <row r="631" spans="1:3" x14ac:dyDescent="0.2">
      <c r="A631" s="2">
        <v>629</v>
      </c>
      <c r="B631" s="2">
        <f t="shared" ca="1" si="9"/>
        <v>0.54598678544207124</v>
      </c>
      <c r="C631" s="2" t="s">
        <v>479</v>
      </c>
    </row>
    <row r="632" spans="1:3" x14ac:dyDescent="0.2">
      <c r="A632" s="2">
        <v>630</v>
      </c>
      <c r="B632" s="2">
        <f t="shared" ca="1" si="9"/>
        <v>0.63510545794527873</v>
      </c>
      <c r="C632" s="2" t="s">
        <v>480</v>
      </c>
    </row>
    <row r="633" spans="1:3" x14ac:dyDescent="0.2">
      <c r="A633" s="2">
        <v>631</v>
      </c>
      <c r="B633" s="2">
        <f t="shared" ca="1" si="9"/>
        <v>0.71890198100534997</v>
      </c>
      <c r="C633" s="2" t="s">
        <v>480</v>
      </c>
    </row>
    <row r="634" spans="1:3" x14ac:dyDescent="0.2">
      <c r="A634" s="2">
        <v>632</v>
      </c>
      <c r="B634" s="2">
        <f t="shared" ca="1" si="9"/>
        <v>0.70157796231828151</v>
      </c>
      <c r="C634" s="2" t="s">
        <v>479</v>
      </c>
    </row>
    <row r="635" spans="1:3" x14ac:dyDescent="0.2">
      <c r="A635" s="2">
        <v>633</v>
      </c>
      <c r="B635" s="2">
        <f t="shared" ca="1" si="9"/>
        <v>0.78200997570325104</v>
      </c>
      <c r="C635" s="2" t="s">
        <v>480</v>
      </c>
    </row>
    <row r="636" spans="1:3" x14ac:dyDescent="0.2">
      <c r="A636" s="2">
        <v>634</v>
      </c>
      <c r="B636" s="2">
        <f t="shared" ca="1" si="9"/>
        <v>0.75332744962017661</v>
      </c>
      <c r="C636" s="2" t="s">
        <v>480</v>
      </c>
    </row>
    <row r="637" spans="1:3" x14ac:dyDescent="0.2">
      <c r="A637" s="2">
        <v>635</v>
      </c>
      <c r="B637" s="2">
        <f t="shared" ca="1" si="9"/>
        <v>0.71880320733930514</v>
      </c>
      <c r="C637" s="2" t="s">
        <v>480</v>
      </c>
    </row>
    <row r="638" spans="1:3" x14ac:dyDescent="0.2">
      <c r="A638" s="2">
        <v>636</v>
      </c>
      <c r="B638" s="2">
        <f t="shared" ca="1" si="9"/>
        <v>0.6608255412333468</v>
      </c>
      <c r="C638" s="2" t="s">
        <v>479</v>
      </c>
    </row>
    <row r="639" spans="1:3" x14ac:dyDescent="0.2">
      <c r="A639" s="2">
        <v>637</v>
      </c>
      <c r="B639" s="2">
        <f t="shared" ca="1" si="9"/>
        <v>0.64473205185572879</v>
      </c>
      <c r="C639" s="2" t="s">
        <v>479</v>
      </c>
    </row>
    <row r="640" spans="1:3" x14ac:dyDescent="0.2">
      <c r="A640" s="2">
        <v>638</v>
      </c>
      <c r="B640" s="2">
        <f t="shared" ca="1" si="9"/>
        <v>0.69240157920092005</v>
      </c>
      <c r="C640" s="2" t="s">
        <v>480</v>
      </c>
    </row>
    <row r="641" spans="1:3" x14ac:dyDescent="0.2">
      <c r="A641" s="2">
        <v>639</v>
      </c>
      <c r="B641" s="2">
        <f t="shared" ca="1" si="9"/>
        <v>0.73939900411614168</v>
      </c>
      <c r="C641" s="2" t="s">
        <v>479</v>
      </c>
    </row>
    <row r="642" spans="1:3" x14ac:dyDescent="0.2">
      <c r="A642" s="2">
        <v>640</v>
      </c>
      <c r="B642" s="2">
        <f t="shared" ca="1" si="9"/>
        <v>0.74308173289417434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0.88367848715909025</v>
      </c>
      <c r="C643" s="2" t="s">
        <v>480</v>
      </c>
    </row>
    <row r="644" spans="1:3" x14ac:dyDescent="0.2">
      <c r="A644" s="2">
        <v>642</v>
      </c>
      <c r="B644" s="2">
        <f t="shared" ca="1" si="10"/>
        <v>0.33215356364440213</v>
      </c>
      <c r="C644" s="2" t="s">
        <v>479</v>
      </c>
    </row>
    <row r="645" spans="1:3" x14ac:dyDescent="0.2">
      <c r="A645" s="2">
        <v>643</v>
      </c>
      <c r="B645" s="2">
        <f t="shared" ca="1" si="10"/>
        <v>0.6662758059397057</v>
      </c>
      <c r="C645" s="2" t="s">
        <v>480</v>
      </c>
    </row>
    <row r="646" spans="1:3" x14ac:dyDescent="0.2">
      <c r="A646" s="2">
        <v>644</v>
      </c>
      <c r="B646" s="2">
        <f t="shared" ca="1" si="10"/>
        <v>0.58318428227388441</v>
      </c>
      <c r="C646" s="2" t="s">
        <v>479</v>
      </c>
    </row>
    <row r="647" spans="1:3" x14ac:dyDescent="0.2">
      <c r="A647" s="2">
        <v>645</v>
      </c>
      <c r="B647" s="2">
        <f t="shared" ca="1" si="10"/>
        <v>0.81467231502302562</v>
      </c>
      <c r="C647" s="2" t="s">
        <v>479</v>
      </c>
    </row>
    <row r="648" spans="1:3" x14ac:dyDescent="0.2">
      <c r="A648" s="2">
        <v>646</v>
      </c>
      <c r="B648" s="2">
        <f t="shared" ca="1" si="10"/>
        <v>0.74406057681577897</v>
      </c>
      <c r="C648" s="2" t="s">
        <v>479</v>
      </c>
    </row>
    <row r="649" spans="1:3" x14ac:dyDescent="0.2">
      <c r="A649" s="2">
        <v>647</v>
      </c>
      <c r="B649" s="2">
        <f t="shared" ca="1" si="10"/>
        <v>0.59805419441919505</v>
      </c>
      <c r="C649" s="2" t="s">
        <v>480</v>
      </c>
    </row>
    <row r="650" spans="1:3" x14ac:dyDescent="0.2">
      <c r="A650" s="2">
        <v>648</v>
      </c>
      <c r="B650" s="2">
        <f t="shared" ca="1" si="10"/>
        <v>0.67778799157665548</v>
      </c>
      <c r="C650" s="2" t="s">
        <v>480</v>
      </c>
    </row>
    <row r="651" spans="1:3" x14ac:dyDescent="0.2">
      <c r="A651" s="2">
        <v>649</v>
      </c>
      <c r="B651" s="2">
        <f t="shared" ca="1" si="10"/>
        <v>0.92700919720767005</v>
      </c>
      <c r="C651" s="2" t="s">
        <v>480</v>
      </c>
    </row>
    <row r="652" spans="1:3" x14ac:dyDescent="0.2">
      <c r="A652" s="2">
        <v>650</v>
      </c>
      <c r="B652" s="2">
        <f t="shared" ca="1" si="10"/>
        <v>0.88287927940966127</v>
      </c>
      <c r="C652" s="2" t="s">
        <v>480</v>
      </c>
    </row>
    <row r="653" spans="1:3" x14ac:dyDescent="0.2">
      <c r="A653" s="2">
        <v>651</v>
      </c>
      <c r="B653" s="2">
        <f t="shared" ca="1" si="10"/>
        <v>0.65645486308650769</v>
      </c>
      <c r="C653" s="2" t="s">
        <v>479</v>
      </c>
    </row>
    <row r="654" spans="1:3" x14ac:dyDescent="0.2">
      <c r="A654" s="2">
        <v>652</v>
      </c>
      <c r="B654" s="2">
        <f t="shared" ca="1" si="10"/>
        <v>0.55929249982289475</v>
      </c>
      <c r="C654" s="2" t="s">
        <v>479</v>
      </c>
    </row>
    <row r="655" spans="1:3" x14ac:dyDescent="0.2">
      <c r="A655" s="2">
        <v>653</v>
      </c>
      <c r="B655" s="2">
        <f t="shared" ca="1" si="10"/>
        <v>0.37702068505550668</v>
      </c>
      <c r="C655" s="2" t="s">
        <v>479</v>
      </c>
    </row>
    <row r="656" spans="1:3" x14ac:dyDescent="0.2">
      <c r="A656" s="2">
        <v>654</v>
      </c>
      <c r="B656" s="2">
        <f t="shared" ca="1" si="10"/>
        <v>0.35539409464832411</v>
      </c>
      <c r="C656" s="2" t="s">
        <v>479</v>
      </c>
    </row>
    <row r="657" spans="1:3" x14ac:dyDescent="0.2">
      <c r="A657" s="2">
        <v>655</v>
      </c>
      <c r="B657" s="2">
        <f t="shared" ca="1" si="10"/>
        <v>0.59374715765739738</v>
      </c>
      <c r="C657" s="2" t="s">
        <v>479</v>
      </c>
    </row>
    <row r="658" spans="1:3" x14ac:dyDescent="0.2">
      <c r="A658" s="2">
        <v>656</v>
      </c>
      <c r="B658" s="2">
        <f t="shared" ca="1" si="10"/>
        <v>0.64702009524552662</v>
      </c>
      <c r="C658" s="2" t="s">
        <v>479</v>
      </c>
    </row>
    <row r="659" spans="1:3" x14ac:dyDescent="0.2">
      <c r="A659" s="2">
        <v>657</v>
      </c>
      <c r="B659" s="2">
        <f t="shared" ca="1" si="10"/>
        <v>0.77848680673395032</v>
      </c>
      <c r="C659" s="2" t="s">
        <v>480</v>
      </c>
    </row>
    <row r="660" spans="1:3" x14ac:dyDescent="0.2">
      <c r="A660" s="2">
        <v>658</v>
      </c>
      <c r="B660" s="2">
        <f t="shared" ca="1" si="10"/>
        <v>0.77679386746373635</v>
      </c>
      <c r="C660" s="2" t="s">
        <v>479</v>
      </c>
    </row>
    <row r="661" spans="1:3" x14ac:dyDescent="0.2">
      <c r="A661" s="2">
        <v>659</v>
      </c>
      <c r="B661" s="2">
        <f t="shared" ca="1" si="10"/>
        <v>0.67179951602338628</v>
      </c>
      <c r="C661" s="2" t="s">
        <v>480</v>
      </c>
    </row>
    <row r="662" spans="1:3" x14ac:dyDescent="0.2">
      <c r="A662" s="2">
        <v>660</v>
      </c>
      <c r="B662" s="2">
        <f t="shared" ca="1" si="10"/>
        <v>0.67417853973593</v>
      </c>
      <c r="C662" s="2" t="s">
        <v>479</v>
      </c>
    </row>
    <row r="663" spans="1:3" x14ac:dyDescent="0.2">
      <c r="A663" s="2">
        <v>661</v>
      </c>
      <c r="B663" s="2">
        <f t="shared" ca="1" si="10"/>
        <v>0.67462303082467745</v>
      </c>
      <c r="C663" s="2" t="s">
        <v>480</v>
      </c>
    </row>
    <row r="664" spans="1:3" x14ac:dyDescent="0.2">
      <c r="A664" s="2">
        <v>662</v>
      </c>
      <c r="B664" s="2">
        <f t="shared" ca="1" si="10"/>
        <v>0.68477899198517878</v>
      </c>
      <c r="C664" s="2" t="s">
        <v>479</v>
      </c>
    </row>
    <row r="665" spans="1:3" x14ac:dyDescent="0.2">
      <c r="A665" s="2">
        <v>663</v>
      </c>
      <c r="B665" s="2">
        <f t="shared" ca="1" si="10"/>
        <v>0.65080524160516773</v>
      </c>
      <c r="C665" s="2" t="s">
        <v>479</v>
      </c>
    </row>
    <row r="666" spans="1:3" x14ac:dyDescent="0.2">
      <c r="A666" s="2">
        <v>664</v>
      </c>
      <c r="B666" s="2">
        <f t="shared" ca="1" si="10"/>
        <v>0.49950393251962077</v>
      </c>
      <c r="C666" s="2" t="s">
        <v>480</v>
      </c>
    </row>
    <row r="667" spans="1:3" x14ac:dyDescent="0.2">
      <c r="A667" s="2">
        <v>665</v>
      </c>
      <c r="B667" s="2">
        <f t="shared" ca="1" si="10"/>
        <v>0.6524490741181409</v>
      </c>
      <c r="C667" s="2" t="s">
        <v>479</v>
      </c>
    </row>
    <row r="668" spans="1:3" x14ac:dyDescent="0.2">
      <c r="A668" s="2">
        <v>666</v>
      </c>
      <c r="B668" s="2">
        <f t="shared" ca="1" si="10"/>
        <v>0.62463028544301602</v>
      </c>
      <c r="C668" s="2" t="s">
        <v>479</v>
      </c>
    </row>
    <row r="669" spans="1:3" x14ac:dyDescent="0.2">
      <c r="A669" s="2">
        <v>667</v>
      </c>
      <c r="B669" s="2">
        <f t="shared" ca="1" si="10"/>
        <v>0.74708698915496119</v>
      </c>
      <c r="C669" s="2" t="s">
        <v>480</v>
      </c>
    </row>
    <row r="670" spans="1:3" x14ac:dyDescent="0.2">
      <c r="A670" s="2">
        <v>668</v>
      </c>
      <c r="B670" s="2">
        <f t="shared" ca="1" si="10"/>
        <v>0.62769446940845075</v>
      </c>
      <c r="C670" s="2" t="s">
        <v>479</v>
      </c>
    </row>
    <row r="671" spans="1:3" x14ac:dyDescent="0.2">
      <c r="A671" s="2">
        <v>669</v>
      </c>
      <c r="B671" s="2">
        <f t="shared" ca="1" si="10"/>
        <v>0.45304760316315995</v>
      </c>
      <c r="C671" s="2" t="s">
        <v>479</v>
      </c>
    </row>
    <row r="672" spans="1:3" x14ac:dyDescent="0.2">
      <c r="A672" s="2">
        <v>670</v>
      </c>
      <c r="B672" s="2">
        <f t="shared" ca="1" si="10"/>
        <v>0.65071450876694503</v>
      </c>
      <c r="C672" s="2" t="s">
        <v>479</v>
      </c>
    </row>
    <row r="673" spans="1:3" x14ac:dyDescent="0.2">
      <c r="A673" s="2">
        <v>671</v>
      </c>
      <c r="B673" s="2">
        <f t="shared" ca="1" si="10"/>
        <v>0.46619227716381972</v>
      </c>
      <c r="C673" s="2" t="s">
        <v>479</v>
      </c>
    </row>
    <row r="674" spans="1:3" x14ac:dyDescent="0.2">
      <c r="A674" s="2">
        <v>672</v>
      </c>
      <c r="B674" s="2">
        <f t="shared" ca="1" si="10"/>
        <v>0.35950138985857105</v>
      </c>
      <c r="C674" s="2" t="s">
        <v>479</v>
      </c>
    </row>
    <row r="675" spans="1:3" x14ac:dyDescent="0.2">
      <c r="A675" s="2">
        <v>673</v>
      </c>
      <c r="B675" s="2">
        <f t="shared" ca="1" si="10"/>
        <v>0.59447826972668094</v>
      </c>
      <c r="C675" s="2" t="s">
        <v>479</v>
      </c>
    </row>
    <row r="676" spans="1:3" x14ac:dyDescent="0.2">
      <c r="A676" s="2">
        <v>674</v>
      </c>
      <c r="B676" s="2">
        <f t="shared" ca="1" si="10"/>
        <v>0.69419261430426182</v>
      </c>
      <c r="C676" s="2" t="s">
        <v>480</v>
      </c>
    </row>
    <row r="677" spans="1:3" x14ac:dyDescent="0.2">
      <c r="A677" s="2">
        <v>675</v>
      </c>
      <c r="B677" s="2">
        <f t="shared" ca="1" si="10"/>
        <v>0.65052000071585681</v>
      </c>
      <c r="C677" s="2" t="s">
        <v>479</v>
      </c>
    </row>
    <row r="678" spans="1:3" x14ac:dyDescent="0.2">
      <c r="A678" s="2">
        <v>676</v>
      </c>
      <c r="B678" s="2">
        <f t="shared" ca="1" si="10"/>
        <v>0.65056207763017604</v>
      </c>
      <c r="C678" s="2" t="s">
        <v>480</v>
      </c>
    </row>
    <row r="679" spans="1:3" x14ac:dyDescent="0.2">
      <c r="A679" s="2">
        <v>677</v>
      </c>
      <c r="B679" s="2">
        <f t="shared" ca="1" si="10"/>
        <v>0.68026017509534042</v>
      </c>
      <c r="C679" s="2" t="s">
        <v>479</v>
      </c>
    </row>
    <row r="680" spans="1:3" x14ac:dyDescent="0.2">
      <c r="A680" s="2">
        <v>678</v>
      </c>
      <c r="B680" s="2">
        <f t="shared" ca="1" si="10"/>
        <v>0.75843041869391659</v>
      </c>
      <c r="C680" s="2" t="s">
        <v>480</v>
      </c>
    </row>
    <row r="681" spans="1:3" x14ac:dyDescent="0.2">
      <c r="A681" s="2">
        <v>679</v>
      </c>
      <c r="B681" s="2">
        <f t="shared" ca="1" si="10"/>
        <v>0.66147814065707067</v>
      </c>
      <c r="C681" s="2" t="s">
        <v>479</v>
      </c>
    </row>
    <row r="682" spans="1:3" x14ac:dyDescent="0.2">
      <c r="A682" s="2">
        <v>680</v>
      </c>
      <c r="B682" s="2">
        <f t="shared" ca="1" si="10"/>
        <v>0.89951296227299404</v>
      </c>
      <c r="C682" s="2" t="s">
        <v>479</v>
      </c>
    </row>
    <row r="683" spans="1:3" x14ac:dyDescent="0.2">
      <c r="A683" s="2">
        <v>681</v>
      </c>
      <c r="B683" s="2">
        <f t="shared" ca="1" si="10"/>
        <v>0.30053946758484795</v>
      </c>
      <c r="C683" s="2" t="s">
        <v>479</v>
      </c>
    </row>
    <row r="684" spans="1:3" x14ac:dyDescent="0.2">
      <c r="A684" s="2">
        <v>682</v>
      </c>
      <c r="B684" s="2">
        <f t="shared" ca="1" si="10"/>
        <v>0.56046203689109231</v>
      </c>
      <c r="C684" s="2" t="s">
        <v>479</v>
      </c>
    </row>
    <row r="685" spans="1:3" x14ac:dyDescent="0.2">
      <c r="A685" s="2">
        <v>683</v>
      </c>
      <c r="B685" s="2">
        <f t="shared" ca="1" si="10"/>
        <v>0.41239264416247173</v>
      </c>
      <c r="C685" s="2" t="s">
        <v>479</v>
      </c>
    </row>
    <row r="686" spans="1:3" x14ac:dyDescent="0.2">
      <c r="A686" s="2">
        <v>684</v>
      </c>
      <c r="B686" s="2">
        <f t="shared" ca="1" si="10"/>
        <v>0.63540940991298367</v>
      </c>
      <c r="C686" s="2" t="s">
        <v>479</v>
      </c>
    </row>
    <row r="687" spans="1:3" x14ac:dyDescent="0.2">
      <c r="A687" s="2">
        <v>685</v>
      </c>
      <c r="B687" s="2">
        <f t="shared" ca="1" si="10"/>
        <v>0.70238258841121659</v>
      </c>
      <c r="C687" s="2" t="s">
        <v>480</v>
      </c>
    </row>
    <row r="688" spans="1:3" x14ac:dyDescent="0.2">
      <c r="A688" s="2">
        <v>686</v>
      </c>
      <c r="B688" s="2">
        <f t="shared" ca="1" si="10"/>
        <v>0.72212421416482675</v>
      </c>
      <c r="C688" s="2" t="s">
        <v>479</v>
      </c>
    </row>
    <row r="689" spans="1:3" x14ac:dyDescent="0.2">
      <c r="A689" s="2">
        <v>687</v>
      </c>
      <c r="B689" s="2">
        <f t="shared" ca="1" si="10"/>
        <v>0.95643149840236819</v>
      </c>
      <c r="C689" s="2" t="s">
        <v>479</v>
      </c>
    </row>
    <row r="690" spans="1:3" x14ac:dyDescent="0.2">
      <c r="A690" s="2">
        <v>688</v>
      </c>
      <c r="B690" s="2">
        <f t="shared" ca="1" si="10"/>
        <v>0.64871010188099643</v>
      </c>
      <c r="C690" s="2" t="s">
        <v>479</v>
      </c>
    </row>
    <row r="691" spans="1:3" x14ac:dyDescent="0.2">
      <c r="A691" s="2">
        <v>689</v>
      </c>
      <c r="B691" s="2">
        <f t="shared" ca="1" si="10"/>
        <v>0.56525080845405551</v>
      </c>
      <c r="C691" s="2" t="s">
        <v>479</v>
      </c>
    </row>
    <row r="692" spans="1:3" x14ac:dyDescent="0.2">
      <c r="A692" s="2">
        <v>690</v>
      </c>
      <c r="B692" s="2">
        <f t="shared" ca="1" si="10"/>
        <v>0.69787243801156629</v>
      </c>
      <c r="C692" s="2" t="s">
        <v>480</v>
      </c>
    </row>
    <row r="693" spans="1:3" x14ac:dyDescent="0.2">
      <c r="A693" s="2">
        <v>691</v>
      </c>
      <c r="B693" s="2">
        <f t="shared" ca="1" si="10"/>
        <v>0.64670757060506134</v>
      </c>
      <c r="C693" s="2" t="s">
        <v>480</v>
      </c>
    </row>
    <row r="694" spans="1:3" x14ac:dyDescent="0.2">
      <c r="A694" s="2">
        <v>692</v>
      </c>
      <c r="B694" s="2">
        <f t="shared" ca="1" si="10"/>
        <v>0.62156790648765381</v>
      </c>
      <c r="C694" s="2" t="s">
        <v>480</v>
      </c>
    </row>
    <row r="695" spans="1:3" x14ac:dyDescent="0.2">
      <c r="A695" s="2">
        <v>693</v>
      </c>
      <c r="B695" s="2">
        <f t="shared" ca="1" si="10"/>
        <v>0.70664427846379663</v>
      </c>
      <c r="C695" s="2" t="s">
        <v>480</v>
      </c>
    </row>
    <row r="696" spans="1:3" x14ac:dyDescent="0.2">
      <c r="A696" s="2">
        <v>694</v>
      </c>
      <c r="B696" s="2">
        <f t="shared" ca="1" si="10"/>
        <v>0.81733234753763173</v>
      </c>
      <c r="C696" s="2" t="s">
        <v>479</v>
      </c>
    </row>
    <row r="697" spans="1:3" x14ac:dyDescent="0.2">
      <c r="A697" s="2">
        <v>695</v>
      </c>
      <c r="B697" s="2">
        <f t="shared" ca="1" si="10"/>
        <v>0.55104567128451232</v>
      </c>
      <c r="C697" s="2" t="s">
        <v>479</v>
      </c>
    </row>
    <row r="698" spans="1:3" x14ac:dyDescent="0.2">
      <c r="A698" s="2">
        <v>696</v>
      </c>
      <c r="B698" s="2">
        <f t="shared" ca="1" si="10"/>
        <v>0.59668935552920188</v>
      </c>
      <c r="C698" s="2" t="s">
        <v>479</v>
      </c>
    </row>
    <row r="699" spans="1:3" x14ac:dyDescent="0.2">
      <c r="A699" s="2">
        <v>697</v>
      </c>
      <c r="B699" s="2">
        <f t="shared" ca="1" si="10"/>
        <v>0.61180828014612054</v>
      </c>
      <c r="C699" s="2" t="s">
        <v>479</v>
      </c>
    </row>
    <row r="700" spans="1:3" x14ac:dyDescent="0.2">
      <c r="A700" s="2">
        <v>698</v>
      </c>
      <c r="B700" s="2">
        <f t="shared" ca="1" si="10"/>
        <v>0.70951898791207624</v>
      </c>
      <c r="C700" s="2" t="s">
        <v>480</v>
      </c>
    </row>
    <row r="701" spans="1:3" x14ac:dyDescent="0.2">
      <c r="A701" s="2">
        <v>699</v>
      </c>
      <c r="B701" s="2">
        <f t="shared" ca="1" si="10"/>
        <v>0.46071990274643282</v>
      </c>
      <c r="C701" s="2" t="s">
        <v>479</v>
      </c>
    </row>
    <row r="702" spans="1:3" x14ac:dyDescent="0.2">
      <c r="A702" s="2">
        <v>700</v>
      </c>
      <c r="B702" s="2">
        <f t="shared" ca="1" si="10"/>
        <v>0.38278303910487932</v>
      </c>
      <c r="C702" s="2" t="s">
        <v>479</v>
      </c>
    </row>
    <row r="703" spans="1:3" x14ac:dyDescent="0.2">
      <c r="A703" s="2">
        <v>701</v>
      </c>
      <c r="B703" s="2">
        <f t="shared" ca="1" si="10"/>
        <v>0.73955738720403164</v>
      </c>
      <c r="C703" s="2" t="s">
        <v>479</v>
      </c>
    </row>
    <row r="704" spans="1:3" x14ac:dyDescent="0.2">
      <c r="A704" s="2">
        <v>702</v>
      </c>
      <c r="B704" s="2">
        <f t="shared" ca="1" si="10"/>
        <v>0.3348112272134966</v>
      </c>
      <c r="C704" s="2" t="s">
        <v>479</v>
      </c>
    </row>
    <row r="705" spans="1:3" x14ac:dyDescent="0.2">
      <c r="A705" s="2">
        <v>703</v>
      </c>
      <c r="B705" s="2">
        <f t="shared" ca="1" si="10"/>
        <v>0.70124248585344129</v>
      </c>
      <c r="C705" s="2" t="s">
        <v>480</v>
      </c>
    </row>
    <row r="706" spans="1:3" x14ac:dyDescent="0.2">
      <c r="A706" s="2">
        <v>704</v>
      </c>
      <c r="B706" s="2">
        <f t="shared" ca="1" si="10"/>
        <v>0.89441187118867782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0.74090222139780648</v>
      </c>
      <c r="C707" s="2" t="s">
        <v>479</v>
      </c>
    </row>
    <row r="708" spans="1:3" x14ac:dyDescent="0.2">
      <c r="A708" s="2">
        <v>706</v>
      </c>
      <c r="B708" s="2">
        <f t="shared" ca="1" si="11"/>
        <v>0.32843818552542542</v>
      </c>
      <c r="C708" s="2" t="s">
        <v>479</v>
      </c>
    </row>
    <row r="709" spans="1:3" x14ac:dyDescent="0.2">
      <c r="A709" s="2">
        <v>707</v>
      </c>
      <c r="B709" s="2">
        <f t="shared" ca="1" si="11"/>
        <v>0.42815802182071144</v>
      </c>
      <c r="C709" s="2" t="s">
        <v>479</v>
      </c>
    </row>
    <row r="710" spans="1:3" x14ac:dyDescent="0.2">
      <c r="A710" s="2">
        <v>708</v>
      </c>
      <c r="B710" s="2">
        <f t="shared" ca="1" si="11"/>
        <v>0.65383028342598215</v>
      </c>
      <c r="C710" s="2" t="s">
        <v>480</v>
      </c>
    </row>
    <row r="711" spans="1:3" x14ac:dyDescent="0.2">
      <c r="A711" s="2">
        <v>709</v>
      </c>
      <c r="B711" s="2">
        <f t="shared" ca="1" si="11"/>
        <v>0.64524833950285077</v>
      </c>
      <c r="C711" s="2" t="s">
        <v>480</v>
      </c>
    </row>
    <row r="712" spans="1:3" x14ac:dyDescent="0.2">
      <c r="A712" s="2">
        <v>710</v>
      </c>
      <c r="B712" s="2">
        <f t="shared" ca="1" si="11"/>
        <v>0.63935117524034157</v>
      </c>
      <c r="C712" s="2" t="s">
        <v>480</v>
      </c>
    </row>
    <row r="713" spans="1:3" x14ac:dyDescent="0.2">
      <c r="A713" s="2">
        <v>711</v>
      </c>
      <c r="B713" s="2">
        <f t="shared" ca="1" si="11"/>
        <v>0.82017743702489876</v>
      </c>
      <c r="C713" s="2" t="s">
        <v>479</v>
      </c>
    </row>
    <row r="714" spans="1:3" x14ac:dyDescent="0.2">
      <c r="A714" s="2">
        <v>712</v>
      </c>
      <c r="B714" s="2">
        <f t="shared" ca="1" si="11"/>
        <v>0.55265053526304309</v>
      </c>
      <c r="C714" s="2" t="s">
        <v>480</v>
      </c>
    </row>
    <row r="715" spans="1:3" x14ac:dyDescent="0.2">
      <c r="A715" s="2">
        <v>713</v>
      </c>
      <c r="B715" s="2">
        <f t="shared" ca="1" si="11"/>
        <v>0.63331006127326805</v>
      </c>
      <c r="C715" s="2" t="s">
        <v>479</v>
      </c>
    </row>
    <row r="716" spans="1:3" x14ac:dyDescent="0.2">
      <c r="A716" s="2">
        <v>714</v>
      </c>
      <c r="B716" s="2">
        <f t="shared" ca="1" si="11"/>
        <v>0.60311375480775153</v>
      </c>
      <c r="C716" s="2" t="s">
        <v>479</v>
      </c>
    </row>
    <row r="717" spans="1:3" x14ac:dyDescent="0.2">
      <c r="A717" s="2">
        <v>715</v>
      </c>
      <c r="B717" s="2">
        <f t="shared" ca="1" si="11"/>
        <v>0.61066823381178725</v>
      </c>
      <c r="C717" s="2" t="s">
        <v>479</v>
      </c>
    </row>
    <row r="718" spans="1:3" x14ac:dyDescent="0.2">
      <c r="A718" s="2">
        <v>716</v>
      </c>
      <c r="B718" s="2">
        <f t="shared" ca="1" si="11"/>
        <v>0.67821291358047631</v>
      </c>
      <c r="C718" s="2" t="s">
        <v>480</v>
      </c>
    </row>
    <row r="719" spans="1:3" x14ac:dyDescent="0.2">
      <c r="A719" s="2">
        <v>717</v>
      </c>
      <c r="B719" s="2">
        <f t="shared" ca="1" si="11"/>
        <v>0.73369035325941667</v>
      </c>
      <c r="C719" s="2" t="s">
        <v>479</v>
      </c>
    </row>
    <row r="720" spans="1:3" x14ac:dyDescent="0.2">
      <c r="A720" s="2">
        <v>718</v>
      </c>
      <c r="B720" s="2">
        <f t="shared" ca="1" si="11"/>
        <v>0.57022483759677811</v>
      </c>
      <c r="C720" s="2" t="s">
        <v>479</v>
      </c>
    </row>
    <row r="721" spans="1:3" x14ac:dyDescent="0.2">
      <c r="A721" s="2">
        <v>719</v>
      </c>
      <c r="B721" s="2">
        <f t="shared" ca="1" si="11"/>
        <v>0.69263113486555583</v>
      </c>
      <c r="C721" s="2" t="s">
        <v>479</v>
      </c>
    </row>
    <row r="722" spans="1:3" x14ac:dyDescent="0.2">
      <c r="A722" s="2">
        <v>720</v>
      </c>
      <c r="B722" s="2">
        <f t="shared" ca="1" si="11"/>
        <v>0.51195523158589973</v>
      </c>
      <c r="C722" s="2" t="s">
        <v>479</v>
      </c>
    </row>
    <row r="723" spans="1:3" x14ac:dyDescent="0.2">
      <c r="A723" s="2">
        <v>721</v>
      </c>
      <c r="B723" s="2">
        <f t="shared" ca="1" si="11"/>
        <v>0.75947221311517032</v>
      </c>
      <c r="C723" s="2" t="s">
        <v>480</v>
      </c>
    </row>
    <row r="724" spans="1:3" x14ac:dyDescent="0.2">
      <c r="A724" s="2">
        <v>722</v>
      </c>
      <c r="B724" s="2">
        <f t="shared" ca="1" si="11"/>
        <v>0.67050263805290622</v>
      </c>
      <c r="C724" s="2" t="s">
        <v>479</v>
      </c>
    </row>
    <row r="725" spans="1:3" x14ac:dyDescent="0.2">
      <c r="A725" s="2">
        <v>723</v>
      </c>
      <c r="B725" s="2">
        <f t="shared" ca="1" si="11"/>
        <v>0.70020055146554339</v>
      </c>
      <c r="C725" s="2" t="s">
        <v>480</v>
      </c>
    </row>
    <row r="726" spans="1:3" x14ac:dyDescent="0.2">
      <c r="A726" s="2">
        <v>724</v>
      </c>
      <c r="B726" s="2">
        <f t="shared" ca="1" si="11"/>
        <v>0.85252146906048398</v>
      </c>
      <c r="C726" s="2" t="s">
        <v>480</v>
      </c>
    </row>
    <row r="727" spans="1:3" x14ac:dyDescent="0.2">
      <c r="A727" s="2">
        <v>725</v>
      </c>
      <c r="B727" s="2">
        <f t="shared" ca="1" si="11"/>
        <v>0.7900080416795574</v>
      </c>
      <c r="C727" s="2" t="s">
        <v>479</v>
      </c>
    </row>
    <row r="728" spans="1:3" x14ac:dyDescent="0.2">
      <c r="A728" s="2">
        <v>726</v>
      </c>
      <c r="B728" s="2">
        <f t="shared" ca="1" si="11"/>
        <v>0.64520041642952441</v>
      </c>
      <c r="C728" s="2" t="s">
        <v>479</v>
      </c>
    </row>
    <row r="729" spans="1:3" x14ac:dyDescent="0.2">
      <c r="A729" s="2">
        <v>727</v>
      </c>
      <c r="B729" s="2">
        <f t="shared" ca="1" si="11"/>
        <v>0.79139220379085284</v>
      </c>
      <c r="C729" s="2" t="s">
        <v>480</v>
      </c>
    </row>
    <row r="730" spans="1:3" x14ac:dyDescent="0.2">
      <c r="A730" s="2">
        <v>728</v>
      </c>
      <c r="B730" s="2">
        <f t="shared" ca="1" si="11"/>
        <v>0.56236103537280879</v>
      </c>
      <c r="C730" s="2" t="s">
        <v>479</v>
      </c>
    </row>
    <row r="731" spans="1:3" x14ac:dyDescent="0.2">
      <c r="A731" s="2">
        <v>729</v>
      </c>
      <c r="B731" s="2">
        <f t="shared" ca="1" si="11"/>
        <v>0.69431023235879286</v>
      </c>
      <c r="C731" s="2" t="s">
        <v>480</v>
      </c>
    </row>
    <row r="732" spans="1:3" x14ac:dyDescent="0.2">
      <c r="A732" s="2">
        <v>730</v>
      </c>
      <c r="B732" s="2">
        <f t="shared" ca="1" si="11"/>
        <v>0.61085765537287262</v>
      </c>
      <c r="C732" s="2" t="s">
        <v>480</v>
      </c>
    </row>
    <row r="733" spans="1:3" x14ac:dyDescent="0.2">
      <c r="A733" s="2">
        <v>731</v>
      </c>
      <c r="B733" s="2">
        <f t="shared" ca="1" si="11"/>
        <v>0.55993742541763092</v>
      </c>
      <c r="C733" s="2" t="s">
        <v>480</v>
      </c>
    </row>
    <row r="734" spans="1:3" x14ac:dyDescent="0.2">
      <c r="A734" s="2">
        <v>732</v>
      </c>
      <c r="B734" s="2">
        <f t="shared" ca="1" si="11"/>
        <v>0.56598679138429153</v>
      </c>
      <c r="C734" s="2" t="s">
        <v>479</v>
      </c>
    </row>
    <row r="735" spans="1:3" x14ac:dyDescent="0.2">
      <c r="A735" s="2">
        <v>733</v>
      </c>
      <c r="B735" s="2">
        <f t="shared" ca="1" si="11"/>
        <v>0.50759634865687553</v>
      </c>
      <c r="C735" s="2" t="s">
        <v>479</v>
      </c>
    </row>
    <row r="736" spans="1:3" x14ac:dyDescent="0.2">
      <c r="A736" s="2">
        <v>734</v>
      </c>
      <c r="B736" s="2">
        <f t="shared" ca="1" si="11"/>
        <v>0.68748701521292632</v>
      </c>
      <c r="C736" s="2" t="s">
        <v>479</v>
      </c>
    </row>
    <row r="737" spans="1:3" x14ac:dyDescent="0.2">
      <c r="A737" s="2">
        <v>735</v>
      </c>
      <c r="B737" s="2">
        <f t="shared" ca="1" si="11"/>
        <v>0.78103540138273519</v>
      </c>
      <c r="C737" s="2" t="s">
        <v>480</v>
      </c>
    </row>
    <row r="738" spans="1:3" x14ac:dyDescent="0.2">
      <c r="A738" s="2">
        <v>736</v>
      </c>
      <c r="B738" s="2">
        <f t="shared" ca="1" si="11"/>
        <v>0.57245261095281263</v>
      </c>
      <c r="C738" s="2" t="s">
        <v>480</v>
      </c>
    </row>
    <row r="739" spans="1:3" x14ac:dyDescent="0.2">
      <c r="A739" s="2">
        <v>737</v>
      </c>
      <c r="B739" s="2">
        <f t="shared" ca="1" si="11"/>
        <v>0.65195212358877408</v>
      </c>
      <c r="C739" s="2" t="s">
        <v>479</v>
      </c>
    </row>
    <row r="740" spans="1:3" x14ac:dyDescent="0.2">
      <c r="A740" s="2">
        <v>738</v>
      </c>
      <c r="B740" s="2">
        <f t="shared" ca="1" si="11"/>
        <v>0.47086096534632743</v>
      </c>
      <c r="C740" s="2" t="s">
        <v>479</v>
      </c>
    </row>
    <row r="741" spans="1:3" x14ac:dyDescent="0.2">
      <c r="A741" s="2">
        <v>739</v>
      </c>
      <c r="B741" s="2">
        <f t="shared" ca="1" si="11"/>
        <v>0.68503603715007988</v>
      </c>
      <c r="C741" s="2" t="s">
        <v>480</v>
      </c>
    </row>
    <row r="742" spans="1:3" x14ac:dyDescent="0.2">
      <c r="A742" s="2">
        <v>740</v>
      </c>
      <c r="B742" s="2">
        <f t="shared" ca="1" si="11"/>
        <v>0.51952155195220528</v>
      </c>
      <c r="C742" s="2" t="s">
        <v>479</v>
      </c>
    </row>
    <row r="743" spans="1:3" x14ac:dyDescent="0.2">
      <c r="A743" s="2">
        <v>741</v>
      </c>
      <c r="B743" s="2">
        <f t="shared" ca="1" si="11"/>
        <v>0.58641925232266667</v>
      </c>
      <c r="C743" s="2" t="s">
        <v>479</v>
      </c>
    </row>
    <row r="744" spans="1:3" x14ac:dyDescent="0.2">
      <c r="A744" s="2">
        <v>742</v>
      </c>
      <c r="B744" s="2">
        <f t="shared" ca="1" si="11"/>
        <v>0.5520634101709373</v>
      </c>
      <c r="C744" s="2" t="s">
        <v>479</v>
      </c>
    </row>
    <row r="745" spans="1:3" x14ac:dyDescent="0.2">
      <c r="A745" s="2">
        <v>743</v>
      </c>
      <c r="B745" s="2">
        <f t="shared" ca="1" si="11"/>
        <v>0.84805847724970007</v>
      </c>
      <c r="C745" s="2" t="s">
        <v>479</v>
      </c>
    </row>
    <row r="746" spans="1:3" x14ac:dyDescent="0.2">
      <c r="A746" s="2">
        <v>744</v>
      </c>
      <c r="B746" s="2">
        <f t="shared" ca="1" si="11"/>
        <v>0.46117188095481698</v>
      </c>
      <c r="C746" s="2" t="s">
        <v>479</v>
      </c>
    </row>
    <row r="747" spans="1:3" x14ac:dyDescent="0.2">
      <c r="A747" s="2">
        <v>745</v>
      </c>
      <c r="B747" s="2">
        <f t="shared" ca="1" si="11"/>
        <v>0.67942180492727666</v>
      </c>
      <c r="C747" s="2" t="s">
        <v>479</v>
      </c>
    </row>
    <row r="748" spans="1:3" x14ac:dyDescent="0.2">
      <c r="A748" s="2">
        <v>746</v>
      </c>
      <c r="B748" s="2">
        <f t="shared" ca="1" si="11"/>
        <v>0.74771187972708475</v>
      </c>
      <c r="C748" s="2" t="s">
        <v>480</v>
      </c>
    </row>
    <row r="749" spans="1:3" x14ac:dyDescent="0.2">
      <c r="A749" s="2">
        <v>747</v>
      </c>
      <c r="B749" s="2">
        <f t="shared" ca="1" si="11"/>
        <v>0.62421969493974905</v>
      </c>
      <c r="C749" s="2" t="s">
        <v>480</v>
      </c>
    </row>
    <row r="750" spans="1:3" x14ac:dyDescent="0.2">
      <c r="A750" s="2">
        <v>748</v>
      </c>
      <c r="B750" s="2">
        <f t="shared" ca="1" si="11"/>
        <v>0.69912954476090527</v>
      </c>
      <c r="C750" s="2" t="s">
        <v>479</v>
      </c>
    </row>
    <row r="751" spans="1:3" x14ac:dyDescent="0.2">
      <c r="A751" s="2">
        <v>749</v>
      </c>
      <c r="B751" s="2">
        <f t="shared" ca="1" si="11"/>
        <v>0.65487887099570996</v>
      </c>
      <c r="C751" s="2" t="s">
        <v>480</v>
      </c>
    </row>
    <row r="752" spans="1:3" x14ac:dyDescent="0.2">
      <c r="A752" s="2">
        <v>750</v>
      </c>
      <c r="B752" s="2">
        <f t="shared" ca="1" si="11"/>
        <v>0.37025611424135041</v>
      </c>
      <c r="C752" s="2" t="s">
        <v>479</v>
      </c>
    </row>
    <row r="753" spans="1:3" x14ac:dyDescent="0.2">
      <c r="A753" s="2">
        <v>751</v>
      </c>
      <c r="B753" s="2">
        <f t="shared" ca="1" si="11"/>
        <v>0.76571169901707203</v>
      </c>
      <c r="C753" s="2" t="s">
        <v>480</v>
      </c>
    </row>
    <row r="754" spans="1:3" x14ac:dyDescent="0.2">
      <c r="A754" s="2">
        <v>752</v>
      </c>
      <c r="B754" s="2">
        <f t="shared" ca="1" si="11"/>
        <v>0.78559875304342752</v>
      </c>
      <c r="C754" s="2" t="s">
        <v>480</v>
      </c>
    </row>
    <row r="755" spans="1:3" x14ac:dyDescent="0.2">
      <c r="A755" s="2">
        <v>753</v>
      </c>
      <c r="B755" s="2">
        <f t="shared" ca="1" si="11"/>
        <v>0.70565729279807121</v>
      </c>
      <c r="C755" s="2" t="s">
        <v>480</v>
      </c>
    </row>
    <row r="756" spans="1:3" x14ac:dyDescent="0.2">
      <c r="A756" s="2">
        <v>754</v>
      </c>
      <c r="B756" s="2">
        <f t="shared" ca="1" si="11"/>
        <v>0.66845118699037365</v>
      </c>
      <c r="C756" s="2" t="s">
        <v>480</v>
      </c>
    </row>
    <row r="757" spans="1:3" x14ac:dyDescent="0.2">
      <c r="A757" s="2">
        <v>755</v>
      </c>
      <c r="B757" s="2">
        <f t="shared" ca="1" si="11"/>
        <v>0.49989698850388425</v>
      </c>
      <c r="C757" s="2" t="s">
        <v>479</v>
      </c>
    </row>
    <row r="758" spans="1:3" x14ac:dyDescent="0.2">
      <c r="A758" s="2">
        <v>756</v>
      </c>
      <c r="B758" s="2">
        <f t="shared" ca="1" si="11"/>
        <v>0.8517808084346421</v>
      </c>
      <c r="C758" s="2" t="s">
        <v>480</v>
      </c>
    </row>
    <row r="759" spans="1:3" x14ac:dyDescent="0.2">
      <c r="A759" s="2">
        <v>757</v>
      </c>
      <c r="B759" s="2">
        <f t="shared" ca="1" si="11"/>
        <v>0.68566786958078474</v>
      </c>
      <c r="C759" s="2" t="s">
        <v>480</v>
      </c>
    </row>
    <row r="760" spans="1:3" x14ac:dyDescent="0.2">
      <c r="A760" s="2">
        <v>758</v>
      </c>
      <c r="B760" s="2">
        <f t="shared" ca="1" si="11"/>
        <v>0.66141344332670315</v>
      </c>
      <c r="C760" s="2" t="s">
        <v>480</v>
      </c>
    </row>
    <row r="761" spans="1:3" x14ac:dyDescent="0.2">
      <c r="A761" s="2">
        <v>759</v>
      </c>
      <c r="B761" s="2">
        <f t="shared" ca="1" si="11"/>
        <v>0.51869299871220087</v>
      </c>
      <c r="C761" s="2" t="s">
        <v>479</v>
      </c>
    </row>
    <row r="762" spans="1:3" x14ac:dyDescent="0.2">
      <c r="A762" s="2">
        <v>760</v>
      </c>
      <c r="B762" s="2">
        <f t="shared" ca="1" si="11"/>
        <v>0.62375857573067262</v>
      </c>
      <c r="C762" s="2" t="s">
        <v>480</v>
      </c>
    </row>
    <row r="763" spans="1:3" x14ac:dyDescent="0.2">
      <c r="A763" s="2">
        <v>761</v>
      </c>
      <c r="B763" s="2">
        <f t="shared" ca="1" si="11"/>
        <v>0.46808464259062937</v>
      </c>
      <c r="C763" s="2" t="s">
        <v>479</v>
      </c>
    </row>
    <row r="764" spans="1:3" x14ac:dyDescent="0.2">
      <c r="A764" s="2">
        <v>762</v>
      </c>
      <c r="B764" s="2">
        <f t="shared" ca="1" si="11"/>
        <v>0.281257586110291</v>
      </c>
      <c r="C764" s="2" t="s">
        <v>479</v>
      </c>
    </row>
    <row r="765" spans="1:3" x14ac:dyDescent="0.2">
      <c r="A765" s="2">
        <v>763</v>
      </c>
      <c r="B765" s="2">
        <f t="shared" ca="1" si="11"/>
        <v>0.744415544750473</v>
      </c>
      <c r="C765" s="2" t="s">
        <v>479</v>
      </c>
    </row>
    <row r="766" spans="1:3" x14ac:dyDescent="0.2">
      <c r="A766" s="2">
        <v>764</v>
      </c>
      <c r="B766" s="2">
        <f t="shared" ca="1" si="11"/>
        <v>0.66713585758267557</v>
      </c>
      <c r="C766" s="2" t="s">
        <v>479</v>
      </c>
    </row>
    <row r="767" spans="1:3" x14ac:dyDescent="0.2">
      <c r="A767" s="2">
        <v>765</v>
      </c>
      <c r="B767" s="2">
        <f t="shared" ca="1" si="11"/>
        <v>0.54388571815218301</v>
      </c>
      <c r="C767" s="2" t="s">
        <v>479</v>
      </c>
    </row>
    <row r="768" spans="1:3" x14ac:dyDescent="0.2">
      <c r="A768" s="2">
        <v>766</v>
      </c>
      <c r="B768" s="2">
        <f t="shared" ca="1" si="11"/>
        <v>0.41072735901300916</v>
      </c>
      <c r="C768" s="2" t="s">
        <v>479</v>
      </c>
    </row>
    <row r="769" spans="1:3" x14ac:dyDescent="0.2">
      <c r="A769" s="2">
        <v>767</v>
      </c>
      <c r="B769" s="2">
        <f t="shared" ca="1" si="11"/>
        <v>0.87278494533448348</v>
      </c>
      <c r="C769" s="2" t="s">
        <v>480</v>
      </c>
    </row>
    <row r="770" spans="1:3" x14ac:dyDescent="0.2">
      <c r="A770" s="2">
        <v>768</v>
      </c>
      <c r="B770" s="2">
        <f t="shared" ca="1" si="11"/>
        <v>0.8516317026365704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0.51258307946558967</v>
      </c>
      <c r="C771" s="2" t="s">
        <v>479</v>
      </c>
    </row>
    <row r="772" spans="1:3" x14ac:dyDescent="0.2">
      <c r="A772" s="2">
        <v>770</v>
      </c>
      <c r="B772" s="2">
        <f t="shared" ca="1" si="12"/>
        <v>0.70696830802449906</v>
      </c>
      <c r="C772" s="2" t="s">
        <v>480</v>
      </c>
    </row>
    <row r="773" spans="1:3" x14ac:dyDescent="0.2">
      <c r="A773" s="2">
        <v>771</v>
      </c>
      <c r="B773" s="2">
        <f t="shared" ca="1" si="12"/>
        <v>0.75831370548232035</v>
      </c>
      <c r="C773" s="2" t="s">
        <v>479</v>
      </c>
    </row>
    <row r="774" spans="1:3" x14ac:dyDescent="0.2">
      <c r="A774" s="2">
        <v>772</v>
      </c>
      <c r="B774" s="2">
        <f t="shared" ca="1" si="12"/>
        <v>0.56801045364181668</v>
      </c>
      <c r="C774" s="2" t="s">
        <v>479</v>
      </c>
    </row>
    <row r="775" spans="1:3" x14ac:dyDescent="0.2">
      <c r="A775" s="2">
        <v>773</v>
      </c>
      <c r="B775" s="2">
        <f t="shared" ca="1" si="12"/>
        <v>0.55447876291819365</v>
      </c>
      <c r="C775" s="2" t="s">
        <v>479</v>
      </c>
    </row>
    <row r="776" spans="1:3" x14ac:dyDescent="0.2">
      <c r="A776" s="2">
        <v>774</v>
      </c>
      <c r="B776" s="2">
        <f t="shared" ca="1" si="12"/>
        <v>0.70412887925737222</v>
      </c>
      <c r="C776" s="2" t="s">
        <v>479</v>
      </c>
    </row>
    <row r="777" spans="1:3" x14ac:dyDescent="0.2">
      <c r="A777" s="2">
        <v>775</v>
      </c>
      <c r="B777" s="2">
        <f t="shared" ca="1" si="12"/>
        <v>0.76161746498691485</v>
      </c>
      <c r="C777" s="2" t="s">
        <v>480</v>
      </c>
    </row>
    <row r="778" spans="1:3" x14ac:dyDescent="0.2">
      <c r="A778" s="2">
        <v>776</v>
      </c>
      <c r="B778" s="2">
        <f t="shared" ca="1" si="12"/>
        <v>0.60616582575258515</v>
      </c>
      <c r="C778" s="2" t="s">
        <v>479</v>
      </c>
    </row>
    <row r="779" spans="1:3" x14ac:dyDescent="0.2">
      <c r="A779" s="2">
        <v>777</v>
      </c>
      <c r="B779" s="2">
        <f t="shared" ca="1" si="12"/>
        <v>0.76100490784941588</v>
      </c>
      <c r="C779" s="2" t="s">
        <v>480</v>
      </c>
    </row>
    <row r="780" spans="1:3" x14ac:dyDescent="0.2">
      <c r="A780" s="2">
        <v>778</v>
      </c>
      <c r="B780" s="2">
        <f t="shared" ca="1" si="12"/>
        <v>0.85811361229517669</v>
      </c>
      <c r="C780" s="2" t="s">
        <v>480</v>
      </c>
    </row>
    <row r="781" spans="1:3" x14ac:dyDescent="0.2">
      <c r="A781" s="2">
        <v>779</v>
      </c>
      <c r="B781" s="2">
        <f t="shared" ca="1" si="12"/>
        <v>0.79726673057166375</v>
      </c>
      <c r="C781" s="2" t="s">
        <v>480</v>
      </c>
    </row>
    <row r="782" spans="1:3" x14ac:dyDescent="0.2">
      <c r="A782" s="2">
        <v>780</v>
      </c>
      <c r="B782" s="2">
        <f t="shared" ca="1" si="12"/>
        <v>0.67525463697089583</v>
      </c>
      <c r="C782" s="2" t="s">
        <v>480</v>
      </c>
    </row>
    <row r="783" spans="1:3" x14ac:dyDescent="0.2">
      <c r="A783" s="2">
        <v>781</v>
      </c>
      <c r="B783" s="2">
        <f t="shared" ca="1" si="12"/>
        <v>0.73684145120674838</v>
      </c>
      <c r="C783" s="2" t="s">
        <v>480</v>
      </c>
    </row>
    <row r="784" spans="1:3" x14ac:dyDescent="0.2">
      <c r="A784" s="2">
        <v>782</v>
      </c>
      <c r="B784" s="2">
        <f t="shared" ca="1" si="12"/>
        <v>0.76276657998016795</v>
      </c>
      <c r="C784" s="2" t="s">
        <v>480</v>
      </c>
    </row>
    <row r="785" spans="1:3" x14ac:dyDescent="0.2">
      <c r="A785" s="2">
        <v>783</v>
      </c>
      <c r="B785" s="2">
        <f t="shared" ca="1" si="12"/>
        <v>0.75403709968424559</v>
      </c>
      <c r="C785" s="2" t="s">
        <v>480</v>
      </c>
    </row>
    <row r="786" spans="1:3" x14ac:dyDescent="0.2">
      <c r="A786" s="2">
        <v>784</v>
      </c>
      <c r="B786" s="2">
        <f t="shared" ca="1" si="12"/>
        <v>0.5961164407555869</v>
      </c>
      <c r="C786" s="2" t="s">
        <v>479</v>
      </c>
    </row>
    <row r="787" spans="1:3" x14ac:dyDescent="0.2">
      <c r="A787" s="2">
        <v>785</v>
      </c>
      <c r="B787" s="2">
        <f t="shared" ca="1" si="12"/>
        <v>0.69778474991395512</v>
      </c>
      <c r="C787" s="2" t="s">
        <v>479</v>
      </c>
    </row>
    <row r="788" spans="1:3" x14ac:dyDescent="0.2">
      <c r="A788" s="2">
        <v>786</v>
      </c>
      <c r="B788" s="2">
        <f t="shared" ca="1" si="12"/>
        <v>0.94426355970895615</v>
      </c>
      <c r="C788" s="2" t="s">
        <v>479</v>
      </c>
    </row>
    <row r="789" spans="1:3" x14ac:dyDescent="0.2">
      <c r="A789" s="2">
        <v>787</v>
      </c>
      <c r="B789" s="2">
        <f t="shared" ca="1" si="12"/>
        <v>0.57771922130351661</v>
      </c>
      <c r="C789" s="2" t="s">
        <v>480</v>
      </c>
    </row>
    <row r="790" spans="1:3" x14ac:dyDescent="0.2">
      <c r="A790" s="2">
        <v>788</v>
      </c>
      <c r="B790" s="2">
        <f t="shared" ca="1" si="12"/>
        <v>0.60678349299224255</v>
      </c>
      <c r="C790" s="2" t="s">
        <v>479</v>
      </c>
    </row>
    <row r="791" spans="1:3" x14ac:dyDescent="0.2">
      <c r="A791" s="2">
        <v>789</v>
      </c>
      <c r="B791" s="2">
        <f t="shared" ca="1" si="12"/>
        <v>0.63581959674933541</v>
      </c>
      <c r="C791" s="2" t="s">
        <v>480</v>
      </c>
    </row>
    <row r="792" spans="1:3" x14ac:dyDescent="0.2">
      <c r="A792" s="2">
        <v>790</v>
      </c>
      <c r="B792" s="2">
        <f t="shared" ca="1" si="12"/>
        <v>0.6736018691719049</v>
      </c>
      <c r="C792" s="2" t="s">
        <v>480</v>
      </c>
    </row>
    <row r="793" spans="1:3" x14ac:dyDescent="0.2">
      <c r="A793" s="2">
        <v>791</v>
      </c>
      <c r="B793" s="2">
        <f t="shared" ca="1" si="12"/>
        <v>0.66530549910797954</v>
      </c>
      <c r="C793" s="2" t="s">
        <v>479</v>
      </c>
    </row>
    <row r="794" spans="1:3" x14ac:dyDescent="0.2">
      <c r="A794" s="2">
        <v>792</v>
      </c>
      <c r="B794" s="2">
        <f t="shared" ca="1" si="12"/>
        <v>0.58176199262087913</v>
      </c>
      <c r="C794" s="2" t="s">
        <v>479</v>
      </c>
    </row>
    <row r="795" spans="1:3" x14ac:dyDescent="0.2">
      <c r="A795" s="2">
        <v>793</v>
      </c>
      <c r="B795" s="2">
        <f t="shared" ca="1" si="12"/>
        <v>0.45593131476904369</v>
      </c>
      <c r="C795" s="2" t="s">
        <v>480</v>
      </c>
    </row>
    <row r="796" spans="1:3" x14ac:dyDescent="0.2">
      <c r="A796" s="2">
        <v>794</v>
      </c>
      <c r="B796" s="2">
        <f t="shared" ca="1" si="12"/>
        <v>0.57413994434939097</v>
      </c>
      <c r="C796" s="2" t="s">
        <v>479</v>
      </c>
    </row>
    <row r="797" spans="1:3" x14ac:dyDescent="0.2">
      <c r="A797" s="2">
        <v>795</v>
      </c>
      <c r="B797" s="2">
        <f t="shared" ca="1" si="12"/>
        <v>0.67350614316041113</v>
      </c>
      <c r="C797" s="2" t="s">
        <v>479</v>
      </c>
    </row>
    <row r="798" spans="1:3" x14ac:dyDescent="0.2">
      <c r="A798" s="2">
        <v>796</v>
      </c>
      <c r="B798" s="2">
        <f t="shared" ca="1" si="12"/>
        <v>0.44502849692729596</v>
      </c>
      <c r="C798" s="2" t="s">
        <v>479</v>
      </c>
    </row>
    <row r="799" spans="1:3" x14ac:dyDescent="0.2">
      <c r="A799" s="2">
        <v>797</v>
      </c>
      <c r="B799" s="2">
        <f t="shared" ca="1" si="12"/>
        <v>0.77726543853223862</v>
      </c>
      <c r="C799" s="2" t="s">
        <v>479</v>
      </c>
    </row>
    <row r="800" spans="1:3" x14ac:dyDescent="0.2">
      <c r="A800" s="2">
        <v>798</v>
      </c>
      <c r="B800" s="2">
        <f t="shared" ca="1" si="12"/>
        <v>0.77436797552825887</v>
      </c>
      <c r="C800" s="2" t="s">
        <v>480</v>
      </c>
    </row>
    <row r="801" spans="1:3" x14ac:dyDescent="0.2">
      <c r="A801" s="2">
        <v>799</v>
      </c>
      <c r="B801" s="2">
        <f t="shared" ca="1" si="12"/>
        <v>0.73264908618074276</v>
      </c>
      <c r="C801" s="2" t="s">
        <v>479</v>
      </c>
    </row>
    <row r="802" spans="1:3" x14ac:dyDescent="0.2">
      <c r="A802" s="2">
        <v>800</v>
      </c>
      <c r="B802" s="2">
        <f t="shared" ca="1" si="12"/>
        <v>0.71547038491086734</v>
      </c>
      <c r="C802" s="2" t="s">
        <v>479</v>
      </c>
    </row>
    <row r="803" spans="1:3" x14ac:dyDescent="0.2">
      <c r="A803" s="2">
        <v>801</v>
      </c>
      <c r="B803" s="2">
        <f t="shared" ca="1" si="12"/>
        <v>0.60223063090946016</v>
      </c>
      <c r="C803" s="2" t="s">
        <v>479</v>
      </c>
    </row>
    <row r="804" spans="1:3" x14ac:dyDescent="0.2">
      <c r="A804" s="2">
        <v>802</v>
      </c>
      <c r="B804" s="2">
        <f t="shared" ca="1" si="12"/>
        <v>0.59020028622797083</v>
      </c>
      <c r="C804" s="2" t="s">
        <v>479</v>
      </c>
    </row>
    <row r="805" spans="1:3" x14ac:dyDescent="0.2">
      <c r="A805" s="2">
        <v>803</v>
      </c>
      <c r="B805" s="2">
        <f t="shared" ca="1" si="12"/>
        <v>0.70378813268074303</v>
      </c>
      <c r="C805" s="2" t="s">
        <v>480</v>
      </c>
    </row>
    <row r="806" spans="1:3" x14ac:dyDescent="0.2">
      <c r="A806" s="2">
        <v>804</v>
      </c>
      <c r="B806" s="2">
        <f t="shared" ca="1" si="12"/>
        <v>0.44449419080632369</v>
      </c>
      <c r="C806" s="2" t="s">
        <v>479</v>
      </c>
    </row>
    <row r="807" spans="1:3" x14ac:dyDescent="0.2">
      <c r="A807" s="2">
        <v>805</v>
      </c>
      <c r="B807" s="2">
        <f t="shared" ca="1" si="12"/>
        <v>0.70218111262842953</v>
      </c>
      <c r="C807" s="2" t="s">
        <v>480</v>
      </c>
    </row>
    <row r="808" spans="1:3" x14ac:dyDescent="0.2">
      <c r="A808" s="2">
        <v>806</v>
      </c>
      <c r="B808" s="2">
        <f t="shared" ca="1" si="12"/>
        <v>0.82073112058972009</v>
      </c>
      <c r="C808" s="2" t="s">
        <v>479</v>
      </c>
    </row>
    <row r="809" spans="1:3" x14ac:dyDescent="0.2">
      <c r="A809" s="2">
        <v>807</v>
      </c>
      <c r="B809" s="2">
        <f t="shared" ca="1" si="12"/>
        <v>0.64792530445247853</v>
      </c>
      <c r="C809" s="2" t="s">
        <v>480</v>
      </c>
    </row>
    <row r="810" spans="1:3" x14ac:dyDescent="0.2">
      <c r="A810" s="2">
        <v>808</v>
      </c>
      <c r="B810" s="2">
        <f t="shared" ca="1" si="12"/>
        <v>0.45955074952313102</v>
      </c>
      <c r="C810" s="2" t="s">
        <v>480</v>
      </c>
    </row>
    <row r="811" spans="1:3" x14ac:dyDescent="0.2">
      <c r="A811" s="2">
        <v>809</v>
      </c>
      <c r="B811" s="2">
        <f t="shared" ca="1" si="12"/>
        <v>0.71533199514481161</v>
      </c>
      <c r="C811" s="2" t="s">
        <v>480</v>
      </c>
    </row>
    <row r="812" spans="1:3" x14ac:dyDescent="0.2">
      <c r="A812" s="2">
        <v>810</v>
      </c>
      <c r="B812" s="2">
        <f t="shared" ca="1" si="12"/>
        <v>0.63522939585496119</v>
      </c>
      <c r="C812" s="2" t="s">
        <v>480</v>
      </c>
    </row>
    <row r="813" spans="1:3" x14ac:dyDescent="0.2">
      <c r="A813" s="2">
        <v>811</v>
      </c>
      <c r="B813" s="2">
        <f t="shared" ca="1" si="12"/>
        <v>0.65693377834005817</v>
      </c>
      <c r="C813" s="2" t="s">
        <v>479</v>
      </c>
    </row>
    <row r="814" spans="1:3" x14ac:dyDescent="0.2">
      <c r="A814" s="2">
        <v>812</v>
      </c>
      <c r="B814" s="2">
        <f t="shared" ca="1" si="12"/>
        <v>0.75728408893019272</v>
      </c>
      <c r="C814" s="2" t="s">
        <v>480</v>
      </c>
    </row>
    <row r="815" spans="1:3" x14ac:dyDescent="0.2">
      <c r="A815" s="2">
        <v>813</v>
      </c>
      <c r="B815" s="2">
        <f t="shared" ca="1" si="12"/>
        <v>0.67065280761023149</v>
      </c>
      <c r="C815" s="2" t="s">
        <v>480</v>
      </c>
    </row>
    <row r="816" spans="1:3" x14ac:dyDescent="0.2">
      <c r="A816" s="2">
        <v>814</v>
      </c>
      <c r="B816" s="2">
        <f t="shared" ca="1" si="12"/>
        <v>0.84995787641706266</v>
      </c>
      <c r="C816" s="2" t="s">
        <v>479</v>
      </c>
    </row>
    <row r="817" spans="1:3" x14ac:dyDescent="0.2">
      <c r="A817" s="2">
        <v>815</v>
      </c>
      <c r="B817" s="2">
        <f t="shared" ca="1" si="12"/>
        <v>0.45484699601329492</v>
      </c>
      <c r="C817" s="2" t="s">
        <v>479</v>
      </c>
    </row>
    <row r="818" spans="1:3" x14ac:dyDescent="0.2">
      <c r="A818" s="2">
        <v>816</v>
      </c>
      <c r="B818" s="2">
        <f t="shared" ca="1" si="12"/>
        <v>0.36397901835052049</v>
      </c>
      <c r="C818" s="2" t="s">
        <v>479</v>
      </c>
    </row>
    <row r="819" spans="1:3" x14ac:dyDescent="0.2">
      <c r="A819" s="2">
        <v>817</v>
      </c>
      <c r="B819" s="2">
        <f t="shared" ca="1" si="12"/>
        <v>0.62805926764932862</v>
      </c>
      <c r="C819" s="2" t="s">
        <v>479</v>
      </c>
    </row>
    <row r="820" spans="1:3" x14ac:dyDescent="0.2">
      <c r="A820" s="2">
        <v>818</v>
      </c>
      <c r="B820" s="2">
        <f t="shared" ca="1" si="12"/>
        <v>0.43111368034799996</v>
      </c>
      <c r="C820" s="2" t="s">
        <v>479</v>
      </c>
    </row>
    <row r="821" spans="1:3" x14ac:dyDescent="0.2">
      <c r="A821" s="2">
        <v>819</v>
      </c>
      <c r="B821" s="2">
        <f t="shared" ca="1" si="12"/>
        <v>0.71295503904134239</v>
      </c>
      <c r="C821" s="2" t="s">
        <v>479</v>
      </c>
    </row>
    <row r="822" spans="1:3" x14ac:dyDescent="0.2">
      <c r="A822" s="2">
        <v>820</v>
      </c>
      <c r="B822" s="2">
        <f t="shared" ca="1" si="12"/>
        <v>0.60888664091489109</v>
      </c>
      <c r="C822" s="2" t="s">
        <v>479</v>
      </c>
    </row>
    <row r="823" spans="1:3" x14ac:dyDescent="0.2">
      <c r="A823" s="2">
        <v>821</v>
      </c>
      <c r="B823" s="2">
        <f t="shared" ca="1" si="12"/>
        <v>0.72794057971281534</v>
      </c>
      <c r="C823" s="2" t="s">
        <v>480</v>
      </c>
    </row>
    <row r="824" spans="1:3" x14ac:dyDescent="0.2">
      <c r="A824" s="2">
        <v>822</v>
      </c>
      <c r="B824" s="2">
        <f t="shared" ca="1" si="12"/>
        <v>0.4926875795064305</v>
      </c>
      <c r="C824" s="2" t="s">
        <v>479</v>
      </c>
    </row>
    <row r="825" spans="1:3" x14ac:dyDescent="0.2">
      <c r="A825" s="2">
        <v>823</v>
      </c>
      <c r="B825" s="2">
        <f t="shared" ca="1" si="12"/>
        <v>0.61631178703584988</v>
      </c>
      <c r="C825" s="2" t="s">
        <v>480</v>
      </c>
    </row>
    <row r="826" spans="1:3" x14ac:dyDescent="0.2">
      <c r="A826" s="2">
        <v>824</v>
      </c>
      <c r="B826" s="2">
        <f t="shared" ca="1" si="12"/>
        <v>0.66531829782833474</v>
      </c>
      <c r="C826" s="2" t="s">
        <v>480</v>
      </c>
    </row>
    <row r="827" spans="1:3" x14ac:dyDescent="0.2">
      <c r="A827" s="2">
        <v>825</v>
      </c>
      <c r="B827" s="2">
        <f t="shared" ca="1" si="12"/>
        <v>0.82960329985567749</v>
      </c>
      <c r="C827" s="2" t="s">
        <v>480</v>
      </c>
    </row>
    <row r="828" spans="1:3" x14ac:dyDescent="0.2">
      <c r="A828" s="2">
        <v>826</v>
      </c>
      <c r="B828" s="2">
        <f t="shared" ca="1" si="12"/>
        <v>0.64086929823485739</v>
      </c>
      <c r="C828" s="2" t="s">
        <v>479</v>
      </c>
    </row>
    <row r="829" spans="1:3" x14ac:dyDescent="0.2">
      <c r="A829" s="2">
        <v>827</v>
      </c>
      <c r="B829" s="2">
        <f t="shared" ca="1" si="12"/>
        <v>0.32131679935798413</v>
      </c>
      <c r="C829" s="2" t="s">
        <v>479</v>
      </c>
    </row>
    <row r="830" spans="1:3" x14ac:dyDescent="0.2">
      <c r="A830" s="2">
        <v>828</v>
      </c>
      <c r="B830" s="2">
        <f t="shared" ca="1" si="12"/>
        <v>0.53866450828239187</v>
      </c>
      <c r="C830" s="2" t="s">
        <v>479</v>
      </c>
    </row>
    <row r="831" spans="1:3" x14ac:dyDescent="0.2">
      <c r="A831" s="2">
        <v>829</v>
      </c>
      <c r="B831" s="2">
        <f t="shared" ca="1" si="12"/>
        <v>0.68309112048862763</v>
      </c>
      <c r="C831" s="2" t="s">
        <v>480</v>
      </c>
    </row>
    <row r="832" spans="1:3" x14ac:dyDescent="0.2">
      <c r="A832" s="2">
        <v>830</v>
      </c>
      <c r="B832" s="2">
        <f t="shared" ca="1" si="12"/>
        <v>0.34969900785500635</v>
      </c>
      <c r="C832" s="2" t="s">
        <v>479</v>
      </c>
    </row>
    <row r="833" spans="1:3" x14ac:dyDescent="0.2">
      <c r="A833" s="2">
        <v>831</v>
      </c>
      <c r="B833" s="2">
        <f t="shared" ca="1" si="12"/>
        <v>0.48123841456964123</v>
      </c>
      <c r="C833" s="2" t="s">
        <v>479</v>
      </c>
    </row>
    <row r="834" spans="1:3" x14ac:dyDescent="0.2">
      <c r="A834" s="2">
        <v>832</v>
      </c>
      <c r="B834" s="2">
        <f t="shared" ca="1" si="12"/>
        <v>0.66831801938807878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0.63806440558166877</v>
      </c>
      <c r="C835" s="2" t="s">
        <v>480</v>
      </c>
    </row>
    <row r="836" spans="1:3" x14ac:dyDescent="0.2">
      <c r="A836" s="2">
        <v>834</v>
      </c>
      <c r="B836" s="2">
        <f t="shared" ca="1" si="13"/>
        <v>0.7013378667587099</v>
      </c>
      <c r="C836" s="2" t="s">
        <v>479</v>
      </c>
    </row>
    <row r="837" spans="1:3" x14ac:dyDescent="0.2">
      <c r="A837" s="2">
        <v>835</v>
      </c>
      <c r="B837" s="2">
        <f t="shared" ca="1" si="13"/>
        <v>0.73043035810938772</v>
      </c>
      <c r="C837" s="2" t="s">
        <v>480</v>
      </c>
    </row>
    <row r="838" spans="1:3" x14ac:dyDescent="0.2">
      <c r="A838" s="2">
        <v>836</v>
      </c>
      <c r="B838" s="2">
        <f t="shared" ca="1" si="13"/>
        <v>0.57235107757980375</v>
      </c>
      <c r="C838" s="2" t="s">
        <v>479</v>
      </c>
    </row>
    <row r="839" spans="1:3" x14ac:dyDescent="0.2">
      <c r="A839" s="2">
        <v>837</v>
      </c>
      <c r="B839" s="2">
        <f t="shared" ca="1" si="13"/>
        <v>0.86894714426701847</v>
      </c>
      <c r="C839" s="2" t="s">
        <v>480</v>
      </c>
    </row>
    <row r="840" spans="1:3" x14ac:dyDescent="0.2">
      <c r="A840" s="2">
        <v>838</v>
      </c>
      <c r="B840" s="2">
        <f t="shared" ca="1" si="13"/>
        <v>0.32189223809128809</v>
      </c>
      <c r="C840" s="2" t="s">
        <v>479</v>
      </c>
    </row>
    <row r="841" spans="1:3" x14ac:dyDescent="0.2">
      <c r="A841" s="2">
        <v>839</v>
      </c>
      <c r="B841" s="2">
        <f t="shared" ca="1" si="13"/>
        <v>0.6852254747500508</v>
      </c>
      <c r="C841" s="2" t="s">
        <v>480</v>
      </c>
    </row>
    <row r="842" spans="1:3" x14ac:dyDescent="0.2">
      <c r="A842" s="2">
        <v>840</v>
      </c>
      <c r="B842" s="2">
        <f t="shared" ca="1" si="13"/>
        <v>0.64152361911671973</v>
      </c>
      <c r="C842" s="2" t="s">
        <v>480</v>
      </c>
    </row>
    <row r="843" spans="1:3" x14ac:dyDescent="0.2">
      <c r="A843" s="2">
        <v>841</v>
      </c>
      <c r="B843" s="2">
        <f t="shared" ca="1" si="13"/>
        <v>0.68399496786928549</v>
      </c>
      <c r="C843" s="2" t="s">
        <v>480</v>
      </c>
    </row>
    <row r="844" spans="1:3" x14ac:dyDescent="0.2">
      <c r="A844" s="2">
        <v>842</v>
      </c>
      <c r="B844" s="2">
        <f t="shared" ca="1" si="13"/>
        <v>0.6353329370542693</v>
      </c>
      <c r="C844" s="2" t="s">
        <v>479</v>
      </c>
    </row>
    <row r="845" spans="1:3" x14ac:dyDescent="0.2">
      <c r="A845" s="2">
        <v>843</v>
      </c>
      <c r="B845" s="2">
        <f t="shared" ca="1" si="13"/>
        <v>0.75683508203398908</v>
      </c>
      <c r="C845" s="2" t="s">
        <v>479</v>
      </c>
    </row>
    <row r="846" spans="1:3" x14ac:dyDescent="0.2">
      <c r="A846" s="2">
        <v>844</v>
      </c>
      <c r="B846" s="2">
        <f t="shared" ca="1" si="13"/>
        <v>0.59726037487146943</v>
      </c>
      <c r="C846" s="2" t="s">
        <v>479</v>
      </c>
    </row>
    <row r="847" spans="1:3" x14ac:dyDescent="0.2">
      <c r="A847" s="2">
        <v>845</v>
      </c>
      <c r="B847" s="2">
        <f t="shared" ca="1" si="13"/>
        <v>0.42512261700310788</v>
      </c>
      <c r="C847" s="2" t="s">
        <v>479</v>
      </c>
    </row>
    <row r="848" spans="1:3" x14ac:dyDescent="0.2">
      <c r="A848" s="2">
        <v>846</v>
      </c>
      <c r="B848" s="2">
        <f t="shared" ca="1" si="13"/>
        <v>0.69969613223610472</v>
      </c>
      <c r="C848" s="2" t="s">
        <v>479</v>
      </c>
    </row>
    <row r="849" spans="1:3" x14ac:dyDescent="0.2">
      <c r="A849" s="2">
        <v>847</v>
      </c>
      <c r="B849" s="2">
        <f t="shared" ca="1" si="13"/>
        <v>0.83834958816299954</v>
      </c>
      <c r="C849" s="2" t="s">
        <v>480</v>
      </c>
    </row>
    <row r="850" spans="1:3" x14ac:dyDescent="0.2">
      <c r="A850" s="2">
        <v>848</v>
      </c>
      <c r="B850" s="2">
        <f t="shared" ca="1" si="13"/>
        <v>0.60385814119261527</v>
      </c>
      <c r="C850" s="2" t="s">
        <v>479</v>
      </c>
    </row>
    <row r="851" spans="1:3" x14ac:dyDescent="0.2">
      <c r="A851" s="2">
        <v>849</v>
      </c>
      <c r="B851" s="2">
        <f t="shared" ca="1" si="13"/>
        <v>0.55685264608896112</v>
      </c>
      <c r="C851" s="2" t="s">
        <v>480</v>
      </c>
    </row>
    <row r="852" spans="1:3" x14ac:dyDescent="0.2">
      <c r="A852" s="2">
        <v>850</v>
      </c>
      <c r="B852" s="2">
        <f t="shared" ca="1" si="13"/>
        <v>0.62816224893520356</v>
      </c>
      <c r="C852" s="2" t="s">
        <v>479</v>
      </c>
    </row>
    <row r="853" spans="1:3" x14ac:dyDescent="0.2">
      <c r="A853" s="2">
        <v>851</v>
      </c>
      <c r="B853" s="2">
        <f t="shared" ca="1" si="13"/>
        <v>0.53187372070692618</v>
      </c>
      <c r="C853" s="2" t="s">
        <v>479</v>
      </c>
    </row>
    <row r="854" spans="1:3" x14ac:dyDescent="0.2">
      <c r="A854" s="2">
        <v>852</v>
      </c>
      <c r="B854" s="2">
        <f t="shared" ca="1" si="13"/>
        <v>0.87464539994111001</v>
      </c>
      <c r="C854" s="2" t="s">
        <v>479</v>
      </c>
    </row>
    <row r="855" spans="1:3" x14ac:dyDescent="0.2">
      <c r="A855" s="2">
        <v>853</v>
      </c>
      <c r="B855" s="2">
        <f t="shared" ca="1" si="13"/>
        <v>0.83540245155173654</v>
      </c>
      <c r="C855" s="2" t="s">
        <v>479</v>
      </c>
    </row>
    <row r="856" spans="1:3" x14ac:dyDescent="0.2">
      <c r="A856" s="2">
        <v>854</v>
      </c>
      <c r="B856" s="2">
        <f t="shared" ca="1" si="13"/>
        <v>0.62926549078982286</v>
      </c>
      <c r="C856" s="2" t="s">
        <v>479</v>
      </c>
    </row>
    <row r="857" spans="1:3" x14ac:dyDescent="0.2">
      <c r="A857" s="2">
        <v>855</v>
      </c>
      <c r="B857" s="2">
        <f t="shared" ca="1" si="13"/>
        <v>0.56223316062385298</v>
      </c>
      <c r="C857" s="2" t="s">
        <v>480</v>
      </c>
    </row>
    <row r="858" spans="1:3" x14ac:dyDescent="0.2">
      <c r="A858" s="2">
        <v>856</v>
      </c>
      <c r="B858" s="2">
        <f t="shared" ca="1" si="13"/>
        <v>0.95813639593433675</v>
      </c>
      <c r="C858" s="2" t="s">
        <v>480</v>
      </c>
    </row>
    <row r="859" spans="1:3" x14ac:dyDescent="0.2">
      <c r="A859" s="2">
        <v>857</v>
      </c>
      <c r="B859" s="2">
        <f t="shared" ca="1" si="13"/>
        <v>0.5085590986888866</v>
      </c>
      <c r="C859" s="2" t="s">
        <v>479</v>
      </c>
    </row>
    <row r="860" spans="1:3" x14ac:dyDescent="0.2">
      <c r="A860" s="2">
        <v>858</v>
      </c>
      <c r="B860" s="2">
        <f t="shared" ca="1" si="13"/>
        <v>0.25768395602600858</v>
      </c>
      <c r="C860" s="2" t="s">
        <v>479</v>
      </c>
    </row>
    <row r="861" spans="1:3" x14ac:dyDescent="0.2">
      <c r="A861" s="2">
        <v>859</v>
      </c>
      <c r="B861" s="2">
        <f t="shared" ca="1" si="13"/>
        <v>0.62190017841747736</v>
      </c>
      <c r="C861" s="2" t="s">
        <v>479</v>
      </c>
    </row>
    <row r="862" spans="1:3" x14ac:dyDescent="0.2">
      <c r="A862" s="2">
        <v>860</v>
      </c>
      <c r="B862" s="2">
        <f t="shared" ca="1" si="13"/>
        <v>0.58736842262588518</v>
      </c>
      <c r="C862" s="2" t="s">
        <v>479</v>
      </c>
    </row>
    <row r="863" spans="1:3" x14ac:dyDescent="0.2">
      <c r="A863" s="2">
        <v>861</v>
      </c>
      <c r="B863" s="2">
        <f t="shared" ca="1" si="13"/>
        <v>0.74585267372858366</v>
      </c>
      <c r="C863" s="2" t="s">
        <v>480</v>
      </c>
    </row>
    <row r="864" spans="1:3" x14ac:dyDescent="0.2">
      <c r="A864" s="2">
        <v>862</v>
      </c>
      <c r="B864" s="2">
        <f t="shared" ca="1" si="13"/>
        <v>0.5483065768973916</v>
      </c>
      <c r="C864" s="2" t="s">
        <v>479</v>
      </c>
    </row>
    <row r="865" spans="1:3" x14ac:dyDescent="0.2">
      <c r="A865" s="2">
        <v>863</v>
      </c>
      <c r="B865" s="2">
        <f t="shared" ca="1" si="13"/>
        <v>0.79213628163970906</v>
      </c>
      <c r="C865" s="2" t="s">
        <v>479</v>
      </c>
    </row>
    <row r="866" spans="1:3" x14ac:dyDescent="0.2">
      <c r="A866" s="2">
        <v>864</v>
      </c>
      <c r="B866" s="2">
        <f t="shared" ca="1" si="13"/>
        <v>0.54307383815624677</v>
      </c>
      <c r="C866" s="2" t="s">
        <v>479</v>
      </c>
    </row>
    <row r="867" spans="1:3" x14ac:dyDescent="0.2">
      <c r="A867" s="2">
        <v>865</v>
      </c>
      <c r="B867" s="2">
        <f t="shared" ca="1" si="13"/>
        <v>0.47608146596803125</v>
      </c>
      <c r="C867" s="2" t="s">
        <v>479</v>
      </c>
    </row>
    <row r="868" spans="1:3" x14ac:dyDescent="0.2">
      <c r="A868" s="2">
        <v>866</v>
      </c>
      <c r="B868" s="2">
        <f t="shared" ca="1" si="13"/>
        <v>0.63358474889149319</v>
      </c>
      <c r="C868" s="2" t="s">
        <v>479</v>
      </c>
    </row>
    <row r="869" spans="1:3" x14ac:dyDescent="0.2">
      <c r="A869" s="2">
        <v>867</v>
      </c>
      <c r="B869" s="2">
        <f t="shared" ca="1" si="13"/>
        <v>0.54093604488451164</v>
      </c>
      <c r="C869" s="2" t="s">
        <v>479</v>
      </c>
    </row>
    <row r="870" spans="1:3" x14ac:dyDescent="0.2">
      <c r="A870" s="2">
        <v>868</v>
      </c>
      <c r="B870" s="2">
        <f t="shared" ca="1" si="13"/>
        <v>0.61876926161756429</v>
      </c>
      <c r="C870" s="2" t="s">
        <v>479</v>
      </c>
    </row>
    <row r="871" spans="1:3" x14ac:dyDescent="0.2">
      <c r="A871" s="2">
        <v>869</v>
      </c>
      <c r="B871" s="2">
        <f t="shared" ca="1" si="13"/>
        <v>0.32634336492228394</v>
      </c>
      <c r="C871" s="2" t="s">
        <v>479</v>
      </c>
    </row>
    <row r="872" spans="1:3" x14ac:dyDescent="0.2">
      <c r="A872" s="2">
        <v>870</v>
      </c>
      <c r="B872" s="2">
        <f t="shared" ca="1" si="13"/>
        <v>0.58557357606172289</v>
      </c>
      <c r="C872" s="2" t="s">
        <v>479</v>
      </c>
    </row>
    <row r="873" spans="1:3" x14ac:dyDescent="0.2">
      <c r="A873" s="2">
        <v>871</v>
      </c>
      <c r="B873" s="2">
        <f t="shared" ca="1" si="13"/>
        <v>0.74762150865824606</v>
      </c>
      <c r="C873" s="2" t="s">
        <v>480</v>
      </c>
    </row>
    <row r="874" spans="1:3" x14ac:dyDescent="0.2">
      <c r="A874" s="2">
        <v>872</v>
      </c>
      <c r="B874" s="2">
        <f t="shared" ca="1" si="13"/>
        <v>0.62538419855177663</v>
      </c>
      <c r="C874" s="2" t="s">
        <v>480</v>
      </c>
    </row>
    <row r="875" spans="1:3" x14ac:dyDescent="0.2">
      <c r="A875" s="2">
        <v>873</v>
      </c>
      <c r="B875" s="2">
        <f t="shared" ca="1" si="13"/>
        <v>0.71140391655909385</v>
      </c>
      <c r="C875" s="2" t="s">
        <v>480</v>
      </c>
    </row>
    <row r="876" spans="1:3" x14ac:dyDescent="0.2">
      <c r="A876" s="2">
        <v>874</v>
      </c>
      <c r="B876" s="2">
        <f t="shared" ca="1" si="13"/>
        <v>1.0365666774484299</v>
      </c>
      <c r="C876" s="2" t="s">
        <v>479</v>
      </c>
    </row>
    <row r="877" spans="1:3" x14ac:dyDescent="0.2">
      <c r="A877" s="2">
        <v>875</v>
      </c>
      <c r="B877" s="2">
        <f t="shared" ca="1" si="13"/>
        <v>0.63687321697591037</v>
      </c>
      <c r="C877" s="2" t="s">
        <v>479</v>
      </c>
    </row>
    <row r="878" spans="1:3" x14ac:dyDescent="0.2">
      <c r="A878" s="2">
        <v>876</v>
      </c>
      <c r="B878" s="2">
        <f t="shared" ca="1" si="13"/>
        <v>0.72034434400112812</v>
      </c>
      <c r="C878" s="2" t="s">
        <v>480</v>
      </c>
    </row>
    <row r="879" spans="1:3" x14ac:dyDescent="0.2">
      <c r="A879" s="2">
        <v>877</v>
      </c>
      <c r="B879" s="2">
        <f t="shared" ca="1" si="13"/>
        <v>0.61752164007588761</v>
      </c>
      <c r="C879" s="2" t="s">
        <v>479</v>
      </c>
    </row>
    <row r="880" spans="1:3" x14ac:dyDescent="0.2">
      <c r="A880" s="2">
        <v>878</v>
      </c>
      <c r="B880" s="2">
        <f t="shared" ca="1" si="13"/>
        <v>0.63884086931211992</v>
      </c>
      <c r="C880" s="2" t="s">
        <v>479</v>
      </c>
    </row>
    <row r="881" spans="1:3" x14ac:dyDescent="0.2">
      <c r="A881" s="2">
        <v>879</v>
      </c>
      <c r="B881" s="2">
        <f t="shared" ca="1" si="13"/>
        <v>0.59205159778358263</v>
      </c>
      <c r="C881" s="2" t="s">
        <v>480</v>
      </c>
    </row>
    <row r="882" spans="1:3" x14ac:dyDescent="0.2">
      <c r="A882" s="2">
        <v>880</v>
      </c>
      <c r="B882" s="2">
        <f t="shared" ca="1" si="13"/>
        <v>0.90785503262028322</v>
      </c>
      <c r="C882" s="2" t="s">
        <v>480</v>
      </c>
    </row>
    <row r="883" spans="1:3" x14ac:dyDescent="0.2">
      <c r="A883" s="2">
        <v>881</v>
      </c>
      <c r="B883" s="2">
        <f t="shared" ca="1" si="13"/>
        <v>0.77492990353861657</v>
      </c>
      <c r="C883" s="2" t="s">
        <v>480</v>
      </c>
    </row>
    <row r="884" spans="1:3" x14ac:dyDescent="0.2">
      <c r="A884" s="2">
        <v>882</v>
      </c>
      <c r="B884" s="2">
        <f t="shared" ca="1" si="13"/>
        <v>0.66041938810723189</v>
      </c>
      <c r="C884" s="2" t="s">
        <v>480</v>
      </c>
    </row>
    <row r="885" spans="1:3" x14ac:dyDescent="0.2">
      <c r="A885" s="2">
        <v>883</v>
      </c>
      <c r="B885" s="2">
        <f t="shared" ca="1" si="13"/>
        <v>0.60529280888319359</v>
      </c>
      <c r="C885" s="2" t="s">
        <v>479</v>
      </c>
    </row>
    <row r="886" spans="1:3" x14ac:dyDescent="0.2">
      <c r="A886" s="2">
        <v>884</v>
      </c>
      <c r="B886" s="2">
        <f t="shared" ca="1" si="13"/>
        <v>0.55685751441042153</v>
      </c>
      <c r="C886" s="2" t="s">
        <v>479</v>
      </c>
    </row>
    <row r="887" spans="1:3" x14ac:dyDescent="0.2">
      <c r="A887" s="2">
        <v>885</v>
      </c>
      <c r="B887" s="2">
        <f t="shared" ca="1" si="13"/>
        <v>0.49103338969685006</v>
      </c>
      <c r="C887" s="2" t="s">
        <v>479</v>
      </c>
    </row>
    <row r="888" spans="1:3" x14ac:dyDescent="0.2">
      <c r="A888" s="2">
        <v>886</v>
      </c>
      <c r="B888" s="2">
        <f t="shared" ca="1" si="13"/>
        <v>0.92126977312740199</v>
      </c>
      <c r="C888" s="2" t="s">
        <v>480</v>
      </c>
    </row>
    <row r="889" spans="1:3" x14ac:dyDescent="0.2">
      <c r="A889" s="2">
        <v>887</v>
      </c>
      <c r="B889" s="2">
        <f t="shared" ca="1" si="13"/>
        <v>0.61452078769688934</v>
      </c>
      <c r="C889" s="2" t="s">
        <v>480</v>
      </c>
    </row>
    <row r="890" spans="1:3" x14ac:dyDescent="0.2">
      <c r="A890" s="2">
        <v>888</v>
      </c>
      <c r="B890" s="2">
        <f t="shared" ca="1" si="13"/>
        <v>0.568723722169306</v>
      </c>
      <c r="C890" s="2" t="s">
        <v>480</v>
      </c>
    </row>
    <row r="891" spans="1:3" x14ac:dyDescent="0.2">
      <c r="A891" s="2">
        <v>889</v>
      </c>
      <c r="B891" s="2">
        <f t="shared" ca="1" si="13"/>
        <v>0.72396731516283896</v>
      </c>
      <c r="C891" s="2" t="s">
        <v>479</v>
      </c>
    </row>
    <row r="892" spans="1:3" x14ac:dyDescent="0.2">
      <c r="A892" s="2">
        <v>890</v>
      </c>
      <c r="B892" s="2">
        <f t="shared" ca="1" si="13"/>
        <v>0.44074128982014577</v>
      </c>
      <c r="C892" s="2" t="s">
        <v>479</v>
      </c>
    </row>
    <row r="893" spans="1:3" x14ac:dyDescent="0.2">
      <c r="A893" s="2">
        <v>891</v>
      </c>
      <c r="B893" s="2">
        <f t="shared" ca="1" si="13"/>
        <v>0.66132368749219572</v>
      </c>
      <c r="C893" s="2" t="s">
        <v>479</v>
      </c>
    </row>
    <row r="894" spans="1:3" x14ac:dyDescent="0.2">
      <c r="A894" s="2">
        <v>892</v>
      </c>
      <c r="B894" s="2">
        <f t="shared" ca="1" si="13"/>
        <v>0.69623339403811257</v>
      </c>
      <c r="C894" s="2" t="s">
        <v>480</v>
      </c>
    </row>
    <row r="895" spans="1:3" x14ac:dyDescent="0.2">
      <c r="A895" s="2">
        <v>893</v>
      </c>
      <c r="B895" s="2">
        <f t="shared" ca="1" si="13"/>
        <v>0.57069291483552009</v>
      </c>
      <c r="C895" s="2" t="s">
        <v>479</v>
      </c>
    </row>
    <row r="896" spans="1:3" x14ac:dyDescent="0.2">
      <c r="A896" s="2">
        <v>894</v>
      </c>
      <c r="B896" s="2">
        <f t="shared" ca="1" si="13"/>
        <v>0.54646380528449834</v>
      </c>
      <c r="C896" s="2" t="s">
        <v>480</v>
      </c>
    </row>
    <row r="897" spans="1:3" x14ac:dyDescent="0.2">
      <c r="A897" s="2">
        <v>895</v>
      </c>
      <c r="B897" s="2">
        <f t="shared" ca="1" si="13"/>
        <v>0.76431403340409576</v>
      </c>
      <c r="C897" s="2" t="s">
        <v>479</v>
      </c>
    </row>
    <row r="898" spans="1:3" x14ac:dyDescent="0.2">
      <c r="A898" s="2">
        <v>896</v>
      </c>
      <c r="B898" s="2">
        <f t="shared" ca="1" si="13"/>
        <v>0.72710457635890891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0.67307393531163673</v>
      </c>
      <c r="C899" s="2" t="s">
        <v>480</v>
      </c>
    </row>
    <row r="900" spans="1:3" x14ac:dyDescent="0.2">
      <c r="A900" s="2">
        <v>898</v>
      </c>
      <c r="B900" s="2">
        <f t="shared" ca="1" si="14"/>
        <v>0.67642936997229808</v>
      </c>
      <c r="C900" s="2" t="s">
        <v>480</v>
      </c>
    </row>
    <row r="901" spans="1:3" x14ac:dyDescent="0.2">
      <c r="A901" s="2">
        <v>899</v>
      </c>
      <c r="B901" s="2">
        <f t="shared" ca="1" si="14"/>
        <v>0.80404851676714129</v>
      </c>
      <c r="C901" s="2" t="s">
        <v>479</v>
      </c>
    </row>
    <row r="902" spans="1:3" x14ac:dyDescent="0.2">
      <c r="A902" s="2">
        <v>900</v>
      </c>
      <c r="B902" s="2">
        <f t="shared" ca="1" si="14"/>
        <v>0.83356215077825402</v>
      </c>
      <c r="C902" s="2" t="s">
        <v>480</v>
      </c>
    </row>
    <row r="903" spans="1:3" x14ac:dyDescent="0.2">
      <c r="A903" s="2">
        <v>901</v>
      </c>
      <c r="B903" s="2">
        <f t="shared" ca="1" si="14"/>
        <v>0.6393458895406442</v>
      </c>
      <c r="C903" s="2" t="s">
        <v>480</v>
      </c>
    </row>
    <row r="904" spans="1:3" x14ac:dyDescent="0.2">
      <c r="A904" s="2">
        <v>902</v>
      </c>
      <c r="B904" s="2">
        <f t="shared" ca="1" si="14"/>
        <v>0.6295195284074474</v>
      </c>
      <c r="C904" s="2" t="s">
        <v>480</v>
      </c>
    </row>
    <row r="905" spans="1:3" x14ac:dyDescent="0.2">
      <c r="A905" s="2">
        <v>903</v>
      </c>
      <c r="B905" s="2">
        <f t="shared" ca="1" si="14"/>
        <v>0.6519026304881349</v>
      </c>
      <c r="C905" s="2" t="s">
        <v>480</v>
      </c>
    </row>
    <row r="906" spans="1:3" x14ac:dyDescent="0.2">
      <c r="A906" s="2">
        <v>904</v>
      </c>
      <c r="B906" s="2">
        <f t="shared" ca="1" si="14"/>
        <v>0.72475537294124104</v>
      </c>
      <c r="C906" s="2" t="s">
        <v>480</v>
      </c>
    </row>
    <row r="907" spans="1:3" x14ac:dyDescent="0.2">
      <c r="A907" s="2">
        <v>905</v>
      </c>
      <c r="B907" s="2">
        <f t="shared" ca="1" si="14"/>
        <v>0.45868036939276369</v>
      </c>
      <c r="C907" s="2" t="s">
        <v>479</v>
      </c>
    </row>
    <row r="908" spans="1:3" x14ac:dyDescent="0.2">
      <c r="A908" s="2">
        <v>906</v>
      </c>
      <c r="B908" s="2">
        <f t="shared" ca="1" si="14"/>
        <v>0.75757444751285463</v>
      </c>
      <c r="C908" s="2" t="s">
        <v>479</v>
      </c>
    </row>
    <row r="909" spans="1:3" x14ac:dyDescent="0.2">
      <c r="A909" s="2">
        <v>907</v>
      </c>
      <c r="B909" s="2">
        <f t="shared" ca="1" si="14"/>
        <v>0.4415387768412623</v>
      </c>
      <c r="C909" s="2" t="s">
        <v>479</v>
      </c>
    </row>
    <row r="910" spans="1:3" x14ac:dyDescent="0.2">
      <c r="A910" s="2">
        <v>908</v>
      </c>
      <c r="B910" s="2">
        <f t="shared" ca="1" si="14"/>
        <v>0.80174623211920559</v>
      </c>
      <c r="C910" s="2" t="s">
        <v>479</v>
      </c>
    </row>
    <row r="911" spans="1:3" x14ac:dyDescent="0.2">
      <c r="A911" s="2">
        <v>909</v>
      </c>
      <c r="B911" s="2">
        <f t="shared" ca="1" si="14"/>
        <v>0.62261471123762546</v>
      </c>
      <c r="C911" s="2" t="s">
        <v>479</v>
      </c>
    </row>
    <row r="912" spans="1:3" x14ac:dyDescent="0.2">
      <c r="A912" s="2">
        <v>910</v>
      </c>
      <c r="B912" s="2">
        <f t="shared" ca="1" si="14"/>
        <v>0.83627549516959021</v>
      </c>
      <c r="C912" s="2" t="s">
        <v>480</v>
      </c>
    </row>
    <row r="913" spans="1:3" x14ac:dyDescent="0.2">
      <c r="A913" s="2">
        <v>911</v>
      </c>
      <c r="B913" s="2">
        <f t="shared" ca="1" si="14"/>
        <v>0.79268857181113739</v>
      </c>
      <c r="C913" s="2" t="s">
        <v>479</v>
      </c>
    </row>
    <row r="914" spans="1:3" x14ac:dyDescent="0.2">
      <c r="A914" s="2">
        <v>912</v>
      </c>
      <c r="B914" s="2">
        <f t="shared" ca="1" si="14"/>
        <v>0.34248945021152583</v>
      </c>
      <c r="C914" s="2" t="s">
        <v>479</v>
      </c>
    </row>
    <row r="915" spans="1:3" x14ac:dyDescent="0.2">
      <c r="A915" s="2">
        <v>913</v>
      </c>
      <c r="B915" s="2">
        <f t="shared" ca="1" si="14"/>
        <v>0.5449513800118525</v>
      </c>
      <c r="C915" s="2" t="s">
        <v>479</v>
      </c>
    </row>
    <row r="916" spans="1:3" x14ac:dyDescent="0.2">
      <c r="A916" s="2">
        <v>914</v>
      </c>
      <c r="B916" s="2">
        <f t="shared" ca="1" si="14"/>
        <v>0.69334094047747863</v>
      </c>
      <c r="C916" s="2" t="s">
        <v>480</v>
      </c>
    </row>
    <row r="917" spans="1:3" x14ac:dyDescent="0.2">
      <c r="A917" s="2">
        <v>915</v>
      </c>
      <c r="B917" s="2">
        <f t="shared" ca="1" si="14"/>
        <v>0.52965831352949699</v>
      </c>
      <c r="C917" s="2" t="s">
        <v>479</v>
      </c>
    </row>
    <row r="918" spans="1:3" x14ac:dyDescent="0.2">
      <c r="A918" s="2">
        <v>916</v>
      </c>
      <c r="B918" s="2">
        <f t="shared" ca="1" si="14"/>
        <v>0.71960729169246251</v>
      </c>
      <c r="C918" s="2" t="s">
        <v>480</v>
      </c>
    </row>
    <row r="919" spans="1:3" x14ac:dyDescent="0.2">
      <c r="A919" s="2">
        <v>917</v>
      </c>
      <c r="B919" s="2">
        <f t="shared" ca="1" si="14"/>
        <v>0.6367706790586688</v>
      </c>
      <c r="C919" s="2" t="s">
        <v>479</v>
      </c>
    </row>
    <row r="920" spans="1:3" x14ac:dyDescent="0.2">
      <c r="A920" s="2">
        <v>918</v>
      </c>
      <c r="B920" s="2">
        <f t="shared" ca="1" si="14"/>
        <v>0.62374043930956935</v>
      </c>
      <c r="C920" s="2" t="s">
        <v>480</v>
      </c>
    </row>
    <row r="921" spans="1:3" x14ac:dyDescent="0.2">
      <c r="A921" s="2">
        <v>919</v>
      </c>
      <c r="B921" s="2">
        <f t="shared" ca="1" si="14"/>
        <v>0.51486559376050245</v>
      </c>
      <c r="C921" s="2" t="s">
        <v>479</v>
      </c>
    </row>
    <row r="922" spans="1:3" x14ac:dyDescent="0.2">
      <c r="A922" s="2">
        <v>920</v>
      </c>
      <c r="B922" s="2">
        <f t="shared" ca="1" si="14"/>
        <v>0.79159008903886807</v>
      </c>
      <c r="C922" s="2" t="s">
        <v>480</v>
      </c>
    </row>
    <row r="923" spans="1:3" x14ac:dyDescent="0.2">
      <c r="A923" s="2">
        <v>921</v>
      </c>
      <c r="B923" s="2">
        <f t="shared" ca="1" si="14"/>
        <v>0.71957119804340519</v>
      </c>
      <c r="C923" s="2" t="s">
        <v>480</v>
      </c>
    </row>
    <row r="924" spans="1:3" x14ac:dyDescent="0.2">
      <c r="A924" s="2">
        <v>922</v>
      </c>
      <c r="B924" s="2">
        <f t="shared" ca="1" si="14"/>
        <v>0.42155919745051029</v>
      </c>
      <c r="C924" s="2" t="s">
        <v>479</v>
      </c>
    </row>
    <row r="925" spans="1:3" x14ac:dyDescent="0.2">
      <c r="A925" s="2">
        <v>923</v>
      </c>
      <c r="B925" s="2">
        <f t="shared" ca="1" si="14"/>
        <v>0.70002572856166001</v>
      </c>
      <c r="C925" s="2" t="s">
        <v>479</v>
      </c>
    </row>
    <row r="926" spans="1:3" x14ac:dyDescent="0.2">
      <c r="A926" s="2">
        <v>924</v>
      </c>
      <c r="B926" s="2">
        <f t="shared" ca="1" si="14"/>
        <v>0.51467448443967545</v>
      </c>
      <c r="C926" s="2" t="s">
        <v>479</v>
      </c>
    </row>
    <row r="927" spans="1:3" x14ac:dyDescent="0.2">
      <c r="A927" s="2">
        <v>925</v>
      </c>
      <c r="B927" s="2">
        <f t="shared" ca="1" si="14"/>
        <v>0.70371663838062304</v>
      </c>
      <c r="C927" s="2" t="s">
        <v>480</v>
      </c>
    </row>
    <row r="928" spans="1:3" x14ac:dyDescent="0.2">
      <c r="A928" s="2">
        <v>926</v>
      </c>
      <c r="B928" s="2">
        <f t="shared" ca="1" si="14"/>
        <v>0.73251759284615003</v>
      </c>
      <c r="C928" s="2" t="s">
        <v>480</v>
      </c>
    </row>
    <row r="929" spans="1:3" x14ac:dyDescent="0.2">
      <c r="A929" s="2">
        <v>927</v>
      </c>
      <c r="B929" s="2">
        <f t="shared" ca="1" si="14"/>
        <v>0.61845061175255267</v>
      </c>
      <c r="C929" s="2" t="s">
        <v>480</v>
      </c>
    </row>
    <row r="930" spans="1:3" x14ac:dyDescent="0.2">
      <c r="A930" s="2">
        <v>928</v>
      </c>
      <c r="B930" s="2">
        <f t="shared" ca="1" si="14"/>
        <v>0.68081278348153662</v>
      </c>
      <c r="C930" s="2" t="s">
        <v>480</v>
      </c>
    </row>
    <row r="931" spans="1:3" x14ac:dyDescent="0.2">
      <c r="A931" s="2">
        <v>929</v>
      </c>
      <c r="B931" s="2">
        <f t="shared" ca="1" si="14"/>
        <v>0.69173707957998332</v>
      </c>
      <c r="C931" s="2" t="s">
        <v>480</v>
      </c>
    </row>
    <row r="932" spans="1:3" x14ac:dyDescent="0.2">
      <c r="A932" s="2">
        <v>930</v>
      </c>
      <c r="B932" s="2">
        <f t="shared" ca="1" si="14"/>
        <v>0.78158532351028598</v>
      </c>
      <c r="C932" s="2" t="s">
        <v>480</v>
      </c>
    </row>
    <row r="933" spans="1:3" x14ac:dyDescent="0.2">
      <c r="A933" s="2">
        <v>931</v>
      </c>
      <c r="B933" s="2">
        <f t="shared" ca="1" si="14"/>
        <v>0.43213798991831232</v>
      </c>
      <c r="C933" s="2" t="s">
        <v>479</v>
      </c>
    </row>
    <row r="934" spans="1:3" x14ac:dyDescent="0.2">
      <c r="A934" s="2">
        <v>932</v>
      </c>
      <c r="B934" s="2">
        <f t="shared" ca="1" si="14"/>
        <v>0.4933374056552764</v>
      </c>
      <c r="C934" s="2" t="s">
        <v>480</v>
      </c>
    </row>
    <row r="935" spans="1:3" x14ac:dyDescent="0.2">
      <c r="A935" s="2">
        <v>933</v>
      </c>
      <c r="B935" s="2">
        <f t="shared" ca="1" si="14"/>
        <v>0.49676946763861451</v>
      </c>
      <c r="C935" s="2" t="s">
        <v>479</v>
      </c>
    </row>
    <row r="936" spans="1:3" x14ac:dyDescent="0.2">
      <c r="A936" s="2">
        <v>934</v>
      </c>
      <c r="B936" s="2">
        <f t="shared" ca="1" si="14"/>
        <v>0.65694960170089201</v>
      </c>
      <c r="C936" s="2" t="s">
        <v>480</v>
      </c>
    </row>
    <row r="937" spans="1:3" x14ac:dyDescent="0.2">
      <c r="A937" s="2">
        <v>935</v>
      </c>
      <c r="B937" s="2">
        <f t="shared" ca="1" si="14"/>
        <v>0.82757707178103146</v>
      </c>
      <c r="C937" s="2" t="s">
        <v>480</v>
      </c>
    </row>
    <row r="938" spans="1:3" x14ac:dyDescent="0.2">
      <c r="A938" s="2">
        <v>936</v>
      </c>
      <c r="B938" s="2">
        <f t="shared" ca="1" si="14"/>
        <v>0.70317421326779583</v>
      </c>
      <c r="C938" s="2" t="s">
        <v>479</v>
      </c>
    </row>
    <row r="939" spans="1:3" x14ac:dyDescent="0.2">
      <c r="A939" s="2">
        <v>937</v>
      </c>
      <c r="B939" s="2">
        <f t="shared" ca="1" si="14"/>
        <v>0.95662927758394845</v>
      </c>
      <c r="C939" s="2" t="s">
        <v>479</v>
      </c>
    </row>
    <row r="940" spans="1:3" x14ac:dyDescent="0.2">
      <c r="A940" s="2">
        <v>938</v>
      </c>
      <c r="B940" s="2">
        <f t="shared" ca="1" si="14"/>
        <v>0.66703615094958291</v>
      </c>
      <c r="C940" s="2" t="s">
        <v>480</v>
      </c>
    </row>
    <row r="941" spans="1:3" x14ac:dyDescent="0.2">
      <c r="A941" s="2">
        <v>939</v>
      </c>
      <c r="B941" s="2">
        <f t="shared" ca="1" si="14"/>
        <v>0.74280185358224893</v>
      </c>
      <c r="C941" s="2" t="s">
        <v>480</v>
      </c>
    </row>
    <row r="942" spans="1:3" x14ac:dyDescent="0.2">
      <c r="A942" s="2">
        <v>940</v>
      </c>
      <c r="B942" s="2">
        <f t="shared" ca="1" si="14"/>
        <v>0.6310148733291796</v>
      </c>
      <c r="C942" s="2" t="s">
        <v>479</v>
      </c>
    </row>
    <row r="943" spans="1:3" x14ac:dyDescent="0.2">
      <c r="A943" s="2">
        <v>941</v>
      </c>
      <c r="B943" s="2">
        <f t="shared" ca="1" si="14"/>
        <v>0.39341496878891591</v>
      </c>
      <c r="C943" s="2" t="s">
        <v>479</v>
      </c>
    </row>
    <row r="944" spans="1:3" x14ac:dyDescent="0.2">
      <c r="A944" s="2">
        <v>942</v>
      </c>
      <c r="B944" s="2">
        <f t="shared" ca="1" si="14"/>
        <v>0.57860556458195322</v>
      </c>
      <c r="C944" s="2" t="s">
        <v>479</v>
      </c>
    </row>
    <row r="945" spans="1:3" x14ac:dyDescent="0.2">
      <c r="A945" s="2">
        <v>943</v>
      </c>
      <c r="B945" s="2">
        <f t="shared" ca="1" si="14"/>
        <v>0.72080500121742641</v>
      </c>
      <c r="C945" s="2" t="s">
        <v>479</v>
      </c>
    </row>
    <row r="946" spans="1:3" x14ac:dyDescent="0.2">
      <c r="A946" s="2">
        <v>944</v>
      </c>
      <c r="B946" s="2">
        <f t="shared" ca="1" si="14"/>
        <v>0.59753110002351351</v>
      </c>
      <c r="C946" s="2" t="s">
        <v>479</v>
      </c>
    </row>
    <row r="947" spans="1:3" x14ac:dyDescent="0.2">
      <c r="A947" s="2">
        <v>945</v>
      </c>
      <c r="B947" s="2">
        <f t="shared" ca="1" si="14"/>
        <v>0.74955527121722987</v>
      </c>
      <c r="C947" s="2" t="s">
        <v>480</v>
      </c>
    </row>
    <row r="948" spans="1:3" x14ac:dyDescent="0.2">
      <c r="A948" s="2">
        <v>946</v>
      </c>
      <c r="B948" s="2">
        <f t="shared" ca="1" si="14"/>
        <v>0.62662704374853639</v>
      </c>
      <c r="C948" s="2" t="s">
        <v>479</v>
      </c>
    </row>
    <row r="949" spans="1:3" x14ac:dyDescent="0.2">
      <c r="A949" s="2">
        <v>947</v>
      </c>
      <c r="B949" s="2">
        <f t="shared" ca="1" si="14"/>
        <v>0.55674913771104773</v>
      </c>
      <c r="C949" s="2" t="s">
        <v>480</v>
      </c>
    </row>
    <row r="950" spans="1:3" x14ac:dyDescent="0.2">
      <c r="A950" s="2">
        <v>948</v>
      </c>
      <c r="B950" s="2">
        <f t="shared" ca="1" si="14"/>
        <v>0.62222408352179159</v>
      </c>
      <c r="C950" s="2" t="s">
        <v>479</v>
      </c>
    </row>
    <row r="951" spans="1:3" x14ac:dyDescent="0.2">
      <c r="A951" s="2">
        <v>949</v>
      </c>
      <c r="B951" s="2">
        <f t="shared" ca="1" si="14"/>
        <v>0.51750948121055351</v>
      </c>
      <c r="C951" s="2" t="s">
        <v>480</v>
      </c>
    </row>
    <row r="952" spans="1:3" x14ac:dyDescent="0.2">
      <c r="A952" s="2">
        <v>950</v>
      </c>
      <c r="B952" s="2">
        <f t="shared" ca="1" si="14"/>
        <v>0.58557759854951896</v>
      </c>
      <c r="C952" s="2" t="s">
        <v>480</v>
      </c>
    </row>
    <row r="953" spans="1:3" x14ac:dyDescent="0.2">
      <c r="A953" s="2">
        <v>951</v>
      </c>
      <c r="B953" s="2">
        <f t="shared" ca="1" si="14"/>
        <v>0.4479573995021402</v>
      </c>
      <c r="C953" s="2" t="s">
        <v>479</v>
      </c>
    </row>
    <row r="954" spans="1:3" x14ac:dyDescent="0.2">
      <c r="A954" s="2">
        <v>952</v>
      </c>
      <c r="B954" s="2">
        <f t="shared" ca="1" si="14"/>
        <v>0.66132178678821296</v>
      </c>
      <c r="C954" s="2" t="s">
        <v>479</v>
      </c>
    </row>
    <row r="955" spans="1:3" x14ac:dyDescent="0.2">
      <c r="A955" s="2">
        <v>953</v>
      </c>
      <c r="B955" s="2">
        <f t="shared" ca="1" si="14"/>
        <v>0.58415633091994812</v>
      </c>
      <c r="C955" s="2" t="s">
        <v>480</v>
      </c>
    </row>
    <row r="956" spans="1:3" x14ac:dyDescent="0.2">
      <c r="A956" s="2">
        <v>954</v>
      </c>
      <c r="B956" s="2">
        <f t="shared" ca="1" si="14"/>
        <v>0.40983813210368442</v>
      </c>
      <c r="C956" s="2" t="s">
        <v>479</v>
      </c>
    </row>
    <row r="957" spans="1:3" x14ac:dyDescent="0.2">
      <c r="A957" s="2">
        <v>955</v>
      </c>
      <c r="B957" s="2">
        <f t="shared" ca="1" si="14"/>
        <v>0.74760748998502535</v>
      </c>
      <c r="C957" s="2" t="s">
        <v>480</v>
      </c>
    </row>
    <row r="958" spans="1:3" x14ac:dyDescent="0.2">
      <c r="A958" s="2">
        <v>956</v>
      </c>
      <c r="B958" s="2">
        <f t="shared" ca="1" si="14"/>
        <v>0.55046661895089943</v>
      </c>
      <c r="C958" s="2" t="s">
        <v>480</v>
      </c>
    </row>
    <row r="959" spans="1:3" x14ac:dyDescent="0.2">
      <c r="A959" s="2">
        <v>957</v>
      </c>
      <c r="B959" s="2">
        <f t="shared" ca="1" si="14"/>
        <v>0.70042890511739375</v>
      </c>
      <c r="C959" s="2" t="s">
        <v>479</v>
      </c>
    </row>
    <row r="960" spans="1:3" x14ac:dyDescent="0.2">
      <c r="A960" s="2">
        <v>958</v>
      </c>
      <c r="B960" s="2">
        <f t="shared" ca="1" si="14"/>
        <v>0.7082039511689372</v>
      </c>
      <c r="C960" s="2" t="s">
        <v>480</v>
      </c>
    </row>
    <row r="961" spans="1:3" x14ac:dyDescent="0.2">
      <c r="A961" s="2">
        <v>959</v>
      </c>
      <c r="B961" s="2">
        <f t="shared" ca="1" si="14"/>
        <v>0.32239256151604112</v>
      </c>
      <c r="C961" s="2" t="s">
        <v>479</v>
      </c>
    </row>
    <row r="962" spans="1:3" x14ac:dyDescent="0.2">
      <c r="A962" s="2">
        <v>960</v>
      </c>
      <c r="B962" s="2">
        <f t="shared" ca="1" si="14"/>
        <v>0.30655294340896383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0.64442143812691122</v>
      </c>
      <c r="C963" s="2" t="s">
        <v>480</v>
      </c>
    </row>
    <row r="964" spans="1:3" x14ac:dyDescent="0.2">
      <c r="A964" s="2">
        <v>962</v>
      </c>
      <c r="B964" s="2">
        <f t="shared" ca="1" si="15"/>
        <v>0.61901455860138621</v>
      </c>
      <c r="C964" s="2" t="s">
        <v>480</v>
      </c>
    </row>
    <row r="965" spans="1:3" x14ac:dyDescent="0.2">
      <c r="A965" s="2">
        <v>963</v>
      </c>
      <c r="B965" s="2">
        <f t="shared" ca="1" si="15"/>
        <v>0.68607851459188218</v>
      </c>
      <c r="C965" s="2" t="s">
        <v>480</v>
      </c>
    </row>
    <row r="966" spans="1:3" x14ac:dyDescent="0.2">
      <c r="A966" s="2">
        <v>964</v>
      </c>
      <c r="B966" s="2">
        <f t="shared" ca="1" si="15"/>
        <v>0.71006216547070844</v>
      </c>
      <c r="C966" s="2" t="s">
        <v>480</v>
      </c>
    </row>
    <row r="967" spans="1:3" x14ac:dyDescent="0.2">
      <c r="A967" s="2">
        <v>965</v>
      </c>
      <c r="B967" s="2">
        <f t="shared" ca="1" si="15"/>
        <v>0.65245830277984107</v>
      </c>
      <c r="C967" s="2" t="s">
        <v>480</v>
      </c>
    </row>
    <row r="968" spans="1:3" x14ac:dyDescent="0.2">
      <c r="A968" s="2">
        <v>966</v>
      </c>
      <c r="B968" s="2">
        <f t="shared" ca="1" si="15"/>
        <v>0.85665009928609537</v>
      </c>
      <c r="C968" s="2" t="s">
        <v>480</v>
      </c>
    </row>
    <row r="969" spans="1:3" x14ac:dyDescent="0.2">
      <c r="A969" s="2">
        <v>967</v>
      </c>
      <c r="B969" s="2">
        <f t="shared" ca="1" si="15"/>
        <v>0.77929676507837931</v>
      </c>
      <c r="C969" s="2" t="s">
        <v>480</v>
      </c>
    </row>
    <row r="970" spans="1:3" x14ac:dyDescent="0.2">
      <c r="A970" s="2">
        <v>968</v>
      </c>
      <c r="B970" s="2">
        <f t="shared" ca="1" si="15"/>
        <v>0.68339844561693053</v>
      </c>
      <c r="C970" s="2" t="s">
        <v>480</v>
      </c>
    </row>
    <row r="971" spans="1:3" x14ac:dyDescent="0.2">
      <c r="A971" s="2">
        <v>969</v>
      </c>
      <c r="B971" s="2">
        <f t="shared" ca="1" si="15"/>
        <v>0.66633609439563535</v>
      </c>
      <c r="C971" s="2" t="s">
        <v>479</v>
      </c>
    </row>
    <row r="972" spans="1:3" x14ac:dyDescent="0.2">
      <c r="A972" s="2">
        <v>970</v>
      </c>
      <c r="B972" s="2">
        <f t="shared" ca="1" si="15"/>
        <v>0.54926639062074878</v>
      </c>
      <c r="C972" s="2" t="s">
        <v>479</v>
      </c>
    </row>
    <row r="973" spans="1:3" x14ac:dyDescent="0.2">
      <c r="A973" s="2">
        <v>971</v>
      </c>
      <c r="B973" s="2">
        <f t="shared" ca="1" si="15"/>
        <v>0.69245251881786352</v>
      </c>
      <c r="C973" s="2" t="s">
        <v>480</v>
      </c>
    </row>
    <row r="974" spans="1:3" x14ac:dyDescent="0.2">
      <c r="A974" s="2">
        <v>972</v>
      </c>
      <c r="B974" s="2">
        <f t="shared" ca="1" si="15"/>
        <v>0.55190006994649854</v>
      </c>
      <c r="C974" s="2" t="s">
        <v>479</v>
      </c>
    </row>
    <row r="975" spans="1:3" x14ac:dyDescent="0.2">
      <c r="A975" s="2">
        <v>973</v>
      </c>
      <c r="B975" s="2">
        <f t="shared" ca="1" si="15"/>
        <v>0.93576851598187816</v>
      </c>
      <c r="C975" s="2" t="s">
        <v>480</v>
      </c>
    </row>
    <row r="976" spans="1:3" x14ac:dyDescent="0.2">
      <c r="A976" s="2">
        <v>974</v>
      </c>
      <c r="B976" s="2">
        <f t="shared" ca="1" si="15"/>
        <v>0.6960427320008028</v>
      </c>
      <c r="C976" s="2" t="s">
        <v>480</v>
      </c>
    </row>
    <row r="977" spans="1:3" x14ac:dyDescent="0.2">
      <c r="A977" s="2">
        <v>975</v>
      </c>
      <c r="B977" s="2">
        <f t="shared" ca="1" si="15"/>
        <v>0.82108719869639335</v>
      </c>
      <c r="C977" s="2" t="s">
        <v>480</v>
      </c>
    </row>
    <row r="978" spans="1:3" x14ac:dyDescent="0.2">
      <c r="A978" s="2">
        <v>976</v>
      </c>
      <c r="B978" s="2">
        <f t="shared" ca="1" si="15"/>
        <v>0.6808315719935113</v>
      </c>
      <c r="C978" s="2" t="s">
        <v>480</v>
      </c>
    </row>
    <row r="979" spans="1:3" x14ac:dyDescent="0.2">
      <c r="A979" s="2">
        <v>977</v>
      </c>
      <c r="B979" s="2">
        <f t="shared" ca="1" si="15"/>
        <v>0.7522232753572059</v>
      </c>
      <c r="C979" s="2" t="s">
        <v>480</v>
      </c>
    </row>
    <row r="980" spans="1:3" x14ac:dyDescent="0.2">
      <c r="A980" s="2">
        <v>978</v>
      </c>
      <c r="B980" s="2">
        <f t="shared" ca="1" si="15"/>
        <v>0.53548312780582641</v>
      </c>
      <c r="C980" s="2" t="s">
        <v>480</v>
      </c>
    </row>
    <row r="981" spans="1:3" x14ac:dyDescent="0.2">
      <c r="A981" s="2">
        <v>979</v>
      </c>
      <c r="B981" s="2">
        <f t="shared" ca="1" si="15"/>
        <v>0.74776562562092186</v>
      </c>
      <c r="C981" s="2" t="s">
        <v>480</v>
      </c>
    </row>
    <row r="982" spans="1:3" x14ac:dyDescent="0.2">
      <c r="A982" s="2">
        <v>980</v>
      </c>
      <c r="B982" s="2">
        <f t="shared" ca="1" si="15"/>
        <v>0.57452825742054703</v>
      </c>
      <c r="C982" s="2" t="s">
        <v>479</v>
      </c>
    </row>
    <row r="983" spans="1:3" x14ac:dyDescent="0.2">
      <c r="A983" s="2">
        <v>981</v>
      </c>
      <c r="B983" s="2">
        <f t="shared" ca="1" si="15"/>
        <v>0.5869611061367993</v>
      </c>
      <c r="C983" s="2" t="s">
        <v>479</v>
      </c>
    </row>
    <row r="984" spans="1:3" x14ac:dyDescent="0.2">
      <c r="A984" s="2">
        <v>982</v>
      </c>
      <c r="B984" s="2">
        <f t="shared" ca="1" si="15"/>
        <v>0.59771871085229689</v>
      </c>
      <c r="C984" s="2" t="s">
        <v>480</v>
      </c>
    </row>
    <row r="985" spans="1:3" x14ac:dyDescent="0.2">
      <c r="A985" s="2">
        <v>983</v>
      </c>
      <c r="B985" s="2">
        <f t="shared" ca="1" si="15"/>
        <v>0.56828163176018298</v>
      </c>
      <c r="C985" s="2" t="s">
        <v>480</v>
      </c>
    </row>
    <row r="986" spans="1:3" x14ac:dyDescent="0.2">
      <c r="A986" s="2">
        <v>984</v>
      </c>
      <c r="B986" s="2">
        <f t="shared" ca="1" si="15"/>
        <v>0.50269505647142398</v>
      </c>
      <c r="C986" s="2" t="s">
        <v>479</v>
      </c>
    </row>
    <row r="987" spans="1:3" x14ac:dyDescent="0.2">
      <c r="A987" s="2">
        <v>985</v>
      </c>
      <c r="B987" s="2">
        <f t="shared" ca="1" si="15"/>
        <v>0.40293543813831151</v>
      </c>
      <c r="C987" s="2" t="s">
        <v>479</v>
      </c>
    </row>
    <row r="988" spans="1:3" x14ac:dyDescent="0.2">
      <c r="A988" s="2">
        <v>986</v>
      </c>
      <c r="B988" s="2">
        <f t="shared" ca="1" si="15"/>
        <v>0.67930724097419637</v>
      </c>
      <c r="C988" s="2" t="s">
        <v>480</v>
      </c>
    </row>
    <row r="989" spans="1:3" x14ac:dyDescent="0.2">
      <c r="A989" s="2">
        <v>987</v>
      </c>
      <c r="B989" s="2">
        <f t="shared" ca="1" si="15"/>
        <v>0.93010087028392252</v>
      </c>
      <c r="C989" s="2" t="s">
        <v>479</v>
      </c>
    </row>
    <row r="990" spans="1:3" x14ac:dyDescent="0.2">
      <c r="A990" s="2">
        <v>988</v>
      </c>
      <c r="B990" s="2">
        <f t="shared" ca="1" si="15"/>
        <v>0.51875417932957968</v>
      </c>
      <c r="C990" s="2" t="s">
        <v>479</v>
      </c>
    </row>
    <row r="991" spans="1:3" x14ac:dyDescent="0.2">
      <c r="A991" s="2">
        <v>989</v>
      </c>
      <c r="B991" s="2">
        <f t="shared" ca="1" si="15"/>
        <v>0.63716680635272205</v>
      </c>
      <c r="C991" s="2" t="s">
        <v>480</v>
      </c>
    </row>
    <row r="992" spans="1:3" x14ac:dyDescent="0.2">
      <c r="A992" s="2">
        <v>990</v>
      </c>
      <c r="B992" s="2">
        <f t="shared" ca="1" si="15"/>
        <v>0.44695365140988108</v>
      </c>
      <c r="C992" s="2" t="s">
        <v>479</v>
      </c>
    </row>
    <row r="993" spans="1:3" x14ac:dyDescent="0.2">
      <c r="A993" s="2">
        <v>991</v>
      </c>
      <c r="B993" s="2">
        <f t="shared" ca="1" si="15"/>
        <v>0.6476515684234051</v>
      </c>
      <c r="C993" s="2" t="s">
        <v>480</v>
      </c>
    </row>
    <row r="994" spans="1:3" x14ac:dyDescent="0.2">
      <c r="A994" s="2">
        <v>992</v>
      </c>
      <c r="B994" s="2">
        <f t="shared" ca="1" si="15"/>
        <v>0.581832341810538</v>
      </c>
      <c r="C994" s="2" t="s">
        <v>479</v>
      </c>
    </row>
    <row r="995" spans="1:3" x14ac:dyDescent="0.2">
      <c r="A995" s="2">
        <v>993</v>
      </c>
      <c r="B995" s="2">
        <f t="shared" ca="1" si="15"/>
        <v>0.86100723559328263</v>
      </c>
      <c r="C995" s="2" t="s">
        <v>480</v>
      </c>
    </row>
    <row r="996" spans="1:3" x14ac:dyDescent="0.2">
      <c r="A996" s="2">
        <v>994</v>
      </c>
      <c r="B996" s="2">
        <f t="shared" ca="1" si="15"/>
        <v>0.63747276481226278</v>
      </c>
      <c r="C996" s="2" t="s">
        <v>480</v>
      </c>
    </row>
    <row r="997" spans="1:3" x14ac:dyDescent="0.2">
      <c r="A997" s="2">
        <v>995</v>
      </c>
      <c r="B997" s="2">
        <f t="shared" ca="1" si="15"/>
        <v>0.39815687682088974</v>
      </c>
      <c r="C997" s="2" t="s">
        <v>479</v>
      </c>
    </row>
    <row r="998" spans="1:3" x14ac:dyDescent="0.2">
      <c r="A998" s="2">
        <v>996</v>
      </c>
      <c r="B998" s="2">
        <f t="shared" ca="1" si="15"/>
        <v>0.70788114791165924</v>
      </c>
      <c r="C998" s="2" t="s">
        <v>480</v>
      </c>
    </row>
    <row r="999" spans="1:3" x14ac:dyDescent="0.2">
      <c r="A999" s="2">
        <v>997</v>
      </c>
      <c r="B999" s="2">
        <f t="shared" ca="1" si="15"/>
        <v>0.38337314585291732</v>
      </c>
      <c r="C999" s="2" t="s">
        <v>479</v>
      </c>
    </row>
    <row r="1000" spans="1:3" x14ac:dyDescent="0.2">
      <c r="A1000" s="2">
        <v>998</v>
      </c>
      <c r="B1000" s="2">
        <f t="shared" ca="1" si="15"/>
        <v>0.57765523676272501</v>
      </c>
      <c r="C1000" s="2" t="s">
        <v>479</v>
      </c>
    </row>
    <row r="1001" spans="1:3" x14ac:dyDescent="0.2">
      <c r="A1001" s="2">
        <v>999</v>
      </c>
      <c r="B1001" s="2">
        <f t="shared" ca="1" si="15"/>
        <v>0.68823073527123213</v>
      </c>
      <c r="C1001" s="2" t="s">
        <v>479</v>
      </c>
    </row>
    <row r="1002" spans="1:3" x14ac:dyDescent="0.2">
      <c r="A1002" s="2">
        <v>1000</v>
      </c>
      <c r="B1002" s="2">
        <f t="shared" ca="1" si="15"/>
        <v>0.39520223695299406</v>
      </c>
      <c r="C1002" s="2" t="s">
        <v>479</v>
      </c>
    </row>
  </sheetData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D8B-FDC4-8143-ABC4-D9610DF8BA33}">
  <sheetPr codeName="Sheet72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484</v>
      </c>
      <c r="C2" s="2" t="s">
        <v>12</v>
      </c>
    </row>
    <row r="3" spans="1:3" x14ac:dyDescent="0.2">
      <c r="A3" s="2">
        <v>1</v>
      </c>
      <c r="B3" s="2">
        <f ca="1">IF(C3="Bomb",_xlfn.NORM.INV(RAND(),0.7,0.07),1-_xlfn.NORM.INV(RAND(),0.7,0.07))</f>
        <v>0.74079151105135432</v>
      </c>
      <c r="C3" s="2" t="str">
        <f ca="1">IF(RAND()&lt;0.5,"Bomb","Bird")</f>
        <v>Bomb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68C8-37FC-DC45-9672-B4E336B0A4CA}">
  <sheetPr codeName="Sheet44">
    <tabColor rgb="FF0070C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942</v>
      </c>
    </row>
    <row r="2" spans="1:1" x14ac:dyDescent="0.3">
      <c r="A2" s="1" t="s">
        <v>944</v>
      </c>
    </row>
    <row r="3" spans="1:1" x14ac:dyDescent="0.3">
      <c r="A3" s="1" t="s">
        <v>943</v>
      </c>
    </row>
    <row r="4" spans="1:1" x14ac:dyDescent="0.3">
      <c r="A4" s="1" t="s">
        <v>941</v>
      </c>
    </row>
  </sheetData>
  <phoneticPr fontId="6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37F6-D6A9-674D-AC09-D00E270C2A95}">
  <sheetPr codeName="Sheet5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299</v>
      </c>
    </row>
    <row r="2" spans="1:1" x14ac:dyDescent="0.3">
      <c r="A2" s="1" t="s">
        <v>300</v>
      </c>
    </row>
    <row r="3" spans="1:1" x14ac:dyDescent="0.3">
      <c r="A3" s="1" t="s">
        <v>301</v>
      </c>
    </row>
    <row r="4" spans="1:1" x14ac:dyDescent="0.3">
      <c r="A4" s="1" t="s">
        <v>302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31CB-C5FE-4747-B13E-B1042F6A8EAC}">
  <sheetPr codeName="Sheet5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45" t="s">
        <v>253</v>
      </c>
    </row>
    <row r="3" spans="2:6" x14ac:dyDescent="0.3">
      <c r="B3" s="46" t="s">
        <v>254</v>
      </c>
    </row>
    <row r="4" spans="2:6" x14ac:dyDescent="0.3">
      <c r="B4" s="46" t="s">
        <v>255</v>
      </c>
    </row>
    <row r="5" spans="2:6" x14ac:dyDescent="0.3">
      <c r="B5" s="46" t="s">
        <v>256</v>
      </c>
    </row>
    <row r="7" spans="2:6" x14ac:dyDescent="0.3">
      <c r="B7" s="14" t="s">
        <v>257</v>
      </c>
    </row>
    <row r="8" spans="2:6" ht="47" x14ac:dyDescent="0.55000000000000004">
      <c r="B8" s="45" t="s">
        <v>258</v>
      </c>
      <c r="C8" s="47" t="s">
        <v>259</v>
      </c>
      <c r="D8" s="45" t="s">
        <v>260</v>
      </c>
      <c r="E8" s="45"/>
      <c r="F8" s="45"/>
    </row>
  </sheetData>
  <hyperlinks>
    <hyperlink ref="B3" r:id="rId1" xr:uid="{805C2805-5653-7A4D-BF62-20588D390D18}"/>
    <hyperlink ref="B4" r:id="rId2" xr:uid="{A1004DE0-8BFF-9B4E-B6B7-70F3C1ED49FB}"/>
    <hyperlink ref="B5" r:id="rId3" xr:uid="{FC99ACE9-DDBC-2C4E-A217-94DAB7BC00C0}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69A6-4F5F-F741-96E1-83EF7205BC6D}">
  <sheetPr codeName="Sheet55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266</v>
      </c>
    </row>
    <row r="5" spans="1:5" x14ac:dyDescent="0.3">
      <c r="E5" s="50" t="s">
        <v>267</v>
      </c>
    </row>
    <row r="12" spans="1:5" x14ac:dyDescent="0.3">
      <c r="C12" s="50" t="s">
        <v>268</v>
      </c>
      <c r="E12" s="50" t="s">
        <v>269</v>
      </c>
    </row>
    <row r="13" spans="1:5" x14ac:dyDescent="0.3">
      <c r="C13" s="50" t="s">
        <v>270</v>
      </c>
      <c r="E13" s="50" t="s">
        <v>271</v>
      </c>
    </row>
    <row r="14" spans="1:5" x14ac:dyDescent="0.3">
      <c r="C14" s="50" t="s">
        <v>272</v>
      </c>
      <c r="E14" s="50" t="s">
        <v>273</v>
      </c>
    </row>
    <row r="19" spans="3:3" x14ac:dyDescent="0.3">
      <c r="C19" s="52" t="s">
        <v>274</v>
      </c>
    </row>
    <row r="20" spans="3:3" x14ac:dyDescent="0.3">
      <c r="C20" s="53" t="s">
        <v>275</v>
      </c>
    </row>
    <row r="21" spans="3:3" x14ac:dyDescent="0.3">
      <c r="C21" s="53" t="s">
        <v>276</v>
      </c>
    </row>
    <row r="22" spans="3:3" x14ac:dyDescent="0.3">
      <c r="C22" s="53" t="s">
        <v>277</v>
      </c>
    </row>
  </sheetData>
  <hyperlinks>
    <hyperlink ref="C20" r:id="rId1" xr:uid="{482E5D59-D99D-2346-921E-F924790FE567}"/>
    <hyperlink ref="C21" r:id="rId2" xr:uid="{172CA109-42DD-F340-BBB9-6E933B8D5CFA}"/>
    <hyperlink ref="C22" r:id="rId3" xr:uid="{85E4B3A3-5A0E-0547-8529-B3011E5A292A}"/>
    <hyperlink ref="B1" r:id="rId4" xr:uid="{C7CC391D-3B7B-C443-9603-78E51FECD321}"/>
    <hyperlink ref="A1:B1" r:id="rId5" display="Video:" xr:uid="{641E9BBF-6399-EB4E-9D38-527D02F9D4D5}"/>
  </hyperlinks>
  <pageMargins left="0.7" right="0.7" top="0.75" bottom="0.75" header="0.3" footer="0.3"/>
  <drawing r:id="rId6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3070-B515-904C-A41C-35694B17F49C}">
  <sheetPr codeName="Sheet56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278</v>
      </c>
    </row>
    <row r="3" spans="2:2" x14ac:dyDescent="0.3">
      <c r="B3" s="46" t="s">
        <v>279</v>
      </c>
    </row>
  </sheetData>
  <hyperlinks>
    <hyperlink ref="B2" r:id="rId1" xr:uid="{5FC6AE73-0B69-1943-A216-A8D8639ECA53}"/>
    <hyperlink ref="B3" r:id="rId2" xr:uid="{89F8C4CB-F58B-0C42-887A-1ABDCB796F67}"/>
  </hyperlinks>
  <pageMargins left="0.7" right="0.7" top="0.75" bottom="0.75" header="0.3" footer="0.3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71B-ED00-F445-A220-8AC152F2B057}">
  <sheetPr codeName="Sheet57">
    <tabColor rgb="FFFF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55"/>
    <col min="3" max="3" width="112" style="55" bestFit="1" customWidth="1"/>
    <col min="4" max="4" width="12.5" style="56" customWidth="1"/>
    <col min="5" max="16384" width="10.83203125" style="55"/>
  </cols>
  <sheetData>
    <row r="2" spans="2:4" x14ac:dyDescent="0.3">
      <c r="B2" s="54" t="s">
        <v>280</v>
      </c>
    </row>
    <row r="3" spans="2:4" x14ac:dyDescent="0.3">
      <c r="B3" s="54"/>
    </row>
    <row r="4" spans="2:4" x14ac:dyDescent="0.3">
      <c r="C4" s="55" t="s">
        <v>281</v>
      </c>
    </row>
    <row r="5" spans="2:4" x14ac:dyDescent="0.3">
      <c r="C5" s="55" t="s">
        <v>282</v>
      </c>
    </row>
    <row r="7" spans="2:4" x14ac:dyDescent="0.3">
      <c r="C7" s="55" t="s">
        <v>283</v>
      </c>
    </row>
    <row r="8" spans="2:4" x14ac:dyDescent="0.3">
      <c r="C8" s="55" t="s">
        <v>284</v>
      </c>
    </row>
    <row r="10" spans="2:4" x14ac:dyDescent="0.3">
      <c r="C10" s="55" t="s">
        <v>285</v>
      </c>
    </row>
    <row r="11" spans="2:4" x14ac:dyDescent="0.3">
      <c r="C11" s="57" t="s">
        <v>286</v>
      </c>
      <c r="D11" s="58" t="s">
        <v>287</v>
      </c>
    </row>
    <row r="12" spans="2:4" x14ac:dyDescent="0.3">
      <c r="C12" s="57" t="s">
        <v>288</v>
      </c>
      <c r="D12" s="58" t="s">
        <v>289</v>
      </c>
    </row>
    <row r="13" spans="2:4" x14ac:dyDescent="0.3">
      <c r="C13" s="57" t="s">
        <v>290</v>
      </c>
      <c r="D13" s="58" t="s">
        <v>291</v>
      </c>
    </row>
    <row r="14" spans="2:4" x14ac:dyDescent="0.3">
      <c r="C14" s="57" t="s">
        <v>292</v>
      </c>
      <c r="D14" s="58" t="s">
        <v>293</v>
      </c>
    </row>
    <row r="15" spans="2:4" x14ac:dyDescent="0.3">
      <c r="C15" s="57" t="s">
        <v>294</v>
      </c>
      <c r="D15" s="58" t="s">
        <v>295</v>
      </c>
    </row>
    <row r="16" spans="2:4" x14ac:dyDescent="0.3">
      <c r="C16" s="57" t="s">
        <v>296</v>
      </c>
      <c r="D16" s="58" t="s">
        <v>297</v>
      </c>
    </row>
    <row r="18" spans="2:2" x14ac:dyDescent="0.3">
      <c r="B18" s="55" t="s">
        <v>298</v>
      </c>
    </row>
  </sheetData>
  <hyperlinks>
    <hyperlink ref="D11" r:id="rId1" xr:uid="{804E4A0C-2957-B549-A79F-1630308A1793}"/>
    <hyperlink ref="D12" r:id="rId2" xr:uid="{03B1AC6D-71C3-7148-BE27-FBD57D40BDDB}"/>
    <hyperlink ref="D13" r:id="rId3" xr:uid="{E708D9FC-3882-9140-AB6A-530BF2BD4777}"/>
    <hyperlink ref="C11:D11" r:id="rId4" display="Taylor Series Introduction" xr:uid="{A17FE1AF-ACE6-2F48-8D7C-95EE22E38B27}"/>
    <hyperlink ref="C12:D12" r:id="rId5" display="Optional Math Example" xr:uid="{DEB2AD3A-7C32-B74E-A6BD-C76AD43EE3F5}"/>
    <hyperlink ref="C13:D13" r:id="rId6" display="Taylor Series in the context of Bonds" xr:uid="{B4EEF56E-AE17-AE44-93F7-645478EAFC7B}"/>
    <hyperlink ref="D16" r:id="rId7" xr:uid="{704B1A0C-B228-A044-81DC-EBF7768CD85C}"/>
    <hyperlink ref="D15" r:id="rId8" xr:uid="{9B04F1D2-D787-A445-A1E5-04611B0EE5D7}"/>
    <hyperlink ref="D14" r:id="rId9" xr:uid="{A628D22A-4EB6-A64D-831F-02E42062745C}"/>
    <hyperlink ref="C14:D14" r:id="rId10" display="Taylor Series in the context of Bonds 1" xr:uid="{AF31BD7E-521A-2043-A266-61E834D9D600}"/>
    <hyperlink ref="C15:D15" r:id="rId11" display="Taylor Series in the context of Bonds 2" xr:uid="{9E054573-0C69-7D41-AD40-3C33C048EDFA}"/>
    <hyperlink ref="C16:D16" r:id="rId12" display="Taylor Series in the context of Bonds 3" xr:uid="{B8AD47F3-EAFB-DF4F-AC1E-F146755C5B1F}"/>
  </hyperlinks>
  <pageMargins left="0.7" right="0.7" top="0.75" bottom="0.75" header="0.3" footer="0.3"/>
  <drawing r:id="rId1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A125-BD91-5948-B1C5-C78D7C58802C}">
  <sheetPr codeName="Sheet50">
    <tabColor rgb="FF002060"/>
  </sheetPr>
  <dimension ref="A1"/>
  <sheetViews>
    <sheetView workbookViewId="0"/>
  </sheetViews>
  <sheetFormatPr baseColWidth="10" defaultRowHeight="26" x14ac:dyDescent="0.3"/>
  <cols>
    <col min="1" max="1" width="10.83203125" style="1"/>
    <col min="2" max="2" width="40.6640625" style="1" bestFit="1" customWidth="1"/>
    <col min="3" max="16384" width="10.83203125" style="1"/>
  </cols>
  <sheetData>
    <row r="1" spans="1:1" x14ac:dyDescent="0.3">
      <c r="A1" s="1" t="s">
        <v>572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91C2-6EA9-DA49-8B00-6741EF8716A8}">
  <sheetPr codeName="Sheet1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531</v>
      </c>
    </row>
  </sheetData>
  <hyperlinks>
    <hyperlink ref="B2" r:id="rId1" xr:uid="{C5B98523-5638-A94E-BA30-1BAC238265A9}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FA13-B2AB-2548-A189-1C1D5A4E7658}">
  <sheetPr codeName="Sheet4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691</v>
      </c>
    </row>
    <row r="2" spans="1:1" x14ac:dyDescent="0.3">
      <c r="A2" s="104" t="s">
        <v>692</v>
      </c>
    </row>
    <row r="3" spans="1:1" x14ac:dyDescent="0.3">
      <c r="A3" s="104" t="s">
        <v>693</v>
      </c>
    </row>
    <row r="4" spans="1:1" x14ac:dyDescent="0.3">
      <c r="A4" s="104" t="s">
        <v>694</v>
      </c>
    </row>
    <row r="5" spans="1:1" x14ac:dyDescent="0.3">
      <c r="A5" s="104" t="s">
        <v>695</v>
      </c>
    </row>
  </sheetData>
  <phoneticPr fontId="6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C1BF6-C29D-3446-9F18-2E316C5E6FF8}">
  <sheetPr codeName="Sheet91">
    <tabColor rgb="FFFF0000"/>
  </sheetPr>
  <dimension ref="A1:G34"/>
  <sheetViews>
    <sheetView zoomScale="70" zoomScaleNormal="70" workbookViewId="0"/>
  </sheetViews>
  <sheetFormatPr baseColWidth="10" defaultColWidth="10.83203125" defaultRowHeight="24" x14ac:dyDescent="0.3"/>
  <cols>
    <col min="1" max="4" width="10.83203125" style="105"/>
    <col min="5" max="5" width="14.6640625" style="105" bestFit="1" customWidth="1"/>
    <col min="6" max="6" width="25.33203125" style="105" bestFit="1" customWidth="1"/>
    <col min="7" max="7" width="13.83203125" style="105" bestFit="1" customWidth="1"/>
    <col min="8" max="16384" width="10.83203125" style="105"/>
  </cols>
  <sheetData>
    <row r="1" spans="1:7" x14ac:dyDescent="0.3">
      <c r="A1" s="48" t="s">
        <v>261</v>
      </c>
      <c r="B1" s="49" t="s">
        <v>574</v>
      </c>
    </row>
    <row r="2" spans="1:7" x14ac:dyDescent="0.3">
      <c r="B2" s="105" t="s">
        <v>415</v>
      </c>
    </row>
    <row r="3" spans="1:7" x14ac:dyDescent="0.3">
      <c r="B3" s="106" t="s">
        <v>575</v>
      </c>
    </row>
    <row r="4" spans="1:7" x14ac:dyDescent="0.3">
      <c r="B4" s="106"/>
    </row>
    <row r="5" spans="1:7" x14ac:dyDescent="0.3">
      <c r="B5" s="105" t="s">
        <v>576</v>
      </c>
    </row>
    <row r="6" spans="1:7" x14ac:dyDescent="0.3">
      <c r="B6" s="105" t="s">
        <v>577</v>
      </c>
    </row>
    <row r="8" spans="1:7" x14ac:dyDescent="0.3">
      <c r="B8" s="105" t="s">
        <v>578</v>
      </c>
    </row>
    <row r="9" spans="1:7" x14ac:dyDescent="0.3">
      <c r="B9" s="105" t="s">
        <v>579</v>
      </c>
    </row>
    <row r="10" spans="1:7" x14ac:dyDescent="0.3">
      <c r="B10" s="106" t="s">
        <v>580</v>
      </c>
    </row>
    <row r="12" spans="1:7" x14ac:dyDescent="0.3">
      <c r="B12" s="105" t="s">
        <v>581</v>
      </c>
    </row>
    <row r="14" spans="1:7" s="107" customFormat="1" x14ac:dyDescent="0.3">
      <c r="B14" s="107" t="s">
        <v>324</v>
      </c>
      <c r="C14" s="107" t="s">
        <v>582</v>
      </c>
      <c r="D14" s="107" t="s">
        <v>583</v>
      </c>
      <c r="E14" s="107" t="s">
        <v>360</v>
      </c>
      <c r="F14" s="107" t="s">
        <v>584</v>
      </c>
      <c r="G14" s="107" t="s">
        <v>585</v>
      </c>
    </row>
    <row r="15" spans="1:7" x14ac:dyDescent="0.3">
      <c r="B15" s="105">
        <v>1</v>
      </c>
      <c r="C15" s="105">
        <v>40</v>
      </c>
      <c r="D15" s="105">
        <v>50</v>
      </c>
      <c r="E15" s="105" t="e">
        <f t="shared" ref="E15:E20" si="0">MAX(Stock-Strike,0)</f>
        <v>#NAME?</v>
      </c>
      <c r="F15" s="105">
        <v>5</v>
      </c>
      <c r="G15" s="105" t="e">
        <f t="shared" ref="G15:G20" si="1">Value_-PurchasePrice</f>
        <v>#NAME?</v>
      </c>
    </row>
    <row r="16" spans="1:7" x14ac:dyDescent="0.3">
      <c r="B16" s="105">
        <v>2</v>
      </c>
      <c r="C16" s="105">
        <v>45</v>
      </c>
      <c r="D16" s="105">
        <v>50</v>
      </c>
      <c r="E16" s="105" t="e">
        <f t="shared" si="0"/>
        <v>#NAME?</v>
      </c>
      <c r="F16" s="105">
        <v>5</v>
      </c>
      <c r="G16" s="105" t="e">
        <f t="shared" si="1"/>
        <v>#NAME?</v>
      </c>
    </row>
    <row r="17" spans="2:7" x14ac:dyDescent="0.3">
      <c r="B17" s="105">
        <v>3</v>
      </c>
      <c r="C17" s="105">
        <v>50</v>
      </c>
      <c r="D17" s="105">
        <v>50</v>
      </c>
      <c r="E17" s="105" t="e">
        <f t="shared" si="0"/>
        <v>#NAME?</v>
      </c>
      <c r="F17" s="105">
        <v>5</v>
      </c>
      <c r="G17" s="105" t="e">
        <f t="shared" si="1"/>
        <v>#NAME?</v>
      </c>
    </row>
    <row r="18" spans="2:7" x14ac:dyDescent="0.3">
      <c r="B18" s="105">
        <v>4</v>
      </c>
      <c r="C18" s="105">
        <v>55</v>
      </c>
      <c r="D18" s="105">
        <v>50</v>
      </c>
      <c r="E18" s="105" t="e">
        <f t="shared" si="0"/>
        <v>#NAME?</v>
      </c>
      <c r="F18" s="105">
        <v>5</v>
      </c>
      <c r="G18" s="105" t="e">
        <f t="shared" si="1"/>
        <v>#NAME?</v>
      </c>
    </row>
    <row r="19" spans="2:7" x14ac:dyDescent="0.3">
      <c r="B19" s="105">
        <v>5</v>
      </c>
      <c r="C19" s="105">
        <v>60</v>
      </c>
      <c r="D19" s="105">
        <v>50</v>
      </c>
      <c r="E19" s="105" t="e">
        <f t="shared" si="0"/>
        <v>#NAME?</v>
      </c>
      <c r="F19" s="105">
        <v>5</v>
      </c>
      <c r="G19" s="105" t="e">
        <f t="shared" si="1"/>
        <v>#NAME?</v>
      </c>
    </row>
    <row r="20" spans="2:7" x14ac:dyDescent="0.3">
      <c r="B20" s="105">
        <v>6</v>
      </c>
      <c r="C20" s="105">
        <v>65</v>
      </c>
      <c r="D20" s="105">
        <v>50</v>
      </c>
      <c r="E20" s="105" t="e">
        <f t="shared" si="0"/>
        <v>#NAME?</v>
      </c>
      <c r="F20" s="105">
        <v>5</v>
      </c>
      <c r="G20" s="105" t="e">
        <f t="shared" si="1"/>
        <v>#NAME?</v>
      </c>
    </row>
    <row r="22" spans="2:7" x14ac:dyDescent="0.3">
      <c r="B22" s="105" t="s">
        <v>586</v>
      </c>
    </row>
    <row r="33" spans="2:2" x14ac:dyDescent="0.3">
      <c r="B33" s="105" t="s">
        <v>587</v>
      </c>
    </row>
    <row r="34" spans="2:2" x14ac:dyDescent="0.3">
      <c r="B34" s="105" t="s">
        <v>588</v>
      </c>
    </row>
  </sheetData>
  <hyperlinks>
    <hyperlink ref="B10" r:id="rId1" xr:uid="{EF3CC31B-1E46-6741-AB45-0DDC25EBF238}"/>
    <hyperlink ref="B3" r:id="rId2" xr:uid="{95110155-9D3A-E84F-B258-40C7E60B1788}"/>
    <hyperlink ref="B1" r:id="rId3" xr:uid="{FF733234-7961-384E-8143-8B4168A1B1C9}"/>
    <hyperlink ref="A1:B1" r:id="rId4" display="Video:" xr:uid="{64644B4C-1D78-EE46-B086-10E593DB4865}"/>
  </hyperlinks>
  <pageMargins left="0.7" right="0.7" top="0.75" bottom="0.75" header="0.3" footer="0.3"/>
  <drawing r:id="rId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AB7B-1E68-B04F-92E5-9609D86B1239}">
  <sheetPr codeName="Sheet92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48" t="s">
        <v>261</v>
      </c>
      <c r="B1" s="49" t="s">
        <v>589</v>
      </c>
    </row>
    <row r="2" spans="1:3" x14ac:dyDescent="0.3">
      <c r="B2" s="105" t="s">
        <v>590</v>
      </c>
    </row>
    <row r="4" spans="1:3" x14ac:dyDescent="0.3">
      <c r="C4" s="105" t="s">
        <v>591</v>
      </c>
    </row>
    <row r="5" spans="1:3" x14ac:dyDescent="0.3">
      <c r="C5" s="105" t="s">
        <v>592</v>
      </c>
    </row>
    <row r="6" spans="1:3" x14ac:dyDescent="0.3">
      <c r="C6" s="105" t="s">
        <v>593</v>
      </c>
    </row>
    <row r="7" spans="1:3" x14ac:dyDescent="0.3">
      <c r="C7" s="105" t="s">
        <v>594</v>
      </c>
    </row>
    <row r="8" spans="1:3" x14ac:dyDescent="0.3">
      <c r="C8" s="105" t="s">
        <v>595</v>
      </c>
    </row>
    <row r="9" spans="1:3" x14ac:dyDescent="0.3">
      <c r="C9" s="105" t="s">
        <v>596</v>
      </c>
    </row>
    <row r="10" spans="1:3" x14ac:dyDescent="0.3">
      <c r="C10" s="105" t="s">
        <v>597</v>
      </c>
    </row>
    <row r="11" spans="1:3" x14ac:dyDescent="0.3">
      <c r="C11" s="105" t="s">
        <v>598</v>
      </c>
    </row>
    <row r="12" spans="1:3" x14ac:dyDescent="0.3">
      <c r="C12" s="105" t="s">
        <v>599</v>
      </c>
    </row>
    <row r="13" spans="1:3" x14ac:dyDescent="0.3">
      <c r="C13" s="105" t="s">
        <v>600</v>
      </c>
    </row>
    <row r="14" spans="1:3" x14ac:dyDescent="0.3">
      <c r="C14" s="105" t="s">
        <v>601</v>
      </c>
    </row>
  </sheetData>
  <hyperlinks>
    <hyperlink ref="B1" r:id="rId1" xr:uid="{A421FF60-8C17-D94C-A0DC-514D8B2AC2C9}"/>
    <hyperlink ref="A1:B1" r:id="rId2" display="Video:" xr:uid="{1F2EC434-EFC5-F540-84F6-5DDC5DC6AA08}"/>
  </hyperlink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6570-1820-9D4D-B202-79B2E7CD64D6}">
  <sheetPr codeName="Sheet93">
    <tabColor rgb="FFFF0000"/>
  </sheetPr>
  <dimension ref="A1:E23"/>
  <sheetViews>
    <sheetView zoomScale="90" zoomScaleNormal="9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602</v>
      </c>
    </row>
    <row r="12" spans="1:5" x14ac:dyDescent="0.3">
      <c r="C12" s="50" t="s">
        <v>268</v>
      </c>
      <c r="E12" s="50" t="s">
        <v>603</v>
      </c>
    </row>
    <row r="13" spans="1:5" x14ac:dyDescent="0.3">
      <c r="C13" s="50" t="s">
        <v>270</v>
      </c>
      <c r="E13" s="50" t="s">
        <v>604</v>
      </c>
    </row>
    <row r="14" spans="1:5" x14ac:dyDescent="0.3">
      <c r="C14" s="50" t="s">
        <v>272</v>
      </c>
      <c r="E14" s="50" t="s">
        <v>605</v>
      </c>
    </row>
    <row r="15" spans="1:5" x14ac:dyDescent="0.3">
      <c r="C15" s="50" t="s">
        <v>606</v>
      </c>
    </row>
    <row r="20" spans="3:3" x14ac:dyDescent="0.3">
      <c r="C20" s="52" t="s">
        <v>274</v>
      </c>
    </row>
    <row r="21" spans="3:3" x14ac:dyDescent="0.3">
      <c r="C21" s="53" t="s">
        <v>275</v>
      </c>
    </row>
    <row r="22" spans="3:3" x14ac:dyDescent="0.3">
      <c r="C22" s="53" t="s">
        <v>276</v>
      </c>
    </row>
    <row r="23" spans="3:3" x14ac:dyDescent="0.3">
      <c r="C23" s="53" t="s">
        <v>277</v>
      </c>
    </row>
  </sheetData>
  <hyperlinks>
    <hyperlink ref="C21" r:id="rId1" xr:uid="{735F5C37-28B2-B846-9DB6-999D552083B8}"/>
    <hyperlink ref="C22" r:id="rId2" xr:uid="{26CDA10D-559E-6047-B49B-C6A0AA51ED58}"/>
    <hyperlink ref="C23" r:id="rId3" xr:uid="{C6707A8D-757C-3C4C-8570-5D9716B4C691}"/>
    <hyperlink ref="B1" r:id="rId4" xr:uid="{E86A2F81-59D5-5947-9C36-76452DABC4B2}"/>
    <hyperlink ref="A1:B1" r:id="rId5" display="Video:" xr:uid="{5C1D03D1-FE50-434B-ADAD-0DFA58C0C081}"/>
  </hyperlinks>
  <pageMargins left="0.7" right="0.7" top="0.75" bottom="0.75" header="0.3" footer="0.3"/>
  <drawing r:id="rId6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531D6-7EF1-5C46-956C-263CBDEBD24A}">
  <sheetPr codeName="Sheet94">
    <tabColor rgb="FFFF0000"/>
  </sheetPr>
  <dimension ref="B2:B12"/>
  <sheetViews>
    <sheetView workbookViewId="0"/>
  </sheetViews>
  <sheetFormatPr baseColWidth="10" defaultRowHeight="26" x14ac:dyDescent="0.3"/>
  <cols>
    <col min="1" max="16384" width="10.83203125" style="104"/>
  </cols>
  <sheetData>
    <row r="2" spans="2:2" x14ac:dyDescent="0.3">
      <c r="B2" s="104" t="s">
        <v>607</v>
      </c>
    </row>
    <row r="3" spans="2:2" x14ac:dyDescent="0.3">
      <c r="B3" s="104" t="s">
        <v>608</v>
      </c>
    </row>
    <row r="5" spans="2:2" x14ac:dyDescent="0.3">
      <c r="B5" s="104" t="s">
        <v>609</v>
      </c>
    </row>
    <row r="6" spans="2:2" x14ac:dyDescent="0.3">
      <c r="B6" s="104" t="s">
        <v>610</v>
      </c>
    </row>
    <row r="8" spans="2:2" x14ac:dyDescent="0.3">
      <c r="B8" s="104" t="s">
        <v>611</v>
      </c>
    </row>
    <row r="9" spans="2:2" x14ac:dyDescent="0.3">
      <c r="B9" s="104" t="s">
        <v>612</v>
      </c>
    </row>
    <row r="11" spans="2:2" x14ac:dyDescent="0.3">
      <c r="B11" s="104" t="s">
        <v>611</v>
      </c>
    </row>
    <row r="12" spans="2:2" x14ac:dyDescent="0.3">
      <c r="B12" s="104" t="s">
        <v>613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91EA-8F60-5B40-AD1B-BBA66A0A9E1D}">
  <sheetPr codeName="Sheet95">
    <tabColor rgb="FFFF0000"/>
  </sheetPr>
  <dimension ref="A1:H61"/>
  <sheetViews>
    <sheetView zoomScaleNormal="100" zoomScalePageLayoutView="130" workbookViewId="0"/>
  </sheetViews>
  <sheetFormatPr baseColWidth="10" defaultColWidth="8.83203125" defaultRowHeight="29" x14ac:dyDescent="0.35"/>
  <cols>
    <col min="1" max="2" width="8.83203125" style="108"/>
    <col min="3" max="3" width="15.1640625" style="108" customWidth="1"/>
    <col min="4" max="4" width="18.5" style="108" customWidth="1"/>
    <col min="5" max="5" width="16.6640625" style="108" customWidth="1"/>
    <col min="6" max="6" width="16.5" style="108" customWidth="1"/>
    <col min="7" max="7" width="17" style="108" customWidth="1"/>
    <col min="8" max="8" width="16" style="108" customWidth="1"/>
    <col min="9" max="16384" width="8.83203125" style="108"/>
  </cols>
  <sheetData>
    <row r="1" spans="1:4" x14ac:dyDescent="0.35">
      <c r="A1" s="48" t="s">
        <v>261</v>
      </c>
      <c r="B1" s="49" t="s">
        <v>614</v>
      </c>
    </row>
    <row r="4" spans="1:4" x14ac:dyDescent="0.35">
      <c r="B4" s="108" t="s">
        <v>615</v>
      </c>
    </row>
    <row r="5" spans="1:4" x14ac:dyDescent="0.35">
      <c r="B5" s="109" t="s">
        <v>616</v>
      </c>
    </row>
    <row r="8" spans="1:4" x14ac:dyDescent="0.35">
      <c r="B8" s="110"/>
    </row>
    <row r="14" spans="1:4" x14ac:dyDescent="0.35">
      <c r="D14" s="111" t="s">
        <v>617</v>
      </c>
    </row>
    <row r="15" spans="1:4" x14ac:dyDescent="0.35">
      <c r="C15" s="108" t="s">
        <v>618</v>
      </c>
      <c r="D15" s="108">
        <v>0.8</v>
      </c>
    </row>
    <row r="16" spans="1:4" x14ac:dyDescent="0.35">
      <c r="C16" s="108" t="s">
        <v>619</v>
      </c>
      <c r="D16" s="108">
        <v>0.2</v>
      </c>
    </row>
    <row r="18" spans="3:4" x14ac:dyDescent="0.35">
      <c r="C18" s="108" t="s">
        <v>620</v>
      </c>
      <c r="D18" s="108">
        <f>D15/D16</f>
        <v>4</v>
      </c>
    </row>
    <row r="20" spans="3:4" x14ac:dyDescent="0.35">
      <c r="C20" s="108" t="s">
        <v>621</v>
      </c>
    </row>
    <row r="22" spans="3:4" x14ac:dyDescent="0.35">
      <c r="D22" s="111" t="s">
        <v>617</v>
      </c>
    </row>
    <row r="23" spans="3:4" x14ac:dyDescent="0.35">
      <c r="C23" s="108" t="s">
        <v>618</v>
      </c>
      <c r="D23" s="108">
        <v>0.8</v>
      </c>
    </row>
    <row r="24" spans="3:4" x14ac:dyDescent="0.35">
      <c r="C24" s="108" t="s">
        <v>619</v>
      </c>
      <c r="D24" s="108">
        <v>0.2</v>
      </c>
    </row>
    <row r="26" spans="3:4" x14ac:dyDescent="0.35">
      <c r="C26" s="108" t="s">
        <v>620</v>
      </c>
      <c r="D26" s="108">
        <f>D23/D24</f>
        <v>4</v>
      </c>
    </row>
    <row r="28" spans="3:4" x14ac:dyDescent="0.35">
      <c r="C28" s="108" t="s">
        <v>622</v>
      </c>
    </row>
    <row r="30" spans="3:4" x14ac:dyDescent="0.35">
      <c r="C30" s="108" t="s">
        <v>623</v>
      </c>
      <c r="D30" s="108">
        <v>90000</v>
      </c>
    </row>
    <row r="31" spans="3:4" x14ac:dyDescent="0.35">
      <c r="C31" s="108" t="s">
        <v>624</v>
      </c>
      <c r="D31" s="108">
        <v>10000</v>
      </c>
    </row>
    <row r="33" spans="3:8" x14ac:dyDescent="0.35">
      <c r="D33" s="111" t="s">
        <v>617</v>
      </c>
    </row>
    <row r="34" spans="3:8" x14ac:dyDescent="0.35">
      <c r="C34" s="108" t="s">
        <v>618</v>
      </c>
      <c r="D34" s="108">
        <v>0.8</v>
      </c>
    </row>
    <row r="35" spans="3:8" x14ac:dyDescent="0.35">
      <c r="C35" s="108" t="s">
        <v>619</v>
      </c>
      <c r="D35" s="108">
        <v>0.2</v>
      </c>
    </row>
    <row r="37" spans="3:8" x14ac:dyDescent="0.35">
      <c r="C37" s="108" t="s">
        <v>620</v>
      </c>
      <c r="D37" s="108">
        <f>D34/D35</f>
        <v>4</v>
      </c>
    </row>
    <row r="39" spans="3:8" x14ac:dyDescent="0.35">
      <c r="C39" s="108" t="s">
        <v>621</v>
      </c>
    </row>
    <row r="41" spans="3:8" x14ac:dyDescent="0.35">
      <c r="C41" s="108" t="s">
        <v>623</v>
      </c>
      <c r="D41" s="108">
        <v>90000</v>
      </c>
    </row>
    <row r="42" spans="3:8" x14ac:dyDescent="0.35">
      <c r="C42" s="108" t="s">
        <v>624</v>
      </c>
      <c r="D42" s="108">
        <v>10000</v>
      </c>
    </row>
    <row r="43" spans="3:8" x14ac:dyDescent="0.35">
      <c r="H43" s="112"/>
    </row>
    <row r="44" spans="3:8" x14ac:dyDescent="0.35">
      <c r="D44" s="113" t="s">
        <v>625</v>
      </c>
      <c r="E44" s="113" t="s">
        <v>626</v>
      </c>
      <c r="F44" s="113" t="s">
        <v>585</v>
      </c>
      <c r="G44" s="113" t="s">
        <v>627</v>
      </c>
      <c r="H44" s="114" t="s">
        <v>628</v>
      </c>
    </row>
    <row r="45" spans="3:8" x14ac:dyDescent="0.35">
      <c r="C45" s="108" t="s">
        <v>629</v>
      </c>
      <c r="D45" s="108">
        <f>1+1/D37</f>
        <v>1.25</v>
      </c>
      <c r="E45" s="108">
        <f>D45*D41</f>
        <v>112500</v>
      </c>
      <c r="F45" s="108">
        <f>D41+D42-E45</f>
        <v>-12500</v>
      </c>
      <c r="G45" s="108">
        <f>F45*D34+F46*D35</f>
        <v>0</v>
      </c>
      <c r="H45" s="115">
        <f>SQRT(F45^2+F46^2)</f>
        <v>51538.820320220759</v>
      </c>
    </row>
    <row r="46" spans="3:8" x14ac:dyDescent="0.35">
      <c r="C46" s="108" t="s">
        <v>630</v>
      </c>
      <c r="D46" s="108">
        <f>1+D37</f>
        <v>5</v>
      </c>
      <c r="E46" s="108">
        <f>D46*D42</f>
        <v>50000</v>
      </c>
      <c r="F46" s="108">
        <f>D41+D42-E46</f>
        <v>50000</v>
      </c>
    </row>
    <row r="48" spans="3:8" x14ac:dyDescent="0.35">
      <c r="D48" s="111" t="s">
        <v>617</v>
      </c>
    </row>
    <row r="49" spans="3:8" x14ac:dyDescent="0.35">
      <c r="C49" s="108" t="s">
        <v>618</v>
      </c>
      <c r="D49" s="108">
        <f>D56/(D56+D57)</f>
        <v>0.9</v>
      </c>
    </row>
    <row r="50" spans="3:8" x14ac:dyDescent="0.35">
      <c r="C50" s="108" t="s">
        <v>619</v>
      </c>
      <c r="D50" s="108">
        <f>1-D49</f>
        <v>9.9999999999999978E-2</v>
      </c>
    </row>
    <row r="52" spans="3:8" x14ac:dyDescent="0.35">
      <c r="C52" s="108" t="s">
        <v>620</v>
      </c>
      <c r="D52" s="108">
        <f>D49/D50</f>
        <v>9.0000000000000018</v>
      </c>
    </row>
    <row r="54" spans="3:8" x14ac:dyDescent="0.35">
      <c r="C54" s="108" t="s">
        <v>621</v>
      </c>
    </row>
    <row r="56" spans="3:8" x14ac:dyDescent="0.35">
      <c r="C56" s="108" t="s">
        <v>623</v>
      </c>
      <c r="D56" s="108">
        <v>90000</v>
      </c>
    </row>
    <row r="57" spans="3:8" x14ac:dyDescent="0.35">
      <c r="C57" s="108" t="s">
        <v>624</v>
      </c>
      <c r="D57" s="108">
        <v>10000</v>
      </c>
    </row>
    <row r="59" spans="3:8" x14ac:dyDescent="0.35">
      <c r="D59" s="113" t="s">
        <v>625</v>
      </c>
      <c r="E59" s="113" t="s">
        <v>626</v>
      </c>
      <c r="F59" s="113" t="s">
        <v>585</v>
      </c>
      <c r="G59" s="113" t="s">
        <v>627</v>
      </c>
      <c r="H59" s="114" t="s">
        <v>628</v>
      </c>
    </row>
    <row r="60" spans="3:8" x14ac:dyDescent="0.35">
      <c r="C60" s="108" t="s">
        <v>629</v>
      </c>
      <c r="D60" s="108">
        <f>1+1/D52</f>
        <v>1.1111111111111112</v>
      </c>
      <c r="E60" s="108">
        <f>D60*D56</f>
        <v>100000</v>
      </c>
      <c r="F60" s="108">
        <f>D56+D57-E60</f>
        <v>0</v>
      </c>
      <c r="G60" s="108">
        <f>F60*D49+F61*D50</f>
        <v>0</v>
      </c>
      <c r="H60" s="115">
        <f>SQRT(F60^2+F61^2)</f>
        <v>0</v>
      </c>
    </row>
    <row r="61" spans="3:8" x14ac:dyDescent="0.35">
      <c r="C61" s="108" t="s">
        <v>630</v>
      </c>
      <c r="D61" s="108">
        <f>1+D52</f>
        <v>10.000000000000002</v>
      </c>
      <c r="E61" s="108">
        <f>D61*D57</f>
        <v>100000.00000000001</v>
      </c>
      <c r="F61" s="108">
        <f>D56+D57-E61</f>
        <v>0</v>
      </c>
    </row>
  </sheetData>
  <hyperlinks>
    <hyperlink ref="B5" r:id="rId1" xr:uid="{17BBE9BE-8718-D345-AF6E-F84FE37418B7}"/>
    <hyperlink ref="B1" r:id="rId2" xr:uid="{3C27F3FF-AF69-2340-B007-D49E62696CAA}"/>
    <hyperlink ref="A1:B1" r:id="rId3" display="Video:" xr:uid="{E37FBBE2-325F-5A47-921C-B17141FC405C}"/>
  </hyperlinks>
  <pageMargins left="0.7" right="0.7" top="0.75" bottom="0.75" header="0.3" footer="0.3"/>
  <drawing r:id="rId4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C814-5B61-5746-A0CF-4B5939B4C32C}">
  <sheetPr codeName="Sheet96">
    <tabColor rgb="FF002060"/>
  </sheetPr>
  <dimension ref="A1:A5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696</v>
      </c>
    </row>
    <row r="2" spans="1:1" x14ac:dyDescent="0.3">
      <c r="A2" s="104" t="s">
        <v>697</v>
      </c>
    </row>
    <row r="3" spans="1:1" x14ac:dyDescent="0.3">
      <c r="A3" s="104" t="s">
        <v>698</v>
      </c>
    </row>
    <row r="4" spans="1:1" x14ac:dyDescent="0.3">
      <c r="A4" s="104" t="s">
        <v>700</v>
      </c>
    </row>
    <row r="5" spans="1:1" x14ac:dyDescent="0.3">
      <c r="A5" s="104" t="s">
        <v>699</v>
      </c>
    </row>
  </sheetData>
  <phoneticPr fontId="6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2F4E-AC89-014B-8BE9-D4F6A46F3BB0}">
  <sheetPr codeName="Sheet97">
    <tabColor rgb="FFFF0000"/>
  </sheetPr>
  <dimension ref="A1:I51"/>
  <sheetViews>
    <sheetView zoomScale="60" zoomScaleNormal="60" workbookViewId="0"/>
  </sheetViews>
  <sheetFormatPr baseColWidth="10" defaultColWidth="5.83203125" defaultRowHeight="26" x14ac:dyDescent="0.3"/>
  <cols>
    <col min="1" max="1" width="8.83203125" style="117" customWidth="1"/>
    <col min="2" max="4" width="5.83203125" style="117"/>
    <col min="5" max="5" width="9.33203125" style="117" customWidth="1"/>
    <col min="6" max="9" width="5.83203125" style="117"/>
    <col min="10" max="10" width="4" style="117" bestFit="1" customWidth="1"/>
    <col min="11" max="13" width="5.5" style="117" customWidth="1"/>
    <col min="14" max="14" width="4" style="117" bestFit="1" customWidth="1"/>
    <col min="15" max="17" width="5.83203125" style="117"/>
    <col min="18" max="18" width="4" style="117" bestFit="1" customWidth="1"/>
    <col min="19" max="21" width="4.5" style="117" customWidth="1"/>
    <col min="22" max="22" width="4" style="117" bestFit="1" customWidth="1"/>
    <col min="23" max="16384" width="5.83203125" style="117"/>
  </cols>
  <sheetData>
    <row r="1" spans="1:9" x14ac:dyDescent="0.3">
      <c r="A1" s="48" t="s">
        <v>261</v>
      </c>
      <c r="B1" s="116" t="s">
        <v>631</v>
      </c>
    </row>
    <row r="2" spans="1:9" x14ac:dyDescent="0.3">
      <c r="B2" s="118" t="s">
        <v>632</v>
      </c>
    </row>
    <row r="3" spans="1:9" x14ac:dyDescent="0.3">
      <c r="B3" s="48" t="s">
        <v>633</v>
      </c>
    </row>
    <row r="5" spans="1:9" ht="30" x14ac:dyDescent="0.4">
      <c r="B5" s="117" t="s">
        <v>634</v>
      </c>
      <c r="C5" s="117" t="s">
        <v>635</v>
      </c>
    </row>
    <row r="6" spans="1:9" ht="30" x14ac:dyDescent="0.4">
      <c r="B6" s="117" t="s">
        <v>636</v>
      </c>
      <c r="C6" s="117" t="s">
        <v>637</v>
      </c>
    </row>
    <row r="7" spans="1:9" ht="30" x14ac:dyDescent="0.4">
      <c r="B7" s="117" t="s">
        <v>638</v>
      </c>
      <c r="C7" s="117" t="s">
        <v>639</v>
      </c>
    </row>
    <row r="15" spans="1:9" x14ac:dyDescent="0.3">
      <c r="C15" s="117" t="s">
        <v>640</v>
      </c>
      <c r="I15" s="117" t="s">
        <v>641</v>
      </c>
    </row>
    <row r="16" spans="1:9" ht="31" x14ac:dyDescent="0.4">
      <c r="C16" s="117" t="s">
        <v>642</v>
      </c>
      <c r="I16" s="117" t="s">
        <v>643</v>
      </c>
    </row>
    <row r="18" spans="3:6" x14ac:dyDescent="0.3">
      <c r="C18" s="117" t="s">
        <v>644</v>
      </c>
    </row>
    <row r="19" spans="3:6" ht="30" x14ac:dyDescent="0.4">
      <c r="D19" s="117" t="s">
        <v>645</v>
      </c>
    </row>
    <row r="20" spans="3:6" ht="30" x14ac:dyDescent="0.4">
      <c r="D20" s="117" t="s">
        <v>646</v>
      </c>
    </row>
    <row r="22" spans="3:6" x14ac:dyDescent="0.3">
      <c r="C22" s="117" t="s">
        <v>647</v>
      </c>
    </row>
    <row r="23" spans="3:6" ht="31" x14ac:dyDescent="0.4">
      <c r="D23" s="117" t="s">
        <v>648</v>
      </c>
    </row>
    <row r="24" spans="3:6" ht="31" x14ac:dyDescent="0.4">
      <c r="D24" s="117" t="s">
        <v>649</v>
      </c>
    </row>
    <row r="26" spans="3:6" x14ac:dyDescent="0.3">
      <c r="C26" s="117" t="s">
        <v>650</v>
      </c>
    </row>
    <row r="28" spans="3:6" ht="31" thickBot="1" x14ac:dyDescent="0.45">
      <c r="D28" s="117" t="s">
        <v>651</v>
      </c>
      <c r="E28" s="119" t="s">
        <v>652</v>
      </c>
    </row>
    <row r="29" spans="3:6" x14ac:dyDescent="0.3">
      <c r="E29" s="120" t="s">
        <v>653</v>
      </c>
    </row>
    <row r="31" spans="3:6" ht="31" thickBot="1" x14ac:dyDescent="0.45">
      <c r="D31" s="117" t="s">
        <v>654</v>
      </c>
      <c r="E31" s="119" t="s">
        <v>655</v>
      </c>
      <c r="F31" s="119"/>
    </row>
    <row r="32" spans="3:6" ht="29" x14ac:dyDescent="0.3">
      <c r="E32" s="117" t="s">
        <v>656</v>
      </c>
    </row>
    <row r="34" spans="3:9" x14ac:dyDescent="0.3">
      <c r="C34" s="117" t="s">
        <v>657</v>
      </c>
    </row>
    <row r="36" spans="3:9" ht="31" x14ac:dyDescent="0.4">
      <c r="D36" s="117" t="s">
        <v>642</v>
      </c>
    </row>
    <row r="37" spans="3:9" ht="32" thickBot="1" x14ac:dyDescent="0.45">
      <c r="D37" s="117" t="s">
        <v>642</v>
      </c>
      <c r="E37" s="119" t="s">
        <v>652</v>
      </c>
      <c r="F37" s="121" t="s">
        <v>658</v>
      </c>
      <c r="G37" s="117" t="s">
        <v>659</v>
      </c>
      <c r="H37" s="119" t="s">
        <v>655</v>
      </c>
      <c r="I37" s="119"/>
    </row>
    <row r="38" spans="3:9" ht="29" x14ac:dyDescent="0.3">
      <c r="E38" s="120" t="s">
        <v>653</v>
      </c>
      <c r="H38" s="117" t="s">
        <v>656</v>
      </c>
    </row>
    <row r="39" spans="3:9" x14ac:dyDescent="0.3">
      <c r="D39" s="117" t="s">
        <v>660</v>
      </c>
      <c r="E39" s="120"/>
    </row>
    <row r="40" spans="3:9" x14ac:dyDescent="0.3">
      <c r="E40" s="120"/>
    </row>
    <row r="41" spans="3:9" ht="30" x14ac:dyDescent="0.4">
      <c r="C41" s="117" t="s">
        <v>661</v>
      </c>
      <c r="E41" s="120"/>
    </row>
    <row r="42" spans="3:9" ht="31" x14ac:dyDescent="0.4">
      <c r="D42" s="117" t="s">
        <v>662</v>
      </c>
      <c r="E42" s="117" t="s">
        <v>663</v>
      </c>
      <c r="F42" s="120"/>
    </row>
    <row r="43" spans="3:9" x14ac:dyDescent="0.3">
      <c r="D43" s="117" t="s">
        <v>664</v>
      </c>
      <c r="F43" s="120"/>
    </row>
    <row r="44" spans="3:9" ht="30" thickBot="1" x14ac:dyDescent="0.35">
      <c r="D44" s="117" t="s">
        <v>665</v>
      </c>
      <c r="E44" s="119" t="s">
        <v>666</v>
      </c>
      <c r="F44" s="122"/>
    </row>
    <row r="45" spans="3:9" x14ac:dyDescent="0.3">
      <c r="E45" s="123" t="s">
        <v>667</v>
      </c>
      <c r="F45" s="120"/>
    </row>
    <row r="47" spans="3:9" x14ac:dyDescent="0.3">
      <c r="C47" s="117" t="s">
        <v>668</v>
      </c>
    </row>
    <row r="48" spans="3:9" x14ac:dyDescent="0.3">
      <c r="C48" s="117" t="s">
        <v>669</v>
      </c>
    </row>
    <row r="49" spans="3:4" x14ac:dyDescent="0.3">
      <c r="C49" s="117" t="s">
        <v>670</v>
      </c>
    </row>
    <row r="51" spans="3:4" x14ac:dyDescent="0.3">
      <c r="D51" s="117" t="s">
        <v>671</v>
      </c>
    </row>
  </sheetData>
  <hyperlinks>
    <hyperlink ref="B1" r:id="rId1" xr:uid="{BE725F69-2A5C-5B42-ABB1-760960964700}"/>
    <hyperlink ref="A1:B1" r:id="rId2" display="Video:" xr:uid="{99CE241B-4AD5-5542-9F77-F13F032E5E98}"/>
  </hyperlinks>
  <pageMargins left="0.7" right="0.7" top="0.75" bottom="0.75" header="0.3" footer="0.3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6132-0CF5-C548-B98E-EAF827510369}">
  <sheetPr codeName="Sheet98">
    <tabColor rgb="FFFF0000"/>
  </sheetPr>
  <dimension ref="A1:D31"/>
  <sheetViews>
    <sheetView zoomScale="80" zoomScaleNormal="80"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124"/>
      <c r="B1" s="125"/>
    </row>
    <row r="2" spans="1:3" x14ac:dyDescent="0.3">
      <c r="B2" s="118" t="s">
        <v>632</v>
      </c>
    </row>
    <row r="3" spans="1:3" x14ac:dyDescent="0.3">
      <c r="B3" s="105" t="s">
        <v>672</v>
      </c>
    </row>
    <row r="16" spans="1:3" x14ac:dyDescent="0.3">
      <c r="C16" s="105" t="s">
        <v>673</v>
      </c>
    </row>
    <row r="18" spans="3:4" x14ac:dyDescent="0.3">
      <c r="C18" s="105" t="s">
        <v>674</v>
      </c>
    </row>
    <row r="19" spans="3:4" x14ac:dyDescent="0.3">
      <c r="C19" s="105" t="s">
        <v>675</v>
      </c>
    </row>
    <row r="20" spans="3:4" x14ac:dyDescent="0.3">
      <c r="C20" s="105" t="s">
        <v>676</v>
      </c>
    </row>
    <row r="21" spans="3:4" ht="33" x14ac:dyDescent="0.35">
      <c r="C21" s="126"/>
      <c r="D21" s="126" t="s">
        <v>677</v>
      </c>
    </row>
    <row r="22" spans="3:4" s="126" customFormat="1" ht="33" x14ac:dyDescent="0.35">
      <c r="D22" s="126" t="s">
        <v>678</v>
      </c>
    </row>
    <row r="23" spans="3:4" x14ac:dyDescent="0.3">
      <c r="C23" s="105" t="s">
        <v>679</v>
      </c>
    </row>
    <row r="24" spans="3:4" s="117" customFormat="1" ht="26" x14ac:dyDescent="0.3"/>
    <row r="25" spans="3:4" s="117" customFormat="1" ht="26" x14ac:dyDescent="0.3"/>
    <row r="26" spans="3:4" s="117" customFormat="1" ht="26" x14ac:dyDescent="0.3"/>
    <row r="27" spans="3:4" s="117" customFormat="1" ht="26" x14ac:dyDescent="0.3"/>
    <row r="28" spans="3:4" s="117" customFormat="1" ht="26" x14ac:dyDescent="0.3"/>
    <row r="29" spans="3:4" s="117" customFormat="1" ht="26" x14ac:dyDescent="0.3"/>
    <row r="30" spans="3:4" s="117" customFormat="1" ht="26" x14ac:dyDescent="0.3"/>
    <row r="31" spans="3:4" s="117" customFormat="1" ht="26" x14ac:dyDescent="0.3"/>
  </sheetData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E2118-8F9C-5F45-9828-4B0E52EF51EE}">
  <sheetPr codeName="Sheet99">
    <tabColor rgb="FFFF0000"/>
  </sheetPr>
  <dimension ref="A1:J36"/>
  <sheetViews>
    <sheetView workbookViewId="0"/>
  </sheetViews>
  <sheetFormatPr baseColWidth="10" defaultColWidth="8.83203125" defaultRowHeight="26" x14ac:dyDescent="0.3"/>
  <cols>
    <col min="1" max="1" width="8.83203125" style="129"/>
    <col min="2" max="6" width="14.1640625" style="129" bestFit="1" customWidth="1"/>
    <col min="7" max="7" width="14.33203125" style="129" bestFit="1" customWidth="1"/>
    <col min="8" max="8" width="9" style="129" bestFit="1" customWidth="1"/>
    <col min="9" max="11" width="9.83203125" style="129" bestFit="1" customWidth="1"/>
    <col min="12" max="16384" width="8.83203125" style="129"/>
  </cols>
  <sheetData>
    <row r="1" spans="1:7" x14ac:dyDescent="0.3">
      <c r="A1" s="127" t="s">
        <v>680</v>
      </c>
      <c r="B1" s="128"/>
    </row>
    <row r="4" spans="1:7" ht="30" x14ac:dyDescent="0.4">
      <c r="B4" s="129" t="s">
        <v>681</v>
      </c>
      <c r="C4" s="42">
        <v>67</v>
      </c>
    </row>
    <row r="5" spans="1:7" x14ac:dyDescent="0.3">
      <c r="B5" s="129" t="s">
        <v>199</v>
      </c>
      <c r="C5" s="42">
        <v>72</v>
      </c>
    </row>
    <row r="6" spans="1:7" x14ac:dyDescent="0.3">
      <c r="B6" s="129" t="s">
        <v>682</v>
      </c>
      <c r="C6" s="42">
        <f>EXP(20% * SQRT(T/n))</f>
        <v>1.0935646911485417</v>
      </c>
    </row>
    <row r="7" spans="1:7" x14ac:dyDescent="0.3">
      <c r="B7" s="129" t="s">
        <v>82</v>
      </c>
      <c r="C7" s="42">
        <f>EXP(-20% * SQRT(T/n))</f>
        <v>0.914440643607217</v>
      </c>
    </row>
    <row r="8" spans="1:7" x14ac:dyDescent="0.3">
      <c r="B8" s="129" t="s">
        <v>5</v>
      </c>
      <c r="C8" s="42">
        <v>0.49328459600000002</v>
      </c>
    </row>
    <row r="9" spans="1:7" x14ac:dyDescent="0.3">
      <c r="B9" s="129" t="s">
        <v>76</v>
      </c>
      <c r="C9" s="130">
        <v>1.15E-2</v>
      </c>
    </row>
    <row r="10" spans="1:7" x14ac:dyDescent="0.3">
      <c r="B10" s="129" t="s">
        <v>683</v>
      </c>
      <c r="C10" s="42">
        <v>1</v>
      </c>
    </row>
    <row r="12" spans="1:7" x14ac:dyDescent="0.3">
      <c r="B12" s="129" t="s">
        <v>143</v>
      </c>
      <c r="C12" s="129">
        <v>5</v>
      </c>
    </row>
    <row r="14" spans="1:7" x14ac:dyDescent="0.3">
      <c r="B14" s="50">
        <v>0</v>
      </c>
      <c r="C14" s="50">
        <v>1</v>
      </c>
      <c r="D14" s="50">
        <v>2</v>
      </c>
      <c r="E14" s="50">
        <v>3</v>
      </c>
      <c r="F14" s="50">
        <v>4</v>
      </c>
      <c r="G14" s="50">
        <v>5</v>
      </c>
    </row>
    <row r="15" spans="1:7" x14ac:dyDescent="0.3">
      <c r="B15" s="131">
        <f>S0</f>
        <v>67</v>
      </c>
      <c r="C15" s="131">
        <f t="shared" ref="C15:G15" si="0">IF(B15="",IF(B11="","",B11*d),B15*u)</f>
        <v>73.2688343069523</v>
      </c>
      <c r="D15" s="131">
        <f t="shared" si="0"/>
        <v>80.124210159695963</v>
      </c>
      <c r="E15" s="131">
        <f t="shared" si="0"/>
        <v>87.621007136808757</v>
      </c>
      <c r="F15" s="131">
        <f t="shared" si="0"/>
        <v>95.819239607688431</v>
      </c>
      <c r="G15" s="131">
        <f t="shared" si="0"/>
        <v>104.78453716766991</v>
      </c>
    </row>
    <row r="16" spans="1:7" x14ac:dyDescent="0.3">
      <c r="B16" s="131"/>
      <c r="C16" s="131">
        <f t="shared" ref="C16:C24" si="1">IF(B16="",IF(B15="","",B15*d),B16*u)</f>
        <v>61.267523121683539</v>
      </c>
      <c r="D16" s="131">
        <f t="shared" ref="D16:D24" si="2">IF(C16="",IF(C15="","",C15*d),C16*u)</f>
        <v>67</v>
      </c>
      <c r="E16" s="131">
        <f t="shared" ref="E16:E24" si="3">IF(D16="",IF(D15="","",D15*d),D16*u)</f>
        <v>73.2688343069523</v>
      </c>
      <c r="F16" s="131">
        <f t="shared" ref="F16:F24" si="4">IF(E16="",IF(E15="","",E15*d),E16*u)</f>
        <v>80.124210159695963</v>
      </c>
      <c r="G16" s="131">
        <f t="shared" ref="G16:G24" si="5">IF(F16="",IF(F15="","",F15*d),F16*u)</f>
        <v>87.621007136808757</v>
      </c>
    </row>
    <row r="17" spans="2:10" x14ac:dyDescent="0.3">
      <c r="B17" s="131"/>
      <c r="C17" s="131" t="str">
        <f t="shared" si="1"/>
        <v/>
      </c>
      <c r="D17" s="131">
        <f t="shared" si="2"/>
        <v>56.02551327561234</v>
      </c>
      <c r="E17" s="131">
        <f t="shared" si="3"/>
        <v>61.267523121683531</v>
      </c>
      <c r="F17" s="131">
        <f t="shared" si="4"/>
        <v>66.999999999999986</v>
      </c>
      <c r="G17" s="131">
        <f t="shared" si="5"/>
        <v>73.268834306952286</v>
      </c>
    </row>
    <row r="18" spans="2:10" x14ac:dyDescent="0.3">
      <c r="B18" s="131"/>
      <c r="C18" s="131" t="str">
        <f t="shared" si="1"/>
        <v/>
      </c>
      <c r="D18" s="131" t="str">
        <f t="shared" si="2"/>
        <v/>
      </c>
      <c r="E18" s="131">
        <f t="shared" si="3"/>
        <v>51.232006418175629</v>
      </c>
      <c r="F18" s="131">
        <f t="shared" si="4"/>
        <v>56.02551327561234</v>
      </c>
      <c r="G18" s="131">
        <f t="shared" si="5"/>
        <v>61.267523121683531</v>
      </c>
    </row>
    <row r="19" spans="2:10" x14ac:dyDescent="0.3">
      <c r="B19" s="131"/>
      <c r="C19" s="131" t="str">
        <f t="shared" si="1"/>
        <v/>
      </c>
      <c r="D19" s="131" t="str">
        <f t="shared" si="2"/>
        <v/>
      </c>
      <c r="E19" s="131" t="str">
        <f t="shared" si="3"/>
        <v/>
      </c>
      <c r="F19" s="131">
        <f t="shared" si="4"/>
        <v>46.848628922325595</v>
      </c>
      <c r="G19" s="131">
        <f t="shared" si="5"/>
        <v>51.232006418175629</v>
      </c>
    </row>
    <row r="20" spans="2:10" x14ac:dyDescent="0.3">
      <c r="B20" s="131"/>
      <c r="C20" s="131" t="str">
        <f t="shared" si="1"/>
        <v/>
      </c>
      <c r="D20" s="131" t="str">
        <f t="shared" si="2"/>
        <v/>
      </c>
      <c r="E20" s="131" t="str">
        <f t="shared" si="3"/>
        <v/>
      </c>
      <c r="F20" s="131" t="str">
        <f t="shared" si="4"/>
        <v/>
      </c>
      <c r="G20" s="131">
        <f t="shared" si="5"/>
        <v>42.840290383847098</v>
      </c>
    </row>
    <row r="21" spans="2:10" x14ac:dyDescent="0.3">
      <c r="C21" s="129" t="str">
        <f t="shared" si="1"/>
        <v/>
      </c>
      <c r="D21" s="129" t="str">
        <f t="shared" si="2"/>
        <v/>
      </c>
      <c r="E21" s="129" t="str">
        <f t="shared" si="3"/>
        <v/>
      </c>
      <c r="F21" s="129" t="str">
        <f t="shared" si="4"/>
        <v/>
      </c>
      <c r="G21" s="129" t="str">
        <f t="shared" si="5"/>
        <v/>
      </c>
    </row>
    <row r="22" spans="2:10" x14ac:dyDescent="0.3">
      <c r="C22" s="129" t="str">
        <f t="shared" si="1"/>
        <v/>
      </c>
      <c r="D22" s="129" t="str">
        <f t="shared" si="2"/>
        <v/>
      </c>
      <c r="E22" s="129" t="str">
        <f t="shared" si="3"/>
        <v/>
      </c>
      <c r="F22" s="129" t="str">
        <f t="shared" si="4"/>
        <v/>
      </c>
      <c r="G22" s="129" t="str">
        <f t="shared" si="5"/>
        <v/>
      </c>
    </row>
    <row r="23" spans="2:10" x14ac:dyDescent="0.3">
      <c r="C23" s="129" t="str">
        <f t="shared" si="1"/>
        <v/>
      </c>
      <c r="D23" s="129" t="str">
        <f t="shared" si="2"/>
        <v/>
      </c>
      <c r="E23" s="129" t="str">
        <f t="shared" si="3"/>
        <v/>
      </c>
      <c r="F23" s="129" t="str">
        <f t="shared" si="4"/>
        <v/>
      </c>
      <c r="G23" s="129" t="str">
        <f t="shared" si="5"/>
        <v/>
      </c>
    </row>
    <row r="24" spans="2:10" x14ac:dyDescent="0.3">
      <c r="C24" s="129" t="str">
        <f t="shared" si="1"/>
        <v/>
      </c>
      <c r="D24" s="129" t="str">
        <f t="shared" si="2"/>
        <v/>
      </c>
      <c r="E24" s="129" t="str">
        <f t="shared" si="3"/>
        <v/>
      </c>
      <c r="F24" s="129" t="str">
        <f t="shared" si="4"/>
        <v/>
      </c>
      <c r="G24" s="129" t="str">
        <f t="shared" si="5"/>
        <v/>
      </c>
    </row>
    <row r="25" spans="2:10" x14ac:dyDescent="0.3">
      <c r="B25" s="50">
        <v>0</v>
      </c>
      <c r="C25" s="50">
        <v>1</v>
      </c>
      <c r="D25" s="50">
        <v>2</v>
      </c>
      <c r="E25" s="50">
        <v>3</v>
      </c>
      <c r="F25" s="50">
        <v>4</v>
      </c>
      <c r="G25" s="50">
        <v>5</v>
      </c>
    </row>
    <row r="26" spans="2:10" x14ac:dyDescent="0.3">
      <c r="B26" s="131">
        <f>IF(C27="","",(C26*p+C27*(1-p))/(EXP(r_*(T/n))))</f>
        <v>3.6496996022856374</v>
      </c>
      <c r="C26" s="131">
        <f>IF(D27="","",(D26*p+D27*(1-p))/(EXP(r_*(T/n))))</f>
        <v>6.1602256340620656</v>
      </c>
      <c r="D26" s="131">
        <f>IF(E27="","",(E26*p+E27*(1-p))/(EXP(r_*(T/n))))</f>
        <v>10.12532313802271</v>
      </c>
      <c r="E26" s="131">
        <f>IF(F27="","",(F26*p+F27*(1-p))/(EXP(r_*(T/n))))</f>
        <v>16.038386020497189</v>
      </c>
      <c r="F26" s="131">
        <f>IF(G27="","",(G26*p+G27*(1-p))/(EXP(r_*(T/n))))</f>
        <v>24.032174498805883</v>
      </c>
      <c r="G26" s="131">
        <f t="shared" ref="G26" si="6">MAX(G15-X,0)</f>
        <v>32.78453716766991</v>
      </c>
    </row>
    <row r="27" spans="2:10" x14ac:dyDescent="0.3">
      <c r="B27" s="131"/>
      <c r="C27" s="131">
        <f t="shared" ref="C27:F31" si="7">IF(D28="","",(D27*p+D28*(1-p))/(EXP(r_*(T/n))))</f>
        <v>1.2223018171052735</v>
      </c>
      <c r="D27" s="131">
        <f t="shared" si="7"/>
        <v>2.3282191867356827</v>
      </c>
      <c r="E27" s="131">
        <f t="shared" si="7"/>
        <v>4.415001787968416</v>
      </c>
      <c r="F27" s="131">
        <f t="shared" si="7"/>
        <v>8.3293605058279976</v>
      </c>
      <c r="G27" s="131">
        <f t="shared" ref="G27" si="8">MAX(G16-X,0)</f>
        <v>15.621007136808757</v>
      </c>
      <c r="H27" s="131"/>
      <c r="I27" s="131"/>
      <c r="J27" s="131"/>
    </row>
    <row r="28" spans="2:10" x14ac:dyDescent="0.3">
      <c r="B28" s="131"/>
      <c r="C28" s="131" t="str">
        <f t="shared" si="7"/>
        <v/>
      </c>
      <c r="D28" s="131">
        <f t="shared" si="7"/>
        <v>0.15125193593801292</v>
      </c>
      <c r="E28" s="131">
        <f t="shared" si="7"/>
        <v>0.30732809617053408</v>
      </c>
      <c r="F28" s="131">
        <f t="shared" si="7"/>
        <v>0.62445851096090044</v>
      </c>
      <c r="G28" s="131">
        <f t="shared" ref="G28" si="9">MAX(G17-X,0)</f>
        <v>1.2688343069522858</v>
      </c>
      <c r="H28" s="131"/>
      <c r="I28" s="131"/>
      <c r="J28" s="131"/>
    </row>
    <row r="29" spans="2:10" x14ac:dyDescent="0.3">
      <c r="B29" s="131"/>
      <c r="C29" s="131" t="str">
        <f t="shared" si="7"/>
        <v/>
      </c>
      <c r="D29" s="131" t="str">
        <f t="shared" si="7"/>
        <v/>
      </c>
      <c r="E29" s="131">
        <f t="shared" si="7"/>
        <v>0</v>
      </c>
      <c r="F29" s="131">
        <f t="shared" si="7"/>
        <v>0</v>
      </c>
      <c r="G29" s="131">
        <f t="shared" ref="G29" si="10">MAX(G18-X,0)</f>
        <v>0</v>
      </c>
      <c r="H29" s="131"/>
      <c r="I29" s="131"/>
      <c r="J29" s="131"/>
    </row>
    <row r="30" spans="2:10" x14ac:dyDescent="0.3">
      <c r="B30" s="131"/>
      <c r="C30" s="131" t="str">
        <f t="shared" si="7"/>
        <v/>
      </c>
      <c r="D30" s="131" t="str">
        <f t="shared" si="7"/>
        <v/>
      </c>
      <c r="E30" s="131" t="str">
        <f t="shared" si="7"/>
        <v/>
      </c>
      <c r="F30" s="131">
        <f t="shared" si="7"/>
        <v>0</v>
      </c>
      <c r="G30" s="131">
        <f t="shared" ref="G30" si="11">MAX(G19-X,0)</f>
        <v>0</v>
      </c>
      <c r="H30" s="131"/>
      <c r="I30" s="131"/>
      <c r="J30" s="131"/>
    </row>
    <row r="31" spans="2:10" x14ac:dyDescent="0.3">
      <c r="B31" s="131"/>
      <c r="C31" s="131" t="str">
        <f t="shared" si="7"/>
        <v/>
      </c>
      <c r="D31" s="131" t="str">
        <f t="shared" si="7"/>
        <v/>
      </c>
      <c r="E31" s="131" t="str">
        <f t="shared" si="7"/>
        <v/>
      </c>
      <c r="F31" s="131" t="str">
        <f t="shared" si="7"/>
        <v/>
      </c>
      <c r="G31" s="131">
        <f t="shared" ref="G31" si="12">MAX(G20-X,0)</f>
        <v>0</v>
      </c>
      <c r="H31" s="131"/>
      <c r="I31" s="131"/>
      <c r="J31" s="131"/>
    </row>
    <row r="32" spans="2:10" x14ac:dyDescent="0.3">
      <c r="C32" s="131"/>
      <c r="D32" s="131"/>
      <c r="E32" s="131"/>
      <c r="F32" s="131"/>
      <c r="H32" s="131"/>
      <c r="I32" s="131"/>
      <c r="J32" s="131"/>
    </row>
    <row r="33" spans="3:10" x14ac:dyDescent="0.3">
      <c r="C33" s="131"/>
      <c r="D33" s="131"/>
      <c r="E33" s="131"/>
      <c r="F33" s="131"/>
      <c r="H33" s="131"/>
      <c r="I33" s="131"/>
      <c r="J33" s="131"/>
    </row>
    <row r="34" spans="3:10" x14ac:dyDescent="0.3">
      <c r="C34" s="131"/>
      <c r="D34" s="131"/>
      <c r="E34" s="131"/>
      <c r="F34" s="131"/>
      <c r="H34" s="131"/>
      <c r="I34" s="131"/>
      <c r="J34" s="131"/>
    </row>
    <row r="35" spans="3:10" x14ac:dyDescent="0.3">
      <c r="C35" s="131"/>
      <c r="D35" s="131"/>
      <c r="E35" s="131"/>
      <c r="F35" s="131"/>
      <c r="H35" s="131"/>
      <c r="I35" s="131"/>
      <c r="J35" s="131"/>
    </row>
    <row r="36" spans="3:10" x14ac:dyDescent="0.3">
      <c r="C36" s="131"/>
      <c r="D36" s="131"/>
      <c r="E36" s="131"/>
      <c r="F36" s="131"/>
      <c r="H36" s="131"/>
      <c r="I36" s="131"/>
      <c r="J36" s="131"/>
    </row>
  </sheetData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0731C-61EB-D144-967B-0A05961B1F2B}">
  <sheetPr codeName="Sheet100">
    <tabColor rgb="FFFF0000"/>
  </sheetPr>
  <dimension ref="A1:B18"/>
  <sheetViews>
    <sheetView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2" x14ac:dyDescent="0.3">
      <c r="A1" s="48" t="s">
        <v>261</v>
      </c>
      <c r="B1" s="49" t="s">
        <v>684</v>
      </c>
    </row>
    <row r="2" spans="1:2" x14ac:dyDescent="0.3">
      <c r="B2" s="50" t="s">
        <v>685</v>
      </c>
    </row>
    <row r="4" spans="1:2" x14ac:dyDescent="0.3">
      <c r="B4" s="50" t="s">
        <v>253</v>
      </c>
    </row>
    <row r="17" spans="2:2" x14ac:dyDescent="0.3">
      <c r="B17" s="50" t="s">
        <v>686</v>
      </c>
    </row>
    <row r="18" spans="2:2" x14ac:dyDescent="0.3">
      <c r="B18" s="132" t="s">
        <v>687</v>
      </c>
    </row>
  </sheetData>
  <hyperlinks>
    <hyperlink ref="B18" r:id="rId1" xr:uid="{CDA73B3B-4247-6F49-BB0F-4FDB6FA1CAD2}"/>
    <hyperlink ref="B1" r:id="rId2" xr:uid="{EFC07F1E-118D-3C40-A80D-B2F58505B074}"/>
    <hyperlink ref="A1:B1" r:id="rId3" display="Video:" xr:uid="{1209E6B4-098A-2D4A-8D66-300D238B2199}"/>
  </hyperlinks>
  <pageMargins left="0.7" right="0.7" top="0.75" bottom="0.75" header="0.3" footer="0.3"/>
  <drawing r:id="rId4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59DE-BA21-994D-A582-B3BA71F24B48}">
  <sheetPr codeName="Sheet101">
    <tabColor rgb="FFFF0000"/>
  </sheetPr>
  <dimension ref="A1:BS162"/>
  <sheetViews>
    <sheetView workbookViewId="0"/>
  </sheetViews>
  <sheetFormatPr baseColWidth="10" defaultColWidth="8.83203125" defaultRowHeight="16" x14ac:dyDescent="0.2"/>
  <cols>
    <col min="1" max="1" width="8.83203125" style="133"/>
    <col min="2" max="2" width="9" style="133" bestFit="1" customWidth="1"/>
    <col min="3" max="3" width="9.6640625" style="133" bestFit="1" customWidth="1"/>
    <col min="4" max="8" width="9" style="133" bestFit="1" customWidth="1"/>
    <col min="9" max="11" width="9.83203125" style="133" bestFit="1" customWidth="1"/>
    <col min="12" max="16384" width="8.83203125" style="133"/>
  </cols>
  <sheetData>
    <row r="1" spans="1:3" x14ac:dyDescent="0.2">
      <c r="A1" s="133" t="s">
        <v>680</v>
      </c>
    </row>
    <row r="4" spans="1:3" x14ac:dyDescent="0.2">
      <c r="B4" s="134" t="s">
        <v>688</v>
      </c>
      <c r="C4" s="135">
        <v>0.27</v>
      </c>
    </row>
    <row r="6" spans="1:3" ht="18" x14ac:dyDescent="0.25">
      <c r="B6" s="133" t="s">
        <v>689</v>
      </c>
      <c r="C6" s="133">
        <v>775</v>
      </c>
    </row>
    <row r="7" spans="1:3" x14ac:dyDescent="0.2">
      <c r="B7" s="133" t="s">
        <v>199</v>
      </c>
      <c r="C7" s="133">
        <v>760</v>
      </c>
    </row>
    <row r="8" spans="1:3" x14ac:dyDescent="0.2">
      <c r="B8" s="133" t="s">
        <v>682</v>
      </c>
      <c r="C8" s="133">
        <f>EXP(s * SQRT(T/n))</f>
        <v>1.0232500920312226</v>
      </c>
    </row>
    <row r="9" spans="1:3" x14ac:dyDescent="0.2">
      <c r="B9" s="133" t="s">
        <v>82</v>
      </c>
      <c r="C9" s="133">
        <f>EXP(-s * SQRT(T/n))</f>
        <v>0.97727819209371436</v>
      </c>
    </row>
    <row r="10" spans="1:3" x14ac:dyDescent="0.2">
      <c r="B10" s="133" t="s">
        <v>5</v>
      </c>
      <c r="C10" s="133">
        <f>(EXP((r_-0)*(T/n))-d)/(u-d)</f>
        <v>0.49551531766352203</v>
      </c>
    </row>
    <row r="11" spans="1:3" x14ac:dyDescent="0.2">
      <c r="B11" s="133" t="s">
        <v>76</v>
      </c>
      <c r="C11" s="136">
        <v>8.0000000000000002E-3</v>
      </c>
    </row>
    <row r="12" spans="1:3" x14ac:dyDescent="0.2">
      <c r="B12" s="133" t="s">
        <v>683</v>
      </c>
      <c r="C12" s="133">
        <v>0.5</v>
      </c>
    </row>
    <row r="14" spans="1:3" x14ac:dyDescent="0.2">
      <c r="B14" s="133" t="s">
        <v>143</v>
      </c>
      <c r="C14" s="133">
        <v>69</v>
      </c>
    </row>
    <row r="16" spans="1:3" x14ac:dyDescent="0.2">
      <c r="B16" s="133" t="s">
        <v>690</v>
      </c>
      <c r="C16" s="137">
        <f>B93</f>
        <v>67.61778770589936</v>
      </c>
    </row>
    <row r="20" spans="2:71" x14ac:dyDescent="0.2">
      <c r="C20" s="133">
        <v>1</v>
      </c>
      <c r="D20" s="133">
        <v>2</v>
      </c>
      <c r="E20" s="133">
        <v>3</v>
      </c>
      <c r="F20" s="133">
        <v>4</v>
      </c>
      <c r="G20" s="133">
        <v>5</v>
      </c>
      <c r="H20" s="133">
        <v>6</v>
      </c>
      <c r="I20" s="133">
        <v>7</v>
      </c>
      <c r="J20" s="133">
        <v>8</v>
      </c>
      <c r="K20" s="133">
        <v>9</v>
      </c>
      <c r="L20" s="133">
        <v>10</v>
      </c>
      <c r="M20" s="133">
        <v>11</v>
      </c>
      <c r="N20" s="133">
        <v>12</v>
      </c>
      <c r="O20" s="133">
        <v>13</v>
      </c>
      <c r="P20" s="133">
        <v>14</v>
      </c>
      <c r="Q20" s="133">
        <v>15</v>
      </c>
      <c r="R20" s="133">
        <v>16</v>
      </c>
      <c r="S20" s="133">
        <v>17</v>
      </c>
      <c r="T20" s="133">
        <v>18</v>
      </c>
      <c r="U20" s="133">
        <v>19</v>
      </c>
      <c r="V20" s="133">
        <v>20</v>
      </c>
      <c r="W20" s="133">
        <v>21</v>
      </c>
      <c r="X20" s="133">
        <v>22</v>
      </c>
      <c r="Y20" s="133">
        <v>23</v>
      </c>
      <c r="Z20" s="133">
        <v>24</v>
      </c>
      <c r="AA20" s="133">
        <v>25</v>
      </c>
      <c r="AB20" s="133">
        <v>26</v>
      </c>
      <c r="AC20" s="133">
        <v>27</v>
      </c>
      <c r="AD20" s="133">
        <v>28</v>
      </c>
      <c r="AE20" s="133">
        <v>29</v>
      </c>
      <c r="AF20" s="133">
        <v>30</v>
      </c>
      <c r="AG20" s="133">
        <v>31</v>
      </c>
      <c r="AH20" s="133">
        <v>32</v>
      </c>
      <c r="AI20" s="133">
        <v>33</v>
      </c>
      <c r="AJ20" s="133">
        <v>34</v>
      </c>
      <c r="AK20" s="133">
        <v>35</v>
      </c>
      <c r="AL20" s="133">
        <v>36</v>
      </c>
      <c r="AM20" s="133">
        <v>37</v>
      </c>
      <c r="AN20" s="133">
        <v>38</v>
      </c>
      <c r="AO20" s="133">
        <v>39</v>
      </c>
      <c r="AP20" s="133">
        <v>40</v>
      </c>
      <c r="AQ20" s="133">
        <v>41</v>
      </c>
      <c r="AR20" s="133">
        <v>42</v>
      </c>
      <c r="AS20" s="133">
        <v>43</v>
      </c>
      <c r="AT20" s="133">
        <v>44</v>
      </c>
      <c r="AU20" s="133">
        <v>45</v>
      </c>
      <c r="AV20" s="133">
        <v>46</v>
      </c>
      <c r="AW20" s="133">
        <v>47</v>
      </c>
      <c r="AX20" s="133">
        <v>48</v>
      </c>
      <c r="AY20" s="133">
        <v>49</v>
      </c>
      <c r="AZ20" s="133">
        <v>50</v>
      </c>
      <c r="BA20" s="133">
        <v>51</v>
      </c>
      <c r="BB20" s="133">
        <v>52</v>
      </c>
      <c r="BC20" s="133">
        <v>53</v>
      </c>
      <c r="BD20" s="133">
        <v>54</v>
      </c>
      <c r="BE20" s="133">
        <v>55</v>
      </c>
      <c r="BF20" s="133">
        <v>56</v>
      </c>
      <c r="BG20" s="133">
        <v>57</v>
      </c>
      <c r="BH20" s="133">
        <v>58</v>
      </c>
      <c r="BI20" s="133">
        <v>59</v>
      </c>
      <c r="BJ20" s="133">
        <v>60</v>
      </c>
      <c r="BK20" s="133">
        <v>61</v>
      </c>
      <c r="BL20" s="133">
        <v>62</v>
      </c>
      <c r="BM20" s="133">
        <v>63</v>
      </c>
      <c r="BN20" s="133">
        <v>64</v>
      </c>
      <c r="BO20" s="133">
        <v>65</v>
      </c>
      <c r="BP20" s="133">
        <v>66</v>
      </c>
      <c r="BQ20" s="133">
        <v>67</v>
      </c>
      <c r="BR20" s="133">
        <v>68</v>
      </c>
      <c r="BS20" s="133">
        <v>69</v>
      </c>
    </row>
    <row r="21" spans="2:71" x14ac:dyDescent="0.2">
      <c r="B21" s="133">
        <f>S0</f>
        <v>775</v>
      </c>
      <c r="C21" s="138">
        <f t="shared" ref="C21:AH21" si="0">IF(B21="",IF(B15="","",B15*d),B21*u)</f>
        <v>793.01882132419757</v>
      </c>
      <c r="D21" s="138">
        <f t="shared" si="0"/>
        <v>811.45658190247684</v>
      </c>
      <c r="E21" s="138">
        <f t="shared" si="0"/>
        <v>830.32302211105082</v>
      </c>
      <c r="F21" s="138">
        <f t="shared" si="0"/>
        <v>849.62810879077563</v>
      </c>
      <c r="G21" s="138">
        <f t="shared" si="0"/>
        <v>869.38204051247476</v>
      </c>
      <c r="H21" s="138">
        <f t="shared" si="0"/>
        <v>889.59525296468189</v>
      </c>
      <c r="I21" s="138">
        <f t="shared" si="0"/>
        <v>910.27842446664954</v>
      </c>
      <c r="J21" s="138">
        <f t="shared" si="0"/>
        <v>931.44248160953543</v>
      </c>
      <c r="K21" s="138">
        <f t="shared" si="0"/>
        <v>953.09860502874756</v>
      </c>
      <c r="L21" s="138">
        <f t="shared" si="0"/>
        <v>975.25823531049582</v>
      </c>
      <c r="M21" s="138">
        <f t="shared" si="0"/>
        <v>997.93307903567268</v>
      </c>
      <c r="N21" s="138">
        <f t="shared" si="0"/>
        <v>1021.1351149642535</v>
      </c>
      <c r="O21" s="138">
        <f t="shared" si="0"/>
        <v>1044.8766003634855</v>
      </c>
      <c r="P21" s="138">
        <f t="shared" si="0"/>
        <v>1069.1700774832077</v>
      </c>
      <c r="Q21" s="138">
        <f t="shared" si="0"/>
        <v>1094.0283801817218</v>
      </c>
      <c r="R21" s="138">
        <f t="shared" si="0"/>
        <v>1119.4646407057162</v>
      </c>
      <c r="S21" s="138">
        <f t="shared" si="0"/>
        <v>1145.4922966278236</v>
      </c>
      <c r="T21" s="138">
        <f t="shared" si="0"/>
        <v>1172.1250979454771</v>
      </c>
      <c r="U21" s="138">
        <f t="shared" si="0"/>
        <v>1199.3771143448153</v>
      </c>
      <c r="V21" s="138">
        <f t="shared" si="0"/>
        <v>1227.2627426334745</v>
      </c>
      <c r="W21" s="138">
        <f t="shared" si="0"/>
        <v>1255.7967143461935</v>
      </c>
      <c r="X21" s="138">
        <f t="shared" si="0"/>
        <v>1284.9941035272495</v>
      </c>
      <c r="Y21" s="138">
        <f t="shared" si="0"/>
        <v>1314.8703346938364</v>
      </c>
      <c r="Z21" s="138">
        <f t="shared" si="0"/>
        <v>1345.4411909845926</v>
      </c>
      <c r="AA21" s="138">
        <f t="shared" si="0"/>
        <v>1376.7228224975822</v>
      </c>
      <c r="AB21" s="138">
        <f t="shared" si="0"/>
        <v>1408.7317548221356</v>
      </c>
      <c r="AC21" s="138">
        <f t="shared" si="0"/>
        <v>1441.484897769056</v>
      </c>
      <c r="AD21" s="138">
        <f t="shared" si="0"/>
        <v>1474.9995543038042</v>
      </c>
      <c r="AE21" s="138">
        <f t="shared" si="0"/>
        <v>1509.29342968738</v>
      </c>
      <c r="AF21" s="138">
        <f t="shared" si="0"/>
        <v>1544.3846408297313</v>
      </c>
      <c r="AG21" s="138">
        <f t="shared" si="0"/>
        <v>1580.2917258606292</v>
      </c>
      <c r="AH21" s="138">
        <f t="shared" si="0"/>
        <v>1617.0336539230684</v>
      </c>
      <c r="AI21" s="138">
        <f t="shared" ref="AI21:BS21" si="1">IF(AH21="",IF(AH15="","",AH15*d),AH21*u)</f>
        <v>1654.629835194364</v>
      </c>
      <c r="AJ21" s="138">
        <f t="shared" si="1"/>
        <v>1693.1001311402397</v>
      </c>
      <c r="AK21" s="138">
        <f t="shared" si="1"/>
        <v>1732.4648650073254</v>
      </c>
      <c r="AL21" s="138">
        <f t="shared" si="1"/>
        <v>1772.7448325596054</v>
      </c>
      <c r="AM21" s="138">
        <f t="shared" si="1"/>
        <v>1813.9613130644905</v>
      </c>
      <c r="AN21" s="138">
        <f t="shared" si="1"/>
        <v>1856.1360805343172</v>
      </c>
      <c r="AO21" s="138">
        <f t="shared" si="1"/>
        <v>1899.291415229213</v>
      </c>
      <c r="AP21" s="138">
        <f t="shared" si="1"/>
        <v>1943.4501154274033</v>
      </c>
      <c r="AQ21" s="138">
        <f t="shared" si="1"/>
        <v>1988.6355094691805</v>
      </c>
      <c r="AR21" s="138">
        <f t="shared" si="1"/>
        <v>2034.8714680808962</v>
      </c>
      <c r="AS21" s="138">
        <f t="shared" si="1"/>
        <v>2082.1824169854863</v>
      </c>
      <c r="AT21" s="138">
        <f t="shared" si="1"/>
        <v>2130.5933498061922</v>
      </c>
      <c r="AU21" s="138">
        <f t="shared" si="1"/>
        <v>2180.1298412702972</v>
      </c>
      <c r="AV21" s="138">
        <f t="shared" si="1"/>
        <v>2230.8180607198465</v>
      </c>
      <c r="AW21" s="138">
        <f t="shared" si="1"/>
        <v>2282.6847859364966</v>
      </c>
      <c r="AX21" s="138">
        <f t="shared" si="1"/>
        <v>2335.7574172877921</v>
      </c>
      <c r="AY21" s="138">
        <f t="shared" si="1"/>
        <v>2390.0639922023443</v>
      </c>
      <c r="AZ21" s="138">
        <f t="shared" si="1"/>
        <v>2445.6331999815602</v>
      </c>
      <c r="BA21" s="138">
        <f t="shared" si="1"/>
        <v>2502.4943969557448</v>
      </c>
      <c r="BB21" s="138">
        <f t="shared" si="1"/>
        <v>2560.677621992585</v>
      </c>
      <c r="BC21" s="138">
        <f t="shared" si="1"/>
        <v>2620.2136123662049</v>
      </c>
      <c r="BD21" s="138">
        <f t="shared" si="1"/>
        <v>2681.1338199951815</v>
      </c>
      <c r="BE21" s="138">
        <f t="shared" si="1"/>
        <v>2743.4704280580931</v>
      </c>
      <c r="BF21" s="138">
        <f t="shared" si="1"/>
        <v>2807.2563679953814</v>
      </c>
      <c r="BG21" s="138">
        <f t="shared" si="1"/>
        <v>2872.5253369065099</v>
      </c>
      <c r="BH21" s="138">
        <f t="shared" si="1"/>
        <v>2939.3118153516052</v>
      </c>
      <c r="BI21" s="138">
        <f t="shared" si="1"/>
        <v>3007.6510855669903</v>
      </c>
      <c r="BJ21" s="138">
        <f t="shared" si="1"/>
        <v>3077.5792501042297</v>
      </c>
      <c r="BK21" s="138">
        <f t="shared" si="1"/>
        <v>3149.1332509025342</v>
      </c>
      <c r="BL21" s="138">
        <f t="shared" si="1"/>
        <v>3222.3508888046013</v>
      </c>
      <c r="BM21" s="138">
        <f t="shared" si="1"/>
        <v>3297.2708435262002</v>
      </c>
      <c r="BN21" s="138">
        <f t="shared" si="1"/>
        <v>3373.9326940900514</v>
      </c>
      <c r="BO21" s="138">
        <f t="shared" si="1"/>
        <v>3452.376939734796</v>
      </c>
      <c r="BP21" s="138">
        <f t="shared" si="1"/>
        <v>3532.6450213101007</v>
      </c>
      <c r="BQ21" s="138">
        <f t="shared" si="1"/>
        <v>3614.7793431692012</v>
      </c>
      <c r="BR21" s="138">
        <f t="shared" si="1"/>
        <v>3698.8232955704475</v>
      </c>
      <c r="BS21" s="138">
        <f t="shared" si="1"/>
        <v>3784.8212775996908</v>
      </c>
    </row>
    <row r="22" spans="2:71" x14ac:dyDescent="0.2">
      <c r="C22" s="138">
        <f t="shared" ref="C22:C84" si="2">IF(B22="",IF(B21="","",B21*d),B22*u)</f>
        <v>757.39059887262863</v>
      </c>
      <c r="D22" s="138">
        <f t="shared" ref="D22:D84" si="3">IF(C22="",IF(C21="","",C21*d),C22*u)</f>
        <v>775.00000000000011</v>
      </c>
      <c r="E22" s="138">
        <f t="shared" ref="E22:E84" si="4">IF(D22="",IF(D21="","",D21*d),D22*u)</f>
        <v>793.01882132419769</v>
      </c>
      <c r="F22" s="138">
        <f t="shared" ref="F22:F84" si="5">IF(E22="",IF(E21="","",E21*d),E22*u)</f>
        <v>811.45658190247696</v>
      </c>
      <c r="G22" s="138">
        <f t="shared" ref="G22:G84" si="6">IF(F22="",IF(F21="","",F21*d),F22*u)</f>
        <v>830.32302211105093</v>
      </c>
      <c r="H22" s="138">
        <f t="shared" ref="H22:H84" si="7">IF(G22="",IF(G21="","",G21*d),G22*u)</f>
        <v>849.62810879077574</v>
      </c>
      <c r="I22" s="138">
        <f t="shared" ref="I22:I84" si="8">IF(H22="",IF(H21="","",H21*d),H22*u)</f>
        <v>869.38204051247487</v>
      </c>
      <c r="J22" s="138">
        <f t="shared" ref="J22:J84" si="9">IF(I22="",IF(I21="","",I21*d),I22*u)</f>
        <v>889.595252964682</v>
      </c>
      <c r="K22" s="138">
        <f t="shared" ref="K22:K84" si="10">IF(J22="",IF(J21="","",J21*d),J22*u)</f>
        <v>910.27842446664965</v>
      </c>
      <c r="L22" s="138">
        <f t="shared" ref="L22:L84" si="11">IF(K22="",IF(K21="","",K21*d),K22*u)</f>
        <v>931.44248160953555</v>
      </c>
      <c r="M22" s="138">
        <f t="shared" ref="M22:M84" si="12">IF(L22="",IF(L21="","",L21*d),L22*u)</f>
        <v>953.09860502874767</v>
      </c>
      <c r="N22" s="138">
        <f t="shared" ref="N22:N84" si="13">IF(M22="",IF(M21="","",M21*d),M22*u)</f>
        <v>975.25823531049593</v>
      </c>
      <c r="O22" s="138">
        <f t="shared" ref="O22:O84" si="14">IF(N22="",IF(N21="","",N21*d),N22*u)</f>
        <v>997.93307903567279</v>
      </c>
      <c r="P22" s="138">
        <f t="shared" ref="P22:P84" si="15">IF(O22="",IF(O21="","",O21*d),O22*u)</f>
        <v>1021.1351149642536</v>
      </c>
      <c r="Q22" s="138">
        <f t="shared" ref="Q22:Q84" si="16">IF(P22="",IF(P21="","",P21*d),P22*u)</f>
        <v>1044.8766003634855</v>
      </c>
      <c r="R22" s="138">
        <f t="shared" ref="R22:R84" si="17">IF(Q22="",IF(Q21="","",Q21*d),Q22*u)</f>
        <v>1069.1700774832077</v>
      </c>
      <c r="S22" s="138">
        <f t="shared" ref="S22:S84" si="18">IF(R22="",IF(R21="","",R21*d),R22*u)</f>
        <v>1094.0283801817218</v>
      </c>
      <c r="T22" s="138">
        <f t="shared" ref="T22:T84" si="19">IF(S22="",IF(S21="","",S21*d),S22*u)</f>
        <v>1119.4646407057162</v>
      </c>
      <c r="U22" s="138">
        <f t="shared" ref="U22:U84" si="20">IF(T22="",IF(T21="","",T21*d),T22*u)</f>
        <v>1145.4922966278236</v>
      </c>
      <c r="V22" s="138">
        <f t="shared" ref="V22:V84" si="21">IF(U22="",IF(U21="","",U21*d),U22*u)</f>
        <v>1172.1250979454771</v>
      </c>
      <c r="W22" s="138">
        <f t="shared" ref="W22:W84" si="22">IF(V22="",IF(V21="","",V21*d),V22*u)</f>
        <v>1199.3771143448153</v>
      </c>
      <c r="X22" s="138">
        <f t="shared" ref="X22:X84" si="23">IF(W22="",IF(W21="","",W21*d),W22*u)</f>
        <v>1227.2627426334745</v>
      </c>
      <c r="Y22" s="138">
        <f t="shared" ref="Y22:Y84" si="24">IF(X22="",IF(X21="","",X21*d),X22*u)</f>
        <v>1255.7967143461935</v>
      </c>
      <c r="Z22" s="138">
        <f t="shared" ref="Z22:Z84" si="25">IF(Y22="",IF(Y21="","",Y21*d),Y22*u)</f>
        <v>1284.9941035272495</v>
      </c>
      <c r="AA22" s="138">
        <f t="shared" ref="AA22:AA84" si="26">IF(Z22="",IF(Z21="","",Z21*d),Z22*u)</f>
        <v>1314.8703346938364</v>
      </c>
      <c r="AB22" s="138">
        <f t="shared" ref="AB22:AB84" si="27">IF(AA22="",IF(AA21="","",AA21*d),AA22*u)</f>
        <v>1345.4411909845926</v>
      </c>
      <c r="AC22" s="138">
        <f t="shared" ref="AC22:AC84" si="28">IF(AB22="",IF(AB21="","",AB21*d),AB22*u)</f>
        <v>1376.7228224975822</v>
      </c>
      <c r="AD22" s="138">
        <f t="shared" ref="AD22:AD84" si="29">IF(AC22="",IF(AC21="","",AC21*d),AC22*u)</f>
        <v>1408.7317548221356</v>
      </c>
      <c r="AE22" s="138">
        <f t="shared" ref="AE22:AE84" si="30">IF(AD22="",IF(AD21="","",AD21*d),AD22*u)</f>
        <v>1441.484897769056</v>
      </c>
      <c r="AF22" s="138">
        <f t="shared" ref="AF22:AF84" si="31">IF(AE22="",IF(AE21="","",AE21*d),AE22*u)</f>
        <v>1474.9995543038042</v>
      </c>
      <c r="AG22" s="138">
        <f t="shared" ref="AG22:AG84" si="32">IF(AF22="",IF(AF21="","",AF21*d),AF22*u)</f>
        <v>1509.29342968738</v>
      </c>
      <c r="AH22" s="138">
        <f t="shared" ref="AH22:AH84" si="33">IF(AG22="",IF(AG21="","",AG21*d),AG22*u)</f>
        <v>1544.3846408297313</v>
      </c>
      <c r="AI22" s="138">
        <f t="shared" ref="AI22:AI84" si="34">IF(AH22="",IF(AH21="","",AH21*d),AH22*u)</f>
        <v>1580.2917258606292</v>
      </c>
      <c r="AJ22" s="138">
        <f t="shared" ref="AJ22:AJ84" si="35">IF(AI22="",IF(AI21="","",AI21*d),AI22*u)</f>
        <v>1617.0336539230684</v>
      </c>
      <c r="AK22" s="138">
        <f t="shared" ref="AK22:AK84" si="36">IF(AJ22="",IF(AJ21="","",AJ21*d),AJ22*u)</f>
        <v>1654.629835194364</v>
      </c>
      <c r="AL22" s="138">
        <f t="shared" ref="AL22:AL84" si="37">IF(AK22="",IF(AK21="","",AK21*d),AK22*u)</f>
        <v>1693.1001311402397</v>
      </c>
      <c r="AM22" s="138">
        <f t="shared" ref="AM22:AM84" si="38">IF(AL22="",IF(AL21="","",AL21*d),AL22*u)</f>
        <v>1732.4648650073254</v>
      </c>
      <c r="AN22" s="138">
        <f t="shared" ref="AN22:AN84" si="39">IF(AM22="",IF(AM21="","",AM21*d),AM22*u)</f>
        <v>1772.7448325596054</v>
      </c>
      <c r="AO22" s="138">
        <f t="shared" ref="AO22:AO84" si="40">IF(AN22="",IF(AN21="","",AN21*d),AN22*u)</f>
        <v>1813.9613130644905</v>
      </c>
      <c r="AP22" s="138">
        <f t="shared" ref="AP22:AP84" si="41">IF(AO22="",IF(AO21="","",AO21*d),AO22*u)</f>
        <v>1856.1360805343172</v>
      </c>
      <c r="AQ22" s="138">
        <f t="shared" ref="AQ22:AQ84" si="42">IF(AP22="",IF(AP21="","",AP21*d),AP22*u)</f>
        <v>1899.291415229213</v>
      </c>
      <c r="AR22" s="138">
        <f t="shared" ref="AR22:AR84" si="43">IF(AQ22="",IF(AQ21="","",AQ21*d),AQ22*u)</f>
        <v>1943.4501154274033</v>
      </c>
      <c r="AS22" s="138">
        <f t="shared" ref="AS22:AS84" si="44">IF(AR22="",IF(AR21="","",AR21*d),AR22*u)</f>
        <v>1988.6355094691805</v>
      </c>
      <c r="AT22" s="138">
        <f t="shared" ref="AT22:AT84" si="45">IF(AS22="",IF(AS21="","",AS21*d),AS22*u)</f>
        <v>2034.8714680808962</v>
      </c>
      <c r="AU22" s="138">
        <f t="shared" ref="AU22:AU84" si="46">IF(AT22="",IF(AT21="","",AT21*d),AT22*u)</f>
        <v>2082.1824169854863</v>
      </c>
      <c r="AV22" s="138">
        <f t="shared" ref="AV22:AV84" si="47">IF(AU22="",IF(AU21="","",AU21*d),AU22*u)</f>
        <v>2130.5933498061922</v>
      </c>
      <c r="AW22" s="138">
        <f t="shared" ref="AW22:AW84" si="48">IF(AV22="",IF(AV21="","",AV21*d),AV22*u)</f>
        <v>2180.1298412702972</v>
      </c>
      <c r="AX22" s="138">
        <f t="shared" ref="AX22:AX84" si="49">IF(AW22="",IF(AW21="","",AW21*d),AW22*u)</f>
        <v>2230.8180607198465</v>
      </c>
      <c r="AY22" s="138">
        <f t="shared" ref="AY22:AY84" si="50">IF(AX22="",IF(AX21="","",AX21*d),AX22*u)</f>
        <v>2282.6847859364966</v>
      </c>
      <c r="AZ22" s="138">
        <f t="shared" ref="AZ22:AZ84" si="51">IF(AY22="",IF(AY21="","",AY21*d),AY22*u)</f>
        <v>2335.7574172877921</v>
      </c>
      <c r="BA22" s="138">
        <f t="shared" ref="BA22:BA84" si="52">IF(AZ22="",IF(AZ21="","",AZ21*d),AZ22*u)</f>
        <v>2390.0639922023443</v>
      </c>
      <c r="BB22" s="138">
        <f t="shared" ref="BB22:BB84" si="53">IF(BA22="",IF(BA21="","",BA21*d),BA22*u)</f>
        <v>2445.6331999815602</v>
      </c>
      <c r="BC22" s="138">
        <f t="shared" ref="BC22:BC84" si="54">IF(BB22="",IF(BB21="","",BB21*d),BB22*u)</f>
        <v>2502.4943969557448</v>
      </c>
      <c r="BD22" s="138">
        <f t="shared" ref="BD22:BD84" si="55">IF(BC22="",IF(BC21="","",BC21*d),BC22*u)</f>
        <v>2560.677621992585</v>
      </c>
      <c r="BE22" s="138">
        <f t="shared" ref="BE22:BE84" si="56">IF(BD22="",IF(BD21="","",BD21*d),BD22*u)</f>
        <v>2620.2136123662049</v>
      </c>
      <c r="BF22" s="138">
        <f t="shared" ref="BF22:BF84" si="57">IF(BE22="",IF(BE21="","",BE21*d),BE22*u)</f>
        <v>2681.1338199951815</v>
      </c>
      <c r="BG22" s="138">
        <f t="shared" ref="BG22:BG84" si="58">IF(BF22="",IF(BF21="","",BF21*d),BF22*u)</f>
        <v>2743.4704280580931</v>
      </c>
      <c r="BH22" s="138">
        <f t="shared" ref="BH22:BH84" si="59">IF(BG22="",IF(BG21="","",BG21*d),BG22*u)</f>
        <v>2807.2563679953814</v>
      </c>
      <c r="BI22" s="138">
        <f t="shared" ref="BI22:BJ84" si="60">IF(BH22="",IF(BH21="","",BH21*d),BH22*u)</f>
        <v>2872.5253369065099</v>
      </c>
      <c r="BJ22" s="138">
        <f t="shared" si="60"/>
        <v>2939.3118153516052</v>
      </c>
      <c r="BK22" s="138">
        <f t="shared" ref="BK22:BK84" si="61">IF(BJ22="",IF(BJ21="","",BJ21*d),BJ22*u)</f>
        <v>3007.6510855669903</v>
      </c>
      <c r="BL22" s="138">
        <f t="shared" ref="BL22:BL84" si="62">IF(BK22="",IF(BK21="","",BK21*d),BK22*u)</f>
        <v>3077.5792501042297</v>
      </c>
      <c r="BM22" s="138">
        <f t="shared" ref="BM22:BM84" si="63">IF(BL22="",IF(BL21="","",BL21*d),BL22*u)</f>
        <v>3149.1332509025342</v>
      </c>
      <c r="BN22" s="138">
        <f t="shared" ref="BN22:BN84" si="64">IF(BM22="",IF(BM21="","",BM21*d),BM22*u)</f>
        <v>3222.3508888046013</v>
      </c>
      <c r="BO22" s="138">
        <f t="shared" ref="BO22:BO84" si="65">IF(BN22="",IF(BN21="","",BN21*d),BN22*u)</f>
        <v>3297.2708435262002</v>
      </c>
      <c r="BP22" s="138">
        <f t="shared" ref="BP22:BP84" si="66">IF(BO22="",IF(BO21="","",BO21*d),BO22*u)</f>
        <v>3373.9326940900514</v>
      </c>
      <c r="BQ22" s="138">
        <f t="shared" ref="BQ22:BQ84" si="67">IF(BP22="",IF(BP21="","",BP21*d),BP22*u)</f>
        <v>3452.376939734796</v>
      </c>
      <c r="BR22" s="138">
        <f t="shared" ref="BR22:BR84" si="68">IF(BQ22="",IF(BQ21="","",BQ21*d),BQ22*u)</f>
        <v>3532.6450213101007</v>
      </c>
      <c r="BS22" s="138">
        <f t="shared" ref="BS22:BS84" si="69">IF(BR22="",IF(BR21="","",BR21*d),BR22*u)</f>
        <v>3614.7793431692012</v>
      </c>
    </row>
    <row r="23" spans="2:71" x14ac:dyDescent="0.2">
      <c r="C23" s="138" t="str">
        <f t="shared" si="2"/>
        <v/>
      </c>
      <c r="D23" s="138">
        <f t="shared" si="3"/>
        <v>740.18131517501809</v>
      </c>
      <c r="E23" s="138">
        <f t="shared" si="4"/>
        <v>757.39059887262863</v>
      </c>
      <c r="F23" s="138">
        <f t="shared" si="5"/>
        <v>775.00000000000011</v>
      </c>
      <c r="G23" s="138">
        <f t="shared" si="6"/>
        <v>793.01882132419769</v>
      </c>
      <c r="H23" s="138">
        <f t="shared" si="7"/>
        <v>811.45658190247696</v>
      </c>
      <c r="I23" s="138">
        <f t="shared" si="8"/>
        <v>830.32302211105093</v>
      </c>
      <c r="J23" s="138">
        <f t="shared" si="9"/>
        <v>849.62810879077574</v>
      </c>
      <c r="K23" s="138">
        <f t="shared" si="10"/>
        <v>869.38204051247487</v>
      </c>
      <c r="L23" s="138">
        <f t="shared" si="11"/>
        <v>889.595252964682</v>
      </c>
      <c r="M23" s="138">
        <f t="shared" si="12"/>
        <v>910.27842446664965</v>
      </c>
      <c r="N23" s="138">
        <f t="shared" si="13"/>
        <v>931.44248160953555</v>
      </c>
      <c r="O23" s="138">
        <f t="shared" si="14"/>
        <v>953.09860502874767</v>
      </c>
      <c r="P23" s="138">
        <f t="shared" si="15"/>
        <v>975.25823531049593</v>
      </c>
      <c r="Q23" s="138">
        <f t="shared" si="16"/>
        <v>997.93307903567279</v>
      </c>
      <c r="R23" s="138">
        <f t="shared" si="17"/>
        <v>1021.1351149642536</v>
      </c>
      <c r="S23" s="138">
        <f t="shared" si="18"/>
        <v>1044.8766003634855</v>
      </c>
      <c r="T23" s="138">
        <f t="shared" si="19"/>
        <v>1069.1700774832077</v>
      </c>
      <c r="U23" s="138">
        <f t="shared" si="20"/>
        <v>1094.0283801817218</v>
      </c>
      <c r="V23" s="138">
        <f t="shared" si="21"/>
        <v>1119.4646407057162</v>
      </c>
      <c r="W23" s="138">
        <f t="shared" si="22"/>
        <v>1145.4922966278236</v>
      </c>
      <c r="X23" s="138">
        <f t="shared" si="23"/>
        <v>1172.1250979454771</v>
      </c>
      <c r="Y23" s="138">
        <f t="shared" si="24"/>
        <v>1199.3771143448153</v>
      </c>
      <c r="Z23" s="138">
        <f t="shared" si="25"/>
        <v>1227.2627426334745</v>
      </c>
      <c r="AA23" s="138">
        <f t="shared" si="26"/>
        <v>1255.7967143461935</v>
      </c>
      <c r="AB23" s="138">
        <f t="shared" si="27"/>
        <v>1284.9941035272495</v>
      </c>
      <c r="AC23" s="138">
        <f t="shared" si="28"/>
        <v>1314.8703346938364</v>
      </c>
      <c r="AD23" s="138">
        <f t="shared" si="29"/>
        <v>1345.4411909845926</v>
      </c>
      <c r="AE23" s="138">
        <f t="shared" si="30"/>
        <v>1376.7228224975822</v>
      </c>
      <c r="AF23" s="138">
        <f t="shared" si="31"/>
        <v>1408.7317548221356</v>
      </c>
      <c r="AG23" s="138">
        <f t="shared" si="32"/>
        <v>1441.484897769056</v>
      </c>
      <c r="AH23" s="138">
        <f t="shared" si="33"/>
        <v>1474.9995543038042</v>
      </c>
      <c r="AI23" s="138">
        <f t="shared" si="34"/>
        <v>1509.29342968738</v>
      </c>
      <c r="AJ23" s="138">
        <f t="shared" si="35"/>
        <v>1544.3846408297313</v>
      </c>
      <c r="AK23" s="138">
        <f t="shared" si="36"/>
        <v>1580.2917258606292</v>
      </c>
      <c r="AL23" s="138">
        <f t="shared" si="37"/>
        <v>1617.0336539230684</v>
      </c>
      <c r="AM23" s="138">
        <f t="shared" si="38"/>
        <v>1654.629835194364</v>
      </c>
      <c r="AN23" s="138">
        <f t="shared" si="39"/>
        <v>1693.1001311402397</v>
      </c>
      <c r="AO23" s="138">
        <f t="shared" si="40"/>
        <v>1732.4648650073254</v>
      </c>
      <c r="AP23" s="138">
        <f t="shared" si="41"/>
        <v>1772.7448325596054</v>
      </c>
      <c r="AQ23" s="138">
        <f t="shared" si="42"/>
        <v>1813.9613130644905</v>
      </c>
      <c r="AR23" s="138">
        <f t="shared" si="43"/>
        <v>1856.1360805343172</v>
      </c>
      <c r="AS23" s="138">
        <f t="shared" si="44"/>
        <v>1899.291415229213</v>
      </c>
      <c r="AT23" s="138">
        <f t="shared" si="45"/>
        <v>1943.4501154274033</v>
      </c>
      <c r="AU23" s="138">
        <f t="shared" si="46"/>
        <v>1988.6355094691805</v>
      </c>
      <c r="AV23" s="138">
        <f t="shared" si="47"/>
        <v>2034.8714680808962</v>
      </c>
      <c r="AW23" s="138">
        <f t="shared" si="48"/>
        <v>2082.1824169854863</v>
      </c>
      <c r="AX23" s="138">
        <f t="shared" si="49"/>
        <v>2130.5933498061922</v>
      </c>
      <c r="AY23" s="138">
        <f t="shared" si="50"/>
        <v>2180.1298412702972</v>
      </c>
      <c r="AZ23" s="138">
        <f t="shared" si="51"/>
        <v>2230.8180607198465</v>
      </c>
      <c r="BA23" s="138">
        <f t="shared" si="52"/>
        <v>2282.6847859364966</v>
      </c>
      <c r="BB23" s="138">
        <f t="shared" si="53"/>
        <v>2335.7574172877921</v>
      </c>
      <c r="BC23" s="138">
        <f t="shared" si="54"/>
        <v>2390.0639922023443</v>
      </c>
      <c r="BD23" s="138">
        <f t="shared" si="55"/>
        <v>2445.6331999815602</v>
      </c>
      <c r="BE23" s="138">
        <f t="shared" si="56"/>
        <v>2502.4943969557448</v>
      </c>
      <c r="BF23" s="138">
        <f t="shared" si="57"/>
        <v>2560.677621992585</v>
      </c>
      <c r="BG23" s="138">
        <f t="shared" si="58"/>
        <v>2620.2136123662049</v>
      </c>
      <c r="BH23" s="138">
        <f t="shared" si="59"/>
        <v>2681.1338199951815</v>
      </c>
      <c r="BI23" s="138">
        <f t="shared" si="60"/>
        <v>2743.4704280580931</v>
      </c>
      <c r="BJ23" s="138">
        <f t="shared" si="60"/>
        <v>2807.2563679953814</v>
      </c>
      <c r="BK23" s="138">
        <f t="shared" si="61"/>
        <v>2872.5253369065099</v>
      </c>
      <c r="BL23" s="138">
        <f t="shared" si="62"/>
        <v>2939.3118153516052</v>
      </c>
      <c r="BM23" s="138">
        <f t="shared" si="63"/>
        <v>3007.6510855669903</v>
      </c>
      <c r="BN23" s="138">
        <f t="shared" si="64"/>
        <v>3077.5792501042297</v>
      </c>
      <c r="BO23" s="138">
        <f t="shared" si="65"/>
        <v>3149.1332509025342</v>
      </c>
      <c r="BP23" s="138">
        <f t="shared" si="66"/>
        <v>3222.3508888046013</v>
      </c>
      <c r="BQ23" s="138">
        <f t="shared" si="67"/>
        <v>3297.2708435262002</v>
      </c>
      <c r="BR23" s="138">
        <f t="shared" si="68"/>
        <v>3373.9326940900514</v>
      </c>
      <c r="BS23" s="138">
        <f t="shared" si="69"/>
        <v>3452.376939734796</v>
      </c>
    </row>
    <row r="24" spans="2:71" x14ac:dyDescent="0.2">
      <c r="C24" s="138" t="str">
        <f t="shared" si="2"/>
        <v/>
      </c>
      <c r="D24" s="138" t="str">
        <f t="shared" si="3"/>
        <v/>
      </c>
      <c r="E24" s="138">
        <f t="shared" si="4"/>
        <v>723.36305751578948</v>
      </c>
      <c r="F24" s="138">
        <f t="shared" si="5"/>
        <v>740.1813151750182</v>
      </c>
      <c r="G24" s="138">
        <f t="shared" si="6"/>
        <v>757.39059887262874</v>
      </c>
      <c r="H24" s="138">
        <f t="shared" si="7"/>
        <v>775.00000000000023</v>
      </c>
      <c r="I24" s="138">
        <f t="shared" si="8"/>
        <v>793.0188213241978</v>
      </c>
      <c r="J24" s="138">
        <f t="shared" si="9"/>
        <v>811.45658190247707</v>
      </c>
      <c r="K24" s="138">
        <f t="shared" si="10"/>
        <v>830.32302211105105</v>
      </c>
      <c r="L24" s="138">
        <f t="shared" si="11"/>
        <v>849.62810879077585</v>
      </c>
      <c r="M24" s="138">
        <f t="shared" si="12"/>
        <v>869.38204051247499</v>
      </c>
      <c r="N24" s="138">
        <f t="shared" si="13"/>
        <v>889.59525296468212</v>
      </c>
      <c r="O24" s="138">
        <f t="shared" si="14"/>
        <v>910.27842446664977</v>
      </c>
      <c r="P24" s="138">
        <f t="shared" si="15"/>
        <v>931.44248160953566</v>
      </c>
      <c r="Q24" s="138">
        <f t="shared" si="16"/>
        <v>953.09860502874778</v>
      </c>
      <c r="R24" s="138">
        <f t="shared" si="17"/>
        <v>975.25823531049605</v>
      </c>
      <c r="S24" s="138">
        <f t="shared" si="18"/>
        <v>997.9330790356729</v>
      </c>
      <c r="T24" s="138">
        <f t="shared" si="19"/>
        <v>1021.1351149642537</v>
      </c>
      <c r="U24" s="138">
        <f t="shared" si="20"/>
        <v>1044.8766003634857</v>
      </c>
      <c r="V24" s="138">
        <f t="shared" si="21"/>
        <v>1069.1700774832079</v>
      </c>
      <c r="W24" s="138">
        <f t="shared" si="22"/>
        <v>1094.028380181722</v>
      </c>
      <c r="X24" s="138">
        <f t="shared" si="23"/>
        <v>1119.4646407057164</v>
      </c>
      <c r="Y24" s="138">
        <f t="shared" si="24"/>
        <v>1145.4922966278239</v>
      </c>
      <c r="Z24" s="138">
        <f t="shared" si="25"/>
        <v>1172.1250979454774</v>
      </c>
      <c r="AA24" s="138">
        <f t="shared" si="26"/>
        <v>1199.3771143448155</v>
      </c>
      <c r="AB24" s="138">
        <f t="shared" si="27"/>
        <v>1227.2627426334748</v>
      </c>
      <c r="AC24" s="138">
        <f t="shared" si="28"/>
        <v>1255.7967143461938</v>
      </c>
      <c r="AD24" s="138">
        <f t="shared" si="29"/>
        <v>1284.9941035272498</v>
      </c>
      <c r="AE24" s="138">
        <f t="shared" si="30"/>
        <v>1314.8703346938366</v>
      </c>
      <c r="AF24" s="138">
        <f t="shared" si="31"/>
        <v>1345.4411909845928</v>
      </c>
      <c r="AG24" s="138">
        <f t="shared" si="32"/>
        <v>1376.7228224975825</v>
      </c>
      <c r="AH24" s="138">
        <f t="shared" si="33"/>
        <v>1408.7317548221358</v>
      </c>
      <c r="AI24" s="138">
        <f t="shared" si="34"/>
        <v>1441.4848977690563</v>
      </c>
      <c r="AJ24" s="138">
        <f t="shared" si="35"/>
        <v>1474.9995543038044</v>
      </c>
      <c r="AK24" s="138">
        <f t="shared" si="36"/>
        <v>1509.2934296873802</v>
      </c>
      <c r="AL24" s="138">
        <f t="shared" si="37"/>
        <v>1544.3846408297316</v>
      </c>
      <c r="AM24" s="138">
        <f t="shared" si="38"/>
        <v>1580.2917258606294</v>
      </c>
      <c r="AN24" s="138">
        <f t="shared" si="39"/>
        <v>1617.0336539230686</v>
      </c>
      <c r="AO24" s="138">
        <f t="shared" si="40"/>
        <v>1654.6298351943642</v>
      </c>
      <c r="AP24" s="138">
        <f t="shared" si="41"/>
        <v>1693.1001311402399</v>
      </c>
      <c r="AQ24" s="138">
        <f t="shared" si="42"/>
        <v>1732.4648650073257</v>
      </c>
      <c r="AR24" s="138">
        <f t="shared" si="43"/>
        <v>1772.7448325596056</v>
      </c>
      <c r="AS24" s="138">
        <f t="shared" si="44"/>
        <v>1813.9613130644907</v>
      </c>
      <c r="AT24" s="138">
        <f t="shared" si="45"/>
        <v>1856.1360805343177</v>
      </c>
      <c r="AU24" s="138">
        <f t="shared" si="46"/>
        <v>1899.2914152292135</v>
      </c>
      <c r="AV24" s="138">
        <f t="shared" si="47"/>
        <v>1943.4501154274037</v>
      </c>
      <c r="AW24" s="138">
        <f t="shared" si="48"/>
        <v>1988.6355094691812</v>
      </c>
      <c r="AX24" s="138">
        <f t="shared" si="49"/>
        <v>2034.8714680808971</v>
      </c>
      <c r="AY24" s="138">
        <f t="shared" si="50"/>
        <v>2082.1824169854872</v>
      </c>
      <c r="AZ24" s="138">
        <f t="shared" si="51"/>
        <v>2130.5933498061931</v>
      </c>
      <c r="BA24" s="138">
        <f t="shared" si="52"/>
        <v>2180.1298412702981</v>
      </c>
      <c r="BB24" s="138">
        <f t="shared" si="53"/>
        <v>2230.8180607198474</v>
      </c>
      <c r="BC24" s="138">
        <f t="shared" si="54"/>
        <v>2282.6847859364975</v>
      </c>
      <c r="BD24" s="138">
        <f t="shared" si="55"/>
        <v>2335.757417287793</v>
      </c>
      <c r="BE24" s="138">
        <f t="shared" si="56"/>
        <v>2390.0639922023452</v>
      </c>
      <c r="BF24" s="138">
        <f t="shared" si="57"/>
        <v>2445.6331999815611</v>
      </c>
      <c r="BG24" s="138">
        <f t="shared" si="58"/>
        <v>2502.4943969557457</v>
      </c>
      <c r="BH24" s="138">
        <f t="shared" si="59"/>
        <v>2560.677621992586</v>
      </c>
      <c r="BI24" s="138">
        <f t="shared" si="60"/>
        <v>2620.2136123662058</v>
      </c>
      <c r="BJ24" s="138">
        <f t="shared" si="60"/>
        <v>2681.1338199951824</v>
      </c>
      <c r="BK24" s="138">
        <f t="shared" si="61"/>
        <v>2743.4704280580941</v>
      </c>
      <c r="BL24" s="138">
        <f t="shared" si="62"/>
        <v>2807.2563679953823</v>
      </c>
      <c r="BM24" s="138">
        <f t="shared" si="63"/>
        <v>2872.5253369065108</v>
      </c>
      <c r="BN24" s="138">
        <f t="shared" si="64"/>
        <v>2939.3118153516061</v>
      </c>
      <c r="BO24" s="138">
        <f t="shared" si="65"/>
        <v>3007.6510855669912</v>
      </c>
      <c r="BP24" s="138">
        <f t="shared" si="66"/>
        <v>3077.5792501042306</v>
      </c>
      <c r="BQ24" s="138">
        <f t="shared" si="67"/>
        <v>3149.1332509025351</v>
      </c>
      <c r="BR24" s="138">
        <f t="shared" si="68"/>
        <v>3222.3508888046022</v>
      </c>
      <c r="BS24" s="138">
        <f t="shared" si="69"/>
        <v>3297.2708435262011</v>
      </c>
    </row>
    <row r="25" spans="2:71" x14ac:dyDescent="0.2">
      <c r="C25" s="138" t="str">
        <f t="shared" si="2"/>
        <v/>
      </c>
      <c r="D25" s="138" t="str">
        <f t="shared" si="3"/>
        <v/>
      </c>
      <c r="E25" s="138" t="str">
        <f t="shared" si="4"/>
        <v/>
      </c>
      <c r="F25" s="138">
        <f t="shared" si="5"/>
        <v>706.92694107641228</v>
      </c>
      <c r="G25" s="138">
        <f t="shared" si="6"/>
        <v>723.36305751578959</v>
      </c>
      <c r="H25" s="138">
        <f t="shared" si="7"/>
        <v>740.18131517501831</v>
      </c>
      <c r="I25" s="138">
        <f t="shared" si="8"/>
        <v>757.39059887262886</v>
      </c>
      <c r="J25" s="138">
        <f t="shared" si="9"/>
        <v>775.00000000000034</v>
      </c>
      <c r="K25" s="138">
        <f t="shared" si="10"/>
        <v>793.01882132419792</v>
      </c>
      <c r="L25" s="138">
        <f t="shared" si="11"/>
        <v>811.45658190247718</v>
      </c>
      <c r="M25" s="138">
        <f t="shared" si="12"/>
        <v>830.32302211105116</v>
      </c>
      <c r="N25" s="138">
        <f t="shared" si="13"/>
        <v>849.62810879077597</v>
      </c>
      <c r="O25" s="138">
        <f t="shared" si="14"/>
        <v>869.3820405124751</v>
      </c>
      <c r="P25" s="138">
        <f t="shared" si="15"/>
        <v>889.59525296468223</v>
      </c>
      <c r="Q25" s="138">
        <f t="shared" si="16"/>
        <v>910.27842446664988</v>
      </c>
      <c r="R25" s="138">
        <f t="shared" si="17"/>
        <v>931.44248160953589</v>
      </c>
      <c r="S25" s="138">
        <f t="shared" si="18"/>
        <v>953.09860502874801</v>
      </c>
      <c r="T25" s="138">
        <f t="shared" si="19"/>
        <v>975.25823531049627</v>
      </c>
      <c r="U25" s="138">
        <f t="shared" si="20"/>
        <v>997.93307903567313</v>
      </c>
      <c r="V25" s="138">
        <f t="shared" si="21"/>
        <v>1021.1351149642539</v>
      </c>
      <c r="W25" s="138">
        <f t="shared" si="22"/>
        <v>1044.876600363486</v>
      </c>
      <c r="X25" s="138">
        <f t="shared" si="23"/>
        <v>1069.1700774832082</v>
      </c>
      <c r="Y25" s="138">
        <f t="shared" si="24"/>
        <v>1094.0283801817222</v>
      </c>
      <c r="Z25" s="138">
        <f t="shared" si="25"/>
        <v>1119.4646407057166</v>
      </c>
      <c r="AA25" s="138">
        <f t="shared" si="26"/>
        <v>1145.4922966278241</v>
      </c>
      <c r="AB25" s="138">
        <f t="shared" si="27"/>
        <v>1172.1250979454776</v>
      </c>
      <c r="AC25" s="138">
        <f t="shared" si="28"/>
        <v>1199.3771143448157</v>
      </c>
      <c r="AD25" s="138">
        <f t="shared" si="29"/>
        <v>1227.262742633475</v>
      </c>
      <c r="AE25" s="138">
        <f t="shared" si="30"/>
        <v>1255.796714346194</v>
      </c>
      <c r="AF25" s="138">
        <f t="shared" si="31"/>
        <v>1284.99410352725</v>
      </c>
      <c r="AG25" s="138">
        <f t="shared" si="32"/>
        <v>1314.8703346938369</v>
      </c>
      <c r="AH25" s="138">
        <f t="shared" si="33"/>
        <v>1345.441190984593</v>
      </c>
      <c r="AI25" s="138">
        <f t="shared" si="34"/>
        <v>1376.7228224975827</v>
      </c>
      <c r="AJ25" s="138">
        <f t="shared" si="35"/>
        <v>1408.7317548221361</v>
      </c>
      <c r="AK25" s="138">
        <f t="shared" si="36"/>
        <v>1441.4848977690565</v>
      </c>
      <c r="AL25" s="138">
        <f t="shared" si="37"/>
        <v>1474.9995543038046</v>
      </c>
      <c r="AM25" s="138">
        <f t="shared" si="38"/>
        <v>1509.2934296873805</v>
      </c>
      <c r="AN25" s="138">
        <f t="shared" si="39"/>
        <v>1544.3846408297318</v>
      </c>
      <c r="AO25" s="138">
        <f t="shared" si="40"/>
        <v>1580.2917258606299</v>
      </c>
      <c r="AP25" s="138">
        <f t="shared" si="41"/>
        <v>1617.0336539230691</v>
      </c>
      <c r="AQ25" s="138">
        <f t="shared" si="42"/>
        <v>1654.6298351943647</v>
      </c>
      <c r="AR25" s="138">
        <f t="shared" si="43"/>
        <v>1693.1001311402404</v>
      </c>
      <c r="AS25" s="138">
        <f t="shared" si="44"/>
        <v>1732.4648650073261</v>
      </c>
      <c r="AT25" s="138">
        <f t="shared" si="45"/>
        <v>1772.7448325596063</v>
      </c>
      <c r="AU25" s="138">
        <f t="shared" si="46"/>
        <v>1813.9613130644914</v>
      </c>
      <c r="AV25" s="138">
        <f t="shared" si="47"/>
        <v>1856.1360805343184</v>
      </c>
      <c r="AW25" s="138">
        <f t="shared" si="48"/>
        <v>1899.2914152292142</v>
      </c>
      <c r="AX25" s="138">
        <f t="shared" si="49"/>
        <v>1943.4501154274044</v>
      </c>
      <c r="AY25" s="138">
        <f t="shared" si="50"/>
        <v>1988.6355094691819</v>
      </c>
      <c r="AZ25" s="138">
        <f t="shared" si="51"/>
        <v>2034.8714680808978</v>
      </c>
      <c r="BA25" s="138">
        <f t="shared" si="52"/>
        <v>2082.1824169854876</v>
      </c>
      <c r="BB25" s="138">
        <f t="shared" si="53"/>
        <v>2130.5933498061936</v>
      </c>
      <c r="BC25" s="138">
        <f t="shared" si="54"/>
        <v>2180.1298412702986</v>
      </c>
      <c r="BD25" s="138">
        <f t="shared" si="55"/>
        <v>2230.8180607198478</v>
      </c>
      <c r="BE25" s="138">
        <f t="shared" si="56"/>
        <v>2282.684785936498</v>
      </c>
      <c r="BF25" s="138">
        <f t="shared" si="57"/>
        <v>2335.7574172877935</v>
      </c>
      <c r="BG25" s="138">
        <f t="shared" si="58"/>
        <v>2390.0639922023456</v>
      </c>
      <c r="BH25" s="138">
        <f t="shared" si="59"/>
        <v>2445.6331999815616</v>
      </c>
      <c r="BI25" s="138">
        <f t="shared" si="60"/>
        <v>2502.4943969557462</v>
      </c>
      <c r="BJ25" s="138">
        <f t="shared" si="60"/>
        <v>2560.6776219925864</v>
      </c>
      <c r="BK25" s="138">
        <f t="shared" si="61"/>
        <v>2620.2136123662062</v>
      </c>
      <c r="BL25" s="138">
        <f t="shared" si="62"/>
        <v>2681.1338199951829</v>
      </c>
      <c r="BM25" s="138">
        <f t="shared" si="63"/>
        <v>2743.4704280580945</v>
      </c>
      <c r="BN25" s="138">
        <f t="shared" si="64"/>
        <v>2807.2563679953828</v>
      </c>
      <c r="BO25" s="138">
        <f t="shared" si="65"/>
        <v>2872.5253369065113</v>
      </c>
      <c r="BP25" s="138">
        <f t="shared" si="66"/>
        <v>2939.3118153516066</v>
      </c>
      <c r="BQ25" s="138">
        <f t="shared" si="67"/>
        <v>3007.6510855669917</v>
      </c>
      <c r="BR25" s="138">
        <f t="shared" si="68"/>
        <v>3077.5792501042311</v>
      </c>
      <c r="BS25" s="138">
        <f t="shared" si="69"/>
        <v>3149.1332509025356</v>
      </c>
    </row>
    <row r="26" spans="2:71" x14ac:dyDescent="0.2">
      <c r="C26" s="138" t="str">
        <f t="shared" si="2"/>
        <v/>
      </c>
      <c r="D26" s="138" t="str">
        <f t="shared" si="3"/>
        <v/>
      </c>
      <c r="E26" s="138" t="str">
        <f t="shared" si="4"/>
        <v/>
      </c>
      <c r="F26" s="138" t="str">
        <f t="shared" si="5"/>
        <v/>
      </c>
      <c r="G26" s="138">
        <f t="shared" si="6"/>
        <v>690.86428291749598</v>
      </c>
      <c r="H26" s="138">
        <f t="shared" si="7"/>
        <v>706.92694107641239</v>
      </c>
      <c r="I26" s="138">
        <f t="shared" si="8"/>
        <v>723.36305751578971</v>
      </c>
      <c r="J26" s="138">
        <f t="shared" si="9"/>
        <v>740.18131517501843</v>
      </c>
      <c r="K26" s="138">
        <f t="shared" si="10"/>
        <v>757.39059887262897</v>
      </c>
      <c r="L26" s="138">
        <f t="shared" si="11"/>
        <v>775.00000000000045</v>
      </c>
      <c r="M26" s="138">
        <f t="shared" si="12"/>
        <v>793.01882132419803</v>
      </c>
      <c r="N26" s="138">
        <f t="shared" si="13"/>
        <v>811.4565819024773</v>
      </c>
      <c r="O26" s="138">
        <f t="shared" si="14"/>
        <v>830.32302211105127</v>
      </c>
      <c r="P26" s="138">
        <f t="shared" si="15"/>
        <v>849.62810879077608</v>
      </c>
      <c r="Q26" s="138">
        <f t="shared" si="16"/>
        <v>869.38204051247521</v>
      </c>
      <c r="R26" s="138">
        <f t="shared" si="17"/>
        <v>889.59525296468235</v>
      </c>
      <c r="S26" s="138">
        <f t="shared" si="18"/>
        <v>910.27842446664999</v>
      </c>
      <c r="T26" s="138">
        <f t="shared" si="19"/>
        <v>931.442481609536</v>
      </c>
      <c r="U26" s="138">
        <f t="shared" si="20"/>
        <v>953.09860502874812</v>
      </c>
      <c r="V26" s="138">
        <f t="shared" si="21"/>
        <v>975.25823531049639</v>
      </c>
      <c r="W26" s="138">
        <f t="shared" si="22"/>
        <v>997.93307903567325</v>
      </c>
      <c r="X26" s="138">
        <f t="shared" si="23"/>
        <v>1021.1351149642541</v>
      </c>
      <c r="Y26" s="138">
        <f t="shared" si="24"/>
        <v>1044.876600363486</v>
      </c>
      <c r="Z26" s="138">
        <f t="shared" si="25"/>
        <v>1069.1700774832082</v>
      </c>
      <c r="AA26" s="138">
        <f t="shared" si="26"/>
        <v>1094.0283801817222</v>
      </c>
      <c r="AB26" s="138">
        <f t="shared" si="27"/>
        <v>1119.4646407057166</v>
      </c>
      <c r="AC26" s="138">
        <f t="shared" si="28"/>
        <v>1145.4922966278241</v>
      </c>
      <c r="AD26" s="138">
        <f t="shared" si="29"/>
        <v>1172.1250979454776</v>
      </c>
      <c r="AE26" s="138">
        <f t="shared" si="30"/>
        <v>1199.3771143448157</v>
      </c>
      <c r="AF26" s="138">
        <f t="shared" si="31"/>
        <v>1227.262742633475</v>
      </c>
      <c r="AG26" s="138">
        <f t="shared" si="32"/>
        <v>1255.796714346194</v>
      </c>
      <c r="AH26" s="138">
        <f t="shared" si="33"/>
        <v>1284.99410352725</v>
      </c>
      <c r="AI26" s="138">
        <f t="shared" si="34"/>
        <v>1314.8703346938369</v>
      </c>
      <c r="AJ26" s="138">
        <f t="shared" si="35"/>
        <v>1345.441190984593</v>
      </c>
      <c r="AK26" s="138">
        <f t="shared" si="36"/>
        <v>1376.7228224975827</v>
      </c>
      <c r="AL26" s="138">
        <f t="shared" si="37"/>
        <v>1408.7317548221361</v>
      </c>
      <c r="AM26" s="138">
        <f t="shared" si="38"/>
        <v>1441.4848977690565</v>
      </c>
      <c r="AN26" s="138">
        <f t="shared" si="39"/>
        <v>1474.9995543038046</v>
      </c>
      <c r="AO26" s="138">
        <f t="shared" si="40"/>
        <v>1509.2934296873805</v>
      </c>
      <c r="AP26" s="138">
        <f t="shared" si="41"/>
        <v>1544.3846408297318</v>
      </c>
      <c r="AQ26" s="138">
        <f t="shared" si="42"/>
        <v>1580.2917258606299</v>
      </c>
      <c r="AR26" s="138">
        <f t="shared" si="43"/>
        <v>1617.0336539230691</v>
      </c>
      <c r="AS26" s="138">
        <f t="shared" si="44"/>
        <v>1654.6298351943647</v>
      </c>
      <c r="AT26" s="138">
        <f t="shared" si="45"/>
        <v>1693.1001311402404</v>
      </c>
      <c r="AU26" s="138">
        <f t="shared" si="46"/>
        <v>1732.4648650073261</v>
      </c>
      <c r="AV26" s="138">
        <f t="shared" si="47"/>
        <v>1772.7448325596063</v>
      </c>
      <c r="AW26" s="138">
        <f t="shared" si="48"/>
        <v>1813.9613130644914</v>
      </c>
      <c r="AX26" s="138">
        <f t="shared" si="49"/>
        <v>1856.1360805343184</v>
      </c>
      <c r="AY26" s="138">
        <f t="shared" si="50"/>
        <v>1899.2914152292142</v>
      </c>
      <c r="AZ26" s="138">
        <f t="shared" si="51"/>
        <v>1943.4501154274044</v>
      </c>
      <c r="BA26" s="138">
        <f t="shared" si="52"/>
        <v>1988.6355094691819</v>
      </c>
      <c r="BB26" s="138">
        <f t="shared" si="53"/>
        <v>2034.8714680808978</v>
      </c>
      <c r="BC26" s="138">
        <f t="shared" si="54"/>
        <v>2082.1824169854876</v>
      </c>
      <c r="BD26" s="138">
        <f t="shared" si="55"/>
        <v>2130.5933498061936</v>
      </c>
      <c r="BE26" s="138">
        <f t="shared" si="56"/>
        <v>2180.1298412702986</v>
      </c>
      <c r="BF26" s="138">
        <f t="shared" si="57"/>
        <v>2230.8180607198478</v>
      </c>
      <c r="BG26" s="138">
        <f t="shared" si="58"/>
        <v>2282.684785936498</v>
      </c>
      <c r="BH26" s="138">
        <f t="shared" si="59"/>
        <v>2335.7574172877935</v>
      </c>
      <c r="BI26" s="138">
        <f t="shared" si="60"/>
        <v>2390.0639922023456</v>
      </c>
      <c r="BJ26" s="138">
        <f t="shared" si="60"/>
        <v>2445.6331999815616</v>
      </c>
      <c r="BK26" s="138">
        <f t="shared" si="61"/>
        <v>2502.4943969557462</v>
      </c>
      <c r="BL26" s="138">
        <f t="shared" si="62"/>
        <v>2560.6776219925864</v>
      </c>
      <c r="BM26" s="138">
        <f t="shared" si="63"/>
        <v>2620.2136123662062</v>
      </c>
      <c r="BN26" s="138">
        <f t="shared" si="64"/>
        <v>2681.1338199951829</v>
      </c>
      <c r="BO26" s="138">
        <f t="shared" si="65"/>
        <v>2743.4704280580945</v>
      </c>
      <c r="BP26" s="138">
        <f t="shared" si="66"/>
        <v>2807.2563679953828</v>
      </c>
      <c r="BQ26" s="138">
        <f t="shared" si="67"/>
        <v>2872.5253369065113</v>
      </c>
      <c r="BR26" s="138">
        <f t="shared" si="68"/>
        <v>2939.3118153516066</v>
      </c>
      <c r="BS26" s="138">
        <f t="shared" si="69"/>
        <v>3007.6510855669917</v>
      </c>
    </row>
    <row r="27" spans="2:71" x14ac:dyDescent="0.2">
      <c r="C27" s="138" t="str">
        <f t="shared" si="2"/>
        <v/>
      </c>
      <c r="D27" s="138" t="str">
        <f t="shared" si="3"/>
        <v/>
      </c>
      <c r="E27" s="138" t="str">
        <f t="shared" si="4"/>
        <v/>
      </c>
      <c r="F27" s="138" t="str">
        <f t="shared" si="5"/>
        <v/>
      </c>
      <c r="G27" s="138" t="str">
        <f t="shared" si="6"/>
        <v/>
      </c>
      <c r="H27" s="138">
        <f t="shared" si="7"/>
        <v>675.16659739173087</v>
      </c>
      <c r="I27" s="138">
        <f t="shared" si="8"/>
        <v>690.8642829174961</v>
      </c>
      <c r="J27" s="138">
        <f t="shared" si="9"/>
        <v>706.9269410764125</v>
      </c>
      <c r="K27" s="138">
        <f t="shared" si="10"/>
        <v>723.36305751578982</v>
      </c>
      <c r="L27" s="138">
        <f t="shared" si="11"/>
        <v>740.18131517501854</v>
      </c>
      <c r="M27" s="138">
        <f t="shared" si="12"/>
        <v>757.39059887262908</v>
      </c>
      <c r="N27" s="138">
        <f t="shared" si="13"/>
        <v>775.00000000000057</v>
      </c>
      <c r="O27" s="138">
        <f t="shared" si="14"/>
        <v>793.01882132419814</v>
      </c>
      <c r="P27" s="138">
        <f t="shared" si="15"/>
        <v>811.45658190247741</v>
      </c>
      <c r="Q27" s="138">
        <f t="shared" si="16"/>
        <v>830.32302211105139</v>
      </c>
      <c r="R27" s="138">
        <f t="shared" si="17"/>
        <v>849.6281087907762</v>
      </c>
      <c r="S27" s="138">
        <f t="shared" si="18"/>
        <v>869.38204051247533</v>
      </c>
      <c r="T27" s="138">
        <f t="shared" si="19"/>
        <v>889.59525296468246</v>
      </c>
      <c r="U27" s="138">
        <f t="shared" si="20"/>
        <v>910.27842446665011</v>
      </c>
      <c r="V27" s="138">
        <f t="shared" si="21"/>
        <v>931.44248160953612</v>
      </c>
      <c r="W27" s="138">
        <f t="shared" si="22"/>
        <v>953.09860502874824</v>
      </c>
      <c r="X27" s="138">
        <f t="shared" si="23"/>
        <v>975.2582353104965</v>
      </c>
      <c r="Y27" s="138">
        <f t="shared" si="24"/>
        <v>997.93307903567336</v>
      </c>
      <c r="Z27" s="138">
        <f t="shared" si="25"/>
        <v>1021.1351149642542</v>
      </c>
      <c r="AA27" s="138">
        <f t="shared" si="26"/>
        <v>1044.8766003634862</v>
      </c>
      <c r="AB27" s="138">
        <f t="shared" si="27"/>
        <v>1069.1700774832084</v>
      </c>
      <c r="AC27" s="138">
        <f t="shared" si="28"/>
        <v>1094.0283801817225</v>
      </c>
      <c r="AD27" s="138">
        <f t="shared" si="29"/>
        <v>1119.4646407057169</v>
      </c>
      <c r="AE27" s="138">
        <f t="shared" si="30"/>
        <v>1145.4922966278243</v>
      </c>
      <c r="AF27" s="138">
        <f t="shared" si="31"/>
        <v>1172.1250979454778</v>
      </c>
      <c r="AG27" s="138">
        <f t="shared" si="32"/>
        <v>1199.3771143448159</v>
      </c>
      <c r="AH27" s="138">
        <f t="shared" si="33"/>
        <v>1227.2627426334752</v>
      </c>
      <c r="AI27" s="138">
        <f t="shared" si="34"/>
        <v>1255.7967143461942</v>
      </c>
      <c r="AJ27" s="138">
        <f t="shared" si="35"/>
        <v>1284.9941035272502</v>
      </c>
      <c r="AK27" s="138">
        <f t="shared" si="36"/>
        <v>1314.8703346938373</v>
      </c>
      <c r="AL27" s="138">
        <f t="shared" si="37"/>
        <v>1345.4411909845935</v>
      </c>
      <c r="AM27" s="138">
        <f t="shared" si="38"/>
        <v>1376.7228224975831</v>
      </c>
      <c r="AN27" s="138">
        <f t="shared" si="39"/>
        <v>1408.7317548221365</v>
      </c>
      <c r="AO27" s="138">
        <f t="shared" si="40"/>
        <v>1441.4848977690569</v>
      </c>
      <c r="AP27" s="138">
        <f t="shared" si="41"/>
        <v>1474.9995543038051</v>
      </c>
      <c r="AQ27" s="138">
        <f t="shared" si="42"/>
        <v>1509.2934296873809</v>
      </c>
      <c r="AR27" s="138">
        <f t="shared" si="43"/>
        <v>1544.3846408297322</v>
      </c>
      <c r="AS27" s="138">
        <f t="shared" si="44"/>
        <v>1580.2917258606303</v>
      </c>
      <c r="AT27" s="138">
        <f t="shared" si="45"/>
        <v>1617.0336539230696</v>
      </c>
      <c r="AU27" s="138">
        <f t="shared" si="46"/>
        <v>1654.6298351943651</v>
      </c>
      <c r="AV27" s="138">
        <f t="shared" si="47"/>
        <v>1693.1001311402408</v>
      </c>
      <c r="AW27" s="138">
        <f t="shared" si="48"/>
        <v>1732.4648650073266</v>
      </c>
      <c r="AX27" s="138">
        <f t="shared" si="49"/>
        <v>1772.7448325596067</v>
      </c>
      <c r="AY27" s="138">
        <f t="shared" si="50"/>
        <v>1813.9613130644918</v>
      </c>
      <c r="AZ27" s="138">
        <f t="shared" si="51"/>
        <v>1856.1360805343188</v>
      </c>
      <c r="BA27" s="138">
        <f t="shared" si="52"/>
        <v>1899.2914152292146</v>
      </c>
      <c r="BB27" s="138">
        <f t="shared" si="53"/>
        <v>1943.4501154274049</v>
      </c>
      <c r="BC27" s="138">
        <f t="shared" si="54"/>
        <v>1988.6355094691824</v>
      </c>
      <c r="BD27" s="138">
        <f t="shared" si="55"/>
        <v>2034.8714680808982</v>
      </c>
      <c r="BE27" s="138">
        <f t="shared" si="56"/>
        <v>2082.1824169854881</v>
      </c>
      <c r="BF27" s="138">
        <f t="shared" si="57"/>
        <v>2130.5933498061941</v>
      </c>
      <c r="BG27" s="138">
        <f t="shared" si="58"/>
        <v>2180.129841270299</v>
      </c>
      <c r="BH27" s="138">
        <f t="shared" si="59"/>
        <v>2230.8180607198483</v>
      </c>
      <c r="BI27" s="138">
        <f t="shared" si="60"/>
        <v>2282.6847859364984</v>
      </c>
      <c r="BJ27" s="138">
        <f t="shared" si="60"/>
        <v>2335.7574172877939</v>
      </c>
      <c r="BK27" s="138">
        <f t="shared" si="61"/>
        <v>2390.0639922023461</v>
      </c>
      <c r="BL27" s="138">
        <f t="shared" si="62"/>
        <v>2445.633199981562</v>
      </c>
      <c r="BM27" s="138">
        <f t="shared" si="63"/>
        <v>2502.4943969557467</v>
      </c>
      <c r="BN27" s="138">
        <f t="shared" si="64"/>
        <v>2560.6776219925869</v>
      </c>
      <c r="BO27" s="138">
        <f t="shared" si="65"/>
        <v>2620.2136123662067</v>
      </c>
      <c r="BP27" s="138">
        <f t="shared" si="66"/>
        <v>2681.1338199951833</v>
      </c>
      <c r="BQ27" s="138">
        <f t="shared" si="67"/>
        <v>2743.470428058095</v>
      </c>
      <c r="BR27" s="138">
        <f t="shared" si="68"/>
        <v>2807.2563679953832</v>
      </c>
      <c r="BS27" s="138">
        <f t="shared" si="69"/>
        <v>2872.5253369065117</v>
      </c>
    </row>
    <row r="28" spans="2:71" x14ac:dyDescent="0.2">
      <c r="C28" s="138" t="str">
        <f t="shared" si="2"/>
        <v/>
      </c>
      <c r="D28" s="138" t="str">
        <f t="shared" si="3"/>
        <v/>
      </c>
      <c r="E28" s="138" t="str">
        <f t="shared" si="4"/>
        <v/>
      </c>
      <c r="F28" s="138" t="str">
        <f t="shared" si="5"/>
        <v/>
      </c>
      <c r="G28" s="138" t="str">
        <f t="shared" si="6"/>
        <v/>
      </c>
      <c r="H28" s="138" t="str">
        <f t="shared" si="7"/>
        <v/>
      </c>
      <c r="I28" s="138">
        <f t="shared" si="8"/>
        <v>659.82559166105546</v>
      </c>
      <c r="J28" s="138">
        <f t="shared" si="9"/>
        <v>675.16659739173087</v>
      </c>
      <c r="K28" s="138">
        <f t="shared" si="10"/>
        <v>690.8642829174961</v>
      </c>
      <c r="L28" s="138">
        <f t="shared" si="11"/>
        <v>706.9269410764125</v>
      </c>
      <c r="M28" s="138">
        <f t="shared" si="12"/>
        <v>723.36305751578982</v>
      </c>
      <c r="N28" s="138">
        <f t="shared" si="13"/>
        <v>740.18131517501854</v>
      </c>
      <c r="O28" s="138">
        <f t="shared" si="14"/>
        <v>757.39059887262908</v>
      </c>
      <c r="P28" s="138">
        <f t="shared" si="15"/>
        <v>775.00000000000057</v>
      </c>
      <c r="Q28" s="138">
        <f t="shared" si="16"/>
        <v>793.01882132419814</v>
      </c>
      <c r="R28" s="138">
        <f t="shared" si="17"/>
        <v>811.45658190247741</v>
      </c>
      <c r="S28" s="138">
        <f t="shared" si="18"/>
        <v>830.32302211105139</v>
      </c>
      <c r="T28" s="138">
        <f t="shared" si="19"/>
        <v>849.6281087907762</v>
      </c>
      <c r="U28" s="138">
        <f t="shared" si="20"/>
        <v>869.38204051247533</v>
      </c>
      <c r="V28" s="138">
        <f t="shared" si="21"/>
        <v>889.59525296468246</v>
      </c>
      <c r="W28" s="138">
        <f t="shared" si="22"/>
        <v>910.27842446665011</v>
      </c>
      <c r="X28" s="138">
        <f t="shared" si="23"/>
        <v>931.44248160953612</v>
      </c>
      <c r="Y28" s="138">
        <f t="shared" si="24"/>
        <v>953.09860502874824</v>
      </c>
      <c r="Z28" s="138">
        <f t="shared" si="25"/>
        <v>975.2582353104965</v>
      </c>
      <c r="AA28" s="138">
        <f t="shared" si="26"/>
        <v>997.93307903567336</v>
      </c>
      <c r="AB28" s="138">
        <f t="shared" si="27"/>
        <v>1021.1351149642542</v>
      </c>
      <c r="AC28" s="138">
        <f t="shared" si="28"/>
        <v>1044.8766003634862</v>
      </c>
      <c r="AD28" s="138">
        <f t="shared" si="29"/>
        <v>1069.1700774832084</v>
      </c>
      <c r="AE28" s="138">
        <f t="shared" si="30"/>
        <v>1094.0283801817225</v>
      </c>
      <c r="AF28" s="138">
        <f t="shared" si="31"/>
        <v>1119.4646407057169</v>
      </c>
      <c r="AG28" s="138">
        <f t="shared" si="32"/>
        <v>1145.4922966278243</v>
      </c>
      <c r="AH28" s="138">
        <f t="shared" si="33"/>
        <v>1172.1250979454778</v>
      </c>
      <c r="AI28" s="138">
        <f t="shared" si="34"/>
        <v>1199.3771143448159</v>
      </c>
      <c r="AJ28" s="138">
        <f t="shared" si="35"/>
        <v>1227.2627426334752</v>
      </c>
      <c r="AK28" s="138">
        <f t="shared" si="36"/>
        <v>1255.7967143461942</v>
      </c>
      <c r="AL28" s="138">
        <f t="shared" si="37"/>
        <v>1284.9941035272502</v>
      </c>
      <c r="AM28" s="138">
        <f t="shared" si="38"/>
        <v>1314.8703346938373</v>
      </c>
      <c r="AN28" s="138">
        <f t="shared" si="39"/>
        <v>1345.4411909845935</v>
      </c>
      <c r="AO28" s="138">
        <f t="shared" si="40"/>
        <v>1376.7228224975831</v>
      </c>
      <c r="AP28" s="138">
        <f t="shared" si="41"/>
        <v>1408.7317548221365</v>
      </c>
      <c r="AQ28" s="138">
        <f t="shared" si="42"/>
        <v>1441.4848977690569</v>
      </c>
      <c r="AR28" s="138">
        <f t="shared" si="43"/>
        <v>1474.9995543038051</v>
      </c>
      <c r="AS28" s="138">
        <f t="shared" si="44"/>
        <v>1509.2934296873809</v>
      </c>
      <c r="AT28" s="138">
        <f t="shared" si="45"/>
        <v>1544.3846408297322</v>
      </c>
      <c r="AU28" s="138">
        <f t="shared" si="46"/>
        <v>1580.2917258606303</v>
      </c>
      <c r="AV28" s="138">
        <f t="shared" si="47"/>
        <v>1617.0336539230696</v>
      </c>
      <c r="AW28" s="138">
        <f t="shared" si="48"/>
        <v>1654.6298351943651</v>
      </c>
      <c r="AX28" s="138">
        <f t="shared" si="49"/>
        <v>1693.1001311402408</v>
      </c>
      <c r="AY28" s="138">
        <f t="shared" si="50"/>
        <v>1732.4648650073266</v>
      </c>
      <c r="AZ28" s="138">
        <f t="shared" si="51"/>
        <v>1772.7448325596067</v>
      </c>
      <c r="BA28" s="138">
        <f t="shared" si="52"/>
        <v>1813.9613130644918</v>
      </c>
      <c r="BB28" s="138">
        <f t="shared" si="53"/>
        <v>1856.1360805343188</v>
      </c>
      <c r="BC28" s="138">
        <f t="shared" si="54"/>
        <v>1899.2914152292146</v>
      </c>
      <c r="BD28" s="138">
        <f t="shared" si="55"/>
        <v>1943.4501154274049</v>
      </c>
      <c r="BE28" s="138">
        <f t="shared" si="56"/>
        <v>1988.6355094691824</v>
      </c>
      <c r="BF28" s="138">
        <f t="shared" si="57"/>
        <v>2034.8714680808982</v>
      </c>
      <c r="BG28" s="138">
        <f t="shared" si="58"/>
        <v>2082.1824169854881</v>
      </c>
      <c r="BH28" s="138">
        <f t="shared" si="59"/>
        <v>2130.5933498061941</v>
      </c>
      <c r="BI28" s="138">
        <f t="shared" si="60"/>
        <v>2180.129841270299</v>
      </c>
      <c r="BJ28" s="138">
        <f t="shared" si="60"/>
        <v>2230.8180607198483</v>
      </c>
      <c r="BK28" s="138">
        <f t="shared" si="61"/>
        <v>2282.6847859364984</v>
      </c>
      <c r="BL28" s="138">
        <f t="shared" si="62"/>
        <v>2335.7574172877939</v>
      </c>
      <c r="BM28" s="138">
        <f t="shared" si="63"/>
        <v>2390.0639922023461</v>
      </c>
      <c r="BN28" s="138">
        <f t="shared" si="64"/>
        <v>2445.633199981562</v>
      </c>
      <c r="BO28" s="138">
        <f t="shared" si="65"/>
        <v>2502.4943969557467</v>
      </c>
      <c r="BP28" s="138">
        <f t="shared" si="66"/>
        <v>2560.6776219925869</v>
      </c>
      <c r="BQ28" s="138">
        <f t="shared" si="67"/>
        <v>2620.2136123662067</v>
      </c>
      <c r="BR28" s="138">
        <f t="shared" si="68"/>
        <v>2681.1338199951833</v>
      </c>
      <c r="BS28" s="138">
        <f t="shared" si="69"/>
        <v>2743.470428058095</v>
      </c>
    </row>
    <row r="29" spans="2:71" x14ac:dyDescent="0.2">
      <c r="C29" s="138" t="str">
        <f t="shared" si="2"/>
        <v/>
      </c>
      <c r="D29" s="138" t="str">
        <f t="shared" si="3"/>
        <v/>
      </c>
      <c r="E29" s="138" t="str">
        <f t="shared" si="4"/>
        <v/>
      </c>
      <c r="F29" s="138" t="str">
        <f t="shared" si="5"/>
        <v/>
      </c>
      <c r="G29" s="138" t="str">
        <f t="shared" si="6"/>
        <v/>
      </c>
      <c r="H29" s="138" t="str">
        <f t="shared" si="7"/>
        <v/>
      </c>
      <c r="I29" s="138" t="str">
        <f t="shared" si="8"/>
        <v/>
      </c>
      <c r="J29" s="138">
        <f t="shared" si="9"/>
        <v>644.83316131568165</v>
      </c>
      <c r="K29" s="138">
        <f t="shared" si="10"/>
        <v>659.82559166105546</v>
      </c>
      <c r="L29" s="138">
        <f t="shared" si="11"/>
        <v>675.16659739173087</v>
      </c>
      <c r="M29" s="138">
        <f t="shared" si="12"/>
        <v>690.8642829174961</v>
      </c>
      <c r="N29" s="138">
        <f t="shared" si="13"/>
        <v>706.9269410764125</v>
      </c>
      <c r="O29" s="138">
        <f t="shared" si="14"/>
        <v>723.36305751578982</v>
      </c>
      <c r="P29" s="138">
        <f t="shared" si="15"/>
        <v>740.18131517501854</v>
      </c>
      <c r="Q29" s="138">
        <f t="shared" si="16"/>
        <v>757.39059887262908</v>
      </c>
      <c r="R29" s="138">
        <f t="shared" si="17"/>
        <v>775.00000000000057</v>
      </c>
      <c r="S29" s="138">
        <f t="shared" si="18"/>
        <v>793.01882132419814</v>
      </c>
      <c r="T29" s="138">
        <f t="shared" si="19"/>
        <v>811.45658190247741</v>
      </c>
      <c r="U29" s="138">
        <f t="shared" si="20"/>
        <v>830.32302211105139</v>
      </c>
      <c r="V29" s="138">
        <f t="shared" si="21"/>
        <v>849.6281087907762</v>
      </c>
      <c r="W29" s="138">
        <f t="shared" si="22"/>
        <v>869.38204051247533</v>
      </c>
      <c r="X29" s="138">
        <f t="shared" si="23"/>
        <v>889.59525296468246</v>
      </c>
      <c r="Y29" s="138">
        <f t="shared" si="24"/>
        <v>910.27842446665011</v>
      </c>
      <c r="Z29" s="138">
        <f t="shared" si="25"/>
        <v>931.44248160953612</v>
      </c>
      <c r="AA29" s="138">
        <f t="shared" si="26"/>
        <v>953.09860502874824</v>
      </c>
      <c r="AB29" s="138">
        <f t="shared" si="27"/>
        <v>975.2582353104965</v>
      </c>
      <c r="AC29" s="138">
        <f t="shared" si="28"/>
        <v>997.93307903567336</v>
      </c>
      <c r="AD29" s="138">
        <f t="shared" si="29"/>
        <v>1021.1351149642542</v>
      </c>
      <c r="AE29" s="138">
        <f t="shared" si="30"/>
        <v>1044.8766003634862</v>
      </c>
      <c r="AF29" s="138">
        <f t="shared" si="31"/>
        <v>1069.1700774832084</v>
      </c>
      <c r="AG29" s="138">
        <f t="shared" si="32"/>
        <v>1094.0283801817225</v>
      </c>
      <c r="AH29" s="138">
        <f t="shared" si="33"/>
        <v>1119.4646407057169</v>
      </c>
      <c r="AI29" s="138">
        <f t="shared" si="34"/>
        <v>1145.4922966278243</v>
      </c>
      <c r="AJ29" s="138">
        <f t="shared" si="35"/>
        <v>1172.1250979454778</v>
      </c>
      <c r="AK29" s="138">
        <f t="shared" si="36"/>
        <v>1199.3771143448159</v>
      </c>
      <c r="AL29" s="138">
        <f t="shared" si="37"/>
        <v>1227.2627426334752</v>
      </c>
      <c r="AM29" s="138">
        <f t="shared" si="38"/>
        <v>1255.7967143461942</v>
      </c>
      <c r="AN29" s="138">
        <f t="shared" si="39"/>
        <v>1284.9941035272502</v>
      </c>
      <c r="AO29" s="138">
        <f t="shared" si="40"/>
        <v>1314.8703346938373</v>
      </c>
      <c r="AP29" s="138">
        <f t="shared" si="41"/>
        <v>1345.4411909845935</v>
      </c>
      <c r="AQ29" s="138">
        <f t="shared" si="42"/>
        <v>1376.7228224975831</v>
      </c>
      <c r="AR29" s="138">
        <f t="shared" si="43"/>
        <v>1408.7317548221365</v>
      </c>
      <c r="AS29" s="138">
        <f t="shared" si="44"/>
        <v>1441.4848977690569</v>
      </c>
      <c r="AT29" s="138">
        <f t="shared" si="45"/>
        <v>1474.9995543038051</v>
      </c>
      <c r="AU29" s="138">
        <f t="shared" si="46"/>
        <v>1509.2934296873809</v>
      </c>
      <c r="AV29" s="138">
        <f t="shared" si="47"/>
        <v>1544.3846408297322</v>
      </c>
      <c r="AW29" s="138">
        <f t="shared" si="48"/>
        <v>1580.2917258606303</v>
      </c>
      <c r="AX29" s="138">
        <f t="shared" si="49"/>
        <v>1617.0336539230696</v>
      </c>
      <c r="AY29" s="138">
        <f t="shared" si="50"/>
        <v>1654.6298351943651</v>
      </c>
      <c r="AZ29" s="138">
        <f t="shared" si="51"/>
        <v>1693.1001311402408</v>
      </c>
      <c r="BA29" s="138">
        <f t="shared" si="52"/>
        <v>1732.4648650073266</v>
      </c>
      <c r="BB29" s="138">
        <f t="shared" si="53"/>
        <v>1772.7448325596067</v>
      </c>
      <c r="BC29" s="138">
        <f t="shared" si="54"/>
        <v>1813.9613130644918</v>
      </c>
      <c r="BD29" s="138">
        <f t="shared" si="55"/>
        <v>1856.1360805343188</v>
      </c>
      <c r="BE29" s="138">
        <f t="shared" si="56"/>
        <v>1899.2914152292146</v>
      </c>
      <c r="BF29" s="138">
        <f t="shared" si="57"/>
        <v>1943.4501154274049</v>
      </c>
      <c r="BG29" s="138">
        <f t="shared" si="58"/>
        <v>1988.6355094691824</v>
      </c>
      <c r="BH29" s="138">
        <f t="shared" si="59"/>
        <v>2034.8714680808982</v>
      </c>
      <c r="BI29" s="138">
        <f t="shared" si="60"/>
        <v>2082.1824169854881</v>
      </c>
      <c r="BJ29" s="138">
        <f t="shared" si="60"/>
        <v>2130.5933498061941</v>
      </c>
      <c r="BK29" s="138">
        <f t="shared" si="61"/>
        <v>2180.129841270299</v>
      </c>
      <c r="BL29" s="138">
        <f t="shared" si="62"/>
        <v>2230.8180607198483</v>
      </c>
      <c r="BM29" s="138">
        <f t="shared" si="63"/>
        <v>2282.6847859364984</v>
      </c>
      <c r="BN29" s="138">
        <f t="shared" si="64"/>
        <v>2335.7574172877939</v>
      </c>
      <c r="BO29" s="138">
        <f t="shared" si="65"/>
        <v>2390.0639922023461</v>
      </c>
      <c r="BP29" s="138">
        <f t="shared" si="66"/>
        <v>2445.633199981562</v>
      </c>
      <c r="BQ29" s="138">
        <f t="shared" si="67"/>
        <v>2502.4943969557467</v>
      </c>
      <c r="BR29" s="138">
        <f t="shared" si="68"/>
        <v>2560.6776219925869</v>
      </c>
      <c r="BS29" s="138">
        <f t="shared" si="69"/>
        <v>2620.2136123662067</v>
      </c>
    </row>
    <row r="30" spans="2:71" x14ac:dyDescent="0.2">
      <c r="C30" s="138" t="str">
        <f t="shared" si="2"/>
        <v/>
      </c>
      <c r="D30" s="138" t="str">
        <f t="shared" si="3"/>
        <v/>
      </c>
      <c r="E30" s="138" t="str">
        <f t="shared" si="4"/>
        <v/>
      </c>
      <c r="F30" s="138" t="str">
        <f t="shared" si="5"/>
        <v/>
      </c>
      <c r="G30" s="138" t="str">
        <f t="shared" si="6"/>
        <v/>
      </c>
      <c r="H30" s="138" t="str">
        <f t="shared" si="7"/>
        <v/>
      </c>
      <c r="I30" s="138" t="str">
        <f t="shared" si="8"/>
        <v/>
      </c>
      <c r="J30" s="138" t="str">
        <f t="shared" si="9"/>
        <v/>
      </c>
      <c r="K30" s="138">
        <f t="shared" si="10"/>
        <v>630.18138609266384</v>
      </c>
      <c r="L30" s="138">
        <f t="shared" si="11"/>
        <v>644.83316131568176</v>
      </c>
      <c r="M30" s="138">
        <f t="shared" si="12"/>
        <v>659.82559166105557</v>
      </c>
      <c r="N30" s="138">
        <f t="shared" si="13"/>
        <v>675.16659739173099</v>
      </c>
      <c r="O30" s="138">
        <f t="shared" si="14"/>
        <v>690.86428291749621</v>
      </c>
      <c r="P30" s="138">
        <f t="shared" si="15"/>
        <v>706.92694107641262</v>
      </c>
      <c r="Q30" s="138">
        <f t="shared" si="16"/>
        <v>723.36305751578993</v>
      </c>
      <c r="R30" s="138">
        <f t="shared" si="17"/>
        <v>740.18131517501865</v>
      </c>
      <c r="S30" s="138">
        <f t="shared" si="18"/>
        <v>757.3905988726292</v>
      </c>
      <c r="T30" s="138">
        <f t="shared" si="19"/>
        <v>775.00000000000068</v>
      </c>
      <c r="U30" s="138">
        <f t="shared" si="20"/>
        <v>793.01882132419826</v>
      </c>
      <c r="V30" s="138">
        <f t="shared" si="21"/>
        <v>811.45658190247752</v>
      </c>
      <c r="W30" s="138">
        <f t="shared" si="22"/>
        <v>830.3230221110515</v>
      </c>
      <c r="X30" s="138">
        <f t="shared" si="23"/>
        <v>849.62810879077631</v>
      </c>
      <c r="Y30" s="138">
        <f t="shared" si="24"/>
        <v>869.38204051247544</v>
      </c>
      <c r="Z30" s="138">
        <f t="shared" si="25"/>
        <v>889.59525296468257</v>
      </c>
      <c r="AA30" s="138">
        <f t="shared" si="26"/>
        <v>910.27842446665022</v>
      </c>
      <c r="AB30" s="138">
        <f t="shared" si="27"/>
        <v>931.44248160953623</v>
      </c>
      <c r="AC30" s="138">
        <f t="shared" si="28"/>
        <v>953.09860502874835</v>
      </c>
      <c r="AD30" s="138">
        <f t="shared" si="29"/>
        <v>975.25823531049662</v>
      </c>
      <c r="AE30" s="138">
        <f t="shared" si="30"/>
        <v>997.93307903567347</v>
      </c>
      <c r="AF30" s="138">
        <f t="shared" si="31"/>
        <v>1021.1351149642543</v>
      </c>
      <c r="AG30" s="138">
        <f t="shared" si="32"/>
        <v>1044.8766003634862</v>
      </c>
      <c r="AH30" s="138">
        <f t="shared" si="33"/>
        <v>1069.1700774832084</v>
      </c>
      <c r="AI30" s="138">
        <f t="shared" si="34"/>
        <v>1094.0283801817225</v>
      </c>
      <c r="AJ30" s="138">
        <f t="shared" si="35"/>
        <v>1119.4646407057169</v>
      </c>
      <c r="AK30" s="138">
        <f t="shared" si="36"/>
        <v>1145.4922966278243</v>
      </c>
      <c r="AL30" s="138">
        <f t="shared" si="37"/>
        <v>1172.1250979454778</v>
      </c>
      <c r="AM30" s="138">
        <f t="shared" si="38"/>
        <v>1199.3771143448159</v>
      </c>
      <c r="AN30" s="138">
        <f t="shared" si="39"/>
        <v>1227.2627426334752</v>
      </c>
      <c r="AO30" s="138">
        <f t="shared" si="40"/>
        <v>1255.7967143461942</v>
      </c>
      <c r="AP30" s="138">
        <f t="shared" si="41"/>
        <v>1284.9941035272502</v>
      </c>
      <c r="AQ30" s="138">
        <f t="shared" si="42"/>
        <v>1314.8703346938373</v>
      </c>
      <c r="AR30" s="138">
        <f t="shared" si="43"/>
        <v>1345.4411909845935</v>
      </c>
      <c r="AS30" s="138">
        <f t="shared" si="44"/>
        <v>1376.7228224975831</v>
      </c>
      <c r="AT30" s="138">
        <f t="shared" si="45"/>
        <v>1408.7317548221365</v>
      </c>
      <c r="AU30" s="138">
        <f t="shared" si="46"/>
        <v>1441.4848977690569</v>
      </c>
      <c r="AV30" s="138">
        <f t="shared" si="47"/>
        <v>1474.9995543038051</v>
      </c>
      <c r="AW30" s="138">
        <f t="shared" si="48"/>
        <v>1509.2934296873809</v>
      </c>
      <c r="AX30" s="138">
        <f t="shared" si="49"/>
        <v>1544.3846408297322</v>
      </c>
      <c r="AY30" s="138">
        <f t="shared" si="50"/>
        <v>1580.2917258606303</v>
      </c>
      <c r="AZ30" s="138">
        <f t="shared" si="51"/>
        <v>1617.0336539230696</v>
      </c>
      <c r="BA30" s="138">
        <f t="shared" si="52"/>
        <v>1654.6298351943651</v>
      </c>
      <c r="BB30" s="138">
        <f t="shared" si="53"/>
        <v>1693.1001311402408</v>
      </c>
      <c r="BC30" s="138">
        <f t="shared" si="54"/>
        <v>1732.4648650073266</v>
      </c>
      <c r="BD30" s="138">
        <f t="shared" si="55"/>
        <v>1772.7448325596067</v>
      </c>
      <c r="BE30" s="138">
        <f t="shared" si="56"/>
        <v>1813.9613130644918</v>
      </c>
      <c r="BF30" s="138">
        <f t="shared" si="57"/>
        <v>1856.1360805343188</v>
      </c>
      <c r="BG30" s="138">
        <f t="shared" si="58"/>
        <v>1899.2914152292146</v>
      </c>
      <c r="BH30" s="138">
        <f t="shared" si="59"/>
        <v>1943.4501154274049</v>
      </c>
      <c r="BI30" s="138">
        <f t="shared" si="60"/>
        <v>1988.6355094691824</v>
      </c>
      <c r="BJ30" s="138">
        <f t="shared" si="60"/>
        <v>2034.8714680808982</v>
      </c>
      <c r="BK30" s="138">
        <f t="shared" si="61"/>
        <v>2082.1824169854881</v>
      </c>
      <c r="BL30" s="138">
        <f t="shared" si="62"/>
        <v>2130.5933498061941</v>
      </c>
      <c r="BM30" s="138">
        <f t="shared" si="63"/>
        <v>2180.129841270299</v>
      </c>
      <c r="BN30" s="138">
        <f t="shared" si="64"/>
        <v>2230.8180607198483</v>
      </c>
      <c r="BO30" s="138">
        <f t="shared" si="65"/>
        <v>2282.6847859364984</v>
      </c>
      <c r="BP30" s="138">
        <f t="shared" si="66"/>
        <v>2335.7574172877939</v>
      </c>
      <c r="BQ30" s="138">
        <f t="shared" si="67"/>
        <v>2390.0639922023461</v>
      </c>
      <c r="BR30" s="138">
        <f t="shared" si="68"/>
        <v>2445.633199981562</v>
      </c>
      <c r="BS30" s="138">
        <f t="shared" si="69"/>
        <v>2502.4943969557467</v>
      </c>
    </row>
    <row r="31" spans="2:71" x14ac:dyDescent="0.2">
      <c r="C31" s="138" t="str">
        <f t="shared" si="2"/>
        <v/>
      </c>
      <c r="D31" s="138" t="str">
        <f t="shared" si="3"/>
        <v/>
      </c>
      <c r="E31" s="138" t="str">
        <f t="shared" si="4"/>
        <v/>
      </c>
      <c r="F31" s="138" t="str">
        <f t="shared" si="5"/>
        <v/>
      </c>
      <c r="G31" s="138" t="str">
        <f t="shared" si="6"/>
        <v/>
      </c>
      <c r="H31" s="138" t="str">
        <f t="shared" si="7"/>
        <v/>
      </c>
      <c r="I31" s="138" t="str">
        <f t="shared" si="8"/>
        <v/>
      </c>
      <c r="J31" s="138" t="str">
        <f t="shared" si="9"/>
        <v/>
      </c>
      <c r="K31" s="138" t="str">
        <f t="shared" si="10"/>
        <v/>
      </c>
      <c r="L31" s="138">
        <f t="shared" si="11"/>
        <v>615.86252569174951</v>
      </c>
      <c r="M31" s="138">
        <f t="shared" si="12"/>
        <v>630.18138609266396</v>
      </c>
      <c r="N31" s="138">
        <f t="shared" si="13"/>
        <v>644.83316131568188</v>
      </c>
      <c r="O31" s="138">
        <f t="shared" si="14"/>
        <v>659.82559166105568</v>
      </c>
      <c r="P31" s="138">
        <f t="shared" si="15"/>
        <v>675.1665973917311</v>
      </c>
      <c r="Q31" s="138">
        <f t="shared" si="16"/>
        <v>690.86428291749633</v>
      </c>
      <c r="R31" s="138">
        <f t="shared" si="17"/>
        <v>706.92694107641273</v>
      </c>
      <c r="S31" s="138">
        <f t="shared" si="18"/>
        <v>723.36305751579005</v>
      </c>
      <c r="T31" s="138">
        <f t="shared" si="19"/>
        <v>740.18131517501877</v>
      </c>
      <c r="U31" s="138">
        <f t="shared" si="20"/>
        <v>757.39059887262931</v>
      </c>
      <c r="V31" s="138">
        <f t="shared" si="21"/>
        <v>775.0000000000008</v>
      </c>
      <c r="W31" s="138">
        <f t="shared" si="22"/>
        <v>793.01882132419837</v>
      </c>
      <c r="X31" s="138">
        <f t="shared" si="23"/>
        <v>811.45658190247764</v>
      </c>
      <c r="Y31" s="138">
        <f t="shared" si="24"/>
        <v>830.32302211105161</v>
      </c>
      <c r="Z31" s="138">
        <f t="shared" si="25"/>
        <v>849.62810879077642</v>
      </c>
      <c r="AA31" s="138">
        <f t="shared" si="26"/>
        <v>869.38204051247567</v>
      </c>
      <c r="AB31" s="138">
        <f t="shared" si="27"/>
        <v>889.5952529646828</v>
      </c>
      <c r="AC31" s="138">
        <f t="shared" si="28"/>
        <v>910.27842446665045</v>
      </c>
      <c r="AD31" s="138">
        <f t="shared" si="29"/>
        <v>931.44248160953646</v>
      </c>
      <c r="AE31" s="138">
        <f t="shared" si="30"/>
        <v>953.09860502874858</v>
      </c>
      <c r="AF31" s="138">
        <f t="shared" si="31"/>
        <v>975.25823531049684</v>
      </c>
      <c r="AG31" s="138">
        <f t="shared" si="32"/>
        <v>997.9330790356737</v>
      </c>
      <c r="AH31" s="138">
        <f t="shared" si="33"/>
        <v>1021.1351149642545</v>
      </c>
      <c r="AI31" s="138">
        <f t="shared" si="34"/>
        <v>1044.8766003634864</v>
      </c>
      <c r="AJ31" s="138">
        <f t="shared" si="35"/>
        <v>1069.1700774832086</v>
      </c>
      <c r="AK31" s="138">
        <f t="shared" si="36"/>
        <v>1094.0283801817227</v>
      </c>
      <c r="AL31" s="138">
        <f t="shared" si="37"/>
        <v>1119.4646407057171</v>
      </c>
      <c r="AM31" s="138">
        <f t="shared" si="38"/>
        <v>1145.4922966278245</v>
      </c>
      <c r="AN31" s="138">
        <f t="shared" si="39"/>
        <v>1172.125097945478</v>
      </c>
      <c r="AO31" s="138">
        <f t="shared" si="40"/>
        <v>1199.3771143448162</v>
      </c>
      <c r="AP31" s="138">
        <f t="shared" si="41"/>
        <v>1227.2627426334755</v>
      </c>
      <c r="AQ31" s="138">
        <f t="shared" si="42"/>
        <v>1255.7967143461944</v>
      </c>
      <c r="AR31" s="138">
        <f t="shared" si="43"/>
        <v>1284.9941035272504</v>
      </c>
      <c r="AS31" s="138">
        <f t="shared" si="44"/>
        <v>1314.8703346938375</v>
      </c>
      <c r="AT31" s="138">
        <f t="shared" si="45"/>
        <v>1345.4411909845937</v>
      </c>
      <c r="AU31" s="138">
        <f t="shared" si="46"/>
        <v>1376.7228224975834</v>
      </c>
      <c r="AV31" s="138">
        <f t="shared" si="47"/>
        <v>1408.7317548221367</v>
      </c>
      <c r="AW31" s="138">
        <f t="shared" si="48"/>
        <v>1441.4848977690572</v>
      </c>
      <c r="AX31" s="138">
        <f t="shared" si="49"/>
        <v>1474.9995543038053</v>
      </c>
      <c r="AY31" s="138">
        <f t="shared" si="50"/>
        <v>1509.2934296873811</v>
      </c>
      <c r="AZ31" s="138">
        <f t="shared" si="51"/>
        <v>1544.3846408297325</v>
      </c>
      <c r="BA31" s="138">
        <f t="shared" si="52"/>
        <v>1580.2917258606305</v>
      </c>
      <c r="BB31" s="138">
        <f t="shared" si="53"/>
        <v>1617.0336539230698</v>
      </c>
      <c r="BC31" s="138">
        <f t="shared" si="54"/>
        <v>1654.6298351943653</v>
      </c>
      <c r="BD31" s="138">
        <f t="shared" si="55"/>
        <v>1693.100131140241</v>
      </c>
      <c r="BE31" s="138">
        <f t="shared" si="56"/>
        <v>1732.4648650073268</v>
      </c>
      <c r="BF31" s="138">
        <f t="shared" si="57"/>
        <v>1772.7448325596069</v>
      </c>
      <c r="BG31" s="138">
        <f t="shared" si="58"/>
        <v>1813.9613130644921</v>
      </c>
      <c r="BH31" s="138">
        <f t="shared" si="59"/>
        <v>1856.136080534319</v>
      </c>
      <c r="BI31" s="138">
        <f t="shared" si="60"/>
        <v>1899.2914152292149</v>
      </c>
      <c r="BJ31" s="138">
        <f t="shared" si="60"/>
        <v>1943.4501154274051</v>
      </c>
      <c r="BK31" s="138">
        <f t="shared" si="61"/>
        <v>1988.6355094691826</v>
      </c>
      <c r="BL31" s="138">
        <f t="shared" si="62"/>
        <v>2034.8714680808985</v>
      </c>
      <c r="BM31" s="138">
        <f t="shared" si="63"/>
        <v>2082.1824169854885</v>
      </c>
      <c r="BN31" s="138">
        <f t="shared" si="64"/>
        <v>2130.593349806195</v>
      </c>
      <c r="BO31" s="138">
        <f t="shared" si="65"/>
        <v>2180.1298412702999</v>
      </c>
      <c r="BP31" s="138">
        <f t="shared" si="66"/>
        <v>2230.8180607198492</v>
      </c>
      <c r="BQ31" s="138">
        <f t="shared" si="67"/>
        <v>2282.6847859364993</v>
      </c>
      <c r="BR31" s="138">
        <f t="shared" si="68"/>
        <v>2335.7574172877949</v>
      </c>
      <c r="BS31" s="138">
        <f t="shared" si="69"/>
        <v>2390.063992202347</v>
      </c>
    </row>
    <row r="32" spans="2:71" x14ac:dyDescent="0.2">
      <c r="C32" s="138" t="str">
        <f t="shared" si="2"/>
        <v/>
      </c>
      <c r="D32" s="138" t="str">
        <f t="shared" si="3"/>
        <v/>
      </c>
      <c r="E32" s="138" t="str">
        <f t="shared" si="4"/>
        <v/>
      </c>
      <c r="F32" s="138" t="str">
        <f t="shared" si="5"/>
        <v/>
      </c>
      <c r="G32" s="138" t="str">
        <f t="shared" si="6"/>
        <v/>
      </c>
      <c r="H32" s="138" t="str">
        <f t="shared" si="7"/>
        <v/>
      </c>
      <c r="I32" s="138" t="str">
        <f t="shared" si="8"/>
        <v/>
      </c>
      <c r="J32" s="138" t="str">
        <f t="shared" si="9"/>
        <v/>
      </c>
      <c r="K32" s="138" t="str">
        <f t="shared" si="10"/>
        <v/>
      </c>
      <c r="L32" s="138" t="str">
        <f t="shared" si="11"/>
        <v/>
      </c>
      <c r="M32" s="138">
        <f t="shared" si="12"/>
        <v>601.86901568630162</v>
      </c>
      <c r="N32" s="138">
        <f t="shared" si="13"/>
        <v>615.86252569174951</v>
      </c>
      <c r="O32" s="138">
        <f t="shared" si="14"/>
        <v>630.18138609266396</v>
      </c>
      <c r="P32" s="138">
        <f t="shared" si="15"/>
        <v>644.83316131568188</v>
      </c>
      <c r="Q32" s="138">
        <f t="shared" si="16"/>
        <v>659.82559166105568</v>
      </c>
      <c r="R32" s="138">
        <f t="shared" si="17"/>
        <v>675.1665973917311</v>
      </c>
      <c r="S32" s="138">
        <f t="shared" si="18"/>
        <v>690.86428291749633</v>
      </c>
      <c r="T32" s="138">
        <f t="shared" si="19"/>
        <v>706.92694107641273</v>
      </c>
      <c r="U32" s="138">
        <f t="shared" si="20"/>
        <v>723.36305751579005</v>
      </c>
      <c r="V32" s="138">
        <f t="shared" si="21"/>
        <v>740.18131517501877</v>
      </c>
      <c r="W32" s="138">
        <f t="shared" si="22"/>
        <v>757.39059887262931</v>
      </c>
      <c r="X32" s="138">
        <f t="shared" si="23"/>
        <v>775.0000000000008</v>
      </c>
      <c r="Y32" s="138">
        <f t="shared" si="24"/>
        <v>793.01882132419837</v>
      </c>
      <c r="Z32" s="138">
        <f t="shared" si="25"/>
        <v>811.45658190247764</v>
      </c>
      <c r="AA32" s="138">
        <f t="shared" si="26"/>
        <v>830.32302211105161</v>
      </c>
      <c r="AB32" s="138">
        <f t="shared" si="27"/>
        <v>849.62810879077642</v>
      </c>
      <c r="AC32" s="138">
        <f t="shared" si="28"/>
        <v>869.38204051247567</v>
      </c>
      <c r="AD32" s="138">
        <f t="shared" si="29"/>
        <v>889.5952529646828</v>
      </c>
      <c r="AE32" s="138">
        <f t="shared" si="30"/>
        <v>910.27842446665045</v>
      </c>
      <c r="AF32" s="138">
        <f t="shared" si="31"/>
        <v>931.44248160953646</v>
      </c>
      <c r="AG32" s="138">
        <f t="shared" si="32"/>
        <v>953.09860502874858</v>
      </c>
      <c r="AH32" s="138">
        <f t="shared" si="33"/>
        <v>975.25823531049684</v>
      </c>
      <c r="AI32" s="138">
        <f t="shared" si="34"/>
        <v>997.9330790356737</v>
      </c>
      <c r="AJ32" s="138">
        <f t="shared" si="35"/>
        <v>1021.1351149642545</v>
      </c>
      <c r="AK32" s="138">
        <f t="shared" si="36"/>
        <v>1044.8766003634864</v>
      </c>
      <c r="AL32" s="138">
        <f t="shared" si="37"/>
        <v>1069.1700774832086</v>
      </c>
      <c r="AM32" s="138">
        <f t="shared" si="38"/>
        <v>1094.0283801817227</v>
      </c>
      <c r="AN32" s="138">
        <f t="shared" si="39"/>
        <v>1119.4646407057171</v>
      </c>
      <c r="AO32" s="138">
        <f t="shared" si="40"/>
        <v>1145.4922966278245</v>
      </c>
      <c r="AP32" s="138">
        <f t="shared" si="41"/>
        <v>1172.125097945478</v>
      </c>
      <c r="AQ32" s="138">
        <f t="shared" si="42"/>
        <v>1199.3771143448162</v>
      </c>
      <c r="AR32" s="138">
        <f t="shared" si="43"/>
        <v>1227.2627426334755</v>
      </c>
      <c r="AS32" s="138">
        <f t="shared" si="44"/>
        <v>1255.7967143461944</v>
      </c>
      <c r="AT32" s="138">
        <f t="shared" si="45"/>
        <v>1284.9941035272504</v>
      </c>
      <c r="AU32" s="138">
        <f t="shared" si="46"/>
        <v>1314.8703346938375</v>
      </c>
      <c r="AV32" s="138">
        <f t="shared" si="47"/>
        <v>1345.4411909845937</v>
      </c>
      <c r="AW32" s="138">
        <f t="shared" si="48"/>
        <v>1376.7228224975834</v>
      </c>
      <c r="AX32" s="138">
        <f t="shared" si="49"/>
        <v>1408.7317548221367</v>
      </c>
      <c r="AY32" s="138">
        <f t="shared" si="50"/>
        <v>1441.4848977690572</v>
      </c>
      <c r="AZ32" s="138">
        <f t="shared" si="51"/>
        <v>1474.9995543038053</v>
      </c>
      <c r="BA32" s="138">
        <f t="shared" si="52"/>
        <v>1509.2934296873811</v>
      </c>
      <c r="BB32" s="138">
        <f t="shared" si="53"/>
        <v>1544.3846408297325</v>
      </c>
      <c r="BC32" s="138">
        <f t="shared" si="54"/>
        <v>1580.2917258606305</v>
      </c>
      <c r="BD32" s="138">
        <f t="shared" si="55"/>
        <v>1617.0336539230698</v>
      </c>
      <c r="BE32" s="138">
        <f t="shared" si="56"/>
        <v>1654.6298351943653</v>
      </c>
      <c r="BF32" s="138">
        <f t="shared" si="57"/>
        <v>1693.100131140241</v>
      </c>
      <c r="BG32" s="138">
        <f t="shared" si="58"/>
        <v>1732.4648650073268</v>
      </c>
      <c r="BH32" s="138">
        <f t="shared" si="59"/>
        <v>1772.7448325596069</v>
      </c>
      <c r="BI32" s="138">
        <f t="shared" si="60"/>
        <v>1813.9613130644921</v>
      </c>
      <c r="BJ32" s="138">
        <f t="shared" si="60"/>
        <v>1856.136080534319</v>
      </c>
      <c r="BK32" s="138">
        <f t="shared" si="61"/>
        <v>1899.2914152292149</v>
      </c>
      <c r="BL32" s="138">
        <f t="shared" si="62"/>
        <v>1943.4501154274051</v>
      </c>
      <c r="BM32" s="138">
        <f t="shared" si="63"/>
        <v>1988.6355094691826</v>
      </c>
      <c r="BN32" s="138">
        <f t="shared" si="64"/>
        <v>2034.8714680808985</v>
      </c>
      <c r="BO32" s="138">
        <f t="shared" si="65"/>
        <v>2082.1824169854885</v>
      </c>
      <c r="BP32" s="138">
        <f t="shared" si="66"/>
        <v>2130.593349806195</v>
      </c>
      <c r="BQ32" s="138">
        <f t="shared" si="67"/>
        <v>2180.1298412702999</v>
      </c>
      <c r="BR32" s="138">
        <f t="shared" si="68"/>
        <v>2230.8180607198492</v>
      </c>
      <c r="BS32" s="138">
        <f t="shared" si="69"/>
        <v>2282.6847859364993</v>
      </c>
    </row>
    <row r="33" spans="3:71" x14ac:dyDescent="0.2">
      <c r="C33" s="138" t="str">
        <f t="shared" si="2"/>
        <v/>
      </c>
      <c r="D33" s="138" t="str">
        <f t="shared" si="3"/>
        <v/>
      </c>
      <c r="E33" s="138" t="str">
        <f t="shared" si="4"/>
        <v/>
      </c>
      <c r="F33" s="138" t="str">
        <f t="shared" si="5"/>
        <v/>
      </c>
      <c r="G33" s="138" t="str">
        <f t="shared" si="6"/>
        <v/>
      </c>
      <c r="H33" s="138" t="str">
        <f t="shared" si="7"/>
        <v/>
      </c>
      <c r="I33" s="138" t="str">
        <f t="shared" si="8"/>
        <v/>
      </c>
      <c r="J33" s="138" t="str">
        <f t="shared" si="9"/>
        <v/>
      </c>
      <c r="K33" s="138" t="str">
        <f t="shared" si="10"/>
        <v/>
      </c>
      <c r="L33" s="138" t="str">
        <f t="shared" si="11"/>
        <v/>
      </c>
      <c r="M33" s="138" t="str">
        <f t="shared" si="12"/>
        <v/>
      </c>
      <c r="N33" s="138">
        <f t="shared" si="13"/>
        <v>588.19346352713228</v>
      </c>
      <c r="O33" s="138">
        <f t="shared" si="14"/>
        <v>601.86901568630174</v>
      </c>
      <c r="P33" s="138">
        <f t="shared" si="15"/>
        <v>615.86252569174962</v>
      </c>
      <c r="Q33" s="138">
        <f t="shared" si="16"/>
        <v>630.18138609266407</v>
      </c>
      <c r="R33" s="138">
        <f t="shared" si="17"/>
        <v>644.83316131568199</v>
      </c>
      <c r="S33" s="138">
        <f t="shared" si="18"/>
        <v>659.8255916610558</v>
      </c>
      <c r="T33" s="138">
        <f t="shared" si="19"/>
        <v>675.16659739173122</v>
      </c>
      <c r="U33" s="138">
        <f t="shared" si="20"/>
        <v>690.86428291749644</v>
      </c>
      <c r="V33" s="138">
        <f t="shared" si="21"/>
        <v>706.92694107641285</v>
      </c>
      <c r="W33" s="138">
        <f t="shared" si="22"/>
        <v>723.36305751579016</v>
      </c>
      <c r="X33" s="138">
        <f t="shared" si="23"/>
        <v>740.18131517501888</v>
      </c>
      <c r="Y33" s="138">
        <f t="shared" si="24"/>
        <v>757.39059887262943</v>
      </c>
      <c r="Z33" s="138">
        <f t="shared" si="25"/>
        <v>775.00000000000091</v>
      </c>
      <c r="AA33" s="138">
        <f t="shared" si="26"/>
        <v>793.01882132419848</v>
      </c>
      <c r="AB33" s="138">
        <f t="shared" si="27"/>
        <v>811.45658190247775</v>
      </c>
      <c r="AC33" s="138">
        <f t="shared" si="28"/>
        <v>830.32302211105173</v>
      </c>
      <c r="AD33" s="138">
        <f t="shared" si="29"/>
        <v>849.62810879077654</v>
      </c>
      <c r="AE33" s="138">
        <f t="shared" si="30"/>
        <v>869.38204051247578</v>
      </c>
      <c r="AF33" s="138">
        <f t="shared" si="31"/>
        <v>889.59525296468303</v>
      </c>
      <c r="AG33" s="138">
        <f t="shared" si="32"/>
        <v>910.27842446665068</v>
      </c>
      <c r="AH33" s="138">
        <f t="shared" si="33"/>
        <v>931.44248160953669</v>
      </c>
      <c r="AI33" s="138">
        <f t="shared" si="34"/>
        <v>953.09860502874881</v>
      </c>
      <c r="AJ33" s="138">
        <f t="shared" si="35"/>
        <v>975.25823531049718</v>
      </c>
      <c r="AK33" s="138">
        <f t="shared" si="36"/>
        <v>997.93307903567404</v>
      </c>
      <c r="AL33" s="138">
        <f t="shared" si="37"/>
        <v>1021.1351149642549</v>
      </c>
      <c r="AM33" s="138">
        <f t="shared" si="38"/>
        <v>1044.8766003634869</v>
      </c>
      <c r="AN33" s="138">
        <f t="shared" si="39"/>
        <v>1069.1700774832091</v>
      </c>
      <c r="AO33" s="138">
        <f t="shared" si="40"/>
        <v>1094.0283801817232</v>
      </c>
      <c r="AP33" s="138">
        <f t="shared" si="41"/>
        <v>1119.4646407057176</v>
      </c>
      <c r="AQ33" s="138">
        <f t="shared" si="42"/>
        <v>1145.492296627825</v>
      </c>
      <c r="AR33" s="138">
        <f t="shared" si="43"/>
        <v>1172.1250979454785</v>
      </c>
      <c r="AS33" s="138">
        <f t="shared" si="44"/>
        <v>1199.3771143448166</v>
      </c>
      <c r="AT33" s="138">
        <f t="shared" si="45"/>
        <v>1227.2627426334759</v>
      </c>
      <c r="AU33" s="138">
        <f t="shared" si="46"/>
        <v>1255.7967143461949</v>
      </c>
      <c r="AV33" s="138">
        <f t="shared" si="47"/>
        <v>1284.9941035272509</v>
      </c>
      <c r="AW33" s="138">
        <f t="shared" si="48"/>
        <v>1314.870334693838</v>
      </c>
      <c r="AX33" s="138">
        <f t="shared" si="49"/>
        <v>1345.4411909845942</v>
      </c>
      <c r="AY33" s="138">
        <f t="shared" si="50"/>
        <v>1376.7228224975838</v>
      </c>
      <c r="AZ33" s="138">
        <f t="shared" si="51"/>
        <v>1408.7317548221372</v>
      </c>
      <c r="BA33" s="138">
        <f t="shared" si="52"/>
        <v>1441.4848977690576</v>
      </c>
      <c r="BB33" s="138">
        <f t="shared" si="53"/>
        <v>1474.9995543038058</v>
      </c>
      <c r="BC33" s="138">
        <f t="shared" si="54"/>
        <v>1509.2934296873816</v>
      </c>
      <c r="BD33" s="138">
        <f t="shared" si="55"/>
        <v>1544.3846408297329</v>
      </c>
      <c r="BE33" s="138">
        <f t="shared" si="56"/>
        <v>1580.291725860631</v>
      </c>
      <c r="BF33" s="138">
        <f t="shared" si="57"/>
        <v>1617.0336539230702</v>
      </c>
      <c r="BG33" s="138">
        <f t="shared" si="58"/>
        <v>1654.6298351943658</v>
      </c>
      <c r="BH33" s="138">
        <f t="shared" si="59"/>
        <v>1693.1001311402415</v>
      </c>
      <c r="BI33" s="138">
        <f t="shared" si="60"/>
        <v>1732.4648650073273</v>
      </c>
      <c r="BJ33" s="138">
        <f t="shared" si="60"/>
        <v>1772.7448325596074</v>
      </c>
      <c r="BK33" s="138">
        <f t="shared" si="61"/>
        <v>1813.9613130644927</v>
      </c>
      <c r="BL33" s="138">
        <f t="shared" si="62"/>
        <v>1856.1360805343197</v>
      </c>
      <c r="BM33" s="138">
        <f t="shared" si="63"/>
        <v>1899.2914152292155</v>
      </c>
      <c r="BN33" s="138">
        <f t="shared" si="64"/>
        <v>1943.450115427406</v>
      </c>
      <c r="BO33" s="138">
        <f t="shared" si="65"/>
        <v>1988.6355094691835</v>
      </c>
      <c r="BP33" s="138">
        <f t="shared" si="66"/>
        <v>2034.8714680808994</v>
      </c>
      <c r="BQ33" s="138">
        <f t="shared" si="67"/>
        <v>2082.1824169854895</v>
      </c>
      <c r="BR33" s="138">
        <f t="shared" si="68"/>
        <v>2130.5933498061959</v>
      </c>
      <c r="BS33" s="138">
        <f t="shared" si="69"/>
        <v>2180.1298412703009</v>
      </c>
    </row>
    <row r="34" spans="3:71" x14ac:dyDescent="0.2">
      <c r="C34" s="138" t="str">
        <f t="shared" si="2"/>
        <v/>
      </c>
      <c r="D34" s="138" t="str">
        <f t="shared" si="3"/>
        <v/>
      </c>
      <c r="E34" s="138" t="str">
        <f t="shared" si="4"/>
        <v/>
      </c>
      <c r="F34" s="138" t="str">
        <f t="shared" si="5"/>
        <v/>
      </c>
      <c r="G34" s="138" t="str">
        <f t="shared" si="6"/>
        <v/>
      </c>
      <c r="H34" s="138" t="str">
        <f t="shared" si="7"/>
        <v/>
      </c>
      <c r="I34" s="138" t="str">
        <f t="shared" si="8"/>
        <v/>
      </c>
      <c r="J34" s="138" t="str">
        <f t="shared" si="9"/>
        <v/>
      </c>
      <c r="K34" s="138" t="str">
        <f t="shared" si="10"/>
        <v/>
      </c>
      <c r="L34" s="138" t="str">
        <f t="shared" si="11"/>
        <v/>
      </c>
      <c r="M34" s="138" t="str">
        <f t="shared" si="12"/>
        <v/>
      </c>
      <c r="N34" s="138" t="str">
        <f t="shared" si="13"/>
        <v/>
      </c>
      <c r="O34" s="138">
        <f t="shared" si="14"/>
        <v>574.82864463713599</v>
      </c>
      <c r="P34" s="138">
        <f t="shared" si="15"/>
        <v>588.19346352713239</v>
      </c>
      <c r="Q34" s="138">
        <f t="shared" si="16"/>
        <v>601.86901568630185</v>
      </c>
      <c r="R34" s="138">
        <f t="shared" si="17"/>
        <v>615.86252569174974</v>
      </c>
      <c r="S34" s="138">
        <f t="shared" si="18"/>
        <v>630.18138609266418</v>
      </c>
      <c r="T34" s="138">
        <f t="shared" si="19"/>
        <v>644.8331613156821</v>
      </c>
      <c r="U34" s="138">
        <f t="shared" si="20"/>
        <v>659.82559166105591</v>
      </c>
      <c r="V34" s="138">
        <f t="shared" si="21"/>
        <v>675.16659739173144</v>
      </c>
      <c r="W34" s="138">
        <f t="shared" si="22"/>
        <v>690.86428291749667</v>
      </c>
      <c r="X34" s="138">
        <f t="shared" si="23"/>
        <v>706.92694107641307</v>
      </c>
      <c r="Y34" s="138">
        <f t="shared" si="24"/>
        <v>723.36305751579039</v>
      </c>
      <c r="Z34" s="138">
        <f t="shared" si="25"/>
        <v>740.18131517501911</v>
      </c>
      <c r="AA34" s="138">
        <f t="shared" si="26"/>
        <v>757.39059887262977</v>
      </c>
      <c r="AB34" s="138">
        <f t="shared" si="27"/>
        <v>775.00000000000125</v>
      </c>
      <c r="AC34" s="138">
        <f t="shared" si="28"/>
        <v>793.01882132419883</v>
      </c>
      <c r="AD34" s="138">
        <f t="shared" si="29"/>
        <v>811.45658190247809</v>
      </c>
      <c r="AE34" s="138">
        <f t="shared" si="30"/>
        <v>830.32302211105207</v>
      </c>
      <c r="AF34" s="138">
        <f t="shared" si="31"/>
        <v>849.62810879077699</v>
      </c>
      <c r="AG34" s="138">
        <f t="shared" si="32"/>
        <v>869.38204051247624</v>
      </c>
      <c r="AH34" s="138">
        <f t="shared" si="33"/>
        <v>889.59525296468348</v>
      </c>
      <c r="AI34" s="138">
        <f t="shared" si="34"/>
        <v>910.27842446665113</v>
      </c>
      <c r="AJ34" s="138">
        <f t="shared" si="35"/>
        <v>931.44248160953714</v>
      </c>
      <c r="AK34" s="138">
        <f t="shared" si="36"/>
        <v>953.09860502874926</v>
      </c>
      <c r="AL34" s="138">
        <f t="shared" si="37"/>
        <v>975.25823531049764</v>
      </c>
      <c r="AM34" s="138">
        <f t="shared" si="38"/>
        <v>997.9330790356745</v>
      </c>
      <c r="AN34" s="138">
        <f t="shared" si="39"/>
        <v>1021.1351149642553</v>
      </c>
      <c r="AO34" s="138">
        <f t="shared" si="40"/>
        <v>1044.8766003634873</v>
      </c>
      <c r="AP34" s="138">
        <f t="shared" si="41"/>
        <v>1069.1700774832095</v>
      </c>
      <c r="AQ34" s="138">
        <f t="shared" si="42"/>
        <v>1094.0283801817236</v>
      </c>
      <c r="AR34" s="138">
        <f t="shared" si="43"/>
        <v>1119.464640705718</v>
      </c>
      <c r="AS34" s="138">
        <f t="shared" si="44"/>
        <v>1145.4922966278255</v>
      </c>
      <c r="AT34" s="138">
        <f t="shared" si="45"/>
        <v>1172.125097945479</v>
      </c>
      <c r="AU34" s="138">
        <f t="shared" si="46"/>
        <v>1199.3771143448173</v>
      </c>
      <c r="AV34" s="138">
        <f t="shared" si="47"/>
        <v>1227.2627426334766</v>
      </c>
      <c r="AW34" s="138">
        <f t="shared" si="48"/>
        <v>1255.7967143461956</v>
      </c>
      <c r="AX34" s="138">
        <f t="shared" si="49"/>
        <v>1284.9941035272516</v>
      </c>
      <c r="AY34" s="138">
        <f t="shared" si="50"/>
        <v>1314.8703346938387</v>
      </c>
      <c r="AZ34" s="138">
        <f t="shared" si="51"/>
        <v>1345.4411909845949</v>
      </c>
      <c r="BA34" s="138">
        <f t="shared" si="52"/>
        <v>1376.7228224975845</v>
      </c>
      <c r="BB34" s="138">
        <f t="shared" si="53"/>
        <v>1408.7317548221379</v>
      </c>
      <c r="BC34" s="138">
        <f t="shared" si="54"/>
        <v>1441.4848977690583</v>
      </c>
      <c r="BD34" s="138">
        <f t="shared" si="55"/>
        <v>1474.9995543038065</v>
      </c>
      <c r="BE34" s="138">
        <f t="shared" si="56"/>
        <v>1509.2934296873823</v>
      </c>
      <c r="BF34" s="138">
        <f t="shared" si="57"/>
        <v>1544.3846408297336</v>
      </c>
      <c r="BG34" s="138">
        <f t="shared" si="58"/>
        <v>1580.2917258606317</v>
      </c>
      <c r="BH34" s="138">
        <f t="shared" si="59"/>
        <v>1617.0336539230709</v>
      </c>
      <c r="BI34" s="138">
        <f t="shared" si="60"/>
        <v>1654.6298351943665</v>
      </c>
      <c r="BJ34" s="138">
        <f t="shared" si="60"/>
        <v>1693.1001311402422</v>
      </c>
      <c r="BK34" s="138">
        <f t="shared" si="61"/>
        <v>1732.4648650073279</v>
      </c>
      <c r="BL34" s="138">
        <f t="shared" si="62"/>
        <v>1772.7448325596081</v>
      </c>
      <c r="BM34" s="138">
        <f t="shared" si="63"/>
        <v>1813.9613130644934</v>
      </c>
      <c r="BN34" s="138">
        <f t="shared" si="64"/>
        <v>1856.1360805343204</v>
      </c>
      <c r="BO34" s="138">
        <f t="shared" si="65"/>
        <v>1899.2914152292162</v>
      </c>
      <c r="BP34" s="138">
        <f t="shared" si="66"/>
        <v>1943.4501154274067</v>
      </c>
      <c r="BQ34" s="138">
        <f t="shared" si="67"/>
        <v>1988.6355094691842</v>
      </c>
      <c r="BR34" s="138">
        <f t="shared" si="68"/>
        <v>2034.8714680809001</v>
      </c>
      <c r="BS34" s="138">
        <f t="shared" si="69"/>
        <v>2082.1824169854899</v>
      </c>
    </row>
    <row r="35" spans="3:71" x14ac:dyDescent="0.2">
      <c r="C35" s="138" t="str">
        <f t="shared" si="2"/>
        <v/>
      </c>
      <c r="D35" s="138" t="str">
        <f t="shared" si="3"/>
        <v/>
      </c>
      <c r="E35" s="138" t="str">
        <f t="shared" si="4"/>
        <v/>
      </c>
      <c r="F35" s="138" t="str">
        <f t="shared" si="5"/>
        <v/>
      </c>
      <c r="G35" s="138" t="str">
        <f t="shared" si="6"/>
        <v/>
      </c>
      <c r="H35" s="138" t="str">
        <f t="shared" si="7"/>
        <v/>
      </c>
      <c r="I35" s="138" t="str">
        <f t="shared" si="8"/>
        <v/>
      </c>
      <c r="J35" s="138" t="str">
        <f t="shared" si="9"/>
        <v/>
      </c>
      <c r="K35" s="138" t="str">
        <f t="shared" si="10"/>
        <v/>
      </c>
      <c r="L35" s="138" t="str">
        <f t="shared" si="11"/>
        <v/>
      </c>
      <c r="M35" s="138" t="str">
        <f t="shared" si="12"/>
        <v/>
      </c>
      <c r="N35" s="138" t="str">
        <f t="shared" si="13"/>
        <v/>
      </c>
      <c r="O35" s="138" t="str">
        <f t="shared" si="14"/>
        <v/>
      </c>
      <c r="P35" s="138">
        <f t="shared" si="15"/>
        <v>561.76749859466042</v>
      </c>
      <c r="Q35" s="138">
        <f t="shared" si="16"/>
        <v>574.82864463713599</v>
      </c>
      <c r="R35" s="138">
        <f t="shared" si="17"/>
        <v>588.19346352713239</v>
      </c>
      <c r="S35" s="138">
        <f t="shared" si="18"/>
        <v>601.86901568630185</v>
      </c>
      <c r="T35" s="138">
        <f t="shared" si="19"/>
        <v>615.86252569174974</v>
      </c>
      <c r="U35" s="138">
        <f t="shared" si="20"/>
        <v>630.18138609266418</v>
      </c>
      <c r="V35" s="138">
        <f t="shared" si="21"/>
        <v>644.8331613156821</v>
      </c>
      <c r="W35" s="138">
        <f t="shared" si="22"/>
        <v>659.82559166105591</v>
      </c>
      <c r="X35" s="138">
        <f t="shared" si="23"/>
        <v>675.16659739173144</v>
      </c>
      <c r="Y35" s="138">
        <f t="shared" si="24"/>
        <v>690.86428291749667</v>
      </c>
      <c r="Z35" s="138">
        <f t="shared" si="25"/>
        <v>706.92694107641307</v>
      </c>
      <c r="AA35" s="138">
        <f t="shared" si="26"/>
        <v>723.36305751579039</v>
      </c>
      <c r="AB35" s="138">
        <f t="shared" si="27"/>
        <v>740.18131517501911</v>
      </c>
      <c r="AC35" s="138">
        <f t="shared" si="28"/>
        <v>757.39059887262977</v>
      </c>
      <c r="AD35" s="138">
        <f t="shared" si="29"/>
        <v>775.00000000000125</v>
      </c>
      <c r="AE35" s="138">
        <f t="shared" si="30"/>
        <v>793.01882132419883</v>
      </c>
      <c r="AF35" s="138">
        <f t="shared" si="31"/>
        <v>811.45658190247809</v>
      </c>
      <c r="AG35" s="138">
        <f t="shared" si="32"/>
        <v>830.32302211105207</v>
      </c>
      <c r="AH35" s="138">
        <f t="shared" si="33"/>
        <v>849.62810879077699</v>
      </c>
      <c r="AI35" s="138">
        <f t="shared" si="34"/>
        <v>869.38204051247624</v>
      </c>
      <c r="AJ35" s="138">
        <f t="shared" si="35"/>
        <v>889.59525296468348</v>
      </c>
      <c r="AK35" s="138">
        <f t="shared" si="36"/>
        <v>910.27842446665113</v>
      </c>
      <c r="AL35" s="138">
        <f t="shared" si="37"/>
        <v>931.44248160953714</v>
      </c>
      <c r="AM35" s="138">
        <f t="shared" si="38"/>
        <v>953.09860502874926</v>
      </c>
      <c r="AN35" s="138">
        <f t="shared" si="39"/>
        <v>975.25823531049764</v>
      </c>
      <c r="AO35" s="138">
        <f t="shared" si="40"/>
        <v>997.9330790356745</v>
      </c>
      <c r="AP35" s="138">
        <f t="shared" si="41"/>
        <v>1021.1351149642553</v>
      </c>
      <c r="AQ35" s="138">
        <f t="shared" si="42"/>
        <v>1044.8766003634873</v>
      </c>
      <c r="AR35" s="138">
        <f t="shared" si="43"/>
        <v>1069.1700774832095</v>
      </c>
      <c r="AS35" s="138">
        <f t="shared" si="44"/>
        <v>1094.0283801817236</v>
      </c>
      <c r="AT35" s="138">
        <f t="shared" si="45"/>
        <v>1119.464640705718</v>
      </c>
      <c r="AU35" s="138">
        <f t="shared" si="46"/>
        <v>1145.4922966278255</v>
      </c>
      <c r="AV35" s="138">
        <f t="shared" si="47"/>
        <v>1172.125097945479</v>
      </c>
      <c r="AW35" s="138">
        <f t="shared" si="48"/>
        <v>1199.3771143448173</v>
      </c>
      <c r="AX35" s="138">
        <f t="shared" si="49"/>
        <v>1227.2627426334766</v>
      </c>
      <c r="AY35" s="138">
        <f t="shared" si="50"/>
        <v>1255.7967143461956</v>
      </c>
      <c r="AZ35" s="138">
        <f t="shared" si="51"/>
        <v>1284.9941035272516</v>
      </c>
      <c r="BA35" s="138">
        <f t="shared" si="52"/>
        <v>1314.8703346938387</v>
      </c>
      <c r="BB35" s="138">
        <f t="shared" si="53"/>
        <v>1345.4411909845949</v>
      </c>
      <c r="BC35" s="138">
        <f t="shared" si="54"/>
        <v>1376.7228224975845</v>
      </c>
      <c r="BD35" s="138">
        <f t="shared" si="55"/>
        <v>1408.7317548221379</v>
      </c>
      <c r="BE35" s="138">
        <f t="shared" si="56"/>
        <v>1441.4848977690583</v>
      </c>
      <c r="BF35" s="138">
        <f t="shared" si="57"/>
        <v>1474.9995543038065</v>
      </c>
      <c r="BG35" s="138">
        <f t="shared" si="58"/>
        <v>1509.2934296873823</v>
      </c>
      <c r="BH35" s="138">
        <f t="shared" si="59"/>
        <v>1544.3846408297336</v>
      </c>
      <c r="BI35" s="138">
        <f t="shared" si="60"/>
        <v>1580.2917258606317</v>
      </c>
      <c r="BJ35" s="138">
        <f t="shared" si="60"/>
        <v>1617.0336539230709</v>
      </c>
      <c r="BK35" s="138">
        <f t="shared" si="61"/>
        <v>1654.6298351943665</v>
      </c>
      <c r="BL35" s="138">
        <f t="shared" si="62"/>
        <v>1693.1001311402422</v>
      </c>
      <c r="BM35" s="138">
        <f t="shared" si="63"/>
        <v>1732.4648650073279</v>
      </c>
      <c r="BN35" s="138">
        <f t="shared" si="64"/>
        <v>1772.7448325596081</v>
      </c>
      <c r="BO35" s="138">
        <f t="shared" si="65"/>
        <v>1813.9613130644934</v>
      </c>
      <c r="BP35" s="138">
        <f t="shared" si="66"/>
        <v>1856.1360805343204</v>
      </c>
      <c r="BQ35" s="138">
        <f t="shared" si="67"/>
        <v>1899.2914152292162</v>
      </c>
      <c r="BR35" s="138">
        <f t="shared" si="68"/>
        <v>1943.4501154274067</v>
      </c>
      <c r="BS35" s="138">
        <f t="shared" si="69"/>
        <v>1988.6355094691842</v>
      </c>
    </row>
    <row r="36" spans="3:71" x14ac:dyDescent="0.2">
      <c r="C36" s="138" t="str">
        <f t="shared" si="2"/>
        <v/>
      </c>
      <c r="D36" s="138" t="str">
        <f t="shared" si="3"/>
        <v/>
      </c>
      <c r="E36" s="138" t="str">
        <f t="shared" si="4"/>
        <v/>
      </c>
      <c r="F36" s="138" t="str">
        <f t="shared" si="5"/>
        <v/>
      </c>
      <c r="G36" s="138" t="str">
        <f t="shared" si="6"/>
        <v/>
      </c>
      <c r="H36" s="138" t="str">
        <f t="shared" si="7"/>
        <v/>
      </c>
      <c r="I36" s="138" t="str">
        <f t="shared" si="8"/>
        <v/>
      </c>
      <c r="J36" s="138" t="str">
        <f t="shared" si="9"/>
        <v/>
      </c>
      <c r="K36" s="138" t="str">
        <f t="shared" si="10"/>
        <v/>
      </c>
      <c r="L36" s="138" t="str">
        <f t="shared" si="11"/>
        <v/>
      </c>
      <c r="M36" s="138" t="str">
        <f t="shared" si="12"/>
        <v/>
      </c>
      <c r="N36" s="138" t="str">
        <f t="shared" si="13"/>
        <v/>
      </c>
      <c r="O36" s="138" t="str">
        <f t="shared" si="14"/>
        <v/>
      </c>
      <c r="P36" s="138" t="str">
        <f t="shared" si="15"/>
        <v/>
      </c>
      <c r="Q36" s="138">
        <f t="shared" si="16"/>
        <v>549.00312540359801</v>
      </c>
      <c r="R36" s="138">
        <f t="shared" si="17"/>
        <v>561.76749859466054</v>
      </c>
      <c r="S36" s="138">
        <f t="shared" si="18"/>
        <v>574.82864463713611</v>
      </c>
      <c r="T36" s="138">
        <f t="shared" si="19"/>
        <v>588.19346352713251</v>
      </c>
      <c r="U36" s="138">
        <f t="shared" si="20"/>
        <v>601.86901568630196</v>
      </c>
      <c r="V36" s="138">
        <f t="shared" si="21"/>
        <v>615.86252569174985</v>
      </c>
      <c r="W36" s="138">
        <f t="shared" si="22"/>
        <v>630.1813860926643</v>
      </c>
      <c r="X36" s="138">
        <f t="shared" si="23"/>
        <v>644.83316131568222</v>
      </c>
      <c r="Y36" s="138">
        <f t="shared" si="24"/>
        <v>659.82559166105602</v>
      </c>
      <c r="Z36" s="138">
        <f t="shared" si="25"/>
        <v>675.16659739173156</v>
      </c>
      <c r="AA36" s="138">
        <f t="shared" si="26"/>
        <v>690.86428291749678</v>
      </c>
      <c r="AB36" s="138">
        <f t="shared" si="27"/>
        <v>706.92694107641319</v>
      </c>
      <c r="AC36" s="138">
        <f t="shared" si="28"/>
        <v>723.3630575157905</v>
      </c>
      <c r="AD36" s="138">
        <f t="shared" si="29"/>
        <v>740.18131517501922</v>
      </c>
      <c r="AE36" s="138">
        <f t="shared" si="30"/>
        <v>757.39059887262988</v>
      </c>
      <c r="AF36" s="138">
        <f t="shared" si="31"/>
        <v>775.00000000000136</v>
      </c>
      <c r="AG36" s="138">
        <f t="shared" si="32"/>
        <v>793.01882132419894</v>
      </c>
      <c r="AH36" s="138">
        <f t="shared" si="33"/>
        <v>811.45658190247832</v>
      </c>
      <c r="AI36" s="138">
        <f t="shared" si="34"/>
        <v>830.3230221110523</v>
      </c>
      <c r="AJ36" s="138">
        <f t="shared" si="35"/>
        <v>849.62810879077722</v>
      </c>
      <c r="AK36" s="138">
        <f t="shared" si="36"/>
        <v>869.38204051247646</v>
      </c>
      <c r="AL36" s="138">
        <f t="shared" si="37"/>
        <v>889.59525296468371</v>
      </c>
      <c r="AM36" s="138">
        <f t="shared" si="38"/>
        <v>910.27842446665136</v>
      </c>
      <c r="AN36" s="138">
        <f t="shared" si="39"/>
        <v>931.44248160953737</v>
      </c>
      <c r="AO36" s="138">
        <f t="shared" si="40"/>
        <v>953.09860502874949</v>
      </c>
      <c r="AP36" s="138">
        <f t="shared" si="41"/>
        <v>975.25823531049787</v>
      </c>
      <c r="AQ36" s="138">
        <f t="shared" si="42"/>
        <v>997.93307903567472</v>
      </c>
      <c r="AR36" s="138">
        <f t="shared" si="43"/>
        <v>1021.1351149642555</v>
      </c>
      <c r="AS36" s="138">
        <f t="shared" si="44"/>
        <v>1044.8766003634876</v>
      </c>
      <c r="AT36" s="138">
        <f t="shared" si="45"/>
        <v>1069.1700774832098</v>
      </c>
      <c r="AU36" s="138">
        <f t="shared" si="46"/>
        <v>1094.0283801817238</v>
      </c>
      <c r="AV36" s="138">
        <f t="shared" si="47"/>
        <v>1119.4646407057182</v>
      </c>
      <c r="AW36" s="138">
        <f t="shared" si="48"/>
        <v>1145.4922966278257</v>
      </c>
      <c r="AX36" s="138">
        <f t="shared" si="49"/>
        <v>1172.1250979454792</v>
      </c>
      <c r="AY36" s="138">
        <f t="shared" si="50"/>
        <v>1199.3771143448175</v>
      </c>
      <c r="AZ36" s="138">
        <f t="shared" si="51"/>
        <v>1227.2627426334768</v>
      </c>
      <c r="BA36" s="138">
        <f t="shared" si="52"/>
        <v>1255.7967143461958</v>
      </c>
      <c r="BB36" s="138">
        <f t="shared" si="53"/>
        <v>1284.9941035272518</v>
      </c>
      <c r="BC36" s="138">
        <f t="shared" si="54"/>
        <v>1314.8703346938389</v>
      </c>
      <c r="BD36" s="138">
        <f t="shared" si="55"/>
        <v>1345.4411909845951</v>
      </c>
      <c r="BE36" s="138">
        <f t="shared" si="56"/>
        <v>1376.7228224975847</v>
      </c>
      <c r="BF36" s="138">
        <f t="shared" si="57"/>
        <v>1408.7317548221381</v>
      </c>
      <c r="BG36" s="138">
        <f t="shared" si="58"/>
        <v>1441.4848977690585</v>
      </c>
      <c r="BH36" s="138">
        <f t="shared" si="59"/>
        <v>1474.9995543038067</v>
      </c>
      <c r="BI36" s="138">
        <f t="shared" si="60"/>
        <v>1509.2934296873825</v>
      </c>
      <c r="BJ36" s="138">
        <f t="shared" si="60"/>
        <v>1544.3846408297338</v>
      </c>
      <c r="BK36" s="138">
        <f t="shared" si="61"/>
        <v>1580.2917258606319</v>
      </c>
      <c r="BL36" s="138">
        <f t="shared" si="62"/>
        <v>1617.0336539230714</v>
      </c>
      <c r="BM36" s="138">
        <f t="shared" si="63"/>
        <v>1654.6298351943669</v>
      </c>
      <c r="BN36" s="138">
        <f t="shared" si="64"/>
        <v>1693.1001311402426</v>
      </c>
      <c r="BO36" s="138">
        <f t="shared" si="65"/>
        <v>1732.4648650073284</v>
      </c>
      <c r="BP36" s="138">
        <f t="shared" si="66"/>
        <v>1772.7448325596085</v>
      </c>
      <c r="BQ36" s="138">
        <f t="shared" si="67"/>
        <v>1813.9613130644939</v>
      </c>
      <c r="BR36" s="138">
        <f t="shared" si="68"/>
        <v>1856.1360805343209</v>
      </c>
      <c r="BS36" s="138">
        <f t="shared" si="69"/>
        <v>1899.2914152292167</v>
      </c>
    </row>
    <row r="37" spans="3:71" x14ac:dyDescent="0.2">
      <c r="C37" s="138" t="str">
        <f t="shared" si="2"/>
        <v/>
      </c>
      <c r="D37" s="138" t="str">
        <f t="shared" si="3"/>
        <v/>
      </c>
      <c r="E37" s="138" t="str">
        <f t="shared" si="4"/>
        <v/>
      </c>
      <c r="F37" s="138" t="str">
        <f t="shared" si="5"/>
        <v/>
      </c>
      <c r="G37" s="138" t="str">
        <f t="shared" si="6"/>
        <v/>
      </c>
      <c r="H37" s="138" t="str">
        <f t="shared" si="7"/>
        <v/>
      </c>
      <c r="I37" s="138" t="str">
        <f t="shared" si="8"/>
        <v/>
      </c>
      <c r="J37" s="138" t="str">
        <f t="shared" si="9"/>
        <v/>
      </c>
      <c r="K37" s="138" t="str">
        <f t="shared" si="10"/>
        <v/>
      </c>
      <c r="L37" s="138" t="str">
        <f t="shared" si="11"/>
        <v/>
      </c>
      <c r="M37" s="138" t="str">
        <f t="shared" si="12"/>
        <v/>
      </c>
      <c r="N37" s="138" t="str">
        <f t="shared" si="13"/>
        <v/>
      </c>
      <c r="O37" s="138" t="str">
        <f t="shared" si="14"/>
        <v/>
      </c>
      <c r="P37" s="138" t="str">
        <f t="shared" si="15"/>
        <v/>
      </c>
      <c r="Q37" s="138" t="str">
        <f t="shared" si="16"/>
        <v/>
      </c>
      <c r="R37" s="138">
        <f t="shared" si="17"/>
        <v>536.52878184822703</v>
      </c>
      <c r="S37" s="138">
        <f t="shared" si="18"/>
        <v>549.00312540359812</v>
      </c>
      <c r="T37" s="138">
        <f t="shared" si="19"/>
        <v>561.76749859466065</v>
      </c>
      <c r="U37" s="138">
        <f t="shared" si="20"/>
        <v>574.82864463713622</v>
      </c>
      <c r="V37" s="138">
        <f t="shared" si="21"/>
        <v>588.19346352713262</v>
      </c>
      <c r="W37" s="138">
        <f t="shared" si="22"/>
        <v>601.86901568630208</v>
      </c>
      <c r="X37" s="138">
        <f t="shared" si="23"/>
        <v>615.86252569174997</v>
      </c>
      <c r="Y37" s="138">
        <f t="shared" si="24"/>
        <v>630.18138609266441</v>
      </c>
      <c r="Z37" s="138">
        <f t="shared" si="25"/>
        <v>644.83316131568233</v>
      </c>
      <c r="AA37" s="138">
        <f t="shared" si="26"/>
        <v>659.82559166105614</v>
      </c>
      <c r="AB37" s="138">
        <f t="shared" si="27"/>
        <v>675.16659739173167</v>
      </c>
      <c r="AC37" s="138">
        <f t="shared" si="28"/>
        <v>690.86428291749689</v>
      </c>
      <c r="AD37" s="138">
        <f t="shared" si="29"/>
        <v>706.9269410764133</v>
      </c>
      <c r="AE37" s="138">
        <f t="shared" si="30"/>
        <v>723.36305751579062</v>
      </c>
      <c r="AF37" s="138">
        <f t="shared" si="31"/>
        <v>740.18131517501934</v>
      </c>
      <c r="AG37" s="138">
        <f t="shared" si="32"/>
        <v>757.39059887262999</v>
      </c>
      <c r="AH37" s="138">
        <f t="shared" si="33"/>
        <v>775.00000000000148</v>
      </c>
      <c r="AI37" s="138">
        <f t="shared" si="34"/>
        <v>793.01882132419905</v>
      </c>
      <c r="AJ37" s="138">
        <f t="shared" si="35"/>
        <v>811.45658190247843</v>
      </c>
      <c r="AK37" s="138">
        <f t="shared" si="36"/>
        <v>830.32302211105241</v>
      </c>
      <c r="AL37" s="138">
        <f t="shared" si="37"/>
        <v>849.62810879077733</v>
      </c>
      <c r="AM37" s="138">
        <f t="shared" si="38"/>
        <v>869.38204051247658</v>
      </c>
      <c r="AN37" s="138">
        <f t="shared" si="39"/>
        <v>889.59525296468382</v>
      </c>
      <c r="AO37" s="138">
        <f t="shared" si="40"/>
        <v>910.27842446665147</v>
      </c>
      <c r="AP37" s="138">
        <f t="shared" si="41"/>
        <v>931.44248160953748</v>
      </c>
      <c r="AQ37" s="138">
        <f t="shared" si="42"/>
        <v>953.0986050287496</v>
      </c>
      <c r="AR37" s="138">
        <f t="shared" si="43"/>
        <v>975.25823531049798</v>
      </c>
      <c r="AS37" s="138">
        <f t="shared" si="44"/>
        <v>997.93307903567484</v>
      </c>
      <c r="AT37" s="138">
        <f t="shared" si="45"/>
        <v>1021.1351149642556</v>
      </c>
      <c r="AU37" s="138">
        <f t="shared" si="46"/>
        <v>1044.8766003634878</v>
      </c>
      <c r="AV37" s="138">
        <f t="shared" si="47"/>
        <v>1069.17007748321</v>
      </c>
      <c r="AW37" s="138">
        <f t="shared" si="48"/>
        <v>1094.0283801817241</v>
      </c>
      <c r="AX37" s="138">
        <f t="shared" si="49"/>
        <v>1119.4646407057185</v>
      </c>
      <c r="AY37" s="138">
        <f t="shared" si="50"/>
        <v>1145.4922966278259</v>
      </c>
      <c r="AZ37" s="138">
        <f t="shared" si="51"/>
        <v>1172.1250979454794</v>
      </c>
      <c r="BA37" s="138">
        <f t="shared" si="52"/>
        <v>1199.3771143448178</v>
      </c>
      <c r="BB37" s="138">
        <f t="shared" si="53"/>
        <v>1227.262742633477</v>
      </c>
      <c r="BC37" s="138">
        <f t="shared" si="54"/>
        <v>1255.796714346196</v>
      </c>
      <c r="BD37" s="138">
        <f t="shared" si="55"/>
        <v>1284.994103527252</v>
      </c>
      <c r="BE37" s="138">
        <f t="shared" si="56"/>
        <v>1314.8703346938391</v>
      </c>
      <c r="BF37" s="138">
        <f t="shared" si="57"/>
        <v>1345.4411909845953</v>
      </c>
      <c r="BG37" s="138">
        <f t="shared" si="58"/>
        <v>1376.722822497585</v>
      </c>
      <c r="BH37" s="138">
        <f t="shared" si="59"/>
        <v>1408.7317548221383</v>
      </c>
      <c r="BI37" s="138">
        <f t="shared" si="60"/>
        <v>1441.4848977690588</v>
      </c>
      <c r="BJ37" s="138">
        <f t="shared" si="60"/>
        <v>1474.9995543038069</v>
      </c>
      <c r="BK37" s="138">
        <f t="shared" si="61"/>
        <v>1509.2934296873827</v>
      </c>
      <c r="BL37" s="138">
        <f t="shared" si="62"/>
        <v>1544.3846408297341</v>
      </c>
      <c r="BM37" s="138">
        <f t="shared" si="63"/>
        <v>1580.2917258606321</v>
      </c>
      <c r="BN37" s="138">
        <f t="shared" si="64"/>
        <v>1617.0336539230716</v>
      </c>
      <c r="BO37" s="138">
        <f t="shared" si="65"/>
        <v>1654.6298351943672</v>
      </c>
      <c r="BP37" s="138">
        <f t="shared" si="66"/>
        <v>1693.1001311402429</v>
      </c>
      <c r="BQ37" s="138">
        <f t="shared" si="67"/>
        <v>1732.4648650073286</v>
      </c>
      <c r="BR37" s="138">
        <f t="shared" si="68"/>
        <v>1772.7448325596088</v>
      </c>
      <c r="BS37" s="138">
        <f t="shared" si="69"/>
        <v>1813.9613130644941</v>
      </c>
    </row>
    <row r="38" spans="3:71" x14ac:dyDescent="0.2">
      <c r="C38" s="138" t="str">
        <f t="shared" si="2"/>
        <v/>
      </c>
      <c r="D38" s="138" t="str">
        <f t="shared" si="3"/>
        <v/>
      </c>
      <c r="E38" s="138" t="str">
        <f t="shared" si="4"/>
        <v/>
      </c>
      <c r="F38" s="138" t="str">
        <f t="shared" si="5"/>
        <v/>
      </c>
      <c r="G38" s="138" t="str">
        <f t="shared" si="6"/>
        <v/>
      </c>
      <c r="H38" s="138" t="str">
        <f t="shared" si="7"/>
        <v/>
      </c>
      <c r="I38" s="138" t="str">
        <f t="shared" si="8"/>
        <v/>
      </c>
      <c r="J38" s="138" t="str">
        <f t="shared" si="9"/>
        <v/>
      </c>
      <c r="K38" s="138" t="str">
        <f t="shared" si="10"/>
        <v/>
      </c>
      <c r="L38" s="138" t="str">
        <f t="shared" si="11"/>
        <v/>
      </c>
      <c r="M38" s="138" t="str">
        <f t="shared" si="12"/>
        <v/>
      </c>
      <c r="N38" s="138" t="str">
        <f t="shared" si="13"/>
        <v/>
      </c>
      <c r="O38" s="138" t="str">
        <f t="shared" si="14"/>
        <v/>
      </c>
      <c r="P38" s="138" t="str">
        <f t="shared" si="15"/>
        <v/>
      </c>
      <c r="Q38" s="138" t="str">
        <f t="shared" si="16"/>
        <v/>
      </c>
      <c r="R38" s="138" t="str">
        <f t="shared" si="17"/>
        <v/>
      </c>
      <c r="S38" s="138">
        <f t="shared" si="18"/>
        <v>524.33787793087822</v>
      </c>
      <c r="T38" s="138">
        <f t="shared" si="19"/>
        <v>536.52878184822714</v>
      </c>
      <c r="U38" s="138">
        <f t="shared" si="20"/>
        <v>549.00312540359823</v>
      </c>
      <c r="V38" s="138">
        <f t="shared" si="21"/>
        <v>561.76749859466076</v>
      </c>
      <c r="W38" s="138">
        <f t="shared" si="22"/>
        <v>574.82864463713634</v>
      </c>
      <c r="X38" s="138">
        <f t="shared" si="23"/>
        <v>588.19346352713274</v>
      </c>
      <c r="Y38" s="138">
        <f t="shared" si="24"/>
        <v>601.86901568630219</v>
      </c>
      <c r="Z38" s="138">
        <f t="shared" si="25"/>
        <v>615.86252569175008</v>
      </c>
      <c r="AA38" s="138">
        <f t="shared" si="26"/>
        <v>630.18138609266452</v>
      </c>
      <c r="AB38" s="138">
        <f t="shared" si="27"/>
        <v>644.83316131568245</v>
      </c>
      <c r="AC38" s="138">
        <f t="shared" si="28"/>
        <v>659.82559166105625</v>
      </c>
      <c r="AD38" s="138">
        <f t="shared" si="29"/>
        <v>675.16659739173178</v>
      </c>
      <c r="AE38" s="138">
        <f t="shared" si="30"/>
        <v>690.86428291749701</v>
      </c>
      <c r="AF38" s="138">
        <f t="shared" si="31"/>
        <v>706.92694107641341</v>
      </c>
      <c r="AG38" s="138">
        <f t="shared" si="32"/>
        <v>723.36305751579073</v>
      </c>
      <c r="AH38" s="138">
        <f t="shared" si="33"/>
        <v>740.18131517501945</v>
      </c>
      <c r="AI38" s="138">
        <f t="shared" si="34"/>
        <v>757.39059887263011</v>
      </c>
      <c r="AJ38" s="138">
        <f t="shared" si="35"/>
        <v>775.00000000000159</v>
      </c>
      <c r="AK38" s="138">
        <f t="shared" si="36"/>
        <v>793.01882132419917</v>
      </c>
      <c r="AL38" s="138">
        <f t="shared" si="37"/>
        <v>811.45658190247855</v>
      </c>
      <c r="AM38" s="138">
        <f t="shared" si="38"/>
        <v>830.32302211105252</v>
      </c>
      <c r="AN38" s="138">
        <f t="shared" si="39"/>
        <v>849.62810879077745</v>
      </c>
      <c r="AO38" s="138">
        <f t="shared" si="40"/>
        <v>869.38204051247669</v>
      </c>
      <c r="AP38" s="138">
        <f t="shared" si="41"/>
        <v>889.59525296468394</v>
      </c>
      <c r="AQ38" s="138">
        <f t="shared" si="42"/>
        <v>910.27842446665159</v>
      </c>
      <c r="AR38" s="138">
        <f t="shared" si="43"/>
        <v>931.44248160953759</v>
      </c>
      <c r="AS38" s="138">
        <f t="shared" si="44"/>
        <v>953.09860502874972</v>
      </c>
      <c r="AT38" s="138">
        <f t="shared" si="45"/>
        <v>975.25823531049809</v>
      </c>
      <c r="AU38" s="138">
        <f t="shared" si="46"/>
        <v>997.93307903567495</v>
      </c>
      <c r="AV38" s="138">
        <f t="shared" si="47"/>
        <v>1021.1351149642558</v>
      </c>
      <c r="AW38" s="138">
        <f t="shared" si="48"/>
        <v>1044.8766003634878</v>
      </c>
      <c r="AX38" s="138">
        <f t="shared" si="49"/>
        <v>1069.17007748321</v>
      </c>
      <c r="AY38" s="138">
        <f t="shared" si="50"/>
        <v>1094.0283801817241</v>
      </c>
      <c r="AZ38" s="138">
        <f t="shared" si="51"/>
        <v>1119.4646407057185</v>
      </c>
      <c r="BA38" s="138">
        <f t="shared" si="52"/>
        <v>1145.4922966278259</v>
      </c>
      <c r="BB38" s="138">
        <f t="shared" si="53"/>
        <v>1172.1250979454794</v>
      </c>
      <c r="BC38" s="138">
        <f t="shared" si="54"/>
        <v>1199.3771143448178</v>
      </c>
      <c r="BD38" s="138">
        <f t="shared" si="55"/>
        <v>1227.262742633477</v>
      </c>
      <c r="BE38" s="138">
        <f t="shared" si="56"/>
        <v>1255.796714346196</v>
      </c>
      <c r="BF38" s="138">
        <f t="shared" si="57"/>
        <v>1284.994103527252</v>
      </c>
      <c r="BG38" s="138">
        <f t="shared" si="58"/>
        <v>1314.8703346938391</v>
      </c>
      <c r="BH38" s="138">
        <f t="shared" si="59"/>
        <v>1345.4411909845953</v>
      </c>
      <c r="BI38" s="138">
        <f t="shared" si="60"/>
        <v>1376.722822497585</v>
      </c>
      <c r="BJ38" s="138">
        <f t="shared" si="60"/>
        <v>1408.7317548221383</v>
      </c>
      <c r="BK38" s="138">
        <f t="shared" si="61"/>
        <v>1441.4848977690588</v>
      </c>
      <c r="BL38" s="138">
        <f t="shared" si="62"/>
        <v>1474.9995543038069</v>
      </c>
      <c r="BM38" s="138">
        <f t="shared" si="63"/>
        <v>1509.2934296873827</v>
      </c>
      <c r="BN38" s="138">
        <f t="shared" si="64"/>
        <v>1544.3846408297341</v>
      </c>
      <c r="BO38" s="138">
        <f t="shared" si="65"/>
        <v>1580.2917258606321</v>
      </c>
      <c r="BP38" s="138">
        <f t="shared" si="66"/>
        <v>1617.0336539230716</v>
      </c>
      <c r="BQ38" s="138">
        <f t="shared" si="67"/>
        <v>1654.6298351943672</v>
      </c>
      <c r="BR38" s="138">
        <f t="shared" si="68"/>
        <v>1693.1001311402429</v>
      </c>
      <c r="BS38" s="138">
        <f t="shared" si="69"/>
        <v>1732.4648650073286</v>
      </c>
    </row>
    <row r="39" spans="3:71" x14ac:dyDescent="0.2">
      <c r="C39" s="138" t="str">
        <f t="shared" si="2"/>
        <v/>
      </c>
      <c r="D39" s="138" t="str">
        <f t="shared" si="3"/>
        <v/>
      </c>
      <c r="E39" s="138" t="str">
        <f t="shared" si="4"/>
        <v/>
      </c>
      <c r="F39" s="138" t="str">
        <f t="shared" si="5"/>
        <v/>
      </c>
      <c r="G39" s="138" t="str">
        <f t="shared" si="6"/>
        <v/>
      </c>
      <c r="H39" s="138" t="str">
        <f t="shared" si="7"/>
        <v/>
      </c>
      <c r="I39" s="138" t="str">
        <f t="shared" si="8"/>
        <v/>
      </c>
      <c r="J39" s="138" t="str">
        <f t="shared" si="9"/>
        <v/>
      </c>
      <c r="K39" s="138" t="str">
        <f t="shared" si="10"/>
        <v/>
      </c>
      <c r="L39" s="138" t="str">
        <f t="shared" si="11"/>
        <v/>
      </c>
      <c r="M39" s="138" t="str">
        <f t="shared" si="12"/>
        <v/>
      </c>
      <c r="N39" s="138" t="str">
        <f t="shared" si="13"/>
        <v/>
      </c>
      <c r="O39" s="138" t="str">
        <f t="shared" si="14"/>
        <v/>
      </c>
      <c r="P39" s="138" t="str">
        <f t="shared" si="15"/>
        <v/>
      </c>
      <c r="Q39" s="138" t="str">
        <f t="shared" si="16"/>
        <v/>
      </c>
      <c r="R39" s="138" t="str">
        <f t="shared" si="17"/>
        <v/>
      </c>
      <c r="S39" s="138" t="str">
        <f t="shared" si="18"/>
        <v/>
      </c>
      <c r="T39" s="138">
        <f t="shared" si="19"/>
        <v>512.42397339054332</v>
      </c>
      <c r="U39" s="138">
        <f t="shared" si="20"/>
        <v>524.33787793087822</v>
      </c>
      <c r="V39" s="138">
        <f t="shared" si="21"/>
        <v>536.52878184822714</v>
      </c>
      <c r="W39" s="138">
        <f t="shared" si="22"/>
        <v>549.00312540359823</v>
      </c>
      <c r="X39" s="138">
        <f t="shared" si="23"/>
        <v>561.76749859466076</v>
      </c>
      <c r="Y39" s="138">
        <f t="shared" si="24"/>
        <v>574.82864463713634</v>
      </c>
      <c r="Z39" s="138">
        <f t="shared" si="25"/>
        <v>588.19346352713274</v>
      </c>
      <c r="AA39" s="138">
        <f t="shared" si="26"/>
        <v>601.86901568630219</v>
      </c>
      <c r="AB39" s="138">
        <f t="shared" si="27"/>
        <v>615.86252569175008</v>
      </c>
      <c r="AC39" s="138">
        <f t="shared" si="28"/>
        <v>630.18138609266452</v>
      </c>
      <c r="AD39" s="138">
        <f t="shared" si="29"/>
        <v>644.83316131568245</v>
      </c>
      <c r="AE39" s="138">
        <f t="shared" si="30"/>
        <v>659.82559166105625</v>
      </c>
      <c r="AF39" s="138">
        <f t="shared" si="31"/>
        <v>675.16659739173178</v>
      </c>
      <c r="AG39" s="138">
        <f t="shared" si="32"/>
        <v>690.86428291749701</v>
      </c>
      <c r="AH39" s="138">
        <f t="shared" si="33"/>
        <v>706.92694107641341</v>
      </c>
      <c r="AI39" s="138">
        <f t="shared" si="34"/>
        <v>723.36305751579073</v>
      </c>
      <c r="AJ39" s="138">
        <f t="shared" si="35"/>
        <v>740.18131517501945</v>
      </c>
      <c r="AK39" s="138">
        <f t="shared" si="36"/>
        <v>757.39059887263011</v>
      </c>
      <c r="AL39" s="138">
        <f t="shared" si="37"/>
        <v>775.00000000000159</v>
      </c>
      <c r="AM39" s="138">
        <f t="shared" si="38"/>
        <v>793.01882132419917</v>
      </c>
      <c r="AN39" s="138">
        <f t="shared" si="39"/>
        <v>811.45658190247855</v>
      </c>
      <c r="AO39" s="138">
        <f t="shared" si="40"/>
        <v>830.32302211105252</v>
      </c>
      <c r="AP39" s="138">
        <f t="shared" si="41"/>
        <v>849.62810879077745</v>
      </c>
      <c r="AQ39" s="138">
        <f t="shared" si="42"/>
        <v>869.38204051247669</v>
      </c>
      <c r="AR39" s="138">
        <f t="shared" si="43"/>
        <v>889.59525296468394</v>
      </c>
      <c r="AS39" s="138">
        <f t="shared" si="44"/>
        <v>910.27842446665159</v>
      </c>
      <c r="AT39" s="138">
        <f t="shared" si="45"/>
        <v>931.44248160953759</v>
      </c>
      <c r="AU39" s="138">
        <f t="shared" si="46"/>
        <v>953.09860502874972</v>
      </c>
      <c r="AV39" s="138">
        <f t="shared" si="47"/>
        <v>975.25823531049809</v>
      </c>
      <c r="AW39" s="138">
        <f t="shared" si="48"/>
        <v>997.93307903567495</v>
      </c>
      <c r="AX39" s="138">
        <f t="shared" si="49"/>
        <v>1021.1351149642558</v>
      </c>
      <c r="AY39" s="138">
        <f t="shared" si="50"/>
        <v>1044.8766003634878</v>
      </c>
      <c r="AZ39" s="138">
        <f t="shared" si="51"/>
        <v>1069.17007748321</v>
      </c>
      <c r="BA39" s="138">
        <f t="shared" si="52"/>
        <v>1094.0283801817241</v>
      </c>
      <c r="BB39" s="138">
        <f t="shared" si="53"/>
        <v>1119.4646407057185</v>
      </c>
      <c r="BC39" s="138">
        <f t="shared" si="54"/>
        <v>1145.4922966278259</v>
      </c>
      <c r="BD39" s="138">
        <f t="shared" si="55"/>
        <v>1172.1250979454794</v>
      </c>
      <c r="BE39" s="138">
        <f t="shared" si="56"/>
        <v>1199.3771143448178</v>
      </c>
      <c r="BF39" s="138">
        <f t="shared" si="57"/>
        <v>1227.262742633477</v>
      </c>
      <c r="BG39" s="138">
        <f t="shared" si="58"/>
        <v>1255.796714346196</v>
      </c>
      <c r="BH39" s="138">
        <f t="shared" si="59"/>
        <v>1284.994103527252</v>
      </c>
      <c r="BI39" s="138">
        <f t="shared" si="60"/>
        <v>1314.8703346938391</v>
      </c>
      <c r="BJ39" s="138">
        <f t="shared" si="60"/>
        <v>1345.4411909845953</v>
      </c>
      <c r="BK39" s="138">
        <f t="shared" si="61"/>
        <v>1376.722822497585</v>
      </c>
      <c r="BL39" s="138">
        <f t="shared" si="62"/>
        <v>1408.7317548221383</v>
      </c>
      <c r="BM39" s="138">
        <f t="shared" si="63"/>
        <v>1441.4848977690588</v>
      </c>
      <c r="BN39" s="138">
        <f t="shared" si="64"/>
        <v>1474.9995543038069</v>
      </c>
      <c r="BO39" s="138">
        <f t="shared" si="65"/>
        <v>1509.2934296873827</v>
      </c>
      <c r="BP39" s="138">
        <f t="shared" si="66"/>
        <v>1544.3846408297341</v>
      </c>
      <c r="BQ39" s="138">
        <f t="shared" si="67"/>
        <v>1580.2917258606321</v>
      </c>
      <c r="BR39" s="138">
        <f t="shared" si="68"/>
        <v>1617.0336539230716</v>
      </c>
      <c r="BS39" s="138">
        <f t="shared" si="69"/>
        <v>1654.6298351943672</v>
      </c>
    </row>
    <row r="40" spans="3:71" x14ac:dyDescent="0.2">
      <c r="C40" s="138" t="str">
        <f t="shared" si="2"/>
        <v/>
      </c>
      <c r="D40" s="138" t="str">
        <f t="shared" si="3"/>
        <v/>
      </c>
      <c r="E40" s="138" t="str">
        <f t="shared" si="4"/>
        <v/>
      </c>
      <c r="F40" s="138" t="str">
        <f t="shared" si="5"/>
        <v/>
      </c>
      <c r="G40" s="138" t="str">
        <f t="shared" si="6"/>
        <v/>
      </c>
      <c r="H40" s="138" t="str">
        <f t="shared" si="7"/>
        <v/>
      </c>
      <c r="I40" s="138" t="str">
        <f t="shared" si="8"/>
        <v/>
      </c>
      <c r="J40" s="138" t="str">
        <f t="shared" si="9"/>
        <v/>
      </c>
      <c r="K40" s="138" t="str">
        <f t="shared" si="10"/>
        <v/>
      </c>
      <c r="L40" s="138" t="str">
        <f t="shared" si="11"/>
        <v/>
      </c>
      <c r="M40" s="138" t="str">
        <f t="shared" si="12"/>
        <v/>
      </c>
      <c r="N40" s="138" t="str">
        <f t="shared" si="13"/>
        <v/>
      </c>
      <c r="O40" s="138" t="str">
        <f t="shared" si="14"/>
        <v/>
      </c>
      <c r="P40" s="138" t="str">
        <f t="shared" si="15"/>
        <v/>
      </c>
      <c r="Q40" s="138" t="str">
        <f t="shared" si="16"/>
        <v/>
      </c>
      <c r="R40" s="138" t="str">
        <f t="shared" si="17"/>
        <v/>
      </c>
      <c r="S40" s="138" t="str">
        <f t="shared" si="18"/>
        <v/>
      </c>
      <c r="T40" s="138" t="str">
        <f t="shared" si="19"/>
        <v/>
      </c>
      <c r="U40" s="138">
        <f t="shared" si="20"/>
        <v>500.78077430058778</v>
      </c>
      <c r="V40" s="138">
        <f t="shared" si="21"/>
        <v>512.42397339054332</v>
      </c>
      <c r="W40" s="138">
        <f t="shared" si="22"/>
        <v>524.33787793087822</v>
      </c>
      <c r="X40" s="138">
        <f t="shared" si="23"/>
        <v>536.52878184822714</v>
      </c>
      <c r="Y40" s="138">
        <f t="shared" si="24"/>
        <v>549.00312540359823</v>
      </c>
      <c r="Z40" s="138">
        <f t="shared" si="25"/>
        <v>561.76749859466076</v>
      </c>
      <c r="AA40" s="138">
        <f t="shared" si="26"/>
        <v>574.82864463713634</v>
      </c>
      <c r="AB40" s="138">
        <f t="shared" si="27"/>
        <v>588.19346352713274</v>
      </c>
      <c r="AC40" s="138">
        <f t="shared" si="28"/>
        <v>601.86901568630219</v>
      </c>
      <c r="AD40" s="138">
        <f t="shared" si="29"/>
        <v>615.86252569175008</v>
      </c>
      <c r="AE40" s="138">
        <f t="shared" si="30"/>
        <v>630.18138609266452</v>
      </c>
      <c r="AF40" s="138">
        <f t="shared" si="31"/>
        <v>644.83316131568245</v>
      </c>
      <c r="AG40" s="138">
        <f t="shared" si="32"/>
        <v>659.82559166105625</v>
      </c>
      <c r="AH40" s="138">
        <f t="shared" si="33"/>
        <v>675.16659739173178</v>
      </c>
      <c r="AI40" s="138">
        <f t="shared" si="34"/>
        <v>690.86428291749701</v>
      </c>
      <c r="AJ40" s="138">
        <f t="shared" si="35"/>
        <v>706.92694107641341</v>
      </c>
      <c r="AK40" s="138">
        <f t="shared" si="36"/>
        <v>723.36305751579073</v>
      </c>
      <c r="AL40" s="138">
        <f t="shared" si="37"/>
        <v>740.18131517501945</v>
      </c>
      <c r="AM40" s="138">
        <f t="shared" si="38"/>
        <v>757.39059887263011</v>
      </c>
      <c r="AN40" s="138">
        <f t="shared" si="39"/>
        <v>775.00000000000159</v>
      </c>
      <c r="AO40" s="138">
        <f t="shared" si="40"/>
        <v>793.01882132419917</v>
      </c>
      <c r="AP40" s="138">
        <f t="shared" si="41"/>
        <v>811.45658190247855</v>
      </c>
      <c r="AQ40" s="138">
        <f t="shared" si="42"/>
        <v>830.32302211105252</v>
      </c>
      <c r="AR40" s="138">
        <f t="shared" si="43"/>
        <v>849.62810879077745</v>
      </c>
      <c r="AS40" s="138">
        <f t="shared" si="44"/>
        <v>869.38204051247669</v>
      </c>
      <c r="AT40" s="138">
        <f t="shared" si="45"/>
        <v>889.59525296468394</v>
      </c>
      <c r="AU40" s="138">
        <f t="shared" si="46"/>
        <v>910.27842446665159</v>
      </c>
      <c r="AV40" s="138">
        <f t="shared" si="47"/>
        <v>931.44248160953759</v>
      </c>
      <c r="AW40" s="138">
        <f t="shared" si="48"/>
        <v>953.09860502874972</v>
      </c>
      <c r="AX40" s="138">
        <f t="shared" si="49"/>
        <v>975.25823531049809</v>
      </c>
      <c r="AY40" s="138">
        <f t="shared" si="50"/>
        <v>997.93307903567495</v>
      </c>
      <c r="AZ40" s="138">
        <f t="shared" si="51"/>
        <v>1021.1351149642558</v>
      </c>
      <c r="BA40" s="138">
        <f t="shared" si="52"/>
        <v>1044.8766003634878</v>
      </c>
      <c r="BB40" s="138">
        <f t="shared" si="53"/>
        <v>1069.17007748321</v>
      </c>
      <c r="BC40" s="138">
        <f t="shared" si="54"/>
        <v>1094.0283801817241</v>
      </c>
      <c r="BD40" s="138">
        <f t="shared" si="55"/>
        <v>1119.4646407057185</v>
      </c>
      <c r="BE40" s="138">
        <f t="shared" si="56"/>
        <v>1145.4922966278259</v>
      </c>
      <c r="BF40" s="138">
        <f t="shared" si="57"/>
        <v>1172.1250979454794</v>
      </c>
      <c r="BG40" s="138">
        <f t="shared" si="58"/>
        <v>1199.3771143448178</v>
      </c>
      <c r="BH40" s="138">
        <f t="shared" si="59"/>
        <v>1227.262742633477</v>
      </c>
      <c r="BI40" s="138">
        <f t="shared" si="60"/>
        <v>1255.796714346196</v>
      </c>
      <c r="BJ40" s="138">
        <f t="shared" si="60"/>
        <v>1284.994103527252</v>
      </c>
      <c r="BK40" s="138">
        <f t="shared" si="61"/>
        <v>1314.8703346938391</v>
      </c>
      <c r="BL40" s="138">
        <f t="shared" si="62"/>
        <v>1345.4411909845953</v>
      </c>
      <c r="BM40" s="138">
        <f t="shared" si="63"/>
        <v>1376.722822497585</v>
      </c>
      <c r="BN40" s="138">
        <f t="shared" si="64"/>
        <v>1408.7317548221383</v>
      </c>
      <c r="BO40" s="138">
        <f t="shared" si="65"/>
        <v>1441.4848977690588</v>
      </c>
      <c r="BP40" s="138">
        <f t="shared" si="66"/>
        <v>1474.9995543038069</v>
      </c>
      <c r="BQ40" s="138">
        <f t="shared" si="67"/>
        <v>1509.2934296873827</v>
      </c>
      <c r="BR40" s="138">
        <f t="shared" si="68"/>
        <v>1544.3846408297341</v>
      </c>
      <c r="BS40" s="138">
        <f t="shared" si="69"/>
        <v>1580.2917258606321</v>
      </c>
    </row>
    <row r="41" spans="3:71" x14ac:dyDescent="0.2">
      <c r="C41" s="138" t="str">
        <f t="shared" si="2"/>
        <v/>
      </c>
      <c r="D41" s="138" t="str">
        <f t="shared" si="3"/>
        <v/>
      </c>
      <c r="E41" s="138" t="str">
        <f t="shared" si="4"/>
        <v/>
      </c>
      <c r="F41" s="138" t="str">
        <f t="shared" si="5"/>
        <v/>
      </c>
      <c r="G41" s="138" t="str">
        <f t="shared" si="6"/>
        <v/>
      </c>
      <c r="H41" s="138" t="str">
        <f t="shared" si="7"/>
        <v/>
      </c>
      <c r="I41" s="138" t="str">
        <f t="shared" si="8"/>
        <v/>
      </c>
      <c r="J41" s="138" t="str">
        <f t="shared" si="9"/>
        <v/>
      </c>
      <c r="K41" s="138" t="str">
        <f t="shared" si="10"/>
        <v/>
      </c>
      <c r="L41" s="138" t="str">
        <f t="shared" si="11"/>
        <v/>
      </c>
      <c r="M41" s="138" t="str">
        <f t="shared" si="12"/>
        <v/>
      </c>
      <c r="N41" s="138" t="str">
        <f t="shared" si="13"/>
        <v/>
      </c>
      <c r="O41" s="138" t="str">
        <f t="shared" si="14"/>
        <v/>
      </c>
      <c r="P41" s="138" t="str">
        <f t="shared" si="15"/>
        <v/>
      </c>
      <c r="Q41" s="138" t="str">
        <f t="shared" si="16"/>
        <v/>
      </c>
      <c r="R41" s="138" t="str">
        <f t="shared" si="17"/>
        <v/>
      </c>
      <c r="S41" s="138" t="str">
        <f t="shared" si="18"/>
        <v/>
      </c>
      <c r="T41" s="138" t="str">
        <f t="shared" si="19"/>
        <v/>
      </c>
      <c r="U41" s="138" t="str">
        <f t="shared" si="20"/>
        <v/>
      </c>
      <c r="V41" s="138">
        <f t="shared" si="21"/>
        <v>489.40212974376885</v>
      </c>
      <c r="W41" s="138">
        <f t="shared" si="22"/>
        <v>500.78077430058784</v>
      </c>
      <c r="X41" s="138">
        <f t="shared" si="23"/>
        <v>512.42397339054344</v>
      </c>
      <c r="Y41" s="138">
        <f t="shared" si="24"/>
        <v>524.33787793087834</v>
      </c>
      <c r="Z41" s="138">
        <f t="shared" si="25"/>
        <v>536.52878184822725</v>
      </c>
      <c r="AA41" s="138">
        <f t="shared" si="26"/>
        <v>549.00312540359835</v>
      </c>
      <c r="AB41" s="138">
        <f t="shared" si="27"/>
        <v>561.76749859466088</v>
      </c>
      <c r="AC41" s="138">
        <f t="shared" si="28"/>
        <v>574.82864463713645</v>
      </c>
      <c r="AD41" s="138">
        <f t="shared" si="29"/>
        <v>588.19346352713285</v>
      </c>
      <c r="AE41" s="138">
        <f t="shared" si="30"/>
        <v>601.8690156863023</v>
      </c>
      <c r="AF41" s="138">
        <f t="shared" si="31"/>
        <v>615.86252569175019</v>
      </c>
      <c r="AG41" s="138">
        <f t="shared" si="32"/>
        <v>630.18138609266464</v>
      </c>
      <c r="AH41" s="138">
        <f t="shared" si="33"/>
        <v>644.83316131568256</v>
      </c>
      <c r="AI41" s="138">
        <f t="shared" si="34"/>
        <v>659.82559166105636</v>
      </c>
      <c r="AJ41" s="138">
        <f t="shared" si="35"/>
        <v>675.1665973917319</v>
      </c>
      <c r="AK41" s="138">
        <f t="shared" si="36"/>
        <v>690.86428291749712</v>
      </c>
      <c r="AL41" s="138">
        <f t="shared" si="37"/>
        <v>706.92694107641353</v>
      </c>
      <c r="AM41" s="138">
        <f t="shared" si="38"/>
        <v>723.36305751579084</v>
      </c>
      <c r="AN41" s="138">
        <f t="shared" si="39"/>
        <v>740.18131517501956</v>
      </c>
      <c r="AO41" s="138">
        <f t="shared" si="40"/>
        <v>757.39059887263022</v>
      </c>
      <c r="AP41" s="138">
        <f t="shared" si="41"/>
        <v>775.00000000000171</v>
      </c>
      <c r="AQ41" s="138">
        <f t="shared" si="42"/>
        <v>793.01882132419928</v>
      </c>
      <c r="AR41" s="138">
        <f t="shared" si="43"/>
        <v>811.45658190247866</v>
      </c>
      <c r="AS41" s="138">
        <f t="shared" si="44"/>
        <v>830.32302211105264</v>
      </c>
      <c r="AT41" s="138">
        <f t="shared" si="45"/>
        <v>849.62810879077756</v>
      </c>
      <c r="AU41" s="138">
        <f t="shared" si="46"/>
        <v>869.38204051247681</v>
      </c>
      <c r="AV41" s="138">
        <f t="shared" si="47"/>
        <v>889.59525296468405</v>
      </c>
      <c r="AW41" s="138">
        <f t="shared" si="48"/>
        <v>910.2784244666517</v>
      </c>
      <c r="AX41" s="138">
        <f t="shared" si="49"/>
        <v>931.44248160953771</v>
      </c>
      <c r="AY41" s="138">
        <f t="shared" si="50"/>
        <v>953.09860502874983</v>
      </c>
      <c r="AZ41" s="138">
        <f t="shared" si="51"/>
        <v>975.25823531049821</v>
      </c>
      <c r="BA41" s="138">
        <f t="shared" si="52"/>
        <v>997.93307903567506</v>
      </c>
      <c r="BB41" s="138">
        <f t="shared" si="53"/>
        <v>1021.1351149642559</v>
      </c>
      <c r="BC41" s="138">
        <f t="shared" si="54"/>
        <v>1044.876600363488</v>
      </c>
      <c r="BD41" s="138">
        <f t="shared" si="55"/>
        <v>1069.1700774832102</v>
      </c>
      <c r="BE41" s="138">
        <f t="shared" si="56"/>
        <v>1094.0283801817243</v>
      </c>
      <c r="BF41" s="138">
        <f t="shared" si="57"/>
        <v>1119.4646407057187</v>
      </c>
      <c r="BG41" s="138">
        <f t="shared" si="58"/>
        <v>1145.4922966278261</v>
      </c>
      <c r="BH41" s="138">
        <f t="shared" si="59"/>
        <v>1172.1250979454796</v>
      </c>
      <c r="BI41" s="138">
        <f t="shared" si="60"/>
        <v>1199.377114344818</v>
      </c>
      <c r="BJ41" s="138">
        <f t="shared" si="60"/>
        <v>1227.2627426334773</v>
      </c>
      <c r="BK41" s="138">
        <f t="shared" si="61"/>
        <v>1255.7967143461963</v>
      </c>
      <c r="BL41" s="138">
        <f t="shared" si="62"/>
        <v>1284.9941035272523</v>
      </c>
      <c r="BM41" s="138">
        <f t="shared" si="63"/>
        <v>1314.8703346938394</v>
      </c>
      <c r="BN41" s="138">
        <f t="shared" si="64"/>
        <v>1345.4411909845956</v>
      </c>
      <c r="BO41" s="138">
        <f t="shared" si="65"/>
        <v>1376.7228224975852</v>
      </c>
      <c r="BP41" s="138">
        <f t="shared" si="66"/>
        <v>1408.7317548221386</v>
      </c>
      <c r="BQ41" s="138">
        <f t="shared" si="67"/>
        <v>1441.484897769059</v>
      </c>
      <c r="BR41" s="138">
        <f t="shared" si="68"/>
        <v>1474.9995543038071</v>
      </c>
      <c r="BS41" s="138">
        <f t="shared" si="69"/>
        <v>1509.293429687383</v>
      </c>
    </row>
    <row r="42" spans="3:71" x14ac:dyDescent="0.2">
      <c r="C42" s="138" t="str">
        <f t="shared" si="2"/>
        <v/>
      </c>
      <c r="D42" s="138" t="str">
        <f t="shared" si="3"/>
        <v/>
      </c>
      <c r="E42" s="138" t="str">
        <f t="shared" si="4"/>
        <v/>
      </c>
      <c r="F42" s="138" t="str">
        <f t="shared" si="5"/>
        <v/>
      </c>
      <c r="G42" s="138" t="str">
        <f t="shared" si="6"/>
        <v/>
      </c>
      <c r="H42" s="138" t="str">
        <f t="shared" si="7"/>
        <v/>
      </c>
      <c r="I42" s="138" t="str">
        <f t="shared" si="8"/>
        <v/>
      </c>
      <c r="J42" s="138" t="str">
        <f t="shared" si="9"/>
        <v/>
      </c>
      <c r="K42" s="138" t="str">
        <f t="shared" si="10"/>
        <v/>
      </c>
      <c r="L42" s="138" t="str">
        <f t="shared" si="11"/>
        <v/>
      </c>
      <c r="M42" s="138" t="str">
        <f t="shared" si="12"/>
        <v/>
      </c>
      <c r="N42" s="138" t="str">
        <f t="shared" si="13"/>
        <v/>
      </c>
      <c r="O42" s="138" t="str">
        <f t="shared" si="14"/>
        <v/>
      </c>
      <c r="P42" s="138" t="str">
        <f t="shared" si="15"/>
        <v/>
      </c>
      <c r="Q42" s="138" t="str">
        <f t="shared" si="16"/>
        <v/>
      </c>
      <c r="R42" s="138" t="str">
        <f t="shared" si="17"/>
        <v/>
      </c>
      <c r="S42" s="138" t="str">
        <f t="shared" si="18"/>
        <v/>
      </c>
      <c r="T42" s="138" t="str">
        <f t="shared" si="19"/>
        <v/>
      </c>
      <c r="U42" s="138" t="str">
        <f t="shared" si="20"/>
        <v/>
      </c>
      <c r="V42" s="138" t="str">
        <f t="shared" si="21"/>
        <v/>
      </c>
      <c r="W42" s="138">
        <f t="shared" si="22"/>
        <v>478.28202856280387</v>
      </c>
      <c r="X42" s="138">
        <f t="shared" si="23"/>
        <v>489.40212974376891</v>
      </c>
      <c r="Y42" s="138">
        <f t="shared" si="24"/>
        <v>500.78077430058789</v>
      </c>
      <c r="Z42" s="138">
        <f t="shared" si="25"/>
        <v>512.42397339054344</v>
      </c>
      <c r="AA42" s="138">
        <f t="shared" si="26"/>
        <v>524.33787793087834</v>
      </c>
      <c r="AB42" s="138">
        <f t="shared" si="27"/>
        <v>536.52878184822725</v>
      </c>
      <c r="AC42" s="138">
        <f t="shared" si="28"/>
        <v>549.00312540359835</v>
      </c>
      <c r="AD42" s="138">
        <f t="shared" si="29"/>
        <v>561.76749859466088</v>
      </c>
      <c r="AE42" s="138">
        <f t="shared" si="30"/>
        <v>574.82864463713645</v>
      </c>
      <c r="AF42" s="138">
        <f t="shared" si="31"/>
        <v>588.19346352713285</v>
      </c>
      <c r="AG42" s="138">
        <f t="shared" si="32"/>
        <v>601.8690156863023</v>
      </c>
      <c r="AH42" s="138">
        <f t="shared" si="33"/>
        <v>615.86252569175019</v>
      </c>
      <c r="AI42" s="138">
        <f t="shared" si="34"/>
        <v>630.18138609266464</v>
      </c>
      <c r="AJ42" s="138">
        <f t="shared" si="35"/>
        <v>644.83316131568256</v>
      </c>
      <c r="AK42" s="138">
        <f t="shared" si="36"/>
        <v>659.82559166105636</v>
      </c>
      <c r="AL42" s="138">
        <f t="shared" si="37"/>
        <v>675.1665973917319</v>
      </c>
      <c r="AM42" s="138">
        <f t="shared" si="38"/>
        <v>690.86428291749712</v>
      </c>
      <c r="AN42" s="138">
        <f t="shared" si="39"/>
        <v>706.92694107641353</v>
      </c>
      <c r="AO42" s="138">
        <f t="shared" si="40"/>
        <v>723.36305751579084</v>
      </c>
      <c r="AP42" s="138">
        <f t="shared" si="41"/>
        <v>740.18131517501956</v>
      </c>
      <c r="AQ42" s="138">
        <f t="shared" si="42"/>
        <v>757.39059887263022</v>
      </c>
      <c r="AR42" s="138">
        <f t="shared" si="43"/>
        <v>775.00000000000171</v>
      </c>
      <c r="AS42" s="138">
        <f t="shared" si="44"/>
        <v>793.01882132419928</v>
      </c>
      <c r="AT42" s="138">
        <f t="shared" si="45"/>
        <v>811.45658190247866</v>
      </c>
      <c r="AU42" s="138">
        <f t="shared" si="46"/>
        <v>830.32302211105264</v>
      </c>
      <c r="AV42" s="138">
        <f t="shared" si="47"/>
        <v>849.62810879077756</v>
      </c>
      <c r="AW42" s="138">
        <f t="shared" si="48"/>
        <v>869.38204051247681</v>
      </c>
      <c r="AX42" s="138">
        <f t="shared" si="49"/>
        <v>889.59525296468405</v>
      </c>
      <c r="AY42" s="138">
        <f t="shared" si="50"/>
        <v>910.2784244666517</v>
      </c>
      <c r="AZ42" s="138">
        <f t="shared" si="51"/>
        <v>931.44248160953771</v>
      </c>
      <c r="BA42" s="138">
        <f t="shared" si="52"/>
        <v>953.09860502874983</v>
      </c>
      <c r="BB42" s="138">
        <f t="shared" si="53"/>
        <v>975.25823531049821</v>
      </c>
      <c r="BC42" s="138">
        <f t="shared" si="54"/>
        <v>997.93307903567506</v>
      </c>
      <c r="BD42" s="138">
        <f t="shared" si="55"/>
        <v>1021.1351149642559</v>
      </c>
      <c r="BE42" s="138">
        <f t="shared" si="56"/>
        <v>1044.876600363488</v>
      </c>
      <c r="BF42" s="138">
        <f t="shared" si="57"/>
        <v>1069.1700774832102</v>
      </c>
      <c r="BG42" s="138">
        <f t="shared" si="58"/>
        <v>1094.0283801817243</v>
      </c>
      <c r="BH42" s="138">
        <f t="shared" si="59"/>
        <v>1119.4646407057187</v>
      </c>
      <c r="BI42" s="138">
        <f t="shared" si="60"/>
        <v>1145.4922966278261</v>
      </c>
      <c r="BJ42" s="138">
        <f t="shared" si="60"/>
        <v>1172.1250979454796</v>
      </c>
      <c r="BK42" s="138">
        <f t="shared" si="61"/>
        <v>1199.377114344818</v>
      </c>
      <c r="BL42" s="138">
        <f t="shared" si="62"/>
        <v>1227.2627426334773</v>
      </c>
      <c r="BM42" s="138">
        <f t="shared" si="63"/>
        <v>1255.7967143461963</v>
      </c>
      <c r="BN42" s="138">
        <f t="shared" si="64"/>
        <v>1284.9941035272523</v>
      </c>
      <c r="BO42" s="138">
        <f t="shared" si="65"/>
        <v>1314.8703346938394</v>
      </c>
      <c r="BP42" s="138">
        <f t="shared" si="66"/>
        <v>1345.4411909845956</v>
      </c>
      <c r="BQ42" s="138">
        <f t="shared" si="67"/>
        <v>1376.7228224975852</v>
      </c>
      <c r="BR42" s="138">
        <f t="shared" si="68"/>
        <v>1408.7317548221386</v>
      </c>
      <c r="BS42" s="138">
        <f t="shared" si="69"/>
        <v>1441.484897769059</v>
      </c>
    </row>
    <row r="43" spans="3:71" x14ac:dyDescent="0.2">
      <c r="C43" s="138" t="str">
        <f t="shared" si="2"/>
        <v/>
      </c>
      <c r="D43" s="138" t="str">
        <f t="shared" si="3"/>
        <v/>
      </c>
      <c r="E43" s="138" t="str">
        <f t="shared" si="4"/>
        <v/>
      </c>
      <c r="F43" s="138" t="str">
        <f t="shared" si="5"/>
        <v/>
      </c>
      <c r="G43" s="138" t="str">
        <f t="shared" si="6"/>
        <v/>
      </c>
      <c r="H43" s="138" t="str">
        <f t="shared" si="7"/>
        <v/>
      </c>
      <c r="I43" s="138" t="str">
        <f t="shared" si="8"/>
        <v/>
      </c>
      <c r="J43" s="138" t="str">
        <f t="shared" si="9"/>
        <v/>
      </c>
      <c r="K43" s="138" t="str">
        <f t="shared" si="10"/>
        <v/>
      </c>
      <c r="L43" s="138" t="str">
        <f t="shared" si="11"/>
        <v/>
      </c>
      <c r="M43" s="138" t="str">
        <f t="shared" si="12"/>
        <v/>
      </c>
      <c r="N43" s="138" t="str">
        <f t="shared" si="13"/>
        <v/>
      </c>
      <c r="O43" s="138" t="str">
        <f t="shared" si="14"/>
        <v/>
      </c>
      <c r="P43" s="138" t="str">
        <f t="shared" si="15"/>
        <v/>
      </c>
      <c r="Q43" s="138" t="str">
        <f t="shared" si="16"/>
        <v/>
      </c>
      <c r="R43" s="138" t="str">
        <f t="shared" si="17"/>
        <v/>
      </c>
      <c r="S43" s="138" t="str">
        <f t="shared" si="18"/>
        <v/>
      </c>
      <c r="T43" s="138" t="str">
        <f t="shared" si="19"/>
        <v/>
      </c>
      <c r="U43" s="138" t="str">
        <f t="shared" si="20"/>
        <v/>
      </c>
      <c r="V43" s="138" t="str">
        <f t="shared" si="21"/>
        <v/>
      </c>
      <c r="W43" s="138" t="str">
        <f t="shared" si="22"/>
        <v/>
      </c>
      <c r="X43" s="138">
        <f t="shared" si="23"/>
        <v>467.4145961847712</v>
      </c>
      <c r="Y43" s="138">
        <f t="shared" si="24"/>
        <v>478.28202856280387</v>
      </c>
      <c r="Z43" s="138">
        <f t="shared" si="25"/>
        <v>489.40212974376891</v>
      </c>
      <c r="AA43" s="138">
        <f t="shared" si="26"/>
        <v>500.78077430058789</v>
      </c>
      <c r="AB43" s="138">
        <f t="shared" si="27"/>
        <v>512.42397339054344</v>
      </c>
      <c r="AC43" s="138">
        <f t="shared" si="28"/>
        <v>524.33787793087834</v>
      </c>
      <c r="AD43" s="138">
        <f t="shared" si="29"/>
        <v>536.52878184822725</v>
      </c>
      <c r="AE43" s="138">
        <f t="shared" si="30"/>
        <v>549.00312540359835</v>
      </c>
      <c r="AF43" s="138">
        <f t="shared" si="31"/>
        <v>561.76749859466088</v>
      </c>
      <c r="AG43" s="138">
        <f t="shared" si="32"/>
        <v>574.82864463713645</v>
      </c>
      <c r="AH43" s="138">
        <f t="shared" si="33"/>
        <v>588.19346352713285</v>
      </c>
      <c r="AI43" s="138">
        <f t="shared" si="34"/>
        <v>601.8690156863023</v>
      </c>
      <c r="AJ43" s="138">
        <f t="shared" si="35"/>
        <v>615.86252569175019</v>
      </c>
      <c r="AK43" s="138">
        <f t="shared" si="36"/>
        <v>630.18138609266464</v>
      </c>
      <c r="AL43" s="138">
        <f t="shared" si="37"/>
        <v>644.83316131568256</v>
      </c>
      <c r="AM43" s="138">
        <f t="shared" si="38"/>
        <v>659.82559166105636</v>
      </c>
      <c r="AN43" s="138">
        <f t="shared" si="39"/>
        <v>675.1665973917319</v>
      </c>
      <c r="AO43" s="138">
        <f t="shared" si="40"/>
        <v>690.86428291749712</v>
      </c>
      <c r="AP43" s="138">
        <f t="shared" si="41"/>
        <v>706.92694107641353</v>
      </c>
      <c r="AQ43" s="138">
        <f t="shared" si="42"/>
        <v>723.36305751579084</v>
      </c>
      <c r="AR43" s="138">
        <f t="shared" si="43"/>
        <v>740.18131517501956</v>
      </c>
      <c r="AS43" s="138">
        <f t="shared" si="44"/>
        <v>757.39059887263022</v>
      </c>
      <c r="AT43" s="138">
        <f t="shared" si="45"/>
        <v>775.00000000000171</v>
      </c>
      <c r="AU43" s="138">
        <f t="shared" si="46"/>
        <v>793.01882132419928</v>
      </c>
      <c r="AV43" s="138">
        <f t="shared" si="47"/>
        <v>811.45658190247866</v>
      </c>
      <c r="AW43" s="138">
        <f t="shared" si="48"/>
        <v>830.32302211105264</v>
      </c>
      <c r="AX43" s="138">
        <f t="shared" si="49"/>
        <v>849.62810879077756</v>
      </c>
      <c r="AY43" s="138">
        <f t="shared" si="50"/>
        <v>869.38204051247681</v>
      </c>
      <c r="AZ43" s="138">
        <f t="shared" si="51"/>
        <v>889.59525296468405</v>
      </c>
      <c r="BA43" s="138">
        <f t="shared" si="52"/>
        <v>910.2784244666517</v>
      </c>
      <c r="BB43" s="138">
        <f t="shared" si="53"/>
        <v>931.44248160953771</v>
      </c>
      <c r="BC43" s="138">
        <f t="shared" si="54"/>
        <v>953.09860502874983</v>
      </c>
      <c r="BD43" s="138">
        <f t="shared" si="55"/>
        <v>975.25823531049821</v>
      </c>
      <c r="BE43" s="138">
        <f t="shared" si="56"/>
        <v>997.93307903567506</v>
      </c>
      <c r="BF43" s="138">
        <f t="shared" si="57"/>
        <v>1021.1351149642559</v>
      </c>
      <c r="BG43" s="138">
        <f t="shared" si="58"/>
        <v>1044.876600363488</v>
      </c>
      <c r="BH43" s="138">
        <f t="shared" si="59"/>
        <v>1069.1700774832102</v>
      </c>
      <c r="BI43" s="138">
        <f t="shared" si="60"/>
        <v>1094.0283801817243</v>
      </c>
      <c r="BJ43" s="138">
        <f t="shared" si="60"/>
        <v>1119.4646407057187</v>
      </c>
      <c r="BK43" s="138">
        <f t="shared" si="61"/>
        <v>1145.4922966278261</v>
      </c>
      <c r="BL43" s="138">
        <f t="shared" si="62"/>
        <v>1172.1250979454796</v>
      </c>
      <c r="BM43" s="138">
        <f t="shared" si="63"/>
        <v>1199.377114344818</v>
      </c>
      <c r="BN43" s="138">
        <f t="shared" si="64"/>
        <v>1227.2627426334773</v>
      </c>
      <c r="BO43" s="138">
        <f t="shared" si="65"/>
        <v>1255.7967143461963</v>
      </c>
      <c r="BP43" s="138">
        <f t="shared" si="66"/>
        <v>1284.9941035272523</v>
      </c>
      <c r="BQ43" s="138">
        <f t="shared" si="67"/>
        <v>1314.8703346938394</v>
      </c>
      <c r="BR43" s="138">
        <f t="shared" si="68"/>
        <v>1345.4411909845956</v>
      </c>
      <c r="BS43" s="138">
        <f t="shared" si="69"/>
        <v>1376.7228224975852</v>
      </c>
    </row>
    <row r="44" spans="3:71" x14ac:dyDescent="0.2">
      <c r="C44" s="138" t="str">
        <f t="shared" si="2"/>
        <v/>
      </c>
      <c r="D44" s="138" t="str">
        <f t="shared" si="3"/>
        <v/>
      </c>
      <c r="E44" s="138" t="str">
        <f t="shared" si="4"/>
        <v/>
      </c>
      <c r="F44" s="138" t="str">
        <f t="shared" si="5"/>
        <v/>
      </c>
      <c r="G44" s="138" t="str">
        <f t="shared" si="6"/>
        <v/>
      </c>
      <c r="H44" s="138" t="str">
        <f t="shared" si="7"/>
        <v/>
      </c>
      <c r="I44" s="138" t="str">
        <f t="shared" si="8"/>
        <v/>
      </c>
      <c r="J44" s="138" t="str">
        <f t="shared" si="9"/>
        <v/>
      </c>
      <c r="K44" s="138" t="str">
        <f t="shared" si="10"/>
        <v/>
      </c>
      <c r="L44" s="138" t="str">
        <f t="shared" si="11"/>
        <v/>
      </c>
      <c r="M44" s="138" t="str">
        <f t="shared" si="12"/>
        <v/>
      </c>
      <c r="N44" s="138" t="str">
        <f t="shared" si="13"/>
        <v/>
      </c>
      <c r="O44" s="138" t="str">
        <f t="shared" si="14"/>
        <v/>
      </c>
      <c r="P44" s="138" t="str">
        <f t="shared" si="15"/>
        <v/>
      </c>
      <c r="Q44" s="138" t="str">
        <f t="shared" si="16"/>
        <v/>
      </c>
      <c r="R44" s="138" t="str">
        <f t="shared" si="17"/>
        <v/>
      </c>
      <c r="S44" s="138" t="str">
        <f t="shared" si="18"/>
        <v/>
      </c>
      <c r="T44" s="138" t="str">
        <f t="shared" si="19"/>
        <v/>
      </c>
      <c r="U44" s="138" t="str">
        <f t="shared" si="20"/>
        <v/>
      </c>
      <c r="V44" s="138" t="str">
        <f t="shared" si="21"/>
        <v/>
      </c>
      <c r="W44" s="138" t="str">
        <f t="shared" si="22"/>
        <v/>
      </c>
      <c r="X44" s="138" t="str">
        <f t="shared" si="23"/>
        <v/>
      </c>
      <c r="Y44" s="138">
        <f t="shared" si="24"/>
        <v>456.79409151766674</v>
      </c>
      <c r="Z44" s="138">
        <f t="shared" si="25"/>
        <v>467.41459618477126</v>
      </c>
      <c r="AA44" s="138">
        <f t="shared" si="26"/>
        <v>478.28202856280393</v>
      </c>
      <c r="AB44" s="138">
        <f t="shared" si="27"/>
        <v>489.40212974376897</v>
      </c>
      <c r="AC44" s="138">
        <f t="shared" si="28"/>
        <v>500.78077430058795</v>
      </c>
      <c r="AD44" s="138">
        <f t="shared" si="29"/>
        <v>512.42397339054355</v>
      </c>
      <c r="AE44" s="138">
        <f t="shared" si="30"/>
        <v>524.33787793087845</v>
      </c>
      <c r="AF44" s="138">
        <f t="shared" si="31"/>
        <v>536.52878184822737</v>
      </c>
      <c r="AG44" s="138">
        <f t="shared" si="32"/>
        <v>549.00312540359846</v>
      </c>
      <c r="AH44" s="138">
        <f t="shared" si="33"/>
        <v>561.76749859466099</v>
      </c>
      <c r="AI44" s="138">
        <f t="shared" si="34"/>
        <v>574.82864463713656</v>
      </c>
      <c r="AJ44" s="138">
        <f t="shared" si="35"/>
        <v>588.19346352713296</v>
      </c>
      <c r="AK44" s="138">
        <f t="shared" si="36"/>
        <v>601.86901568630242</v>
      </c>
      <c r="AL44" s="138">
        <f t="shared" si="37"/>
        <v>615.86252569175031</v>
      </c>
      <c r="AM44" s="138">
        <f t="shared" si="38"/>
        <v>630.18138609266475</v>
      </c>
      <c r="AN44" s="138">
        <f t="shared" si="39"/>
        <v>644.83316131568267</v>
      </c>
      <c r="AO44" s="138">
        <f t="shared" si="40"/>
        <v>659.82559166105648</v>
      </c>
      <c r="AP44" s="138">
        <f t="shared" si="41"/>
        <v>675.16659739173201</v>
      </c>
      <c r="AQ44" s="138">
        <f t="shared" si="42"/>
        <v>690.86428291749723</v>
      </c>
      <c r="AR44" s="138">
        <f t="shared" si="43"/>
        <v>706.92694107641364</v>
      </c>
      <c r="AS44" s="138">
        <f t="shared" si="44"/>
        <v>723.36305751579096</v>
      </c>
      <c r="AT44" s="138">
        <f t="shared" si="45"/>
        <v>740.18131517501968</v>
      </c>
      <c r="AU44" s="138">
        <f t="shared" si="46"/>
        <v>757.39059887263033</v>
      </c>
      <c r="AV44" s="138">
        <f t="shared" si="47"/>
        <v>775.00000000000182</v>
      </c>
      <c r="AW44" s="138">
        <f t="shared" si="48"/>
        <v>793.01882132419939</v>
      </c>
      <c r="AX44" s="138">
        <f t="shared" si="49"/>
        <v>811.45658190247877</v>
      </c>
      <c r="AY44" s="138">
        <f t="shared" si="50"/>
        <v>830.32302211105275</v>
      </c>
      <c r="AZ44" s="138">
        <f t="shared" si="51"/>
        <v>849.62810879077767</v>
      </c>
      <c r="BA44" s="138">
        <f t="shared" si="52"/>
        <v>869.38204051247692</v>
      </c>
      <c r="BB44" s="138">
        <f t="shared" si="53"/>
        <v>889.59525296468416</v>
      </c>
      <c r="BC44" s="138">
        <f t="shared" si="54"/>
        <v>910.27842446665181</v>
      </c>
      <c r="BD44" s="138">
        <f t="shared" si="55"/>
        <v>931.44248160953782</v>
      </c>
      <c r="BE44" s="138">
        <f t="shared" si="56"/>
        <v>953.09860502874994</v>
      </c>
      <c r="BF44" s="138">
        <f t="shared" si="57"/>
        <v>975.25823531049832</v>
      </c>
      <c r="BG44" s="138">
        <f t="shared" si="58"/>
        <v>997.93307903567518</v>
      </c>
      <c r="BH44" s="138">
        <f t="shared" si="59"/>
        <v>1021.135114964256</v>
      </c>
      <c r="BI44" s="138">
        <f t="shared" si="60"/>
        <v>1044.876600363488</v>
      </c>
      <c r="BJ44" s="138">
        <f t="shared" si="60"/>
        <v>1069.1700774832102</v>
      </c>
      <c r="BK44" s="138">
        <f t="shared" si="61"/>
        <v>1094.0283801817243</v>
      </c>
      <c r="BL44" s="138">
        <f t="shared" si="62"/>
        <v>1119.4646407057187</v>
      </c>
      <c r="BM44" s="138">
        <f t="shared" si="63"/>
        <v>1145.4922966278261</v>
      </c>
      <c r="BN44" s="138">
        <f t="shared" si="64"/>
        <v>1172.1250979454796</v>
      </c>
      <c r="BO44" s="138">
        <f t="shared" si="65"/>
        <v>1199.377114344818</v>
      </c>
      <c r="BP44" s="138">
        <f t="shared" si="66"/>
        <v>1227.2627426334773</v>
      </c>
      <c r="BQ44" s="138">
        <f t="shared" si="67"/>
        <v>1255.7967143461963</v>
      </c>
      <c r="BR44" s="138">
        <f t="shared" si="68"/>
        <v>1284.9941035272523</v>
      </c>
      <c r="BS44" s="138">
        <f t="shared" si="69"/>
        <v>1314.8703346938394</v>
      </c>
    </row>
    <row r="45" spans="3:71" x14ac:dyDescent="0.2">
      <c r="C45" s="138" t="str">
        <f t="shared" si="2"/>
        <v/>
      </c>
      <c r="D45" s="138" t="str">
        <f t="shared" si="3"/>
        <v/>
      </c>
      <c r="E45" s="138" t="str">
        <f t="shared" si="4"/>
        <v/>
      </c>
      <c r="F45" s="138" t="str">
        <f t="shared" si="5"/>
        <v/>
      </c>
      <c r="G45" s="138" t="str">
        <f t="shared" si="6"/>
        <v/>
      </c>
      <c r="H45" s="138" t="str">
        <f t="shared" si="7"/>
        <v/>
      </c>
      <c r="I45" s="138" t="str">
        <f t="shared" si="8"/>
        <v/>
      </c>
      <c r="J45" s="138" t="str">
        <f t="shared" si="9"/>
        <v/>
      </c>
      <c r="K45" s="138" t="str">
        <f t="shared" si="10"/>
        <v/>
      </c>
      <c r="L45" s="138" t="str">
        <f t="shared" si="11"/>
        <v/>
      </c>
      <c r="M45" s="138" t="str">
        <f t="shared" si="12"/>
        <v/>
      </c>
      <c r="N45" s="138" t="str">
        <f t="shared" si="13"/>
        <v/>
      </c>
      <c r="O45" s="138" t="str">
        <f t="shared" si="14"/>
        <v/>
      </c>
      <c r="P45" s="138" t="str">
        <f t="shared" si="15"/>
        <v/>
      </c>
      <c r="Q45" s="138" t="str">
        <f t="shared" si="16"/>
        <v/>
      </c>
      <c r="R45" s="138" t="str">
        <f t="shared" si="17"/>
        <v/>
      </c>
      <c r="S45" s="138" t="str">
        <f t="shared" si="18"/>
        <v/>
      </c>
      <c r="T45" s="138" t="str">
        <f t="shared" si="19"/>
        <v/>
      </c>
      <c r="U45" s="138" t="str">
        <f t="shared" si="20"/>
        <v/>
      </c>
      <c r="V45" s="138" t="str">
        <f t="shared" si="21"/>
        <v/>
      </c>
      <c r="W45" s="138" t="str">
        <f t="shared" si="22"/>
        <v/>
      </c>
      <c r="X45" s="138" t="str">
        <f t="shared" si="23"/>
        <v/>
      </c>
      <c r="Y45" s="138" t="str">
        <f t="shared" si="24"/>
        <v/>
      </c>
      <c r="Z45" s="138">
        <f t="shared" si="25"/>
        <v>446.41490391747607</v>
      </c>
      <c r="AA45" s="138">
        <f t="shared" si="26"/>
        <v>456.7940915176668</v>
      </c>
      <c r="AB45" s="138">
        <f t="shared" si="27"/>
        <v>467.41459618477131</v>
      </c>
      <c r="AC45" s="138">
        <f t="shared" si="28"/>
        <v>478.28202856280399</v>
      </c>
      <c r="AD45" s="138">
        <f t="shared" si="29"/>
        <v>489.40212974376902</v>
      </c>
      <c r="AE45" s="138">
        <f t="shared" si="30"/>
        <v>500.78077430058801</v>
      </c>
      <c r="AF45" s="138">
        <f t="shared" si="31"/>
        <v>512.42397339054367</v>
      </c>
      <c r="AG45" s="138">
        <f t="shared" si="32"/>
        <v>524.33787793087856</v>
      </c>
      <c r="AH45" s="138">
        <f t="shared" si="33"/>
        <v>536.52878184822748</v>
      </c>
      <c r="AI45" s="138">
        <f t="shared" si="34"/>
        <v>549.00312540359857</v>
      </c>
      <c r="AJ45" s="138">
        <f t="shared" si="35"/>
        <v>561.76749859466111</v>
      </c>
      <c r="AK45" s="138">
        <f t="shared" si="36"/>
        <v>574.82864463713668</v>
      </c>
      <c r="AL45" s="138">
        <f t="shared" si="37"/>
        <v>588.19346352713308</v>
      </c>
      <c r="AM45" s="138">
        <f t="shared" si="38"/>
        <v>601.86901568630253</v>
      </c>
      <c r="AN45" s="138">
        <f t="shared" si="39"/>
        <v>615.86252569175042</v>
      </c>
      <c r="AO45" s="138">
        <f t="shared" si="40"/>
        <v>630.18138609266487</v>
      </c>
      <c r="AP45" s="138">
        <f t="shared" si="41"/>
        <v>644.83316131568279</v>
      </c>
      <c r="AQ45" s="138">
        <f t="shared" si="42"/>
        <v>659.82559166105659</v>
      </c>
      <c r="AR45" s="138">
        <f t="shared" si="43"/>
        <v>675.16659739173213</v>
      </c>
      <c r="AS45" s="138">
        <f t="shared" si="44"/>
        <v>690.86428291749735</v>
      </c>
      <c r="AT45" s="138">
        <f t="shared" si="45"/>
        <v>706.92694107641375</v>
      </c>
      <c r="AU45" s="138">
        <f t="shared" si="46"/>
        <v>723.36305751579107</v>
      </c>
      <c r="AV45" s="138">
        <f t="shared" si="47"/>
        <v>740.18131517501979</v>
      </c>
      <c r="AW45" s="138">
        <f t="shared" si="48"/>
        <v>757.39059887263045</v>
      </c>
      <c r="AX45" s="138">
        <f t="shared" si="49"/>
        <v>775.00000000000193</v>
      </c>
      <c r="AY45" s="138">
        <f t="shared" si="50"/>
        <v>793.01882132419951</v>
      </c>
      <c r="AZ45" s="138">
        <f t="shared" si="51"/>
        <v>811.45658190247889</v>
      </c>
      <c r="BA45" s="138">
        <f t="shared" si="52"/>
        <v>830.32302211105286</v>
      </c>
      <c r="BB45" s="138">
        <f t="shared" si="53"/>
        <v>849.62810879077779</v>
      </c>
      <c r="BC45" s="138">
        <f t="shared" si="54"/>
        <v>869.38204051247703</v>
      </c>
      <c r="BD45" s="138">
        <f t="shared" si="55"/>
        <v>889.59525296468428</v>
      </c>
      <c r="BE45" s="138">
        <f t="shared" si="56"/>
        <v>910.27842446665193</v>
      </c>
      <c r="BF45" s="138">
        <f t="shared" si="57"/>
        <v>931.44248160953794</v>
      </c>
      <c r="BG45" s="138">
        <f t="shared" si="58"/>
        <v>953.09860502875006</v>
      </c>
      <c r="BH45" s="138">
        <f t="shared" si="59"/>
        <v>975.25823531049843</v>
      </c>
      <c r="BI45" s="138">
        <f t="shared" si="60"/>
        <v>997.93307903567529</v>
      </c>
      <c r="BJ45" s="138">
        <f t="shared" si="60"/>
        <v>1021.1351149642561</v>
      </c>
      <c r="BK45" s="138">
        <f t="shared" si="61"/>
        <v>1044.8766003634883</v>
      </c>
      <c r="BL45" s="138">
        <f t="shared" si="62"/>
        <v>1069.1700774832104</v>
      </c>
      <c r="BM45" s="138">
        <f t="shared" si="63"/>
        <v>1094.0283801817245</v>
      </c>
      <c r="BN45" s="138">
        <f t="shared" si="64"/>
        <v>1119.4646407057191</v>
      </c>
      <c r="BO45" s="138">
        <f t="shared" si="65"/>
        <v>1145.4922966278266</v>
      </c>
      <c r="BP45" s="138">
        <f t="shared" si="66"/>
        <v>1172.1250979454801</v>
      </c>
      <c r="BQ45" s="138">
        <f t="shared" si="67"/>
        <v>1199.3771143448184</v>
      </c>
      <c r="BR45" s="138">
        <f t="shared" si="68"/>
        <v>1227.2627426334777</v>
      </c>
      <c r="BS45" s="138">
        <f t="shared" si="69"/>
        <v>1255.7967143461967</v>
      </c>
    </row>
    <row r="46" spans="3:71" x14ac:dyDescent="0.2">
      <c r="C46" s="138" t="str">
        <f t="shared" si="2"/>
        <v/>
      </c>
      <c r="D46" s="138" t="str">
        <f t="shared" si="3"/>
        <v/>
      </c>
      <c r="E46" s="138" t="str">
        <f t="shared" si="4"/>
        <v/>
      </c>
      <c r="F46" s="138" t="str">
        <f t="shared" si="5"/>
        <v/>
      </c>
      <c r="G46" s="138" t="str">
        <f t="shared" si="6"/>
        <v/>
      </c>
      <c r="H46" s="138" t="str">
        <f t="shared" si="7"/>
        <v/>
      </c>
      <c r="I46" s="138" t="str">
        <f t="shared" si="8"/>
        <v/>
      </c>
      <c r="J46" s="138" t="str">
        <f t="shared" si="9"/>
        <v/>
      </c>
      <c r="K46" s="138" t="str">
        <f t="shared" si="10"/>
        <v/>
      </c>
      <c r="L46" s="138" t="str">
        <f t="shared" si="11"/>
        <v/>
      </c>
      <c r="M46" s="138" t="str">
        <f t="shared" si="12"/>
        <v/>
      </c>
      <c r="N46" s="138" t="str">
        <f t="shared" si="13"/>
        <v/>
      </c>
      <c r="O46" s="138" t="str">
        <f t="shared" si="14"/>
        <v/>
      </c>
      <c r="P46" s="138" t="str">
        <f t="shared" si="15"/>
        <v/>
      </c>
      <c r="Q46" s="138" t="str">
        <f t="shared" si="16"/>
        <v/>
      </c>
      <c r="R46" s="138" t="str">
        <f t="shared" si="17"/>
        <v/>
      </c>
      <c r="S46" s="138" t="str">
        <f t="shared" si="18"/>
        <v/>
      </c>
      <c r="T46" s="138" t="str">
        <f t="shared" si="19"/>
        <v/>
      </c>
      <c r="U46" s="138" t="str">
        <f t="shared" si="20"/>
        <v/>
      </c>
      <c r="V46" s="138" t="str">
        <f t="shared" si="21"/>
        <v/>
      </c>
      <c r="W46" s="138" t="str">
        <f t="shared" si="22"/>
        <v/>
      </c>
      <c r="X46" s="138" t="str">
        <f t="shared" si="23"/>
        <v/>
      </c>
      <c r="Y46" s="138" t="str">
        <f t="shared" si="24"/>
        <v/>
      </c>
      <c r="Z46" s="138" t="str">
        <f t="shared" si="25"/>
        <v/>
      </c>
      <c r="AA46" s="138">
        <f t="shared" si="26"/>
        <v>436.27155022416019</v>
      </c>
      <c r="AB46" s="138">
        <f t="shared" si="27"/>
        <v>446.41490391747607</v>
      </c>
      <c r="AC46" s="138">
        <f t="shared" si="28"/>
        <v>456.7940915176668</v>
      </c>
      <c r="AD46" s="138">
        <f t="shared" si="29"/>
        <v>467.41459618477131</v>
      </c>
      <c r="AE46" s="138">
        <f t="shared" si="30"/>
        <v>478.28202856280399</v>
      </c>
      <c r="AF46" s="138">
        <f t="shared" si="31"/>
        <v>489.40212974376902</v>
      </c>
      <c r="AG46" s="138">
        <f t="shared" si="32"/>
        <v>500.78077430058801</v>
      </c>
      <c r="AH46" s="138">
        <f t="shared" si="33"/>
        <v>512.42397339054367</v>
      </c>
      <c r="AI46" s="138">
        <f t="shared" si="34"/>
        <v>524.33787793087856</v>
      </c>
      <c r="AJ46" s="138">
        <f t="shared" si="35"/>
        <v>536.52878184822748</v>
      </c>
      <c r="AK46" s="138">
        <f t="shared" si="36"/>
        <v>549.00312540359857</v>
      </c>
      <c r="AL46" s="138">
        <f t="shared" si="37"/>
        <v>561.76749859466111</v>
      </c>
      <c r="AM46" s="138">
        <f t="shared" si="38"/>
        <v>574.82864463713668</v>
      </c>
      <c r="AN46" s="138">
        <f t="shared" si="39"/>
        <v>588.19346352713308</v>
      </c>
      <c r="AO46" s="138">
        <f t="shared" si="40"/>
        <v>601.86901568630253</v>
      </c>
      <c r="AP46" s="138">
        <f t="shared" si="41"/>
        <v>615.86252569175042</v>
      </c>
      <c r="AQ46" s="138">
        <f t="shared" si="42"/>
        <v>630.18138609266487</v>
      </c>
      <c r="AR46" s="138">
        <f t="shared" si="43"/>
        <v>644.83316131568279</v>
      </c>
      <c r="AS46" s="138">
        <f t="shared" si="44"/>
        <v>659.82559166105659</v>
      </c>
      <c r="AT46" s="138">
        <f t="shared" si="45"/>
        <v>675.16659739173213</v>
      </c>
      <c r="AU46" s="138">
        <f t="shared" si="46"/>
        <v>690.86428291749735</v>
      </c>
      <c r="AV46" s="138">
        <f t="shared" si="47"/>
        <v>706.92694107641375</v>
      </c>
      <c r="AW46" s="138">
        <f t="shared" si="48"/>
        <v>723.36305751579107</v>
      </c>
      <c r="AX46" s="138">
        <f t="shared" si="49"/>
        <v>740.18131517501979</v>
      </c>
      <c r="AY46" s="138">
        <f t="shared" si="50"/>
        <v>757.39059887263045</v>
      </c>
      <c r="AZ46" s="138">
        <f t="shared" si="51"/>
        <v>775.00000000000193</v>
      </c>
      <c r="BA46" s="138">
        <f t="shared" si="52"/>
        <v>793.01882132419951</v>
      </c>
      <c r="BB46" s="138">
        <f t="shared" si="53"/>
        <v>811.45658190247889</v>
      </c>
      <c r="BC46" s="138">
        <f t="shared" si="54"/>
        <v>830.32302211105286</v>
      </c>
      <c r="BD46" s="138">
        <f t="shared" si="55"/>
        <v>849.62810879077779</v>
      </c>
      <c r="BE46" s="138">
        <f t="shared" si="56"/>
        <v>869.38204051247703</v>
      </c>
      <c r="BF46" s="138">
        <f t="shared" si="57"/>
        <v>889.59525296468428</v>
      </c>
      <c r="BG46" s="138">
        <f t="shared" si="58"/>
        <v>910.27842446665193</v>
      </c>
      <c r="BH46" s="138">
        <f t="shared" si="59"/>
        <v>931.44248160953794</v>
      </c>
      <c r="BI46" s="138">
        <f t="shared" si="60"/>
        <v>953.09860502875006</v>
      </c>
      <c r="BJ46" s="138">
        <f t="shared" si="60"/>
        <v>975.25823531049843</v>
      </c>
      <c r="BK46" s="138">
        <f t="shared" si="61"/>
        <v>997.93307903567529</v>
      </c>
      <c r="BL46" s="138">
        <f t="shared" si="62"/>
        <v>1021.1351149642561</v>
      </c>
      <c r="BM46" s="138">
        <f t="shared" si="63"/>
        <v>1044.8766003634883</v>
      </c>
      <c r="BN46" s="138">
        <f t="shared" si="64"/>
        <v>1069.1700774832104</v>
      </c>
      <c r="BO46" s="138">
        <f t="shared" si="65"/>
        <v>1094.0283801817245</v>
      </c>
      <c r="BP46" s="138">
        <f t="shared" si="66"/>
        <v>1119.4646407057191</v>
      </c>
      <c r="BQ46" s="138">
        <f t="shared" si="67"/>
        <v>1145.4922966278266</v>
      </c>
      <c r="BR46" s="138">
        <f t="shared" si="68"/>
        <v>1172.1250979454801</v>
      </c>
      <c r="BS46" s="138">
        <f t="shared" si="69"/>
        <v>1199.3771143448184</v>
      </c>
    </row>
    <row r="47" spans="3:71" x14ac:dyDescent="0.2">
      <c r="C47" s="138" t="str">
        <f t="shared" si="2"/>
        <v/>
      </c>
      <c r="D47" s="138" t="str">
        <f t="shared" si="3"/>
        <v/>
      </c>
      <c r="E47" s="138" t="str">
        <f t="shared" si="4"/>
        <v/>
      </c>
      <c r="F47" s="138" t="str">
        <f t="shared" si="5"/>
        <v/>
      </c>
      <c r="G47" s="138" t="str">
        <f t="shared" si="6"/>
        <v/>
      </c>
      <c r="H47" s="138" t="str">
        <f t="shared" si="7"/>
        <v/>
      </c>
      <c r="I47" s="138" t="str">
        <f t="shared" si="8"/>
        <v/>
      </c>
      <c r="J47" s="138" t="str">
        <f t="shared" si="9"/>
        <v/>
      </c>
      <c r="K47" s="138" t="str">
        <f t="shared" si="10"/>
        <v/>
      </c>
      <c r="L47" s="138" t="str">
        <f t="shared" si="11"/>
        <v/>
      </c>
      <c r="M47" s="138" t="str">
        <f t="shared" si="12"/>
        <v/>
      </c>
      <c r="N47" s="138" t="str">
        <f t="shared" si="13"/>
        <v/>
      </c>
      <c r="O47" s="138" t="str">
        <f t="shared" si="14"/>
        <v/>
      </c>
      <c r="P47" s="138" t="str">
        <f t="shared" si="15"/>
        <v/>
      </c>
      <c r="Q47" s="138" t="str">
        <f t="shared" si="16"/>
        <v/>
      </c>
      <c r="R47" s="138" t="str">
        <f t="shared" si="17"/>
        <v/>
      </c>
      <c r="S47" s="138" t="str">
        <f t="shared" si="18"/>
        <v/>
      </c>
      <c r="T47" s="138" t="str">
        <f t="shared" si="19"/>
        <v/>
      </c>
      <c r="U47" s="138" t="str">
        <f t="shared" si="20"/>
        <v/>
      </c>
      <c r="V47" s="138" t="str">
        <f t="shared" si="21"/>
        <v/>
      </c>
      <c r="W47" s="138" t="str">
        <f t="shared" si="22"/>
        <v/>
      </c>
      <c r="X47" s="138" t="str">
        <f t="shared" si="23"/>
        <v/>
      </c>
      <c r="Y47" s="138" t="str">
        <f t="shared" si="24"/>
        <v/>
      </c>
      <c r="Z47" s="138" t="str">
        <f t="shared" si="25"/>
        <v/>
      </c>
      <c r="AA47" s="138" t="str">
        <f t="shared" si="26"/>
        <v/>
      </c>
      <c r="AB47" s="138">
        <f t="shared" si="27"/>
        <v>426.35867186498939</v>
      </c>
      <c r="AC47" s="138">
        <f t="shared" si="28"/>
        <v>436.27155022416025</v>
      </c>
      <c r="AD47" s="138">
        <f t="shared" si="29"/>
        <v>446.41490391747612</v>
      </c>
      <c r="AE47" s="138">
        <f t="shared" si="30"/>
        <v>456.79409151766686</v>
      </c>
      <c r="AF47" s="138">
        <f t="shared" si="31"/>
        <v>467.41459618477137</v>
      </c>
      <c r="AG47" s="138">
        <f t="shared" si="32"/>
        <v>478.28202856280404</v>
      </c>
      <c r="AH47" s="138">
        <f t="shared" si="33"/>
        <v>489.40212974376908</v>
      </c>
      <c r="AI47" s="138">
        <f t="shared" si="34"/>
        <v>500.78077430058806</v>
      </c>
      <c r="AJ47" s="138">
        <f t="shared" si="35"/>
        <v>512.42397339054367</v>
      </c>
      <c r="AK47" s="138">
        <f t="shared" si="36"/>
        <v>524.33787793087856</v>
      </c>
      <c r="AL47" s="138">
        <f t="shared" si="37"/>
        <v>536.52878184822748</v>
      </c>
      <c r="AM47" s="138">
        <f t="shared" si="38"/>
        <v>549.00312540359857</v>
      </c>
      <c r="AN47" s="138">
        <f t="shared" si="39"/>
        <v>561.76749859466111</v>
      </c>
      <c r="AO47" s="138">
        <f t="shared" si="40"/>
        <v>574.82864463713668</v>
      </c>
      <c r="AP47" s="138">
        <f t="shared" si="41"/>
        <v>588.19346352713308</v>
      </c>
      <c r="AQ47" s="138">
        <f t="shared" si="42"/>
        <v>601.86901568630253</v>
      </c>
      <c r="AR47" s="138">
        <f t="shared" si="43"/>
        <v>615.86252569175042</v>
      </c>
      <c r="AS47" s="138">
        <f t="shared" si="44"/>
        <v>630.18138609266487</v>
      </c>
      <c r="AT47" s="138">
        <f t="shared" si="45"/>
        <v>644.83316131568279</v>
      </c>
      <c r="AU47" s="138">
        <f t="shared" si="46"/>
        <v>659.82559166105659</v>
      </c>
      <c r="AV47" s="138">
        <f t="shared" si="47"/>
        <v>675.16659739173213</v>
      </c>
      <c r="AW47" s="138">
        <f t="shared" si="48"/>
        <v>690.86428291749735</v>
      </c>
      <c r="AX47" s="138">
        <f t="shared" si="49"/>
        <v>706.92694107641375</v>
      </c>
      <c r="AY47" s="138">
        <f t="shared" si="50"/>
        <v>723.36305751579107</v>
      </c>
      <c r="AZ47" s="138">
        <f t="shared" si="51"/>
        <v>740.18131517501979</v>
      </c>
      <c r="BA47" s="138">
        <f t="shared" si="52"/>
        <v>757.39059887263045</v>
      </c>
      <c r="BB47" s="138">
        <f t="shared" si="53"/>
        <v>775.00000000000193</v>
      </c>
      <c r="BC47" s="138">
        <f t="shared" si="54"/>
        <v>793.01882132419951</v>
      </c>
      <c r="BD47" s="138">
        <f t="shared" si="55"/>
        <v>811.45658190247889</v>
      </c>
      <c r="BE47" s="138">
        <f t="shared" si="56"/>
        <v>830.32302211105286</v>
      </c>
      <c r="BF47" s="138">
        <f t="shared" si="57"/>
        <v>849.62810879077779</v>
      </c>
      <c r="BG47" s="138">
        <f t="shared" si="58"/>
        <v>869.38204051247703</v>
      </c>
      <c r="BH47" s="138">
        <f t="shared" si="59"/>
        <v>889.59525296468428</v>
      </c>
      <c r="BI47" s="138">
        <f t="shared" si="60"/>
        <v>910.27842446665193</v>
      </c>
      <c r="BJ47" s="138">
        <f t="shared" si="60"/>
        <v>931.44248160953794</v>
      </c>
      <c r="BK47" s="138">
        <f t="shared" si="61"/>
        <v>953.09860502875006</v>
      </c>
      <c r="BL47" s="138">
        <f t="shared" si="62"/>
        <v>975.25823531049843</v>
      </c>
      <c r="BM47" s="138">
        <f t="shared" si="63"/>
        <v>997.93307903567529</v>
      </c>
      <c r="BN47" s="138">
        <f t="shared" si="64"/>
        <v>1021.1351149642561</v>
      </c>
      <c r="BO47" s="138">
        <f t="shared" si="65"/>
        <v>1044.8766003634883</v>
      </c>
      <c r="BP47" s="138">
        <f t="shared" si="66"/>
        <v>1069.1700774832104</v>
      </c>
      <c r="BQ47" s="138">
        <f t="shared" si="67"/>
        <v>1094.0283801817245</v>
      </c>
      <c r="BR47" s="138">
        <f t="shared" si="68"/>
        <v>1119.4646407057191</v>
      </c>
      <c r="BS47" s="138">
        <f t="shared" si="69"/>
        <v>1145.4922966278266</v>
      </c>
    </row>
    <row r="48" spans="3:71" x14ac:dyDescent="0.2">
      <c r="C48" s="138" t="str">
        <f t="shared" si="2"/>
        <v/>
      </c>
      <c r="D48" s="138" t="str">
        <f t="shared" si="3"/>
        <v/>
      </c>
      <c r="E48" s="138" t="str">
        <f t="shared" si="4"/>
        <v/>
      </c>
      <c r="F48" s="138" t="str">
        <f t="shared" si="5"/>
        <v/>
      </c>
      <c r="G48" s="138" t="str">
        <f t="shared" si="6"/>
        <v/>
      </c>
      <c r="H48" s="138" t="str">
        <f t="shared" si="7"/>
        <v/>
      </c>
      <c r="I48" s="138" t="str">
        <f t="shared" si="8"/>
        <v/>
      </c>
      <c r="J48" s="138" t="str">
        <f t="shared" si="9"/>
        <v/>
      </c>
      <c r="K48" s="138" t="str">
        <f t="shared" si="10"/>
        <v/>
      </c>
      <c r="L48" s="138" t="str">
        <f t="shared" si="11"/>
        <v/>
      </c>
      <c r="M48" s="138" t="str">
        <f t="shared" si="12"/>
        <v/>
      </c>
      <c r="N48" s="138" t="str">
        <f t="shared" si="13"/>
        <v/>
      </c>
      <c r="O48" s="138" t="str">
        <f t="shared" si="14"/>
        <v/>
      </c>
      <c r="P48" s="138" t="str">
        <f t="shared" si="15"/>
        <v/>
      </c>
      <c r="Q48" s="138" t="str">
        <f t="shared" si="16"/>
        <v/>
      </c>
      <c r="R48" s="138" t="str">
        <f t="shared" si="17"/>
        <v/>
      </c>
      <c r="S48" s="138" t="str">
        <f t="shared" si="18"/>
        <v/>
      </c>
      <c r="T48" s="138" t="str">
        <f t="shared" si="19"/>
        <v/>
      </c>
      <c r="U48" s="138" t="str">
        <f t="shared" si="20"/>
        <v/>
      </c>
      <c r="V48" s="138" t="str">
        <f t="shared" si="21"/>
        <v/>
      </c>
      <c r="W48" s="138" t="str">
        <f t="shared" si="22"/>
        <v/>
      </c>
      <c r="X48" s="138" t="str">
        <f t="shared" si="23"/>
        <v/>
      </c>
      <c r="Y48" s="138" t="str">
        <f t="shared" si="24"/>
        <v/>
      </c>
      <c r="Z48" s="138" t="str">
        <f t="shared" si="25"/>
        <v/>
      </c>
      <c r="AA48" s="138" t="str">
        <f t="shared" si="26"/>
        <v/>
      </c>
      <c r="AB48" s="138" t="str">
        <f t="shared" si="27"/>
        <v/>
      </c>
      <c r="AC48" s="138">
        <f t="shared" si="28"/>
        <v>416.67103202369401</v>
      </c>
      <c r="AD48" s="138">
        <f t="shared" si="29"/>
        <v>426.35867186498939</v>
      </c>
      <c r="AE48" s="138">
        <f t="shared" si="30"/>
        <v>436.27155022416025</v>
      </c>
      <c r="AF48" s="138">
        <f t="shared" si="31"/>
        <v>446.41490391747612</v>
      </c>
      <c r="AG48" s="138">
        <f t="shared" si="32"/>
        <v>456.79409151766686</v>
      </c>
      <c r="AH48" s="138">
        <f t="shared" si="33"/>
        <v>467.41459618477137</v>
      </c>
      <c r="AI48" s="138">
        <f t="shared" si="34"/>
        <v>478.28202856280404</v>
      </c>
      <c r="AJ48" s="138">
        <f t="shared" si="35"/>
        <v>489.40212974376908</v>
      </c>
      <c r="AK48" s="138">
        <f t="shared" si="36"/>
        <v>500.78077430058806</v>
      </c>
      <c r="AL48" s="138">
        <f t="shared" si="37"/>
        <v>512.42397339054367</v>
      </c>
      <c r="AM48" s="138">
        <f t="shared" si="38"/>
        <v>524.33787793087856</v>
      </c>
      <c r="AN48" s="138">
        <f t="shared" si="39"/>
        <v>536.52878184822748</v>
      </c>
      <c r="AO48" s="138">
        <f t="shared" si="40"/>
        <v>549.00312540359857</v>
      </c>
      <c r="AP48" s="138">
        <f t="shared" si="41"/>
        <v>561.76749859466111</v>
      </c>
      <c r="AQ48" s="138">
        <f t="shared" si="42"/>
        <v>574.82864463713668</v>
      </c>
      <c r="AR48" s="138">
        <f t="shared" si="43"/>
        <v>588.19346352713308</v>
      </c>
      <c r="AS48" s="138">
        <f t="shared" si="44"/>
        <v>601.86901568630253</v>
      </c>
      <c r="AT48" s="138">
        <f t="shared" si="45"/>
        <v>615.86252569175042</v>
      </c>
      <c r="AU48" s="138">
        <f t="shared" si="46"/>
        <v>630.18138609266487</v>
      </c>
      <c r="AV48" s="138">
        <f t="shared" si="47"/>
        <v>644.83316131568279</v>
      </c>
      <c r="AW48" s="138">
        <f t="shared" si="48"/>
        <v>659.82559166105659</v>
      </c>
      <c r="AX48" s="138">
        <f t="shared" si="49"/>
        <v>675.16659739173213</v>
      </c>
      <c r="AY48" s="138">
        <f t="shared" si="50"/>
        <v>690.86428291749735</v>
      </c>
      <c r="AZ48" s="138">
        <f t="shared" si="51"/>
        <v>706.92694107641375</v>
      </c>
      <c r="BA48" s="138">
        <f t="shared" si="52"/>
        <v>723.36305751579107</v>
      </c>
      <c r="BB48" s="138">
        <f t="shared" si="53"/>
        <v>740.18131517501979</v>
      </c>
      <c r="BC48" s="138">
        <f t="shared" si="54"/>
        <v>757.39059887263045</v>
      </c>
      <c r="BD48" s="138">
        <f t="shared" si="55"/>
        <v>775.00000000000193</v>
      </c>
      <c r="BE48" s="138">
        <f t="shared" si="56"/>
        <v>793.01882132419951</v>
      </c>
      <c r="BF48" s="138">
        <f t="shared" si="57"/>
        <v>811.45658190247889</v>
      </c>
      <c r="BG48" s="138">
        <f t="shared" si="58"/>
        <v>830.32302211105286</v>
      </c>
      <c r="BH48" s="138">
        <f t="shared" si="59"/>
        <v>849.62810879077779</v>
      </c>
      <c r="BI48" s="138">
        <f t="shared" si="60"/>
        <v>869.38204051247703</v>
      </c>
      <c r="BJ48" s="138">
        <f t="shared" si="60"/>
        <v>889.59525296468428</v>
      </c>
      <c r="BK48" s="138">
        <f t="shared" si="61"/>
        <v>910.27842446665193</v>
      </c>
      <c r="BL48" s="138">
        <f t="shared" si="62"/>
        <v>931.44248160953794</v>
      </c>
      <c r="BM48" s="138">
        <f t="shared" si="63"/>
        <v>953.09860502875006</v>
      </c>
      <c r="BN48" s="138">
        <f t="shared" si="64"/>
        <v>975.25823531049843</v>
      </c>
      <c r="BO48" s="138">
        <f t="shared" si="65"/>
        <v>997.93307903567529</v>
      </c>
      <c r="BP48" s="138">
        <f t="shared" si="66"/>
        <v>1021.1351149642561</v>
      </c>
      <c r="BQ48" s="138">
        <f t="shared" si="67"/>
        <v>1044.8766003634883</v>
      </c>
      <c r="BR48" s="138">
        <f t="shared" si="68"/>
        <v>1069.1700774832104</v>
      </c>
      <c r="BS48" s="138">
        <f t="shared" si="69"/>
        <v>1094.0283801817245</v>
      </c>
    </row>
    <row r="49" spans="3:71" x14ac:dyDescent="0.2">
      <c r="C49" s="138" t="str">
        <f t="shared" si="2"/>
        <v/>
      </c>
      <c r="D49" s="138" t="str">
        <f t="shared" si="3"/>
        <v/>
      </c>
      <c r="E49" s="138" t="str">
        <f t="shared" si="4"/>
        <v/>
      </c>
      <c r="F49" s="138" t="str">
        <f t="shared" si="5"/>
        <v/>
      </c>
      <c r="G49" s="138" t="str">
        <f t="shared" si="6"/>
        <v/>
      </c>
      <c r="H49" s="138" t="str">
        <f t="shared" si="7"/>
        <v/>
      </c>
      <c r="I49" s="138" t="str">
        <f t="shared" si="8"/>
        <v/>
      </c>
      <c r="J49" s="138" t="str">
        <f t="shared" si="9"/>
        <v/>
      </c>
      <c r="K49" s="138" t="str">
        <f t="shared" si="10"/>
        <v/>
      </c>
      <c r="L49" s="138" t="str">
        <f t="shared" si="11"/>
        <v/>
      </c>
      <c r="M49" s="138" t="str">
        <f t="shared" si="12"/>
        <v/>
      </c>
      <c r="N49" s="138" t="str">
        <f t="shared" si="13"/>
        <v/>
      </c>
      <c r="O49" s="138" t="str">
        <f t="shared" si="14"/>
        <v/>
      </c>
      <c r="P49" s="138" t="str">
        <f t="shared" si="15"/>
        <v/>
      </c>
      <c r="Q49" s="138" t="str">
        <f t="shared" si="16"/>
        <v/>
      </c>
      <c r="R49" s="138" t="str">
        <f t="shared" si="17"/>
        <v/>
      </c>
      <c r="S49" s="138" t="str">
        <f t="shared" si="18"/>
        <v/>
      </c>
      <c r="T49" s="138" t="str">
        <f t="shared" si="19"/>
        <v/>
      </c>
      <c r="U49" s="138" t="str">
        <f t="shared" si="20"/>
        <v/>
      </c>
      <c r="V49" s="138" t="str">
        <f t="shared" si="21"/>
        <v/>
      </c>
      <c r="W49" s="138" t="str">
        <f t="shared" si="22"/>
        <v/>
      </c>
      <c r="X49" s="138" t="str">
        <f t="shared" si="23"/>
        <v/>
      </c>
      <c r="Y49" s="138" t="str">
        <f t="shared" si="24"/>
        <v/>
      </c>
      <c r="Z49" s="138" t="str">
        <f t="shared" si="25"/>
        <v/>
      </c>
      <c r="AA49" s="138" t="str">
        <f t="shared" si="26"/>
        <v/>
      </c>
      <c r="AB49" s="138" t="str">
        <f t="shared" si="27"/>
        <v/>
      </c>
      <c r="AC49" s="138" t="str">
        <f t="shared" si="28"/>
        <v/>
      </c>
      <c r="AD49" s="138">
        <f t="shared" si="29"/>
        <v>407.20351287393783</v>
      </c>
      <c r="AE49" s="138">
        <f t="shared" si="30"/>
        <v>416.67103202369401</v>
      </c>
      <c r="AF49" s="138">
        <f t="shared" si="31"/>
        <v>426.35867186498939</v>
      </c>
      <c r="AG49" s="138">
        <f t="shared" si="32"/>
        <v>436.27155022416025</v>
      </c>
      <c r="AH49" s="138">
        <f t="shared" si="33"/>
        <v>446.41490391747612</v>
      </c>
      <c r="AI49" s="138">
        <f t="shared" si="34"/>
        <v>456.79409151766686</v>
      </c>
      <c r="AJ49" s="138">
        <f t="shared" si="35"/>
        <v>467.41459618477137</v>
      </c>
      <c r="AK49" s="138">
        <f t="shared" si="36"/>
        <v>478.28202856280404</v>
      </c>
      <c r="AL49" s="138">
        <f t="shared" si="37"/>
        <v>489.40212974376908</v>
      </c>
      <c r="AM49" s="138">
        <f t="shared" si="38"/>
        <v>500.78077430058806</v>
      </c>
      <c r="AN49" s="138">
        <f t="shared" si="39"/>
        <v>512.42397339054367</v>
      </c>
      <c r="AO49" s="138">
        <f t="shared" si="40"/>
        <v>524.33787793087856</v>
      </c>
      <c r="AP49" s="138">
        <f t="shared" si="41"/>
        <v>536.52878184822748</v>
      </c>
      <c r="AQ49" s="138">
        <f t="shared" si="42"/>
        <v>549.00312540359857</v>
      </c>
      <c r="AR49" s="138">
        <f t="shared" si="43"/>
        <v>561.76749859466111</v>
      </c>
      <c r="AS49" s="138">
        <f t="shared" si="44"/>
        <v>574.82864463713668</v>
      </c>
      <c r="AT49" s="138">
        <f t="shared" si="45"/>
        <v>588.19346352713308</v>
      </c>
      <c r="AU49" s="138">
        <f t="shared" si="46"/>
        <v>601.86901568630253</v>
      </c>
      <c r="AV49" s="138">
        <f t="shared" si="47"/>
        <v>615.86252569175042</v>
      </c>
      <c r="AW49" s="138">
        <f t="shared" si="48"/>
        <v>630.18138609266487</v>
      </c>
      <c r="AX49" s="138">
        <f t="shared" si="49"/>
        <v>644.83316131568279</v>
      </c>
      <c r="AY49" s="138">
        <f t="shared" si="50"/>
        <v>659.82559166105659</v>
      </c>
      <c r="AZ49" s="138">
        <f t="shared" si="51"/>
        <v>675.16659739173213</v>
      </c>
      <c r="BA49" s="138">
        <f t="shared" si="52"/>
        <v>690.86428291749735</v>
      </c>
      <c r="BB49" s="138">
        <f t="shared" si="53"/>
        <v>706.92694107641375</v>
      </c>
      <c r="BC49" s="138">
        <f t="shared" si="54"/>
        <v>723.36305751579107</v>
      </c>
      <c r="BD49" s="138">
        <f t="shared" si="55"/>
        <v>740.18131517501979</v>
      </c>
      <c r="BE49" s="138">
        <f t="shared" si="56"/>
        <v>757.39059887263045</v>
      </c>
      <c r="BF49" s="138">
        <f t="shared" si="57"/>
        <v>775.00000000000193</v>
      </c>
      <c r="BG49" s="138">
        <f t="shared" si="58"/>
        <v>793.01882132419951</v>
      </c>
      <c r="BH49" s="138">
        <f t="shared" si="59"/>
        <v>811.45658190247889</v>
      </c>
      <c r="BI49" s="138">
        <f t="shared" si="60"/>
        <v>830.32302211105286</v>
      </c>
      <c r="BJ49" s="138">
        <f t="shared" si="60"/>
        <v>849.62810879077779</v>
      </c>
      <c r="BK49" s="138">
        <f t="shared" si="61"/>
        <v>869.38204051247703</v>
      </c>
      <c r="BL49" s="138">
        <f t="shared" si="62"/>
        <v>889.59525296468428</v>
      </c>
      <c r="BM49" s="138">
        <f t="shared" si="63"/>
        <v>910.27842446665193</v>
      </c>
      <c r="BN49" s="138">
        <f t="shared" si="64"/>
        <v>931.44248160953794</v>
      </c>
      <c r="BO49" s="138">
        <f t="shared" si="65"/>
        <v>953.09860502875006</v>
      </c>
      <c r="BP49" s="138">
        <f t="shared" si="66"/>
        <v>975.25823531049843</v>
      </c>
      <c r="BQ49" s="138">
        <f t="shared" si="67"/>
        <v>997.93307903567529</v>
      </c>
      <c r="BR49" s="138">
        <f t="shared" si="68"/>
        <v>1021.1351149642561</v>
      </c>
      <c r="BS49" s="138">
        <f t="shared" si="69"/>
        <v>1044.8766003634883</v>
      </c>
    </row>
    <row r="50" spans="3:71" x14ac:dyDescent="0.2">
      <c r="C50" s="138" t="str">
        <f t="shared" si="2"/>
        <v/>
      </c>
      <c r="D50" s="138" t="str">
        <f t="shared" si="3"/>
        <v/>
      </c>
      <c r="E50" s="138" t="str">
        <f t="shared" si="4"/>
        <v/>
      </c>
      <c r="F50" s="138" t="str">
        <f t="shared" si="5"/>
        <v/>
      </c>
      <c r="G50" s="138" t="str">
        <f t="shared" si="6"/>
        <v/>
      </c>
      <c r="H50" s="138" t="str">
        <f t="shared" si="7"/>
        <v/>
      </c>
      <c r="I50" s="138" t="str">
        <f t="shared" si="8"/>
        <v/>
      </c>
      <c r="J50" s="138" t="str">
        <f t="shared" si="9"/>
        <v/>
      </c>
      <c r="K50" s="138" t="str">
        <f t="shared" si="10"/>
        <v/>
      </c>
      <c r="L50" s="138" t="str">
        <f t="shared" si="11"/>
        <v/>
      </c>
      <c r="M50" s="138" t="str">
        <f t="shared" si="12"/>
        <v/>
      </c>
      <c r="N50" s="138" t="str">
        <f t="shared" si="13"/>
        <v/>
      </c>
      <c r="O50" s="138" t="str">
        <f t="shared" si="14"/>
        <v/>
      </c>
      <c r="P50" s="138" t="str">
        <f t="shared" si="15"/>
        <v/>
      </c>
      <c r="Q50" s="138" t="str">
        <f t="shared" si="16"/>
        <v/>
      </c>
      <c r="R50" s="138" t="str">
        <f t="shared" si="17"/>
        <v/>
      </c>
      <c r="S50" s="138" t="str">
        <f t="shared" si="18"/>
        <v/>
      </c>
      <c r="T50" s="138" t="str">
        <f t="shared" si="19"/>
        <v/>
      </c>
      <c r="U50" s="138" t="str">
        <f t="shared" si="20"/>
        <v/>
      </c>
      <c r="V50" s="138" t="str">
        <f t="shared" si="21"/>
        <v/>
      </c>
      <c r="W50" s="138" t="str">
        <f t="shared" si="22"/>
        <v/>
      </c>
      <c r="X50" s="138" t="str">
        <f t="shared" si="23"/>
        <v/>
      </c>
      <c r="Y50" s="138" t="str">
        <f t="shared" si="24"/>
        <v/>
      </c>
      <c r="Z50" s="138" t="str">
        <f t="shared" si="25"/>
        <v/>
      </c>
      <c r="AA50" s="138" t="str">
        <f t="shared" si="26"/>
        <v/>
      </c>
      <c r="AB50" s="138" t="str">
        <f t="shared" si="27"/>
        <v/>
      </c>
      <c r="AC50" s="138" t="str">
        <f t="shared" si="28"/>
        <v/>
      </c>
      <c r="AD50" s="138" t="str">
        <f t="shared" si="29"/>
        <v/>
      </c>
      <c r="AE50" s="138">
        <f t="shared" si="30"/>
        <v>397.95111287565152</v>
      </c>
      <c r="AF50" s="138">
        <f t="shared" si="31"/>
        <v>407.20351287393788</v>
      </c>
      <c r="AG50" s="138">
        <f t="shared" si="32"/>
        <v>416.67103202369407</v>
      </c>
      <c r="AH50" s="138">
        <f t="shared" si="33"/>
        <v>426.35867186498945</v>
      </c>
      <c r="AI50" s="138">
        <f t="shared" si="34"/>
        <v>436.27155022416031</v>
      </c>
      <c r="AJ50" s="138">
        <f t="shared" si="35"/>
        <v>446.41490391747618</v>
      </c>
      <c r="AK50" s="138">
        <f t="shared" si="36"/>
        <v>456.79409151766691</v>
      </c>
      <c r="AL50" s="138">
        <f t="shared" si="37"/>
        <v>467.41459618477143</v>
      </c>
      <c r="AM50" s="138">
        <f t="shared" si="38"/>
        <v>478.2820285628041</v>
      </c>
      <c r="AN50" s="138">
        <f t="shared" si="39"/>
        <v>489.40212974376914</v>
      </c>
      <c r="AO50" s="138">
        <f t="shared" si="40"/>
        <v>500.78077430058812</v>
      </c>
      <c r="AP50" s="138">
        <f t="shared" si="41"/>
        <v>512.42397339054378</v>
      </c>
      <c r="AQ50" s="138">
        <f t="shared" si="42"/>
        <v>524.33787793087868</v>
      </c>
      <c r="AR50" s="138">
        <f t="shared" si="43"/>
        <v>536.5287818482276</v>
      </c>
      <c r="AS50" s="138">
        <f t="shared" si="44"/>
        <v>549.00312540359869</v>
      </c>
      <c r="AT50" s="138">
        <f t="shared" si="45"/>
        <v>561.76749859466122</v>
      </c>
      <c r="AU50" s="138">
        <f t="shared" si="46"/>
        <v>574.82864463713679</v>
      </c>
      <c r="AV50" s="138">
        <f t="shared" si="47"/>
        <v>588.19346352713319</v>
      </c>
      <c r="AW50" s="138">
        <f t="shared" si="48"/>
        <v>601.86901568630265</v>
      </c>
      <c r="AX50" s="138">
        <f t="shared" si="49"/>
        <v>615.86252569175053</v>
      </c>
      <c r="AY50" s="138">
        <f t="shared" si="50"/>
        <v>630.18138609266498</v>
      </c>
      <c r="AZ50" s="138">
        <f t="shared" si="51"/>
        <v>644.8331613156829</v>
      </c>
      <c r="BA50" s="138">
        <f t="shared" si="52"/>
        <v>659.82559166105671</v>
      </c>
      <c r="BB50" s="138">
        <f t="shared" si="53"/>
        <v>675.16659739173224</v>
      </c>
      <c r="BC50" s="138">
        <f t="shared" si="54"/>
        <v>690.86428291749746</v>
      </c>
      <c r="BD50" s="138">
        <f t="shared" si="55"/>
        <v>706.92694107641387</v>
      </c>
      <c r="BE50" s="138">
        <f t="shared" si="56"/>
        <v>723.36305751579118</v>
      </c>
      <c r="BF50" s="138">
        <f t="shared" si="57"/>
        <v>740.1813151750199</v>
      </c>
      <c r="BG50" s="138">
        <f t="shared" si="58"/>
        <v>757.39059887263056</v>
      </c>
      <c r="BH50" s="138">
        <f t="shared" si="59"/>
        <v>775.00000000000205</v>
      </c>
      <c r="BI50" s="138">
        <f t="shared" si="60"/>
        <v>793.01882132419962</v>
      </c>
      <c r="BJ50" s="138">
        <f t="shared" si="60"/>
        <v>811.456581902479</v>
      </c>
      <c r="BK50" s="138">
        <f t="shared" si="61"/>
        <v>830.32302211105298</v>
      </c>
      <c r="BL50" s="138">
        <f t="shared" si="62"/>
        <v>849.6281087907779</v>
      </c>
      <c r="BM50" s="138">
        <f t="shared" si="63"/>
        <v>869.38204051247715</v>
      </c>
      <c r="BN50" s="138">
        <f t="shared" si="64"/>
        <v>889.59525296468439</v>
      </c>
      <c r="BO50" s="138">
        <f t="shared" si="65"/>
        <v>910.27842446665204</v>
      </c>
      <c r="BP50" s="138">
        <f t="shared" si="66"/>
        <v>931.44248160953805</v>
      </c>
      <c r="BQ50" s="138">
        <f t="shared" si="67"/>
        <v>953.09860502875017</v>
      </c>
      <c r="BR50" s="138">
        <f t="shared" si="68"/>
        <v>975.25823531049855</v>
      </c>
      <c r="BS50" s="138">
        <f t="shared" si="69"/>
        <v>997.93307903567541</v>
      </c>
    </row>
    <row r="51" spans="3:71" x14ac:dyDescent="0.2">
      <c r="C51" s="138" t="str">
        <f t="shared" si="2"/>
        <v/>
      </c>
      <c r="D51" s="138" t="str">
        <f t="shared" si="3"/>
        <v/>
      </c>
      <c r="E51" s="138" t="str">
        <f t="shared" si="4"/>
        <v/>
      </c>
      <c r="F51" s="138" t="str">
        <f t="shared" si="5"/>
        <v/>
      </c>
      <c r="G51" s="138" t="str">
        <f t="shared" si="6"/>
        <v/>
      </c>
      <c r="H51" s="138" t="str">
        <f t="shared" si="7"/>
        <v/>
      </c>
      <c r="I51" s="138" t="str">
        <f t="shared" si="8"/>
        <v/>
      </c>
      <c r="J51" s="138" t="str">
        <f t="shared" si="9"/>
        <v/>
      </c>
      <c r="K51" s="138" t="str">
        <f t="shared" si="10"/>
        <v/>
      </c>
      <c r="L51" s="138" t="str">
        <f t="shared" si="11"/>
        <v/>
      </c>
      <c r="M51" s="138" t="str">
        <f t="shared" si="12"/>
        <v/>
      </c>
      <c r="N51" s="138" t="str">
        <f t="shared" si="13"/>
        <v/>
      </c>
      <c r="O51" s="138" t="str">
        <f t="shared" si="14"/>
        <v/>
      </c>
      <c r="P51" s="138" t="str">
        <f t="shared" si="15"/>
        <v/>
      </c>
      <c r="Q51" s="138" t="str">
        <f t="shared" si="16"/>
        <v/>
      </c>
      <c r="R51" s="138" t="str">
        <f t="shared" si="17"/>
        <v/>
      </c>
      <c r="S51" s="138" t="str">
        <f t="shared" si="18"/>
        <v/>
      </c>
      <c r="T51" s="138" t="str">
        <f t="shared" si="19"/>
        <v/>
      </c>
      <c r="U51" s="138" t="str">
        <f t="shared" si="20"/>
        <v/>
      </c>
      <c r="V51" s="138" t="str">
        <f t="shared" si="21"/>
        <v/>
      </c>
      <c r="W51" s="138" t="str">
        <f t="shared" si="22"/>
        <v/>
      </c>
      <c r="X51" s="138" t="str">
        <f t="shared" si="23"/>
        <v/>
      </c>
      <c r="Y51" s="138" t="str">
        <f t="shared" si="24"/>
        <v/>
      </c>
      <c r="Z51" s="138" t="str">
        <f t="shared" si="25"/>
        <v/>
      </c>
      <c r="AA51" s="138" t="str">
        <f t="shared" si="26"/>
        <v/>
      </c>
      <c r="AB51" s="138" t="str">
        <f t="shared" si="27"/>
        <v/>
      </c>
      <c r="AC51" s="138" t="str">
        <f t="shared" si="28"/>
        <v/>
      </c>
      <c r="AD51" s="138" t="str">
        <f t="shared" si="29"/>
        <v/>
      </c>
      <c r="AE51" s="138" t="str">
        <f t="shared" si="30"/>
        <v/>
      </c>
      <c r="AF51" s="138">
        <f t="shared" si="31"/>
        <v>388.90894413279835</v>
      </c>
      <c r="AG51" s="138">
        <f t="shared" si="32"/>
        <v>397.95111287565152</v>
      </c>
      <c r="AH51" s="138">
        <f t="shared" si="33"/>
        <v>407.20351287393788</v>
      </c>
      <c r="AI51" s="138">
        <f t="shared" si="34"/>
        <v>416.67103202369407</v>
      </c>
      <c r="AJ51" s="138">
        <f t="shared" si="35"/>
        <v>426.35867186498945</v>
      </c>
      <c r="AK51" s="138">
        <f t="shared" si="36"/>
        <v>436.27155022416031</v>
      </c>
      <c r="AL51" s="138">
        <f t="shared" si="37"/>
        <v>446.41490391747618</v>
      </c>
      <c r="AM51" s="138">
        <f t="shared" si="38"/>
        <v>456.79409151766691</v>
      </c>
      <c r="AN51" s="138">
        <f t="shared" si="39"/>
        <v>467.41459618477143</v>
      </c>
      <c r="AO51" s="138">
        <f t="shared" si="40"/>
        <v>478.2820285628041</v>
      </c>
      <c r="AP51" s="138">
        <f t="shared" si="41"/>
        <v>489.40212974376914</v>
      </c>
      <c r="AQ51" s="138">
        <f t="shared" si="42"/>
        <v>500.78077430058812</v>
      </c>
      <c r="AR51" s="138">
        <f t="shared" si="43"/>
        <v>512.42397339054378</v>
      </c>
      <c r="AS51" s="138">
        <f t="shared" si="44"/>
        <v>524.33787793087868</v>
      </c>
      <c r="AT51" s="138">
        <f t="shared" si="45"/>
        <v>536.5287818482276</v>
      </c>
      <c r="AU51" s="138">
        <f t="shared" si="46"/>
        <v>549.00312540359869</v>
      </c>
      <c r="AV51" s="138">
        <f t="shared" si="47"/>
        <v>561.76749859466122</v>
      </c>
      <c r="AW51" s="138">
        <f t="shared" si="48"/>
        <v>574.82864463713679</v>
      </c>
      <c r="AX51" s="138">
        <f t="shared" si="49"/>
        <v>588.19346352713319</v>
      </c>
      <c r="AY51" s="138">
        <f t="shared" si="50"/>
        <v>601.86901568630265</v>
      </c>
      <c r="AZ51" s="138">
        <f t="shared" si="51"/>
        <v>615.86252569175053</v>
      </c>
      <c r="BA51" s="138">
        <f t="shared" si="52"/>
        <v>630.18138609266498</v>
      </c>
      <c r="BB51" s="138">
        <f t="shared" si="53"/>
        <v>644.8331613156829</v>
      </c>
      <c r="BC51" s="138">
        <f t="shared" si="54"/>
        <v>659.82559166105671</v>
      </c>
      <c r="BD51" s="138">
        <f t="shared" si="55"/>
        <v>675.16659739173224</v>
      </c>
      <c r="BE51" s="138">
        <f t="shared" si="56"/>
        <v>690.86428291749746</v>
      </c>
      <c r="BF51" s="138">
        <f t="shared" si="57"/>
        <v>706.92694107641387</v>
      </c>
      <c r="BG51" s="138">
        <f t="shared" si="58"/>
        <v>723.36305751579118</v>
      </c>
      <c r="BH51" s="138">
        <f t="shared" si="59"/>
        <v>740.1813151750199</v>
      </c>
      <c r="BI51" s="138">
        <f t="shared" si="60"/>
        <v>757.39059887263056</v>
      </c>
      <c r="BJ51" s="138">
        <f t="shared" si="60"/>
        <v>775.00000000000205</v>
      </c>
      <c r="BK51" s="138">
        <f t="shared" si="61"/>
        <v>793.01882132419962</v>
      </c>
      <c r="BL51" s="138">
        <f t="shared" si="62"/>
        <v>811.456581902479</v>
      </c>
      <c r="BM51" s="138">
        <f t="shared" si="63"/>
        <v>830.32302211105298</v>
      </c>
      <c r="BN51" s="138">
        <f t="shared" si="64"/>
        <v>849.6281087907779</v>
      </c>
      <c r="BO51" s="138">
        <f t="shared" si="65"/>
        <v>869.38204051247715</v>
      </c>
      <c r="BP51" s="138">
        <f t="shared" si="66"/>
        <v>889.59525296468439</v>
      </c>
      <c r="BQ51" s="138">
        <f t="shared" si="67"/>
        <v>910.27842446665204</v>
      </c>
      <c r="BR51" s="138">
        <f t="shared" si="68"/>
        <v>931.44248160953805</v>
      </c>
      <c r="BS51" s="138">
        <f t="shared" si="69"/>
        <v>953.09860502875017</v>
      </c>
    </row>
    <row r="52" spans="3:71" x14ac:dyDescent="0.2">
      <c r="C52" s="138" t="str">
        <f t="shared" si="2"/>
        <v/>
      </c>
      <c r="D52" s="138" t="str">
        <f t="shared" si="3"/>
        <v/>
      </c>
      <c r="E52" s="138" t="str">
        <f t="shared" si="4"/>
        <v/>
      </c>
      <c r="F52" s="138" t="str">
        <f t="shared" si="5"/>
        <v/>
      </c>
      <c r="G52" s="138" t="str">
        <f t="shared" si="6"/>
        <v/>
      </c>
      <c r="H52" s="138" t="str">
        <f t="shared" si="7"/>
        <v/>
      </c>
      <c r="I52" s="138" t="str">
        <f t="shared" si="8"/>
        <v/>
      </c>
      <c r="J52" s="138" t="str">
        <f t="shared" si="9"/>
        <v/>
      </c>
      <c r="K52" s="138" t="str">
        <f t="shared" si="10"/>
        <v/>
      </c>
      <c r="L52" s="138" t="str">
        <f t="shared" si="11"/>
        <v/>
      </c>
      <c r="M52" s="138" t="str">
        <f t="shared" si="12"/>
        <v/>
      </c>
      <c r="N52" s="138" t="str">
        <f t="shared" si="13"/>
        <v/>
      </c>
      <c r="O52" s="138" t="str">
        <f t="shared" si="14"/>
        <v/>
      </c>
      <c r="P52" s="138" t="str">
        <f t="shared" si="15"/>
        <v/>
      </c>
      <c r="Q52" s="138" t="str">
        <f t="shared" si="16"/>
        <v/>
      </c>
      <c r="R52" s="138" t="str">
        <f t="shared" si="17"/>
        <v/>
      </c>
      <c r="S52" s="138" t="str">
        <f t="shared" si="18"/>
        <v/>
      </c>
      <c r="T52" s="138" t="str">
        <f t="shared" si="19"/>
        <v/>
      </c>
      <c r="U52" s="138" t="str">
        <f t="shared" si="20"/>
        <v/>
      </c>
      <c r="V52" s="138" t="str">
        <f t="shared" si="21"/>
        <v/>
      </c>
      <c r="W52" s="138" t="str">
        <f t="shared" si="22"/>
        <v/>
      </c>
      <c r="X52" s="138" t="str">
        <f t="shared" si="23"/>
        <v/>
      </c>
      <c r="Y52" s="138" t="str">
        <f t="shared" si="24"/>
        <v/>
      </c>
      <c r="Z52" s="138" t="str">
        <f t="shared" si="25"/>
        <v/>
      </c>
      <c r="AA52" s="138" t="str">
        <f t="shared" si="26"/>
        <v/>
      </c>
      <c r="AB52" s="138" t="str">
        <f t="shared" si="27"/>
        <v/>
      </c>
      <c r="AC52" s="138" t="str">
        <f t="shared" si="28"/>
        <v/>
      </c>
      <c r="AD52" s="138" t="str">
        <f t="shared" si="29"/>
        <v/>
      </c>
      <c r="AE52" s="138" t="str">
        <f t="shared" si="30"/>
        <v/>
      </c>
      <c r="AF52" s="138" t="str">
        <f t="shared" si="31"/>
        <v/>
      </c>
      <c r="AG52" s="138">
        <f t="shared" si="32"/>
        <v>380.07222981117656</v>
      </c>
      <c r="AH52" s="138">
        <f t="shared" si="33"/>
        <v>388.90894413279841</v>
      </c>
      <c r="AI52" s="138">
        <f t="shared" si="34"/>
        <v>397.95111287565157</v>
      </c>
      <c r="AJ52" s="138">
        <f t="shared" si="35"/>
        <v>407.20351287393794</v>
      </c>
      <c r="AK52" s="138">
        <f t="shared" si="36"/>
        <v>416.67103202369412</v>
      </c>
      <c r="AL52" s="138">
        <f t="shared" si="37"/>
        <v>426.3586718649895</v>
      </c>
      <c r="AM52" s="138">
        <f t="shared" si="38"/>
        <v>436.27155022416036</v>
      </c>
      <c r="AN52" s="138">
        <f t="shared" si="39"/>
        <v>446.41490391747624</v>
      </c>
      <c r="AO52" s="138">
        <f t="shared" si="40"/>
        <v>456.79409151766697</v>
      </c>
      <c r="AP52" s="138">
        <f t="shared" si="41"/>
        <v>467.41459618477148</v>
      </c>
      <c r="AQ52" s="138">
        <f t="shared" si="42"/>
        <v>478.28202856280416</v>
      </c>
      <c r="AR52" s="138">
        <f t="shared" si="43"/>
        <v>489.40212974376919</v>
      </c>
      <c r="AS52" s="138">
        <f t="shared" si="44"/>
        <v>500.78077430058818</v>
      </c>
      <c r="AT52" s="138">
        <f t="shared" si="45"/>
        <v>512.42397339054378</v>
      </c>
      <c r="AU52" s="138">
        <f t="shared" si="46"/>
        <v>524.33787793087868</v>
      </c>
      <c r="AV52" s="138">
        <f t="shared" si="47"/>
        <v>536.5287818482276</v>
      </c>
      <c r="AW52" s="138">
        <f t="shared" si="48"/>
        <v>549.00312540359869</v>
      </c>
      <c r="AX52" s="138">
        <f t="shared" si="49"/>
        <v>561.76749859466122</v>
      </c>
      <c r="AY52" s="138">
        <f t="shared" si="50"/>
        <v>574.82864463713679</v>
      </c>
      <c r="AZ52" s="138">
        <f t="shared" si="51"/>
        <v>588.19346352713319</v>
      </c>
      <c r="BA52" s="138">
        <f t="shared" si="52"/>
        <v>601.86901568630265</v>
      </c>
      <c r="BB52" s="138">
        <f t="shared" si="53"/>
        <v>615.86252569175053</v>
      </c>
      <c r="BC52" s="138">
        <f t="shared" si="54"/>
        <v>630.18138609266498</v>
      </c>
      <c r="BD52" s="138">
        <f t="shared" si="55"/>
        <v>644.8331613156829</v>
      </c>
      <c r="BE52" s="138">
        <f t="shared" si="56"/>
        <v>659.82559166105671</v>
      </c>
      <c r="BF52" s="138">
        <f t="shared" si="57"/>
        <v>675.16659739173224</v>
      </c>
      <c r="BG52" s="138">
        <f t="shared" si="58"/>
        <v>690.86428291749746</v>
      </c>
      <c r="BH52" s="138">
        <f t="shared" si="59"/>
        <v>706.92694107641387</v>
      </c>
      <c r="BI52" s="138">
        <f t="shared" si="60"/>
        <v>723.36305751579118</v>
      </c>
      <c r="BJ52" s="138">
        <f t="shared" si="60"/>
        <v>740.1813151750199</v>
      </c>
      <c r="BK52" s="138">
        <f t="shared" si="61"/>
        <v>757.39059887263056</v>
      </c>
      <c r="BL52" s="138">
        <f t="shared" si="62"/>
        <v>775.00000000000205</v>
      </c>
      <c r="BM52" s="138">
        <f t="shared" si="63"/>
        <v>793.01882132419962</v>
      </c>
      <c r="BN52" s="138">
        <f t="shared" si="64"/>
        <v>811.456581902479</v>
      </c>
      <c r="BO52" s="138">
        <f t="shared" si="65"/>
        <v>830.32302211105298</v>
      </c>
      <c r="BP52" s="138">
        <f t="shared" si="66"/>
        <v>849.6281087907779</v>
      </c>
      <c r="BQ52" s="138">
        <f t="shared" si="67"/>
        <v>869.38204051247715</v>
      </c>
      <c r="BR52" s="138">
        <f t="shared" si="68"/>
        <v>889.59525296468439</v>
      </c>
      <c r="BS52" s="138">
        <f t="shared" si="69"/>
        <v>910.27842446665204</v>
      </c>
    </row>
    <row r="53" spans="3:71" x14ac:dyDescent="0.2">
      <c r="C53" s="138" t="str">
        <f t="shared" si="2"/>
        <v/>
      </c>
      <c r="D53" s="138" t="str">
        <f t="shared" si="3"/>
        <v/>
      </c>
      <c r="E53" s="138" t="str">
        <f t="shared" si="4"/>
        <v/>
      </c>
      <c r="F53" s="138" t="str">
        <f t="shared" si="5"/>
        <v/>
      </c>
      <c r="G53" s="138" t="str">
        <f t="shared" si="6"/>
        <v/>
      </c>
      <c r="H53" s="138" t="str">
        <f t="shared" si="7"/>
        <v/>
      </c>
      <c r="I53" s="138" t="str">
        <f t="shared" si="8"/>
        <v/>
      </c>
      <c r="J53" s="138" t="str">
        <f t="shared" si="9"/>
        <v/>
      </c>
      <c r="K53" s="138" t="str">
        <f t="shared" si="10"/>
        <v/>
      </c>
      <c r="L53" s="138" t="str">
        <f t="shared" si="11"/>
        <v/>
      </c>
      <c r="M53" s="138" t="str">
        <f t="shared" si="12"/>
        <v/>
      </c>
      <c r="N53" s="138" t="str">
        <f t="shared" si="13"/>
        <v/>
      </c>
      <c r="O53" s="138" t="str">
        <f t="shared" si="14"/>
        <v/>
      </c>
      <c r="P53" s="138" t="str">
        <f t="shared" si="15"/>
        <v/>
      </c>
      <c r="Q53" s="138" t="str">
        <f t="shared" si="16"/>
        <v/>
      </c>
      <c r="R53" s="138" t="str">
        <f t="shared" si="17"/>
        <v/>
      </c>
      <c r="S53" s="138" t="str">
        <f t="shared" si="18"/>
        <v/>
      </c>
      <c r="T53" s="138" t="str">
        <f t="shared" si="19"/>
        <v/>
      </c>
      <c r="U53" s="138" t="str">
        <f t="shared" si="20"/>
        <v/>
      </c>
      <c r="V53" s="138" t="str">
        <f t="shared" si="21"/>
        <v/>
      </c>
      <c r="W53" s="138" t="str">
        <f t="shared" si="22"/>
        <v/>
      </c>
      <c r="X53" s="138" t="str">
        <f t="shared" si="23"/>
        <v/>
      </c>
      <c r="Y53" s="138" t="str">
        <f t="shared" si="24"/>
        <v/>
      </c>
      <c r="Z53" s="138" t="str">
        <f t="shared" si="25"/>
        <v/>
      </c>
      <c r="AA53" s="138" t="str">
        <f t="shared" si="26"/>
        <v/>
      </c>
      <c r="AB53" s="138" t="str">
        <f t="shared" si="27"/>
        <v/>
      </c>
      <c r="AC53" s="138" t="str">
        <f t="shared" si="28"/>
        <v/>
      </c>
      <c r="AD53" s="138" t="str">
        <f t="shared" si="29"/>
        <v/>
      </c>
      <c r="AE53" s="138" t="str">
        <f t="shared" si="30"/>
        <v/>
      </c>
      <c r="AF53" s="138" t="str">
        <f t="shared" si="31"/>
        <v/>
      </c>
      <c r="AG53" s="138" t="str">
        <f t="shared" si="32"/>
        <v/>
      </c>
      <c r="AH53" s="138">
        <f t="shared" si="33"/>
        <v>371.43630161489335</v>
      </c>
      <c r="AI53" s="138">
        <f t="shared" si="34"/>
        <v>380.07222981117661</v>
      </c>
      <c r="AJ53" s="138">
        <f t="shared" si="35"/>
        <v>388.90894413279847</v>
      </c>
      <c r="AK53" s="138">
        <f t="shared" si="36"/>
        <v>397.95111287565163</v>
      </c>
      <c r="AL53" s="138">
        <f t="shared" si="37"/>
        <v>407.203512873938</v>
      </c>
      <c r="AM53" s="138">
        <f t="shared" si="38"/>
        <v>416.67103202369418</v>
      </c>
      <c r="AN53" s="138">
        <f t="shared" si="39"/>
        <v>426.35867186498956</v>
      </c>
      <c r="AO53" s="138">
        <f t="shared" si="40"/>
        <v>436.27155022416042</v>
      </c>
      <c r="AP53" s="138">
        <f t="shared" si="41"/>
        <v>446.41490391747629</v>
      </c>
      <c r="AQ53" s="138">
        <f t="shared" si="42"/>
        <v>456.79409151766703</v>
      </c>
      <c r="AR53" s="138">
        <f t="shared" si="43"/>
        <v>467.41459618477154</v>
      </c>
      <c r="AS53" s="138">
        <f t="shared" si="44"/>
        <v>478.28202856280421</v>
      </c>
      <c r="AT53" s="138">
        <f t="shared" si="45"/>
        <v>489.40212974376925</v>
      </c>
      <c r="AU53" s="138">
        <f t="shared" si="46"/>
        <v>500.78077430058823</v>
      </c>
      <c r="AV53" s="138">
        <f t="shared" si="47"/>
        <v>512.42397339054389</v>
      </c>
      <c r="AW53" s="138">
        <f t="shared" si="48"/>
        <v>524.33787793087879</v>
      </c>
      <c r="AX53" s="138">
        <f t="shared" si="49"/>
        <v>536.52878184822771</v>
      </c>
      <c r="AY53" s="138">
        <f t="shared" si="50"/>
        <v>549.0031254035988</v>
      </c>
      <c r="AZ53" s="138">
        <f t="shared" si="51"/>
        <v>561.76749859466133</v>
      </c>
      <c r="BA53" s="138">
        <f t="shared" si="52"/>
        <v>574.8286446371369</v>
      </c>
      <c r="BB53" s="138">
        <f t="shared" si="53"/>
        <v>588.1934635271333</v>
      </c>
      <c r="BC53" s="138">
        <f t="shared" si="54"/>
        <v>601.86901568630276</v>
      </c>
      <c r="BD53" s="138">
        <f t="shared" si="55"/>
        <v>615.86252569175065</v>
      </c>
      <c r="BE53" s="138">
        <f t="shared" si="56"/>
        <v>630.18138609266509</v>
      </c>
      <c r="BF53" s="138">
        <f t="shared" si="57"/>
        <v>644.83316131568301</v>
      </c>
      <c r="BG53" s="138">
        <f t="shared" si="58"/>
        <v>659.82559166105693</v>
      </c>
      <c r="BH53" s="138">
        <f t="shared" si="59"/>
        <v>675.16659739173247</v>
      </c>
      <c r="BI53" s="138">
        <f t="shared" si="60"/>
        <v>690.86428291749769</v>
      </c>
      <c r="BJ53" s="138">
        <f t="shared" si="60"/>
        <v>706.9269410764141</v>
      </c>
      <c r="BK53" s="138">
        <f t="shared" si="61"/>
        <v>723.36305751579141</v>
      </c>
      <c r="BL53" s="138">
        <f t="shared" si="62"/>
        <v>740.18131517502013</v>
      </c>
      <c r="BM53" s="138">
        <f t="shared" si="63"/>
        <v>757.39059887263079</v>
      </c>
      <c r="BN53" s="138">
        <f t="shared" si="64"/>
        <v>775.00000000000227</v>
      </c>
      <c r="BO53" s="138">
        <f t="shared" si="65"/>
        <v>793.01882132419985</v>
      </c>
      <c r="BP53" s="138">
        <f t="shared" si="66"/>
        <v>811.45658190247923</v>
      </c>
      <c r="BQ53" s="138">
        <f t="shared" si="67"/>
        <v>830.32302211105321</v>
      </c>
      <c r="BR53" s="138">
        <f t="shared" si="68"/>
        <v>849.62810879077813</v>
      </c>
      <c r="BS53" s="138">
        <f t="shared" si="69"/>
        <v>869.38204051247737</v>
      </c>
    </row>
    <row r="54" spans="3:71" x14ac:dyDescent="0.2">
      <c r="C54" s="138" t="str">
        <f t="shared" si="2"/>
        <v/>
      </c>
      <c r="D54" s="138" t="str">
        <f t="shared" si="3"/>
        <v/>
      </c>
      <c r="E54" s="138" t="str">
        <f t="shared" si="4"/>
        <v/>
      </c>
      <c r="F54" s="138" t="str">
        <f t="shared" si="5"/>
        <v/>
      </c>
      <c r="G54" s="138" t="str">
        <f t="shared" si="6"/>
        <v/>
      </c>
      <c r="H54" s="138" t="str">
        <f t="shared" si="7"/>
        <v/>
      </c>
      <c r="I54" s="138" t="str">
        <f t="shared" si="8"/>
        <v/>
      </c>
      <c r="J54" s="138" t="str">
        <f t="shared" si="9"/>
        <v/>
      </c>
      <c r="K54" s="138" t="str">
        <f t="shared" si="10"/>
        <v/>
      </c>
      <c r="L54" s="138" t="str">
        <f t="shared" si="11"/>
        <v/>
      </c>
      <c r="M54" s="138" t="str">
        <f t="shared" si="12"/>
        <v/>
      </c>
      <c r="N54" s="138" t="str">
        <f t="shared" si="13"/>
        <v/>
      </c>
      <c r="O54" s="138" t="str">
        <f t="shared" si="14"/>
        <v/>
      </c>
      <c r="P54" s="138" t="str">
        <f t="shared" si="15"/>
        <v/>
      </c>
      <c r="Q54" s="138" t="str">
        <f t="shared" si="16"/>
        <v/>
      </c>
      <c r="R54" s="138" t="str">
        <f t="shared" si="17"/>
        <v/>
      </c>
      <c r="S54" s="138" t="str">
        <f t="shared" si="18"/>
        <v/>
      </c>
      <c r="T54" s="138" t="str">
        <f t="shared" si="19"/>
        <v/>
      </c>
      <c r="U54" s="138" t="str">
        <f t="shared" si="20"/>
        <v/>
      </c>
      <c r="V54" s="138" t="str">
        <f t="shared" si="21"/>
        <v/>
      </c>
      <c r="W54" s="138" t="str">
        <f t="shared" si="22"/>
        <v/>
      </c>
      <c r="X54" s="138" t="str">
        <f t="shared" si="23"/>
        <v/>
      </c>
      <c r="Y54" s="138" t="str">
        <f t="shared" si="24"/>
        <v/>
      </c>
      <c r="Z54" s="138" t="str">
        <f t="shared" si="25"/>
        <v/>
      </c>
      <c r="AA54" s="138" t="str">
        <f t="shared" si="26"/>
        <v/>
      </c>
      <c r="AB54" s="138" t="str">
        <f t="shared" si="27"/>
        <v/>
      </c>
      <c r="AC54" s="138" t="str">
        <f t="shared" si="28"/>
        <v/>
      </c>
      <c r="AD54" s="138" t="str">
        <f t="shared" si="29"/>
        <v/>
      </c>
      <c r="AE54" s="138" t="str">
        <f t="shared" si="30"/>
        <v/>
      </c>
      <c r="AF54" s="138" t="str">
        <f t="shared" si="31"/>
        <v/>
      </c>
      <c r="AG54" s="138" t="str">
        <f t="shared" si="32"/>
        <v/>
      </c>
      <c r="AH54" s="138" t="str">
        <f t="shared" si="33"/>
        <v/>
      </c>
      <c r="AI54" s="138">
        <f t="shared" si="34"/>
        <v>362.99659732017858</v>
      </c>
      <c r="AJ54" s="138">
        <f t="shared" si="35"/>
        <v>371.43630161489341</v>
      </c>
      <c r="AK54" s="138">
        <f t="shared" si="36"/>
        <v>380.07222981117667</v>
      </c>
      <c r="AL54" s="138">
        <f t="shared" si="37"/>
        <v>388.90894413279852</v>
      </c>
      <c r="AM54" s="138">
        <f t="shared" si="38"/>
        <v>397.95111287565169</v>
      </c>
      <c r="AN54" s="138">
        <f t="shared" si="39"/>
        <v>407.20351287393805</v>
      </c>
      <c r="AO54" s="138">
        <f t="shared" si="40"/>
        <v>416.67103202369424</v>
      </c>
      <c r="AP54" s="138">
        <f t="shared" si="41"/>
        <v>426.35867186498962</v>
      </c>
      <c r="AQ54" s="138">
        <f t="shared" si="42"/>
        <v>436.27155022416048</v>
      </c>
      <c r="AR54" s="138">
        <f t="shared" si="43"/>
        <v>446.41490391747635</v>
      </c>
      <c r="AS54" s="138">
        <f t="shared" si="44"/>
        <v>456.79409151766708</v>
      </c>
      <c r="AT54" s="138">
        <f t="shared" si="45"/>
        <v>467.4145961847716</v>
      </c>
      <c r="AU54" s="138">
        <f t="shared" si="46"/>
        <v>478.28202856280433</v>
      </c>
      <c r="AV54" s="138">
        <f t="shared" si="47"/>
        <v>489.40212974376936</v>
      </c>
      <c r="AW54" s="138">
        <f t="shared" si="48"/>
        <v>500.78077430058835</v>
      </c>
      <c r="AX54" s="138">
        <f t="shared" si="49"/>
        <v>512.42397339054401</v>
      </c>
      <c r="AY54" s="138">
        <f t="shared" si="50"/>
        <v>524.3378779308789</v>
      </c>
      <c r="AZ54" s="138">
        <f t="shared" si="51"/>
        <v>536.52878184822782</v>
      </c>
      <c r="BA54" s="138">
        <f t="shared" si="52"/>
        <v>549.00312540359891</v>
      </c>
      <c r="BB54" s="138">
        <f t="shared" si="53"/>
        <v>561.76749859466145</v>
      </c>
      <c r="BC54" s="138">
        <f t="shared" si="54"/>
        <v>574.82864463713702</v>
      </c>
      <c r="BD54" s="138">
        <f t="shared" si="55"/>
        <v>588.19346352713342</v>
      </c>
      <c r="BE54" s="138">
        <f t="shared" si="56"/>
        <v>601.86901568630287</v>
      </c>
      <c r="BF54" s="138">
        <f t="shared" si="57"/>
        <v>615.86252569175076</v>
      </c>
      <c r="BG54" s="138">
        <f t="shared" si="58"/>
        <v>630.18138609266521</v>
      </c>
      <c r="BH54" s="138">
        <f t="shared" si="59"/>
        <v>644.83316131568313</v>
      </c>
      <c r="BI54" s="138">
        <f t="shared" si="60"/>
        <v>659.82559166105705</v>
      </c>
      <c r="BJ54" s="138">
        <f t="shared" si="60"/>
        <v>675.16659739173258</v>
      </c>
      <c r="BK54" s="138">
        <f t="shared" si="61"/>
        <v>690.8642829174978</v>
      </c>
      <c r="BL54" s="138">
        <f t="shared" si="62"/>
        <v>706.92694107641421</v>
      </c>
      <c r="BM54" s="138">
        <f t="shared" si="63"/>
        <v>723.36305751579152</v>
      </c>
      <c r="BN54" s="138">
        <f t="shared" si="64"/>
        <v>740.18131517502025</v>
      </c>
      <c r="BO54" s="138">
        <f t="shared" si="65"/>
        <v>757.3905988726309</v>
      </c>
      <c r="BP54" s="138">
        <f t="shared" si="66"/>
        <v>775.00000000000239</v>
      </c>
      <c r="BQ54" s="138">
        <f t="shared" si="67"/>
        <v>793.01882132419996</v>
      </c>
      <c r="BR54" s="138">
        <f t="shared" si="68"/>
        <v>811.45658190247934</v>
      </c>
      <c r="BS54" s="138">
        <f t="shared" si="69"/>
        <v>830.32302211105332</v>
      </c>
    </row>
    <row r="55" spans="3:71" x14ac:dyDescent="0.2">
      <c r="C55" s="138" t="str">
        <f t="shared" si="2"/>
        <v/>
      </c>
      <c r="D55" s="138" t="str">
        <f t="shared" si="3"/>
        <v/>
      </c>
      <c r="E55" s="138" t="str">
        <f t="shared" si="4"/>
        <v/>
      </c>
      <c r="F55" s="138" t="str">
        <f t="shared" si="5"/>
        <v/>
      </c>
      <c r="G55" s="138" t="str">
        <f t="shared" si="6"/>
        <v/>
      </c>
      <c r="H55" s="138" t="str">
        <f t="shared" si="7"/>
        <v/>
      </c>
      <c r="I55" s="138" t="str">
        <f t="shared" si="8"/>
        <v/>
      </c>
      <c r="J55" s="138" t="str">
        <f t="shared" si="9"/>
        <v/>
      </c>
      <c r="K55" s="138" t="str">
        <f t="shared" si="10"/>
        <v/>
      </c>
      <c r="L55" s="138" t="str">
        <f t="shared" si="11"/>
        <v/>
      </c>
      <c r="M55" s="138" t="str">
        <f t="shared" si="12"/>
        <v/>
      </c>
      <c r="N55" s="138" t="str">
        <f t="shared" si="13"/>
        <v/>
      </c>
      <c r="O55" s="138" t="str">
        <f t="shared" si="14"/>
        <v/>
      </c>
      <c r="P55" s="138" t="str">
        <f t="shared" si="15"/>
        <v/>
      </c>
      <c r="Q55" s="138" t="str">
        <f t="shared" si="16"/>
        <v/>
      </c>
      <c r="R55" s="138" t="str">
        <f t="shared" si="17"/>
        <v/>
      </c>
      <c r="S55" s="138" t="str">
        <f t="shared" si="18"/>
        <v/>
      </c>
      <c r="T55" s="138" t="str">
        <f t="shared" si="19"/>
        <v/>
      </c>
      <c r="U55" s="138" t="str">
        <f t="shared" si="20"/>
        <v/>
      </c>
      <c r="V55" s="138" t="str">
        <f t="shared" si="21"/>
        <v/>
      </c>
      <c r="W55" s="138" t="str">
        <f t="shared" si="22"/>
        <v/>
      </c>
      <c r="X55" s="138" t="str">
        <f t="shared" si="23"/>
        <v/>
      </c>
      <c r="Y55" s="138" t="str">
        <f t="shared" si="24"/>
        <v/>
      </c>
      <c r="Z55" s="138" t="str">
        <f t="shared" si="25"/>
        <v/>
      </c>
      <c r="AA55" s="138" t="str">
        <f t="shared" si="26"/>
        <v/>
      </c>
      <c r="AB55" s="138" t="str">
        <f t="shared" si="27"/>
        <v/>
      </c>
      <c r="AC55" s="138" t="str">
        <f t="shared" si="28"/>
        <v/>
      </c>
      <c r="AD55" s="138" t="str">
        <f t="shared" si="29"/>
        <v/>
      </c>
      <c r="AE55" s="138" t="str">
        <f t="shared" si="30"/>
        <v/>
      </c>
      <c r="AF55" s="138" t="str">
        <f t="shared" si="31"/>
        <v/>
      </c>
      <c r="AG55" s="138" t="str">
        <f t="shared" si="32"/>
        <v/>
      </c>
      <c r="AH55" s="138" t="str">
        <f t="shared" si="33"/>
        <v/>
      </c>
      <c r="AI55" s="138" t="str">
        <f t="shared" si="34"/>
        <v/>
      </c>
      <c r="AJ55" s="138">
        <f t="shared" si="35"/>
        <v>354.74865836523418</v>
      </c>
      <c r="AK55" s="138">
        <f t="shared" si="36"/>
        <v>362.99659732017864</v>
      </c>
      <c r="AL55" s="138">
        <f t="shared" si="37"/>
        <v>371.43630161489347</v>
      </c>
      <c r="AM55" s="138">
        <f t="shared" si="38"/>
        <v>380.07222981117673</v>
      </c>
      <c r="AN55" s="138">
        <f t="shared" si="39"/>
        <v>388.90894413279858</v>
      </c>
      <c r="AO55" s="138">
        <f t="shared" si="40"/>
        <v>397.95111287565175</v>
      </c>
      <c r="AP55" s="138">
        <f t="shared" si="41"/>
        <v>407.20351287393811</v>
      </c>
      <c r="AQ55" s="138">
        <f t="shared" si="42"/>
        <v>416.67103202369429</v>
      </c>
      <c r="AR55" s="138">
        <f t="shared" si="43"/>
        <v>426.35867186498967</v>
      </c>
      <c r="AS55" s="138">
        <f t="shared" si="44"/>
        <v>436.27155022416053</v>
      </c>
      <c r="AT55" s="138">
        <f t="shared" si="45"/>
        <v>446.41490391747641</v>
      </c>
      <c r="AU55" s="138">
        <f t="shared" si="46"/>
        <v>456.79409151766714</v>
      </c>
      <c r="AV55" s="138">
        <f t="shared" si="47"/>
        <v>467.41459618477165</v>
      </c>
      <c r="AW55" s="138">
        <f t="shared" si="48"/>
        <v>478.28202856280438</v>
      </c>
      <c r="AX55" s="138">
        <f t="shared" si="49"/>
        <v>489.40212974376942</v>
      </c>
      <c r="AY55" s="138">
        <f t="shared" si="50"/>
        <v>500.7807743005884</v>
      </c>
      <c r="AZ55" s="138">
        <f t="shared" si="51"/>
        <v>512.42397339054401</v>
      </c>
      <c r="BA55" s="138">
        <f t="shared" si="52"/>
        <v>524.3378779308789</v>
      </c>
      <c r="BB55" s="138">
        <f t="shared" si="53"/>
        <v>536.52878184822782</v>
      </c>
      <c r="BC55" s="138">
        <f t="shared" si="54"/>
        <v>549.00312540359891</v>
      </c>
      <c r="BD55" s="138">
        <f t="shared" si="55"/>
        <v>561.76749859466145</v>
      </c>
      <c r="BE55" s="138">
        <f t="shared" si="56"/>
        <v>574.82864463713702</v>
      </c>
      <c r="BF55" s="138">
        <f t="shared" si="57"/>
        <v>588.19346352713342</v>
      </c>
      <c r="BG55" s="138">
        <f t="shared" si="58"/>
        <v>601.86901568630287</v>
      </c>
      <c r="BH55" s="138">
        <f t="shared" si="59"/>
        <v>615.86252569175076</v>
      </c>
      <c r="BI55" s="138">
        <f t="shared" si="60"/>
        <v>630.18138609266521</v>
      </c>
      <c r="BJ55" s="138">
        <f t="shared" si="60"/>
        <v>644.83316131568313</v>
      </c>
      <c r="BK55" s="138">
        <f t="shared" si="61"/>
        <v>659.82559166105705</v>
      </c>
      <c r="BL55" s="138">
        <f t="shared" si="62"/>
        <v>675.16659739173258</v>
      </c>
      <c r="BM55" s="138">
        <f t="shared" si="63"/>
        <v>690.8642829174978</v>
      </c>
      <c r="BN55" s="138">
        <f t="shared" si="64"/>
        <v>706.92694107641421</v>
      </c>
      <c r="BO55" s="138">
        <f t="shared" si="65"/>
        <v>723.36305751579152</v>
      </c>
      <c r="BP55" s="138">
        <f t="shared" si="66"/>
        <v>740.18131517502025</v>
      </c>
      <c r="BQ55" s="138">
        <f t="shared" si="67"/>
        <v>757.3905988726309</v>
      </c>
      <c r="BR55" s="138">
        <f t="shared" si="68"/>
        <v>775.00000000000239</v>
      </c>
      <c r="BS55" s="138">
        <f t="shared" si="69"/>
        <v>793.01882132419996</v>
      </c>
    </row>
    <row r="56" spans="3:71" x14ac:dyDescent="0.2">
      <c r="C56" s="138" t="str">
        <f t="shared" si="2"/>
        <v/>
      </c>
      <c r="D56" s="138" t="str">
        <f t="shared" si="3"/>
        <v/>
      </c>
      <c r="E56" s="138" t="str">
        <f t="shared" si="4"/>
        <v/>
      </c>
      <c r="F56" s="138" t="str">
        <f t="shared" si="5"/>
        <v/>
      </c>
      <c r="G56" s="138" t="str">
        <f t="shared" si="6"/>
        <v/>
      </c>
      <c r="H56" s="138" t="str">
        <f t="shared" si="7"/>
        <v/>
      </c>
      <c r="I56" s="138" t="str">
        <f t="shared" si="8"/>
        <v/>
      </c>
      <c r="J56" s="138" t="str">
        <f t="shared" si="9"/>
        <v/>
      </c>
      <c r="K56" s="138" t="str">
        <f t="shared" si="10"/>
        <v/>
      </c>
      <c r="L56" s="138" t="str">
        <f t="shared" si="11"/>
        <v/>
      </c>
      <c r="M56" s="138" t="str">
        <f t="shared" si="12"/>
        <v/>
      </c>
      <c r="N56" s="138" t="str">
        <f t="shared" si="13"/>
        <v/>
      </c>
      <c r="O56" s="138" t="str">
        <f t="shared" si="14"/>
        <v/>
      </c>
      <c r="P56" s="138" t="str">
        <f t="shared" si="15"/>
        <v/>
      </c>
      <c r="Q56" s="138" t="str">
        <f t="shared" si="16"/>
        <v/>
      </c>
      <c r="R56" s="138" t="str">
        <f t="shared" si="17"/>
        <v/>
      </c>
      <c r="S56" s="138" t="str">
        <f t="shared" si="18"/>
        <v/>
      </c>
      <c r="T56" s="138" t="str">
        <f t="shared" si="19"/>
        <v/>
      </c>
      <c r="U56" s="138" t="str">
        <f t="shared" si="20"/>
        <v/>
      </c>
      <c r="V56" s="138" t="str">
        <f t="shared" si="21"/>
        <v/>
      </c>
      <c r="W56" s="138" t="str">
        <f t="shared" si="22"/>
        <v/>
      </c>
      <c r="X56" s="138" t="str">
        <f t="shared" si="23"/>
        <v/>
      </c>
      <c r="Y56" s="138" t="str">
        <f t="shared" si="24"/>
        <v/>
      </c>
      <c r="Z56" s="138" t="str">
        <f t="shared" si="25"/>
        <v/>
      </c>
      <c r="AA56" s="138" t="str">
        <f t="shared" si="26"/>
        <v/>
      </c>
      <c r="AB56" s="138" t="str">
        <f t="shared" si="27"/>
        <v/>
      </c>
      <c r="AC56" s="138" t="str">
        <f t="shared" si="28"/>
        <v/>
      </c>
      <c r="AD56" s="138" t="str">
        <f t="shared" si="29"/>
        <v/>
      </c>
      <c r="AE56" s="138" t="str">
        <f t="shared" si="30"/>
        <v/>
      </c>
      <c r="AF56" s="138" t="str">
        <f t="shared" si="31"/>
        <v/>
      </c>
      <c r="AG56" s="138" t="str">
        <f t="shared" si="32"/>
        <v/>
      </c>
      <c r="AH56" s="138" t="str">
        <f t="shared" si="33"/>
        <v/>
      </c>
      <c r="AI56" s="138" t="str">
        <f t="shared" si="34"/>
        <v/>
      </c>
      <c r="AJ56" s="138" t="str">
        <f t="shared" si="35"/>
        <v/>
      </c>
      <c r="AK56" s="138">
        <f t="shared" si="36"/>
        <v>346.68812749484675</v>
      </c>
      <c r="AL56" s="138">
        <f t="shared" si="37"/>
        <v>354.74865836523418</v>
      </c>
      <c r="AM56" s="138">
        <f t="shared" si="38"/>
        <v>362.99659732017864</v>
      </c>
      <c r="AN56" s="138">
        <f t="shared" si="39"/>
        <v>371.43630161489347</v>
      </c>
      <c r="AO56" s="138">
        <f t="shared" si="40"/>
        <v>380.07222981117673</v>
      </c>
      <c r="AP56" s="138">
        <f t="shared" si="41"/>
        <v>388.90894413279858</v>
      </c>
      <c r="AQ56" s="138">
        <f t="shared" si="42"/>
        <v>397.95111287565175</v>
      </c>
      <c r="AR56" s="138">
        <f t="shared" si="43"/>
        <v>407.20351287393811</v>
      </c>
      <c r="AS56" s="138">
        <f t="shared" si="44"/>
        <v>416.67103202369429</v>
      </c>
      <c r="AT56" s="138">
        <f t="shared" si="45"/>
        <v>426.35867186498967</v>
      </c>
      <c r="AU56" s="138">
        <f t="shared" si="46"/>
        <v>436.27155022416053</v>
      </c>
      <c r="AV56" s="138">
        <f t="shared" si="47"/>
        <v>446.41490391747641</v>
      </c>
      <c r="AW56" s="138">
        <f t="shared" si="48"/>
        <v>456.79409151766714</v>
      </c>
      <c r="AX56" s="138">
        <f t="shared" si="49"/>
        <v>467.41459618477165</v>
      </c>
      <c r="AY56" s="138">
        <f t="shared" si="50"/>
        <v>478.28202856280438</v>
      </c>
      <c r="AZ56" s="138">
        <f t="shared" si="51"/>
        <v>489.40212974376942</v>
      </c>
      <c r="BA56" s="138">
        <f t="shared" si="52"/>
        <v>500.7807743005884</v>
      </c>
      <c r="BB56" s="138">
        <f t="shared" si="53"/>
        <v>512.42397339054401</v>
      </c>
      <c r="BC56" s="138">
        <f t="shared" si="54"/>
        <v>524.3378779308789</v>
      </c>
      <c r="BD56" s="138">
        <f t="shared" si="55"/>
        <v>536.52878184822782</v>
      </c>
      <c r="BE56" s="138">
        <f t="shared" si="56"/>
        <v>549.00312540359891</v>
      </c>
      <c r="BF56" s="138">
        <f t="shared" si="57"/>
        <v>561.76749859466145</v>
      </c>
      <c r="BG56" s="138">
        <f t="shared" si="58"/>
        <v>574.82864463713702</v>
      </c>
      <c r="BH56" s="138">
        <f t="shared" si="59"/>
        <v>588.19346352713342</v>
      </c>
      <c r="BI56" s="138">
        <f t="shared" si="60"/>
        <v>601.86901568630287</v>
      </c>
      <c r="BJ56" s="138">
        <f t="shared" si="60"/>
        <v>615.86252569175076</v>
      </c>
      <c r="BK56" s="138">
        <f t="shared" si="61"/>
        <v>630.18138609266521</v>
      </c>
      <c r="BL56" s="138">
        <f t="shared" si="62"/>
        <v>644.83316131568313</v>
      </c>
      <c r="BM56" s="138">
        <f t="shared" si="63"/>
        <v>659.82559166105705</v>
      </c>
      <c r="BN56" s="138">
        <f t="shared" si="64"/>
        <v>675.16659739173258</v>
      </c>
      <c r="BO56" s="138">
        <f t="shared" si="65"/>
        <v>690.8642829174978</v>
      </c>
      <c r="BP56" s="138">
        <f t="shared" si="66"/>
        <v>706.92694107641421</v>
      </c>
      <c r="BQ56" s="138">
        <f t="shared" si="67"/>
        <v>723.36305751579152</v>
      </c>
      <c r="BR56" s="138">
        <f t="shared" si="68"/>
        <v>740.18131517502025</v>
      </c>
      <c r="BS56" s="138">
        <f t="shared" si="69"/>
        <v>757.3905988726309</v>
      </c>
    </row>
    <row r="57" spans="3:71" x14ac:dyDescent="0.2">
      <c r="C57" s="138" t="str">
        <f t="shared" si="2"/>
        <v/>
      </c>
      <c r="D57" s="138" t="str">
        <f t="shared" si="3"/>
        <v/>
      </c>
      <c r="E57" s="138" t="str">
        <f t="shared" si="4"/>
        <v/>
      </c>
      <c r="F57" s="138" t="str">
        <f t="shared" si="5"/>
        <v/>
      </c>
      <c r="G57" s="138" t="str">
        <f t="shared" si="6"/>
        <v/>
      </c>
      <c r="H57" s="138" t="str">
        <f t="shared" si="7"/>
        <v/>
      </c>
      <c r="I57" s="138" t="str">
        <f t="shared" si="8"/>
        <v/>
      </c>
      <c r="J57" s="138" t="str">
        <f t="shared" si="9"/>
        <v/>
      </c>
      <c r="K57" s="138" t="str">
        <f t="shared" si="10"/>
        <v/>
      </c>
      <c r="L57" s="138" t="str">
        <f t="shared" si="11"/>
        <v/>
      </c>
      <c r="M57" s="138" t="str">
        <f t="shared" si="12"/>
        <v/>
      </c>
      <c r="N57" s="138" t="str">
        <f t="shared" si="13"/>
        <v/>
      </c>
      <c r="O57" s="138" t="str">
        <f t="shared" si="14"/>
        <v/>
      </c>
      <c r="P57" s="138" t="str">
        <f t="shared" si="15"/>
        <v/>
      </c>
      <c r="Q57" s="138" t="str">
        <f t="shared" si="16"/>
        <v/>
      </c>
      <c r="R57" s="138" t="str">
        <f t="shared" si="17"/>
        <v/>
      </c>
      <c r="S57" s="138" t="str">
        <f t="shared" si="18"/>
        <v/>
      </c>
      <c r="T57" s="138" t="str">
        <f t="shared" si="19"/>
        <v/>
      </c>
      <c r="U57" s="138" t="str">
        <f t="shared" si="20"/>
        <v/>
      </c>
      <c r="V57" s="138" t="str">
        <f t="shared" si="21"/>
        <v/>
      </c>
      <c r="W57" s="138" t="str">
        <f t="shared" si="22"/>
        <v/>
      </c>
      <c r="X57" s="138" t="str">
        <f t="shared" si="23"/>
        <v/>
      </c>
      <c r="Y57" s="138" t="str">
        <f t="shared" si="24"/>
        <v/>
      </c>
      <c r="Z57" s="138" t="str">
        <f t="shared" si="25"/>
        <v/>
      </c>
      <c r="AA57" s="138" t="str">
        <f t="shared" si="26"/>
        <v/>
      </c>
      <c r="AB57" s="138" t="str">
        <f t="shared" si="27"/>
        <v/>
      </c>
      <c r="AC57" s="138" t="str">
        <f t="shared" si="28"/>
        <v/>
      </c>
      <c r="AD57" s="138" t="str">
        <f t="shared" si="29"/>
        <v/>
      </c>
      <c r="AE57" s="138" t="str">
        <f t="shared" si="30"/>
        <v/>
      </c>
      <c r="AF57" s="138" t="str">
        <f t="shared" si="31"/>
        <v/>
      </c>
      <c r="AG57" s="138" t="str">
        <f t="shared" si="32"/>
        <v/>
      </c>
      <c r="AH57" s="138" t="str">
        <f t="shared" si="33"/>
        <v/>
      </c>
      <c r="AI57" s="138" t="str">
        <f t="shared" si="34"/>
        <v/>
      </c>
      <c r="AJ57" s="138" t="str">
        <f t="shared" si="35"/>
        <v/>
      </c>
      <c r="AK57" s="138" t="str">
        <f t="shared" si="36"/>
        <v/>
      </c>
      <c r="AL57" s="138">
        <f t="shared" si="37"/>
        <v>338.81074645851896</v>
      </c>
      <c r="AM57" s="138">
        <f t="shared" si="38"/>
        <v>346.68812749484675</v>
      </c>
      <c r="AN57" s="138">
        <f t="shared" si="39"/>
        <v>354.74865836523418</v>
      </c>
      <c r="AO57" s="138">
        <f t="shared" si="40"/>
        <v>362.99659732017864</v>
      </c>
      <c r="AP57" s="138">
        <f t="shared" si="41"/>
        <v>371.43630161489347</v>
      </c>
      <c r="AQ57" s="138">
        <f t="shared" si="42"/>
        <v>380.07222981117673</v>
      </c>
      <c r="AR57" s="138">
        <f t="shared" si="43"/>
        <v>388.90894413279858</v>
      </c>
      <c r="AS57" s="138">
        <f t="shared" si="44"/>
        <v>397.95111287565175</v>
      </c>
      <c r="AT57" s="138">
        <f t="shared" si="45"/>
        <v>407.20351287393811</v>
      </c>
      <c r="AU57" s="138">
        <f t="shared" si="46"/>
        <v>416.67103202369429</v>
      </c>
      <c r="AV57" s="138">
        <f t="shared" si="47"/>
        <v>426.35867186498967</v>
      </c>
      <c r="AW57" s="138">
        <f t="shared" si="48"/>
        <v>436.27155022416053</v>
      </c>
      <c r="AX57" s="138">
        <f t="shared" si="49"/>
        <v>446.41490391747641</v>
      </c>
      <c r="AY57" s="138">
        <f t="shared" si="50"/>
        <v>456.79409151766714</v>
      </c>
      <c r="AZ57" s="138">
        <f t="shared" si="51"/>
        <v>467.41459618477165</v>
      </c>
      <c r="BA57" s="138">
        <f t="shared" si="52"/>
        <v>478.28202856280438</v>
      </c>
      <c r="BB57" s="138">
        <f t="shared" si="53"/>
        <v>489.40212974376942</v>
      </c>
      <c r="BC57" s="138">
        <f t="shared" si="54"/>
        <v>500.7807743005884</v>
      </c>
      <c r="BD57" s="138">
        <f t="shared" si="55"/>
        <v>512.42397339054401</v>
      </c>
      <c r="BE57" s="138">
        <f t="shared" si="56"/>
        <v>524.3378779308789</v>
      </c>
      <c r="BF57" s="138">
        <f t="shared" si="57"/>
        <v>536.52878184822782</v>
      </c>
      <c r="BG57" s="138">
        <f t="shared" si="58"/>
        <v>549.00312540359891</v>
      </c>
      <c r="BH57" s="138">
        <f t="shared" si="59"/>
        <v>561.76749859466145</v>
      </c>
      <c r="BI57" s="138">
        <f t="shared" si="60"/>
        <v>574.82864463713702</v>
      </c>
      <c r="BJ57" s="138">
        <f t="shared" si="60"/>
        <v>588.19346352713342</v>
      </c>
      <c r="BK57" s="138">
        <f t="shared" si="61"/>
        <v>601.86901568630287</v>
      </c>
      <c r="BL57" s="138">
        <f t="shared" si="62"/>
        <v>615.86252569175076</v>
      </c>
      <c r="BM57" s="138">
        <f t="shared" si="63"/>
        <v>630.18138609266521</v>
      </c>
      <c r="BN57" s="138">
        <f t="shared" si="64"/>
        <v>644.83316131568313</v>
      </c>
      <c r="BO57" s="138">
        <f t="shared" si="65"/>
        <v>659.82559166105705</v>
      </c>
      <c r="BP57" s="138">
        <f t="shared" si="66"/>
        <v>675.16659739173258</v>
      </c>
      <c r="BQ57" s="138">
        <f t="shared" si="67"/>
        <v>690.8642829174978</v>
      </c>
      <c r="BR57" s="138">
        <f t="shared" si="68"/>
        <v>706.92694107641421</v>
      </c>
      <c r="BS57" s="138">
        <f t="shared" si="69"/>
        <v>723.36305751579152</v>
      </c>
    </row>
    <row r="58" spans="3:71" x14ac:dyDescent="0.2">
      <c r="C58" s="138" t="str">
        <f t="shared" si="2"/>
        <v/>
      </c>
      <c r="D58" s="138" t="str">
        <f t="shared" si="3"/>
        <v/>
      </c>
      <c r="E58" s="138" t="str">
        <f t="shared" si="4"/>
        <v/>
      </c>
      <c r="F58" s="138" t="str">
        <f t="shared" si="5"/>
        <v/>
      </c>
      <c r="G58" s="138" t="str">
        <f t="shared" si="6"/>
        <v/>
      </c>
      <c r="H58" s="138" t="str">
        <f t="shared" si="7"/>
        <v/>
      </c>
      <c r="I58" s="138" t="str">
        <f t="shared" si="8"/>
        <v/>
      </c>
      <c r="J58" s="138" t="str">
        <f t="shared" si="9"/>
        <v/>
      </c>
      <c r="K58" s="138" t="str">
        <f t="shared" si="10"/>
        <v/>
      </c>
      <c r="L58" s="138" t="str">
        <f t="shared" si="11"/>
        <v/>
      </c>
      <c r="M58" s="138" t="str">
        <f t="shared" si="12"/>
        <v/>
      </c>
      <c r="N58" s="138" t="str">
        <f t="shared" si="13"/>
        <v/>
      </c>
      <c r="O58" s="138" t="str">
        <f t="shared" si="14"/>
        <v/>
      </c>
      <c r="P58" s="138" t="str">
        <f t="shared" si="15"/>
        <v/>
      </c>
      <c r="Q58" s="138" t="str">
        <f t="shared" si="16"/>
        <v/>
      </c>
      <c r="R58" s="138" t="str">
        <f t="shared" si="17"/>
        <v/>
      </c>
      <c r="S58" s="138" t="str">
        <f t="shared" si="18"/>
        <v/>
      </c>
      <c r="T58" s="138" t="str">
        <f t="shared" si="19"/>
        <v/>
      </c>
      <c r="U58" s="138" t="str">
        <f t="shared" si="20"/>
        <v/>
      </c>
      <c r="V58" s="138" t="str">
        <f t="shared" si="21"/>
        <v/>
      </c>
      <c r="W58" s="138" t="str">
        <f t="shared" si="22"/>
        <v/>
      </c>
      <c r="X58" s="138" t="str">
        <f t="shared" si="23"/>
        <v/>
      </c>
      <c r="Y58" s="138" t="str">
        <f t="shared" si="24"/>
        <v/>
      </c>
      <c r="Z58" s="138" t="str">
        <f t="shared" si="25"/>
        <v/>
      </c>
      <c r="AA58" s="138" t="str">
        <f t="shared" si="26"/>
        <v/>
      </c>
      <c r="AB58" s="138" t="str">
        <f t="shared" si="27"/>
        <v/>
      </c>
      <c r="AC58" s="138" t="str">
        <f t="shared" si="28"/>
        <v/>
      </c>
      <c r="AD58" s="138" t="str">
        <f t="shared" si="29"/>
        <v/>
      </c>
      <c r="AE58" s="138" t="str">
        <f t="shared" si="30"/>
        <v/>
      </c>
      <c r="AF58" s="138" t="str">
        <f t="shared" si="31"/>
        <v/>
      </c>
      <c r="AG58" s="138" t="str">
        <f t="shared" si="32"/>
        <v/>
      </c>
      <c r="AH58" s="138" t="str">
        <f t="shared" si="33"/>
        <v/>
      </c>
      <c r="AI58" s="138" t="str">
        <f t="shared" si="34"/>
        <v/>
      </c>
      <c r="AJ58" s="138" t="str">
        <f t="shared" si="35"/>
        <v/>
      </c>
      <c r="AK58" s="138" t="str">
        <f t="shared" si="36"/>
        <v/>
      </c>
      <c r="AL58" s="138" t="str">
        <f t="shared" si="37"/>
        <v/>
      </c>
      <c r="AM58" s="138">
        <f t="shared" si="38"/>
        <v>331.11235376090326</v>
      </c>
      <c r="AN58" s="138">
        <f t="shared" si="39"/>
        <v>338.81074645851902</v>
      </c>
      <c r="AO58" s="138">
        <f t="shared" si="40"/>
        <v>346.68812749484681</v>
      </c>
      <c r="AP58" s="138">
        <f t="shared" si="41"/>
        <v>354.74865836523423</v>
      </c>
      <c r="AQ58" s="138">
        <f t="shared" si="42"/>
        <v>362.99659732017869</v>
      </c>
      <c r="AR58" s="138">
        <f t="shared" si="43"/>
        <v>371.43630161489352</v>
      </c>
      <c r="AS58" s="138">
        <f t="shared" si="44"/>
        <v>380.07222981117678</v>
      </c>
      <c r="AT58" s="138">
        <f t="shared" si="45"/>
        <v>388.90894413279864</v>
      </c>
      <c r="AU58" s="138">
        <f t="shared" si="46"/>
        <v>397.9511128756518</v>
      </c>
      <c r="AV58" s="138">
        <f t="shared" si="47"/>
        <v>407.20351287393817</v>
      </c>
      <c r="AW58" s="138">
        <f t="shared" si="48"/>
        <v>416.67103202369435</v>
      </c>
      <c r="AX58" s="138">
        <f t="shared" si="49"/>
        <v>426.35867186498979</v>
      </c>
      <c r="AY58" s="138">
        <f t="shared" si="50"/>
        <v>436.27155022416065</v>
      </c>
      <c r="AZ58" s="138">
        <f t="shared" si="51"/>
        <v>446.41490391747658</v>
      </c>
      <c r="BA58" s="138">
        <f t="shared" si="52"/>
        <v>456.79409151766731</v>
      </c>
      <c r="BB58" s="138">
        <f t="shared" si="53"/>
        <v>467.41459618477182</v>
      </c>
      <c r="BC58" s="138">
        <f t="shared" si="54"/>
        <v>478.28202856280456</v>
      </c>
      <c r="BD58" s="138">
        <f t="shared" si="55"/>
        <v>489.40212974376959</v>
      </c>
      <c r="BE58" s="138">
        <f t="shared" si="56"/>
        <v>500.78077430058858</v>
      </c>
      <c r="BF58" s="138">
        <f t="shared" si="57"/>
        <v>512.42397339054423</v>
      </c>
      <c r="BG58" s="138">
        <f t="shared" si="58"/>
        <v>524.33787793087913</v>
      </c>
      <c r="BH58" s="138">
        <f t="shared" si="59"/>
        <v>536.52878184822805</v>
      </c>
      <c r="BI58" s="138">
        <f t="shared" si="60"/>
        <v>549.00312540359914</v>
      </c>
      <c r="BJ58" s="138">
        <f t="shared" si="60"/>
        <v>561.76749859466167</v>
      </c>
      <c r="BK58" s="138">
        <f t="shared" si="61"/>
        <v>574.82864463713724</v>
      </c>
      <c r="BL58" s="138">
        <f t="shared" si="62"/>
        <v>588.19346352713364</v>
      </c>
      <c r="BM58" s="138">
        <f t="shared" si="63"/>
        <v>601.8690156863031</v>
      </c>
      <c r="BN58" s="138">
        <f t="shared" si="64"/>
        <v>615.86252569175099</v>
      </c>
      <c r="BO58" s="138">
        <f t="shared" si="65"/>
        <v>630.18138609266543</v>
      </c>
      <c r="BP58" s="138">
        <f t="shared" si="66"/>
        <v>644.83316131568336</v>
      </c>
      <c r="BQ58" s="138">
        <f t="shared" si="67"/>
        <v>659.82559166105727</v>
      </c>
      <c r="BR58" s="138">
        <f t="shared" si="68"/>
        <v>675.16659739173281</v>
      </c>
      <c r="BS58" s="138">
        <f t="shared" si="69"/>
        <v>690.86428291749803</v>
      </c>
    </row>
    <row r="59" spans="3:71" x14ac:dyDescent="0.2">
      <c r="C59" s="138" t="str">
        <f t="shared" si="2"/>
        <v/>
      </c>
      <c r="D59" s="138" t="str">
        <f t="shared" si="3"/>
        <v/>
      </c>
      <c r="E59" s="138" t="str">
        <f t="shared" si="4"/>
        <v/>
      </c>
      <c r="F59" s="138" t="str">
        <f t="shared" si="5"/>
        <v/>
      </c>
      <c r="G59" s="138" t="str">
        <f t="shared" si="6"/>
        <v/>
      </c>
      <c r="H59" s="138" t="str">
        <f t="shared" si="7"/>
        <v/>
      </c>
      <c r="I59" s="138" t="str">
        <f t="shared" si="8"/>
        <v/>
      </c>
      <c r="J59" s="138" t="str">
        <f t="shared" si="9"/>
        <v/>
      </c>
      <c r="K59" s="138" t="str">
        <f t="shared" si="10"/>
        <v/>
      </c>
      <c r="L59" s="138" t="str">
        <f t="shared" si="11"/>
        <v/>
      </c>
      <c r="M59" s="138" t="str">
        <f t="shared" si="12"/>
        <v/>
      </c>
      <c r="N59" s="138" t="str">
        <f t="shared" si="13"/>
        <v/>
      </c>
      <c r="O59" s="138" t="str">
        <f t="shared" si="14"/>
        <v/>
      </c>
      <c r="P59" s="138" t="str">
        <f t="shared" si="15"/>
        <v/>
      </c>
      <c r="Q59" s="138" t="str">
        <f t="shared" si="16"/>
        <v/>
      </c>
      <c r="R59" s="138" t="str">
        <f t="shared" si="17"/>
        <v/>
      </c>
      <c r="S59" s="138" t="str">
        <f t="shared" si="18"/>
        <v/>
      </c>
      <c r="T59" s="138" t="str">
        <f t="shared" si="19"/>
        <v/>
      </c>
      <c r="U59" s="138" t="str">
        <f t="shared" si="20"/>
        <v/>
      </c>
      <c r="V59" s="138" t="str">
        <f t="shared" si="21"/>
        <v/>
      </c>
      <c r="W59" s="138" t="str">
        <f t="shared" si="22"/>
        <v/>
      </c>
      <c r="X59" s="138" t="str">
        <f t="shared" si="23"/>
        <v/>
      </c>
      <c r="Y59" s="138" t="str">
        <f t="shared" si="24"/>
        <v/>
      </c>
      <c r="Z59" s="138" t="str">
        <f t="shared" si="25"/>
        <v/>
      </c>
      <c r="AA59" s="138" t="str">
        <f t="shared" si="26"/>
        <v/>
      </c>
      <c r="AB59" s="138" t="str">
        <f t="shared" si="27"/>
        <v/>
      </c>
      <c r="AC59" s="138" t="str">
        <f t="shared" si="28"/>
        <v/>
      </c>
      <c r="AD59" s="138" t="str">
        <f t="shared" si="29"/>
        <v/>
      </c>
      <c r="AE59" s="138" t="str">
        <f t="shared" si="30"/>
        <v/>
      </c>
      <c r="AF59" s="138" t="str">
        <f t="shared" si="31"/>
        <v/>
      </c>
      <c r="AG59" s="138" t="str">
        <f t="shared" si="32"/>
        <v/>
      </c>
      <c r="AH59" s="138" t="str">
        <f t="shared" si="33"/>
        <v/>
      </c>
      <c r="AI59" s="138" t="str">
        <f t="shared" si="34"/>
        <v/>
      </c>
      <c r="AJ59" s="138" t="str">
        <f t="shared" si="35"/>
        <v/>
      </c>
      <c r="AK59" s="138" t="str">
        <f t="shared" si="36"/>
        <v/>
      </c>
      <c r="AL59" s="138" t="str">
        <f t="shared" si="37"/>
        <v/>
      </c>
      <c r="AM59" s="138" t="str">
        <f t="shared" si="38"/>
        <v/>
      </c>
      <c r="AN59" s="138">
        <f t="shared" si="39"/>
        <v>323.58888246334993</v>
      </c>
      <c r="AO59" s="138">
        <f t="shared" si="40"/>
        <v>331.11235376090332</v>
      </c>
      <c r="AP59" s="138">
        <f t="shared" si="41"/>
        <v>338.81074645851908</v>
      </c>
      <c r="AQ59" s="138">
        <f t="shared" si="42"/>
        <v>346.68812749484687</v>
      </c>
      <c r="AR59" s="138">
        <f t="shared" si="43"/>
        <v>354.74865836523429</v>
      </c>
      <c r="AS59" s="138">
        <f t="shared" si="44"/>
        <v>362.99659732017875</v>
      </c>
      <c r="AT59" s="138">
        <f t="shared" si="45"/>
        <v>371.43630161489358</v>
      </c>
      <c r="AU59" s="138">
        <f t="shared" si="46"/>
        <v>380.07222981117684</v>
      </c>
      <c r="AV59" s="138">
        <f t="shared" si="47"/>
        <v>388.90894413279869</v>
      </c>
      <c r="AW59" s="138">
        <f t="shared" si="48"/>
        <v>397.95111287565186</v>
      </c>
      <c r="AX59" s="138">
        <f t="shared" si="49"/>
        <v>407.20351287393822</v>
      </c>
      <c r="AY59" s="138">
        <f t="shared" si="50"/>
        <v>416.67103202369447</v>
      </c>
      <c r="AZ59" s="138">
        <f t="shared" si="51"/>
        <v>426.3586718649899</v>
      </c>
      <c r="BA59" s="138">
        <f t="shared" si="52"/>
        <v>436.27155022416076</v>
      </c>
      <c r="BB59" s="138">
        <f t="shared" si="53"/>
        <v>446.41490391747669</v>
      </c>
      <c r="BC59" s="138">
        <f t="shared" si="54"/>
        <v>456.79409151766743</v>
      </c>
      <c r="BD59" s="138">
        <f t="shared" si="55"/>
        <v>467.41459618477194</v>
      </c>
      <c r="BE59" s="138">
        <f t="shared" si="56"/>
        <v>478.28202856280467</v>
      </c>
      <c r="BF59" s="138">
        <f t="shared" si="57"/>
        <v>489.40212974376971</v>
      </c>
      <c r="BG59" s="138">
        <f t="shared" si="58"/>
        <v>500.78077430058869</v>
      </c>
      <c r="BH59" s="138">
        <f t="shared" si="59"/>
        <v>512.42397339054435</v>
      </c>
      <c r="BI59" s="138">
        <f t="shared" si="60"/>
        <v>524.33787793087924</v>
      </c>
      <c r="BJ59" s="138">
        <f t="shared" si="60"/>
        <v>536.52878184822816</v>
      </c>
      <c r="BK59" s="138">
        <f t="shared" si="61"/>
        <v>549.00312540359926</v>
      </c>
      <c r="BL59" s="138">
        <f t="shared" si="62"/>
        <v>561.76749859466179</v>
      </c>
      <c r="BM59" s="138">
        <f t="shared" si="63"/>
        <v>574.82864463713736</v>
      </c>
      <c r="BN59" s="138">
        <f t="shared" si="64"/>
        <v>588.19346352713376</v>
      </c>
      <c r="BO59" s="138">
        <f t="shared" si="65"/>
        <v>601.86901568630321</v>
      </c>
      <c r="BP59" s="138">
        <f t="shared" si="66"/>
        <v>615.8625256917511</v>
      </c>
      <c r="BQ59" s="138">
        <f t="shared" si="67"/>
        <v>630.18138609266555</v>
      </c>
      <c r="BR59" s="138">
        <f t="shared" si="68"/>
        <v>644.83316131568347</v>
      </c>
      <c r="BS59" s="138">
        <f t="shared" si="69"/>
        <v>659.82559166105739</v>
      </c>
    </row>
    <row r="60" spans="3:71" x14ac:dyDescent="0.2">
      <c r="C60" s="138" t="str">
        <f t="shared" si="2"/>
        <v/>
      </c>
      <c r="D60" s="138" t="str">
        <f t="shared" si="3"/>
        <v/>
      </c>
      <c r="E60" s="138" t="str">
        <f t="shared" si="4"/>
        <v/>
      </c>
      <c r="F60" s="138" t="str">
        <f t="shared" si="5"/>
        <v/>
      </c>
      <c r="G60" s="138" t="str">
        <f t="shared" si="6"/>
        <v/>
      </c>
      <c r="H60" s="138" t="str">
        <f t="shared" si="7"/>
        <v/>
      </c>
      <c r="I60" s="138" t="str">
        <f t="shared" si="8"/>
        <v/>
      </c>
      <c r="J60" s="138" t="str">
        <f t="shared" si="9"/>
        <v/>
      </c>
      <c r="K60" s="138" t="str">
        <f t="shared" si="10"/>
        <v/>
      </c>
      <c r="L60" s="138" t="str">
        <f t="shared" si="11"/>
        <v/>
      </c>
      <c r="M60" s="138" t="str">
        <f t="shared" si="12"/>
        <v/>
      </c>
      <c r="N60" s="138" t="str">
        <f t="shared" si="13"/>
        <v/>
      </c>
      <c r="O60" s="138" t="str">
        <f t="shared" si="14"/>
        <v/>
      </c>
      <c r="P60" s="138" t="str">
        <f t="shared" si="15"/>
        <v/>
      </c>
      <c r="Q60" s="138" t="str">
        <f t="shared" si="16"/>
        <v/>
      </c>
      <c r="R60" s="138" t="str">
        <f t="shared" si="17"/>
        <v/>
      </c>
      <c r="S60" s="138" t="str">
        <f t="shared" si="18"/>
        <v/>
      </c>
      <c r="T60" s="138" t="str">
        <f t="shared" si="19"/>
        <v/>
      </c>
      <c r="U60" s="138" t="str">
        <f t="shared" si="20"/>
        <v/>
      </c>
      <c r="V60" s="138" t="str">
        <f t="shared" si="21"/>
        <v/>
      </c>
      <c r="W60" s="138" t="str">
        <f t="shared" si="22"/>
        <v/>
      </c>
      <c r="X60" s="138" t="str">
        <f t="shared" si="23"/>
        <v/>
      </c>
      <c r="Y60" s="138" t="str">
        <f t="shared" si="24"/>
        <v/>
      </c>
      <c r="Z60" s="138" t="str">
        <f t="shared" si="25"/>
        <v/>
      </c>
      <c r="AA60" s="138" t="str">
        <f t="shared" si="26"/>
        <v/>
      </c>
      <c r="AB60" s="138" t="str">
        <f t="shared" si="27"/>
        <v/>
      </c>
      <c r="AC60" s="138" t="str">
        <f t="shared" si="28"/>
        <v/>
      </c>
      <c r="AD60" s="138" t="str">
        <f t="shared" si="29"/>
        <v/>
      </c>
      <c r="AE60" s="138" t="str">
        <f t="shared" si="30"/>
        <v/>
      </c>
      <c r="AF60" s="138" t="str">
        <f t="shared" si="31"/>
        <v/>
      </c>
      <c r="AG60" s="138" t="str">
        <f t="shared" si="32"/>
        <v/>
      </c>
      <c r="AH60" s="138" t="str">
        <f t="shared" si="33"/>
        <v/>
      </c>
      <c r="AI60" s="138" t="str">
        <f t="shared" si="34"/>
        <v/>
      </c>
      <c r="AJ60" s="138" t="str">
        <f t="shared" si="35"/>
        <v/>
      </c>
      <c r="AK60" s="138" t="str">
        <f t="shared" si="36"/>
        <v/>
      </c>
      <c r="AL60" s="138" t="str">
        <f t="shared" si="37"/>
        <v/>
      </c>
      <c r="AM60" s="138" t="str">
        <f t="shared" si="38"/>
        <v/>
      </c>
      <c r="AN60" s="138" t="str">
        <f t="shared" si="39"/>
        <v/>
      </c>
      <c r="AO60" s="138">
        <f t="shared" si="40"/>
        <v>316.23635803540805</v>
      </c>
      <c r="AP60" s="138">
        <f t="shared" si="41"/>
        <v>323.58888246334993</v>
      </c>
      <c r="AQ60" s="138">
        <f t="shared" si="42"/>
        <v>331.11235376090332</v>
      </c>
      <c r="AR60" s="138">
        <f t="shared" si="43"/>
        <v>338.81074645851908</v>
      </c>
      <c r="AS60" s="138">
        <f t="shared" si="44"/>
        <v>346.68812749484687</v>
      </c>
      <c r="AT60" s="138">
        <f t="shared" si="45"/>
        <v>354.74865836523429</v>
      </c>
      <c r="AU60" s="138">
        <f t="shared" si="46"/>
        <v>362.99659732017875</v>
      </c>
      <c r="AV60" s="138">
        <f t="shared" si="47"/>
        <v>371.43630161489358</v>
      </c>
      <c r="AW60" s="138">
        <f t="shared" si="48"/>
        <v>380.07222981117684</v>
      </c>
      <c r="AX60" s="138">
        <f t="shared" si="49"/>
        <v>388.90894413279869</v>
      </c>
      <c r="AY60" s="138">
        <f t="shared" si="50"/>
        <v>397.95111287565186</v>
      </c>
      <c r="AZ60" s="138">
        <f t="shared" si="51"/>
        <v>407.20351287393822</v>
      </c>
      <c r="BA60" s="138">
        <f t="shared" si="52"/>
        <v>416.67103202369447</v>
      </c>
      <c r="BB60" s="138">
        <f t="shared" si="53"/>
        <v>426.3586718649899</v>
      </c>
      <c r="BC60" s="138">
        <f t="shared" si="54"/>
        <v>436.27155022416076</v>
      </c>
      <c r="BD60" s="138">
        <f t="shared" si="55"/>
        <v>446.41490391747669</v>
      </c>
      <c r="BE60" s="138">
        <f t="shared" si="56"/>
        <v>456.79409151766743</v>
      </c>
      <c r="BF60" s="138">
        <f t="shared" si="57"/>
        <v>467.41459618477194</v>
      </c>
      <c r="BG60" s="138">
        <f t="shared" si="58"/>
        <v>478.28202856280467</v>
      </c>
      <c r="BH60" s="138">
        <f t="shared" si="59"/>
        <v>489.40212974376971</v>
      </c>
      <c r="BI60" s="138">
        <f t="shared" si="60"/>
        <v>500.78077430058869</v>
      </c>
      <c r="BJ60" s="138">
        <f t="shared" si="60"/>
        <v>512.42397339054435</v>
      </c>
      <c r="BK60" s="138">
        <f t="shared" si="61"/>
        <v>524.33787793087924</v>
      </c>
      <c r="BL60" s="138">
        <f t="shared" si="62"/>
        <v>536.52878184822816</v>
      </c>
      <c r="BM60" s="138">
        <f t="shared" si="63"/>
        <v>549.00312540359926</v>
      </c>
      <c r="BN60" s="138">
        <f t="shared" si="64"/>
        <v>561.76749859466179</v>
      </c>
      <c r="BO60" s="138">
        <f t="shared" si="65"/>
        <v>574.82864463713736</v>
      </c>
      <c r="BP60" s="138">
        <f t="shared" si="66"/>
        <v>588.19346352713376</v>
      </c>
      <c r="BQ60" s="138">
        <f t="shared" si="67"/>
        <v>601.86901568630321</v>
      </c>
      <c r="BR60" s="138">
        <f t="shared" si="68"/>
        <v>615.8625256917511</v>
      </c>
      <c r="BS60" s="138">
        <f t="shared" si="69"/>
        <v>630.18138609266555</v>
      </c>
    </row>
    <row r="61" spans="3:71" x14ac:dyDescent="0.2">
      <c r="C61" s="138" t="str">
        <f t="shared" si="2"/>
        <v/>
      </c>
      <c r="D61" s="138" t="str">
        <f t="shared" si="3"/>
        <v/>
      </c>
      <c r="E61" s="138" t="str">
        <f t="shared" si="4"/>
        <v/>
      </c>
      <c r="F61" s="138" t="str">
        <f t="shared" si="5"/>
        <v/>
      </c>
      <c r="G61" s="138" t="str">
        <f t="shared" si="6"/>
        <v/>
      </c>
      <c r="H61" s="138" t="str">
        <f t="shared" si="7"/>
        <v/>
      </c>
      <c r="I61" s="138" t="str">
        <f t="shared" si="8"/>
        <v/>
      </c>
      <c r="J61" s="138" t="str">
        <f t="shared" si="9"/>
        <v/>
      </c>
      <c r="K61" s="138" t="str">
        <f t="shared" si="10"/>
        <v/>
      </c>
      <c r="L61" s="138" t="str">
        <f t="shared" si="11"/>
        <v/>
      </c>
      <c r="M61" s="138" t="str">
        <f t="shared" si="12"/>
        <v/>
      </c>
      <c r="N61" s="138" t="str">
        <f t="shared" si="13"/>
        <v/>
      </c>
      <c r="O61" s="138" t="str">
        <f t="shared" si="14"/>
        <v/>
      </c>
      <c r="P61" s="138" t="str">
        <f t="shared" si="15"/>
        <v/>
      </c>
      <c r="Q61" s="138" t="str">
        <f t="shared" si="16"/>
        <v/>
      </c>
      <c r="R61" s="138" t="str">
        <f t="shared" si="17"/>
        <v/>
      </c>
      <c r="S61" s="138" t="str">
        <f t="shared" si="18"/>
        <v/>
      </c>
      <c r="T61" s="138" t="str">
        <f t="shared" si="19"/>
        <v/>
      </c>
      <c r="U61" s="138" t="str">
        <f t="shared" si="20"/>
        <v/>
      </c>
      <c r="V61" s="138" t="str">
        <f t="shared" si="21"/>
        <v/>
      </c>
      <c r="W61" s="138" t="str">
        <f t="shared" si="22"/>
        <v/>
      </c>
      <c r="X61" s="138" t="str">
        <f t="shared" si="23"/>
        <v/>
      </c>
      <c r="Y61" s="138" t="str">
        <f t="shared" si="24"/>
        <v/>
      </c>
      <c r="Z61" s="138" t="str">
        <f t="shared" si="25"/>
        <v/>
      </c>
      <c r="AA61" s="138" t="str">
        <f t="shared" si="26"/>
        <v/>
      </c>
      <c r="AB61" s="138" t="str">
        <f t="shared" si="27"/>
        <v/>
      </c>
      <c r="AC61" s="138" t="str">
        <f t="shared" si="28"/>
        <v/>
      </c>
      <c r="AD61" s="138" t="str">
        <f t="shared" si="29"/>
        <v/>
      </c>
      <c r="AE61" s="138" t="str">
        <f t="shared" si="30"/>
        <v/>
      </c>
      <c r="AF61" s="138" t="str">
        <f t="shared" si="31"/>
        <v/>
      </c>
      <c r="AG61" s="138" t="str">
        <f t="shared" si="32"/>
        <v/>
      </c>
      <c r="AH61" s="138" t="str">
        <f t="shared" si="33"/>
        <v/>
      </c>
      <c r="AI61" s="138" t="str">
        <f t="shared" si="34"/>
        <v/>
      </c>
      <c r="AJ61" s="138" t="str">
        <f t="shared" si="35"/>
        <v/>
      </c>
      <c r="AK61" s="138" t="str">
        <f t="shared" si="36"/>
        <v/>
      </c>
      <c r="AL61" s="138" t="str">
        <f t="shared" si="37"/>
        <v/>
      </c>
      <c r="AM61" s="138" t="str">
        <f t="shared" si="38"/>
        <v/>
      </c>
      <c r="AN61" s="138" t="str">
        <f t="shared" si="39"/>
        <v/>
      </c>
      <c r="AO61" s="138" t="str">
        <f t="shared" si="40"/>
        <v/>
      </c>
      <c r="AP61" s="138">
        <f t="shared" si="41"/>
        <v>309.05089625514415</v>
      </c>
      <c r="AQ61" s="138">
        <f t="shared" si="42"/>
        <v>316.2363580354081</v>
      </c>
      <c r="AR61" s="138">
        <f t="shared" si="43"/>
        <v>323.58888246334999</v>
      </c>
      <c r="AS61" s="138">
        <f t="shared" si="44"/>
        <v>331.11235376090337</v>
      </c>
      <c r="AT61" s="138">
        <f t="shared" si="45"/>
        <v>338.81074645851913</v>
      </c>
      <c r="AU61" s="138">
        <f t="shared" si="46"/>
        <v>346.68812749484692</v>
      </c>
      <c r="AV61" s="138">
        <f t="shared" si="47"/>
        <v>354.74865836523435</v>
      </c>
      <c r="AW61" s="138">
        <f t="shared" si="48"/>
        <v>362.99659732017881</v>
      </c>
      <c r="AX61" s="138">
        <f t="shared" si="49"/>
        <v>371.43630161489364</v>
      </c>
      <c r="AY61" s="138">
        <f t="shared" si="50"/>
        <v>380.0722298111769</v>
      </c>
      <c r="AZ61" s="138">
        <f t="shared" si="51"/>
        <v>388.90894413279875</v>
      </c>
      <c r="BA61" s="138">
        <f t="shared" si="52"/>
        <v>397.95111287565197</v>
      </c>
      <c r="BB61" s="138">
        <f t="shared" si="53"/>
        <v>407.20351287393834</v>
      </c>
      <c r="BC61" s="138">
        <f t="shared" si="54"/>
        <v>416.67103202369458</v>
      </c>
      <c r="BD61" s="138">
        <f t="shared" si="55"/>
        <v>426.35867186499001</v>
      </c>
      <c r="BE61" s="138">
        <f t="shared" si="56"/>
        <v>436.27155022416088</v>
      </c>
      <c r="BF61" s="138">
        <f t="shared" si="57"/>
        <v>446.41490391747681</v>
      </c>
      <c r="BG61" s="138">
        <f t="shared" si="58"/>
        <v>456.79409151766754</v>
      </c>
      <c r="BH61" s="138">
        <f t="shared" si="59"/>
        <v>467.41459618477205</v>
      </c>
      <c r="BI61" s="138">
        <f t="shared" si="60"/>
        <v>478.28202856280478</v>
      </c>
      <c r="BJ61" s="138">
        <f t="shared" si="60"/>
        <v>489.40212974376982</v>
      </c>
      <c r="BK61" s="138">
        <f t="shared" si="61"/>
        <v>500.7807743005888</v>
      </c>
      <c r="BL61" s="138">
        <f t="shared" si="62"/>
        <v>512.42397339054446</v>
      </c>
      <c r="BM61" s="138">
        <f t="shared" si="63"/>
        <v>524.33787793087936</v>
      </c>
      <c r="BN61" s="138">
        <f t="shared" si="64"/>
        <v>536.52878184822828</v>
      </c>
      <c r="BO61" s="138">
        <f t="shared" si="65"/>
        <v>549.00312540359937</v>
      </c>
      <c r="BP61" s="138">
        <f t="shared" si="66"/>
        <v>561.7674985946619</v>
      </c>
      <c r="BQ61" s="138">
        <f t="shared" si="67"/>
        <v>574.82864463713747</v>
      </c>
      <c r="BR61" s="138">
        <f t="shared" si="68"/>
        <v>588.19346352713387</v>
      </c>
      <c r="BS61" s="138">
        <f t="shared" si="69"/>
        <v>601.86901568630333</v>
      </c>
    </row>
    <row r="62" spans="3:71" x14ac:dyDescent="0.2">
      <c r="C62" s="138" t="str">
        <f t="shared" si="2"/>
        <v/>
      </c>
      <c r="D62" s="138" t="str">
        <f t="shared" si="3"/>
        <v/>
      </c>
      <c r="E62" s="138" t="str">
        <f t="shared" si="4"/>
        <v/>
      </c>
      <c r="F62" s="138" t="str">
        <f t="shared" si="5"/>
        <v/>
      </c>
      <c r="G62" s="138" t="str">
        <f t="shared" si="6"/>
        <v/>
      </c>
      <c r="H62" s="138" t="str">
        <f t="shared" si="7"/>
        <v/>
      </c>
      <c r="I62" s="138" t="str">
        <f t="shared" si="8"/>
        <v/>
      </c>
      <c r="J62" s="138" t="str">
        <f t="shared" si="9"/>
        <v/>
      </c>
      <c r="K62" s="138" t="str">
        <f t="shared" si="10"/>
        <v/>
      </c>
      <c r="L62" s="138" t="str">
        <f t="shared" si="11"/>
        <v/>
      </c>
      <c r="M62" s="138" t="str">
        <f t="shared" si="12"/>
        <v/>
      </c>
      <c r="N62" s="138" t="str">
        <f t="shared" si="13"/>
        <v/>
      </c>
      <c r="O62" s="138" t="str">
        <f t="shared" si="14"/>
        <v/>
      </c>
      <c r="P62" s="138" t="str">
        <f t="shared" si="15"/>
        <v/>
      </c>
      <c r="Q62" s="138" t="str">
        <f t="shared" si="16"/>
        <v/>
      </c>
      <c r="R62" s="138" t="str">
        <f t="shared" si="17"/>
        <v/>
      </c>
      <c r="S62" s="138" t="str">
        <f t="shared" si="18"/>
        <v/>
      </c>
      <c r="T62" s="138" t="str">
        <f t="shared" si="19"/>
        <v/>
      </c>
      <c r="U62" s="138" t="str">
        <f t="shared" si="20"/>
        <v/>
      </c>
      <c r="V62" s="138" t="str">
        <f t="shared" si="21"/>
        <v/>
      </c>
      <c r="W62" s="138" t="str">
        <f t="shared" si="22"/>
        <v/>
      </c>
      <c r="X62" s="138" t="str">
        <f t="shared" si="23"/>
        <v/>
      </c>
      <c r="Y62" s="138" t="str">
        <f t="shared" si="24"/>
        <v/>
      </c>
      <c r="Z62" s="138" t="str">
        <f t="shared" si="25"/>
        <v/>
      </c>
      <c r="AA62" s="138" t="str">
        <f t="shared" si="26"/>
        <v/>
      </c>
      <c r="AB62" s="138" t="str">
        <f t="shared" si="27"/>
        <v/>
      </c>
      <c r="AC62" s="138" t="str">
        <f t="shared" si="28"/>
        <v/>
      </c>
      <c r="AD62" s="138" t="str">
        <f t="shared" si="29"/>
        <v/>
      </c>
      <c r="AE62" s="138" t="str">
        <f t="shared" si="30"/>
        <v/>
      </c>
      <c r="AF62" s="138" t="str">
        <f t="shared" si="31"/>
        <v/>
      </c>
      <c r="AG62" s="138" t="str">
        <f t="shared" si="32"/>
        <v/>
      </c>
      <c r="AH62" s="138" t="str">
        <f t="shared" si="33"/>
        <v/>
      </c>
      <c r="AI62" s="138" t="str">
        <f t="shared" si="34"/>
        <v/>
      </c>
      <c r="AJ62" s="138" t="str">
        <f t="shared" si="35"/>
        <v/>
      </c>
      <c r="AK62" s="138" t="str">
        <f t="shared" si="36"/>
        <v/>
      </c>
      <c r="AL62" s="138" t="str">
        <f t="shared" si="37"/>
        <v/>
      </c>
      <c r="AM62" s="138" t="str">
        <f t="shared" si="38"/>
        <v/>
      </c>
      <c r="AN62" s="138" t="str">
        <f t="shared" si="39"/>
        <v/>
      </c>
      <c r="AO62" s="138" t="str">
        <f t="shared" si="40"/>
        <v/>
      </c>
      <c r="AP62" s="138" t="str">
        <f t="shared" si="41"/>
        <v/>
      </c>
      <c r="AQ62" s="138">
        <f t="shared" si="42"/>
        <v>302.02870115716934</v>
      </c>
      <c r="AR62" s="138">
        <f t="shared" si="43"/>
        <v>309.05089625514415</v>
      </c>
      <c r="AS62" s="138">
        <f t="shared" si="44"/>
        <v>316.2363580354081</v>
      </c>
      <c r="AT62" s="138">
        <f t="shared" si="45"/>
        <v>323.58888246334999</v>
      </c>
      <c r="AU62" s="138">
        <f t="shared" si="46"/>
        <v>331.11235376090337</v>
      </c>
      <c r="AV62" s="138">
        <f t="shared" si="47"/>
        <v>338.81074645851913</v>
      </c>
      <c r="AW62" s="138">
        <f t="shared" si="48"/>
        <v>346.68812749484692</v>
      </c>
      <c r="AX62" s="138">
        <f t="shared" si="49"/>
        <v>354.74865836523435</v>
      </c>
      <c r="AY62" s="138">
        <f t="shared" si="50"/>
        <v>362.99659732017881</v>
      </c>
      <c r="AZ62" s="138">
        <f t="shared" si="51"/>
        <v>371.43630161489364</v>
      </c>
      <c r="BA62" s="138">
        <f t="shared" si="52"/>
        <v>380.0722298111769</v>
      </c>
      <c r="BB62" s="138">
        <f t="shared" si="53"/>
        <v>388.90894413279875</v>
      </c>
      <c r="BC62" s="138">
        <f t="shared" si="54"/>
        <v>397.95111287565197</v>
      </c>
      <c r="BD62" s="138">
        <f t="shared" si="55"/>
        <v>407.20351287393834</v>
      </c>
      <c r="BE62" s="138">
        <f t="shared" si="56"/>
        <v>416.67103202369458</v>
      </c>
      <c r="BF62" s="138">
        <f t="shared" si="57"/>
        <v>426.35867186499001</v>
      </c>
      <c r="BG62" s="138">
        <f t="shared" si="58"/>
        <v>436.27155022416088</v>
      </c>
      <c r="BH62" s="138">
        <f t="shared" si="59"/>
        <v>446.41490391747681</v>
      </c>
      <c r="BI62" s="138">
        <f t="shared" si="60"/>
        <v>456.79409151766754</v>
      </c>
      <c r="BJ62" s="138">
        <f t="shared" si="60"/>
        <v>467.41459618477205</v>
      </c>
      <c r="BK62" s="138">
        <f t="shared" si="61"/>
        <v>478.28202856280478</v>
      </c>
      <c r="BL62" s="138">
        <f t="shared" si="62"/>
        <v>489.40212974376982</v>
      </c>
      <c r="BM62" s="138">
        <f t="shared" si="63"/>
        <v>500.7807743005888</v>
      </c>
      <c r="BN62" s="138">
        <f t="shared" si="64"/>
        <v>512.42397339054446</v>
      </c>
      <c r="BO62" s="138">
        <f t="shared" si="65"/>
        <v>524.33787793087936</v>
      </c>
      <c r="BP62" s="138">
        <f t="shared" si="66"/>
        <v>536.52878184822828</v>
      </c>
      <c r="BQ62" s="138">
        <f t="shared" si="67"/>
        <v>549.00312540359937</v>
      </c>
      <c r="BR62" s="138">
        <f t="shared" si="68"/>
        <v>561.7674985946619</v>
      </c>
      <c r="BS62" s="138">
        <f t="shared" si="69"/>
        <v>574.82864463713747</v>
      </c>
    </row>
    <row r="63" spans="3:71" x14ac:dyDescent="0.2">
      <c r="C63" s="138" t="str">
        <f t="shared" si="2"/>
        <v/>
      </c>
      <c r="D63" s="138" t="str">
        <f t="shared" si="3"/>
        <v/>
      </c>
      <c r="E63" s="138" t="str">
        <f t="shared" si="4"/>
        <v/>
      </c>
      <c r="F63" s="138" t="str">
        <f t="shared" si="5"/>
        <v/>
      </c>
      <c r="G63" s="138" t="str">
        <f t="shared" si="6"/>
        <v/>
      </c>
      <c r="H63" s="138" t="str">
        <f t="shared" si="7"/>
        <v/>
      </c>
      <c r="I63" s="138" t="str">
        <f t="shared" si="8"/>
        <v/>
      </c>
      <c r="J63" s="138" t="str">
        <f t="shared" si="9"/>
        <v/>
      </c>
      <c r="K63" s="138" t="str">
        <f t="shared" si="10"/>
        <v/>
      </c>
      <c r="L63" s="138" t="str">
        <f t="shared" si="11"/>
        <v/>
      </c>
      <c r="M63" s="138" t="str">
        <f t="shared" si="12"/>
        <v/>
      </c>
      <c r="N63" s="138" t="str">
        <f t="shared" si="13"/>
        <v/>
      </c>
      <c r="O63" s="138" t="str">
        <f t="shared" si="14"/>
        <v/>
      </c>
      <c r="P63" s="138" t="str">
        <f t="shared" si="15"/>
        <v/>
      </c>
      <c r="Q63" s="138" t="str">
        <f t="shared" si="16"/>
        <v/>
      </c>
      <c r="R63" s="138" t="str">
        <f t="shared" si="17"/>
        <v/>
      </c>
      <c r="S63" s="138" t="str">
        <f t="shared" si="18"/>
        <v/>
      </c>
      <c r="T63" s="138" t="str">
        <f t="shared" si="19"/>
        <v/>
      </c>
      <c r="U63" s="138" t="str">
        <f t="shared" si="20"/>
        <v/>
      </c>
      <c r="V63" s="138" t="str">
        <f t="shared" si="21"/>
        <v/>
      </c>
      <c r="W63" s="138" t="str">
        <f t="shared" si="22"/>
        <v/>
      </c>
      <c r="X63" s="138" t="str">
        <f t="shared" si="23"/>
        <v/>
      </c>
      <c r="Y63" s="138" t="str">
        <f t="shared" si="24"/>
        <v/>
      </c>
      <c r="Z63" s="138" t="str">
        <f t="shared" si="25"/>
        <v/>
      </c>
      <c r="AA63" s="138" t="str">
        <f t="shared" si="26"/>
        <v/>
      </c>
      <c r="AB63" s="138" t="str">
        <f t="shared" si="27"/>
        <v/>
      </c>
      <c r="AC63" s="138" t="str">
        <f t="shared" si="28"/>
        <v/>
      </c>
      <c r="AD63" s="138" t="str">
        <f t="shared" si="29"/>
        <v/>
      </c>
      <c r="AE63" s="138" t="str">
        <f t="shared" si="30"/>
        <v/>
      </c>
      <c r="AF63" s="138" t="str">
        <f t="shared" si="31"/>
        <v/>
      </c>
      <c r="AG63" s="138" t="str">
        <f t="shared" si="32"/>
        <v/>
      </c>
      <c r="AH63" s="138" t="str">
        <f t="shared" si="33"/>
        <v/>
      </c>
      <c r="AI63" s="138" t="str">
        <f t="shared" si="34"/>
        <v/>
      </c>
      <c r="AJ63" s="138" t="str">
        <f t="shared" si="35"/>
        <v/>
      </c>
      <c r="AK63" s="138" t="str">
        <f t="shared" si="36"/>
        <v/>
      </c>
      <c r="AL63" s="138" t="str">
        <f t="shared" si="37"/>
        <v/>
      </c>
      <c r="AM63" s="138" t="str">
        <f t="shared" si="38"/>
        <v/>
      </c>
      <c r="AN63" s="138" t="str">
        <f t="shared" si="39"/>
        <v/>
      </c>
      <c r="AO63" s="138" t="str">
        <f t="shared" si="40"/>
        <v/>
      </c>
      <c r="AP63" s="138" t="str">
        <f t="shared" si="41"/>
        <v/>
      </c>
      <c r="AQ63" s="138" t="str">
        <f t="shared" si="42"/>
        <v/>
      </c>
      <c r="AR63" s="138">
        <f t="shared" si="43"/>
        <v>295.16606302729116</v>
      </c>
      <c r="AS63" s="138">
        <f t="shared" si="44"/>
        <v>302.02870115716934</v>
      </c>
      <c r="AT63" s="138">
        <f t="shared" si="45"/>
        <v>309.05089625514415</v>
      </c>
      <c r="AU63" s="138">
        <f t="shared" si="46"/>
        <v>316.2363580354081</v>
      </c>
      <c r="AV63" s="138">
        <f t="shared" si="47"/>
        <v>323.58888246334999</v>
      </c>
      <c r="AW63" s="138">
        <f t="shared" si="48"/>
        <v>331.11235376090337</v>
      </c>
      <c r="AX63" s="138">
        <f t="shared" si="49"/>
        <v>338.81074645851913</v>
      </c>
      <c r="AY63" s="138">
        <f t="shared" si="50"/>
        <v>346.68812749484692</v>
      </c>
      <c r="AZ63" s="138">
        <f t="shared" si="51"/>
        <v>354.74865836523435</v>
      </c>
      <c r="BA63" s="138">
        <f t="shared" si="52"/>
        <v>362.99659732017881</v>
      </c>
      <c r="BB63" s="138">
        <f t="shared" si="53"/>
        <v>371.43630161489364</v>
      </c>
      <c r="BC63" s="138">
        <f t="shared" si="54"/>
        <v>380.0722298111769</v>
      </c>
      <c r="BD63" s="138">
        <f t="shared" si="55"/>
        <v>388.90894413279875</v>
      </c>
      <c r="BE63" s="138">
        <f t="shared" si="56"/>
        <v>397.95111287565197</v>
      </c>
      <c r="BF63" s="138">
        <f t="shared" si="57"/>
        <v>407.20351287393834</v>
      </c>
      <c r="BG63" s="138">
        <f t="shared" si="58"/>
        <v>416.67103202369458</v>
      </c>
      <c r="BH63" s="138">
        <f t="shared" si="59"/>
        <v>426.35867186499001</v>
      </c>
      <c r="BI63" s="138">
        <f t="shared" si="60"/>
        <v>436.27155022416088</v>
      </c>
      <c r="BJ63" s="138">
        <f t="shared" si="60"/>
        <v>446.41490391747681</v>
      </c>
      <c r="BK63" s="138">
        <f t="shared" si="61"/>
        <v>456.79409151766754</v>
      </c>
      <c r="BL63" s="138">
        <f t="shared" si="62"/>
        <v>467.41459618477205</v>
      </c>
      <c r="BM63" s="138">
        <f t="shared" si="63"/>
        <v>478.28202856280478</v>
      </c>
      <c r="BN63" s="138">
        <f t="shared" si="64"/>
        <v>489.40212974376982</v>
      </c>
      <c r="BO63" s="138">
        <f t="shared" si="65"/>
        <v>500.7807743005888</v>
      </c>
      <c r="BP63" s="138">
        <f t="shared" si="66"/>
        <v>512.42397339054446</v>
      </c>
      <c r="BQ63" s="138">
        <f t="shared" si="67"/>
        <v>524.33787793087936</v>
      </c>
      <c r="BR63" s="138">
        <f t="shared" si="68"/>
        <v>536.52878184822828</v>
      </c>
      <c r="BS63" s="138">
        <f t="shared" si="69"/>
        <v>549.00312540359937</v>
      </c>
    </row>
    <row r="64" spans="3:71" x14ac:dyDescent="0.2">
      <c r="C64" s="138" t="str">
        <f t="shared" si="2"/>
        <v/>
      </c>
      <c r="D64" s="138" t="str">
        <f t="shared" si="3"/>
        <v/>
      </c>
      <c r="E64" s="138" t="str">
        <f t="shared" si="4"/>
        <v/>
      </c>
      <c r="F64" s="138" t="str">
        <f t="shared" si="5"/>
        <v/>
      </c>
      <c r="G64" s="138" t="str">
        <f t="shared" si="6"/>
        <v/>
      </c>
      <c r="H64" s="138" t="str">
        <f t="shared" si="7"/>
        <v/>
      </c>
      <c r="I64" s="138" t="str">
        <f t="shared" si="8"/>
        <v/>
      </c>
      <c r="J64" s="138" t="str">
        <f t="shared" si="9"/>
        <v/>
      </c>
      <c r="K64" s="138" t="str">
        <f t="shared" si="10"/>
        <v/>
      </c>
      <c r="L64" s="138" t="str">
        <f t="shared" si="11"/>
        <v/>
      </c>
      <c r="M64" s="138" t="str">
        <f t="shared" si="12"/>
        <v/>
      </c>
      <c r="N64" s="138" t="str">
        <f t="shared" si="13"/>
        <v/>
      </c>
      <c r="O64" s="138" t="str">
        <f t="shared" si="14"/>
        <v/>
      </c>
      <c r="P64" s="138" t="str">
        <f t="shared" si="15"/>
        <v/>
      </c>
      <c r="Q64" s="138" t="str">
        <f t="shared" si="16"/>
        <v/>
      </c>
      <c r="R64" s="138" t="str">
        <f t="shared" si="17"/>
        <v/>
      </c>
      <c r="S64" s="138" t="str">
        <f t="shared" si="18"/>
        <v/>
      </c>
      <c r="T64" s="138" t="str">
        <f t="shared" si="19"/>
        <v/>
      </c>
      <c r="U64" s="138" t="str">
        <f t="shared" si="20"/>
        <v/>
      </c>
      <c r="V64" s="138" t="str">
        <f t="shared" si="21"/>
        <v/>
      </c>
      <c r="W64" s="138" t="str">
        <f t="shared" si="22"/>
        <v/>
      </c>
      <c r="X64" s="138" t="str">
        <f t="shared" si="23"/>
        <v/>
      </c>
      <c r="Y64" s="138" t="str">
        <f t="shared" si="24"/>
        <v/>
      </c>
      <c r="Z64" s="138" t="str">
        <f t="shared" si="25"/>
        <v/>
      </c>
      <c r="AA64" s="138" t="str">
        <f t="shared" si="26"/>
        <v/>
      </c>
      <c r="AB64" s="138" t="str">
        <f t="shared" si="27"/>
        <v/>
      </c>
      <c r="AC64" s="138" t="str">
        <f t="shared" si="28"/>
        <v/>
      </c>
      <c r="AD64" s="138" t="str">
        <f t="shared" si="29"/>
        <v/>
      </c>
      <c r="AE64" s="138" t="str">
        <f t="shared" si="30"/>
        <v/>
      </c>
      <c r="AF64" s="138" t="str">
        <f t="shared" si="31"/>
        <v/>
      </c>
      <c r="AG64" s="138" t="str">
        <f t="shared" si="32"/>
        <v/>
      </c>
      <c r="AH64" s="138" t="str">
        <f t="shared" si="33"/>
        <v/>
      </c>
      <c r="AI64" s="138" t="str">
        <f t="shared" si="34"/>
        <v/>
      </c>
      <c r="AJ64" s="138" t="str">
        <f t="shared" si="35"/>
        <v/>
      </c>
      <c r="AK64" s="138" t="str">
        <f t="shared" si="36"/>
        <v/>
      </c>
      <c r="AL64" s="138" t="str">
        <f t="shared" si="37"/>
        <v/>
      </c>
      <c r="AM64" s="138" t="str">
        <f t="shared" si="38"/>
        <v/>
      </c>
      <c r="AN64" s="138" t="str">
        <f t="shared" si="39"/>
        <v/>
      </c>
      <c r="AO64" s="138" t="str">
        <f t="shared" si="40"/>
        <v/>
      </c>
      <c r="AP64" s="138" t="str">
        <f t="shared" si="41"/>
        <v/>
      </c>
      <c r="AQ64" s="138" t="str">
        <f t="shared" si="42"/>
        <v/>
      </c>
      <c r="AR64" s="138" t="str">
        <f t="shared" si="43"/>
        <v/>
      </c>
      <c r="AS64" s="138">
        <f t="shared" si="44"/>
        <v>288.45935644273044</v>
      </c>
      <c r="AT64" s="138">
        <f t="shared" si="45"/>
        <v>295.16606302729116</v>
      </c>
      <c r="AU64" s="138">
        <f t="shared" si="46"/>
        <v>302.02870115716934</v>
      </c>
      <c r="AV64" s="138">
        <f t="shared" si="47"/>
        <v>309.05089625514415</v>
      </c>
      <c r="AW64" s="138">
        <f t="shared" si="48"/>
        <v>316.2363580354081</v>
      </c>
      <c r="AX64" s="138">
        <f t="shared" si="49"/>
        <v>323.58888246334999</v>
      </c>
      <c r="AY64" s="138">
        <f t="shared" si="50"/>
        <v>331.11235376090337</v>
      </c>
      <c r="AZ64" s="138">
        <f t="shared" si="51"/>
        <v>338.81074645851913</v>
      </c>
      <c r="BA64" s="138">
        <f t="shared" si="52"/>
        <v>346.68812749484692</v>
      </c>
      <c r="BB64" s="138">
        <f t="shared" si="53"/>
        <v>354.74865836523435</v>
      </c>
      <c r="BC64" s="138">
        <f t="shared" si="54"/>
        <v>362.99659732017881</v>
      </c>
      <c r="BD64" s="138">
        <f t="shared" si="55"/>
        <v>371.43630161489364</v>
      </c>
      <c r="BE64" s="138">
        <f t="shared" si="56"/>
        <v>380.0722298111769</v>
      </c>
      <c r="BF64" s="138">
        <f t="shared" si="57"/>
        <v>388.90894413279875</v>
      </c>
      <c r="BG64" s="138">
        <f t="shared" si="58"/>
        <v>397.95111287565197</v>
      </c>
      <c r="BH64" s="138">
        <f t="shared" si="59"/>
        <v>407.20351287393834</v>
      </c>
      <c r="BI64" s="138">
        <f t="shared" si="60"/>
        <v>416.67103202369458</v>
      </c>
      <c r="BJ64" s="138">
        <f t="shared" si="60"/>
        <v>426.35867186499001</v>
      </c>
      <c r="BK64" s="138">
        <f t="shared" si="61"/>
        <v>436.27155022416088</v>
      </c>
      <c r="BL64" s="138">
        <f t="shared" si="62"/>
        <v>446.41490391747681</v>
      </c>
      <c r="BM64" s="138">
        <f t="shared" si="63"/>
        <v>456.79409151766754</v>
      </c>
      <c r="BN64" s="138">
        <f t="shared" si="64"/>
        <v>467.41459618477205</v>
      </c>
      <c r="BO64" s="138">
        <f t="shared" si="65"/>
        <v>478.28202856280478</v>
      </c>
      <c r="BP64" s="138">
        <f t="shared" si="66"/>
        <v>489.40212974376982</v>
      </c>
      <c r="BQ64" s="138">
        <f t="shared" si="67"/>
        <v>500.7807743005888</v>
      </c>
      <c r="BR64" s="138">
        <f t="shared" si="68"/>
        <v>512.42397339054446</v>
      </c>
      <c r="BS64" s="138">
        <f t="shared" si="69"/>
        <v>524.33787793087936</v>
      </c>
    </row>
    <row r="65" spans="3:71" x14ac:dyDescent="0.2">
      <c r="C65" s="138" t="str">
        <f t="shared" si="2"/>
        <v/>
      </c>
      <c r="D65" s="138" t="str">
        <f t="shared" si="3"/>
        <v/>
      </c>
      <c r="E65" s="138" t="str">
        <f t="shared" si="4"/>
        <v/>
      </c>
      <c r="F65" s="138" t="str">
        <f t="shared" si="5"/>
        <v/>
      </c>
      <c r="G65" s="138" t="str">
        <f t="shared" si="6"/>
        <v/>
      </c>
      <c r="H65" s="138" t="str">
        <f t="shared" si="7"/>
        <v/>
      </c>
      <c r="I65" s="138" t="str">
        <f t="shared" si="8"/>
        <v/>
      </c>
      <c r="J65" s="138" t="str">
        <f t="shared" si="9"/>
        <v/>
      </c>
      <c r="K65" s="138" t="str">
        <f t="shared" si="10"/>
        <v/>
      </c>
      <c r="L65" s="138" t="str">
        <f t="shared" si="11"/>
        <v/>
      </c>
      <c r="M65" s="138" t="str">
        <f t="shared" si="12"/>
        <v/>
      </c>
      <c r="N65" s="138" t="str">
        <f t="shared" si="13"/>
        <v/>
      </c>
      <c r="O65" s="138" t="str">
        <f t="shared" si="14"/>
        <v/>
      </c>
      <c r="P65" s="138" t="str">
        <f t="shared" si="15"/>
        <v/>
      </c>
      <c r="Q65" s="138" t="str">
        <f t="shared" si="16"/>
        <v/>
      </c>
      <c r="R65" s="138" t="str">
        <f t="shared" si="17"/>
        <v/>
      </c>
      <c r="S65" s="138" t="str">
        <f t="shared" si="18"/>
        <v/>
      </c>
      <c r="T65" s="138" t="str">
        <f t="shared" si="19"/>
        <v/>
      </c>
      <c r="U65" s="138" t="str">
        <f t="shared" si="20"/>
        <v/>
      </c>
      <c r="V65" s="138" t="str">
        <f t="shared" si="21"/>
        <v/>
      </c>
      <c r="W65" s="138" t="str">
        <f t="shared" si="22"/>
        <v/>
      </c>
      <c r="X65" s="138" t="str">
        <f t="shared" si="23"/>
        <v/>
      </c>
      <c r="Y65" s="138" t="str">
        <f t="shared" si="24"/>
        <v/>
      </c>
      <c r="Z65" s="138" t="str">
        <f t="shared" si="25"/>
        <v/>
      </c>
      <c r="AA65" s="138" t="str">
        <f t="shared" si="26"/>
        <v/>
      </c>
      <c r="AB65" s="138" t="str">
        <f t="shared" si="27"/>
        <v/>
      </c>
      <c r="AC65" s="138" t="str">
        <f t="shared" si="28"/>
        <v/>
      </c>
      <c r="AD65" s="138" t="str">
        <f t="shared" si="29"/>
        <v/>
      </c>
      <c r="AE65" s="138" t="str">
        <f t="shared" si="30"/>
        <v/>
      </c>
      <c r="AF65" s="138" t="str">
        <f t="shared" si="31"/>
        <v/>
      </c>
      <c r="AG65" s="138" t="str">
        <f t="shared" si="32"/>
        <v/>
      </c>
      <c r="AH65" s="138" t="str">
        <f t="shared" si="33"/>
        <v/>
      </c>
      <c r="AI65" s="138" t="str">
        <f t="shared" si="34"/>
        <v/>
      </c>
      <c r="AJ65" s="138" t="str">
        <f t="shared" si="35"/>
        <v/>
      </c>
      <c r="AK65" s="138" t="str">
        <f t="shared" si="36"/>
        <v/>
      </c>
      <c r="AL65" s="138" t="str">
        <f t="shared" si="37"/>
        <v/>
      </c>
      <c r="AM65" s="138" t="str">
        <f t="shared" si="38"/>
        <v/>
      </c>
      <c r="AN65" s="138" t="str">
        <f t="shared" si="39"/>
        <v/>
      </c>
      <c r="AO65" s="138" t="str">
        <f t="shared" si="40"/>
        <v/>
      </c>
      <c r="AP65" s="138" t="str">
        <f t="shared" si="41"/>
        <v/>
      </c>
      <c r="AQ65" s="138" t="str">
        <f t="shared" si="42"/>
        <v/>
      </c>
      <c r="AR65" s="138" t="str">
        <f t="shared" si="43"/>
        <v/>
      </c>
      <c r="AS65" s="138" t="str">
        <f t="shared" si="44"/>
        <v/>
      </c>
      <c r="AT65" s="138">
        <f t="shared" si="45"/>
        <v>281.90503835686792</v>
      </c>
      <c r="AU65" s="138">
        <f t="shared" si="46"/>
        <v>288.45935644273044</v>
      </c>
      <c r="AV65" s="138">
        <f t="shared" si="47"/>
        <v>295.16606302729116</v>
      </c>
      <c r="AW65" s="138">
        <f t="shared" si="48"/>
        <v>302.02870115716934</v>
      </c>
      <c r="AX65" s="138">
        <f t="shared" si="49"/>
        <v>309.05089625514415</v>
      </c>
      <c r="AY65" s="138">
        <f t="shared" si="50"/>
        <v>316.2363580354081</v>
      </c>
      <c r="AZ65" s="138">
        <f t="shared" si="51"/>
        <v>323.58888246334999</v>
      </c>
      <c r="BA65" s="138">
        <f t="shared" si="52"/>
        <v>331.11235376090337</v>
      </c>
      <c r="BB65" s="138">
        <f t="shared" si="53"/>
        <v>338.81074645851913</v>
      </c>
      <c r="BC65" s="138">
        <f t="shared" si="54"/>
        <v>346.68812749484692</v>
      </c>
      <c r="BD65" s="138">
        <f t="shared" si="55"/>
        <v>354.74865836523435</v>
      </c>
      <c r="BE65" s="138">
        <f t="shared" si="56"/>
        <v>362.99659732017881</v>
      </c>
      <c r="BF65" s="138">
        <f t="shared" si="57"/>
        <v>371.43630161489364</v>
      </c>
      <c r="BG65" s="138">
        <f t="shared" si="58"/>
        <v>380.0722298111769</v>
      </c>
      <c r="BH65" s="138">
        <f t="shared" si="59"/>
        <v>388.90894413279875</v>
      </c>
      <c r="BI65" s="138">
        <f t="shared" si="60"/>
        <v>397.95111287565197</v>
      </c>
      <c r="BJ65" s="138">
        <f t="shared" si="60"/>
        <v>407.20351287393834</v>
      </c>
      <c r="BK65" s="138">
        <f t="shared" si="61"/>
        <v>416.67103202369458</v>
      </c>
      <c r="BL65" s="138">
        <f t="shared" si="62"/>
        <v>426.35867186499001</v>
      </c>
      <c r="BM65" s="138">
        <f t="shared" si="63"/>
        <v>436.27155022416088</v>
      </c>
      <c r="BN65" s="138">
        <f t="shared" si="64"/>
        <v>446.41490391747681</v>
      </c>
      <c r="BO65" s="138">
        <f t="shared" si="65"/>
        <v>456.79409151766754</v>
      </c>
      <c r="BP65" s="138">
        <f t="shared" si="66"/>
        <v>467.41459618477205</v>
      </c>
      <c r="BQ65" s="138">
        <f t="shared" si="67"/>
        <v>478.28202856280478</v>
      </c>
      <c r="BR65" s="138">
        <f t="shared" si="68"/>
        <v>489.40212974376982</v>
      </c>
      <c r="BS65" s="138">
        <f t="shared" si="69"/>
        <v>500.7807743005888</v>
      </c>
    </row>
    <row r="66" spans="3:71" x14ac:dyDescent="0.2">
      <c r="C66" s="138" t="str">
        <f t="shared" si="2"/>
        <v/>
      </c>
      <c r="D66" s="138" t="str">
        <f t="shared" si="3"/>
        <v/>
      </c>
      <c r="E66" s="138" t="str">
        <f t="shared" si="4"/>
        <v/>
      </c>
      <c r="F66" s="138" t="str">
        <f t="shared" si="5"/>
        <v/>
      </c>
      <c r="G66" s="138" t="str">
        <f t="shared" si="6"/>
        <v/>
      </c>
      <c r="H66" s="138" t="str">
        <f t="shared" si="7"/>
        <v/>
      </c>
      <c r="I66" s="138" t="str">
        <f t="shared" si="8"/>
        <v/>
      </c>
      <c r="J66" s="138" t="str">
        <f t="shared" si="9"/>
        <v/>
      </c>
      <c r="K66" s="138" t="str">
        <f t="shared" si="10"/>
        <v/>
      </c>
      <c r="L66" s="138" t="str">
        <f t="shared" si="11"/>
        <v/>
      </c>
      <c r="M66" s="138" t="str">
        <f t="shared" si="12"/>
        <v/>
      </c>
      <c r="N66" s="138" t="str">
        <f t="shared" si="13"/>
        <v/>
      </c>
      <c r="O66" s="138" t="str">
        <f t="shared" si="14"/>
        <v/>
      </c>
      <c r="P66" s="138" t="str">
        <f t="shared" si="15"/>
        <v/>
      </c>
      <c r="Q66" s="138" t="str">
        <f t="shared" si="16"/>
        <v/>
      </c>
      <c r="R66" s="138" t="str">
        <f t="shared" si="17"/>
        <v/>
      </c>
      <c r="S66" s="138" t="str">
        <f t="shared" si="18"/>
        <v/>
      </c>
      <c r="T66" s="138" t="str">
        <f t="shared" si="19"/>
        <v/>
      </c>
      <c r="U66" s="138" t="str">
        <f t="shared" si="20"/>
        <v/>
      </c>
      <c r="V66" s="138" t="str">
        <f t="shared" si="21"/>
        <v/>
      </c>
      <c r="W66" s="138" t="str">
        <f t="shared" si="22"/>
        <v/>
      </c>
      <c r="X66" s="138" t="str">
        <f t="shared" si="23"/>
        <v/>
      </c>
      <c r="Y66" s="138" t="str">
        <f t="shared" si="24"/>
        <v/>
      </c>
      <c r="Z66" s="138" t="str">
        <f t="shared" si="25"/>
        <v/>
      </c>
      <c r="AA66" s="138" t="str">
        <f t="shared" si="26"/>
        <v/>
      </c>
      <c r="AB66" s="138" t="str">
        <f t="shared" si="27"/>
        <v/>
      </c>
      <c r="AC66" s="138" t="str">
        <f t="shared" si="28"/>
        <v/>
      </c>
      <c r="AD66" s="138" t="str">
        <f t="shared" si="29"/>
        <v/>
      </c>
      <c r="AE66" s="138" t="str">
        <f t="shared" si="30"/>
        <v/>
      </c>
      <c r="AF66" s="138" t="str">
        <f t="shared" si="31"/>
        <v/>
      </c>
      <c r="AG66" s="138" t="str">
        <f t="shared" si="32"/>
        <v/>
      </c>
      <c r="AH66" s="138" t="str">
        <f t="shared" si="33"/>
        <v/>
      </c>
      <c r="AI66" s="138" t="str">
        <f t="shared" si="34"/>
        <v/>
      </c>
      <c r="AJ66" s="138" t="str">
        <f t="shared" si="35"/>
        <v/>
      </c>
      <c r="AK66" s="138" t="str">
        <f t="shared" si="36"/>
        <v/>
      </c>
      <c r="AL66" s="138" t="str">
        <f t="shared" si="37"/>
        <v/>
      </c>
      <c r="AM66" s="138" t="str">
        <f t="shared" si="38"/>
        <v/>
      </c>
      <c r="AN66" s="138" t="str">
        <f t="shared" si="39"/>
        <v/>
      </c>
      <c r="AO66" s="138" t="str">
        <f t="shared" si="40"/>
        <v/>
      </c>
      <c r="AP66" s="138" t="str">
        <f t="shared" si="41"/>
        <v/>
      </c>
      <c r="AQ66" s="138" t="str">
        <f t="shared" si="42"/>
        <v/>
      </c>
      <c r="AR66" s="138" t="str">
        <f t="shared" si="43"/>
        <v/>
      </c>
      <c r="AS66" s="138" t="str">
        <f t="shared" si="44"/>
        <v/>
      </c>
      <c r="AT66" s="138" t="str">
        <f t="shared" si="45"/>
        <v/>
      </c>
      <c r="AU66" s="138">
        <f t="shared" si="46"/>
        <v>275.49964622750906</v>
      </c>
      <c r="AV66" s="138">
        <f t="shared" si="47"/>
        <v>281.90503835686792</v>
      </c>
      <c r="AW66" s="138">
        <f t="shared" si="48"/>
        <v>288.45935644273044</v>
      </c>
      <c r="AX66" s="138">
        <f t="shared" si="49"/>
        <v>295.16606302729116</v>
      </c>
      <c r="AY66" s="138">
        <f t="shared" si="50"/>
        <v>302.02870115716934</v>
      </c>
      <c r="AZ66" s="138">
        <f t="shared" si="51"/>
        <v>309.05089625514415</v>
      </c>
      <c r="BA66" s="138">
        <f t="shared" si="52"/>
        <v>316.2363580354081</v>
      </c>
      <c r="BB66" s="138">
        <f t="shared" si="53"/>
        <v>323.58888246334999</v>
      </c>
      <c r="BC66" s="138">
        <f t="shared" si="54"/>
        <v>331.11235376090337</v>
      </c>
      <c r="BD66" s="138">
        <f t="shared" si="55"/>
        <v>338.81074645851913</v>
      </c>
      <c r="BE66" s="138">
        <f t="shared" si="56"/>
        <v>346.68812749484692</v>
      </c>
      <c r="BF66" s="138">
        <f t="shared" si="57"/>
        <v>354.74865836523435</v>
      </c>
      <c r="BG66" s="138">
        <f t="shared" si="58"/>
        <v>362.99659732017881</v>
      </c>
      <c r="BH66" s="138">
        <f t="shared" si="59"/>
        <v>371.43630161489364</v>
      </c>
      <c r="BI66" s="138">
        <f t="shared" si="60"/>
        <v>380.0722298111769</v>
      </c>
      <c r="BJ66" s="138">
        <f t="shared" si="60"/>
        <v>388.90894413279875</v>
      </c>
      <c r="BK66" s="138">
        <f t="shared" si="61"/>
        <v>397.95111287565197</v>
      </c>
      <c r="BL66" s="138">
        <f t="shared" si="62"/>
        <v>407.20351287393834</v>
      </c>
      <c r="BM66" s="138">
        <f t="shared" si="63"/>
        <v>416.67103202369458</v>
      </c>
      <c r="BN66" s="138">
        <f t="shared" si="64"/>
        <v>426.35867186499001</v>
      </c>
      <c r="BO66" s="138">
        <f t="shared" si="65"/>
        <v>436.27155022416088</v>
      </c>
      <c r="BP66" s="138">
        <f t="shared" si="66"/>
        <v>446.41490391747681</v>
      </c>
      <c r="BQ66" s="138">
        <f t="shared" si="67"/>
        <v>456.79409151766754</v>
      </c>
      <c r="BR66" s="138">
        <f t="shared" si="68"/>
        <v>467.41459618477205</v>
      </c>
      <c r="BS66" s="138">
        <f t="shared" si="69"/>
        <v>478.28202856280478</v>
      </c>
    </row>
    <row r="67" spans="3:71" x14ac:dyDescent="0.2">
      <c r="C67" s="138" t="str">
        <f t="shared" si="2"/>
        <v/>
      </c>
      <c r="D67" s="138" t="str">
        <f t="shared" si="3"/>
        <v/>
      </c>
      <c r="E67" s="138" t="str">
        <f t="shared" si="4"/>
        <v/>
      </c>
      <c r="F67" s="138" t="str">
        <f t="shared" si="5"/>
        <v/>
      </c>
      <c r="G67" s="138" t="str">
        <f t="shared" si="6"/>
        <v/>
      </c>
      <c r="H67" s="138" t="str">
        <f t="shared" si="7"/>
        <v/>
      </c>
      <c r="I67" s="138" t="str">
        <f t="shared" si="8"/>
        <v/>
      </c>
      <c r="J67" s="138" t="str">
        <f t="shared" si="9"/>
        <v/>
      </c>
      <c r="K67" s="138" t="str">
        <f t="shared" si="10"/>
        <v/>
      </c>
      <c r="L67" s="138" t="str">
        <f t="shared" si="11"/>
        <v/>
      </c>
      <c r="M67" s="138" t="str">
        <f t="shared" si="12"/>
        <v/>
      </c>
      <c r="N67" s="138" t="str">
        <f t="shared" si="13"/>
        <v/>
      </c>
      <c r="O67" s="138" t="str">
        <f t="shared" si="14"/>
        <v/>
      </c>
      <c r="P67" s="138" t="str">
        <f t="shared" si="15"/>
        <v/>
      </c>
      <c r="Q67" s="138" t="str">
        <f t="shared" si="16"/>
        <v/>
      </c>
      <c r="R67" s="138" t="str">
        <f t="shared" si="17"/>
        <v/>
      </c>
      <c r="S67" s="138" t="str">
        <f t="shared" si="18"/>
        <v/>
      </c>
      <c r="T67" s="138" t="str">
        <f t="shared" si="19"/>
        <v/>
      </c>
      <c r="U67" s="138" t="str">
        <f t="shared" si="20"/>
        <v/>
      </c>
      <c r="V67" s="138" t="str">
        <f t="shared" si="21"/>
        <v/>
      </c>
      <c r="W67" s="138" t="str">
        <f t="shared" si="22"/>
        <v/>
      </c>
      <c r="X67" s="138" t="str">
        <f t="shared" si="23"/>
        <v/>
      </c>
      <c r="Y67" s="138" t="str">
        <f t="shared" si="24"/>
        <v/>
      </c>
      <c r="Z67" s="138" t="str">
        <f t="shared" si="25"/>
        <v/>
      </c>
      <c r="AA67" s="138" t="str">
        <f t="shared" si="26"/>
        <v/>
      </c>
      <c r="AB67" s="138" t="str">
        <f t="shared" si="27"/>
        <v/>
      </c>
      <c r="AC67" s="138" t="str">
        <f t="shared" si="28"/>
        <v/>
      </c>
      <c r="AD67" s="138" t="str">
        <f t="shared" si="29"/>
        <v/>
      </c>
      <c r="AE67" s="138" t="str">
        <f t="shared" si="30"/>
        <v/>
      </c>
      <c r="AF67" s="138" t="str">
        <f t="shared" si="31"/>
        <v/>
      </c>
      <c r="AG67" s="138" t="str">
        <f t="shared" si="32"/>
        <v/>
      </c>
      <c r="AH67" s="138" t="str">
        <f t="shared" si="33"/>
        <v/>
      </c>
      <c r="AI67" s="138" t="str">
        <f t="shared" si="34"/>
        <v/>
      </c>
      <c r="AJ67" s="138" t="str">
        <f t="shared" si="35"/>
        <v/>
      </c>
      <c r="AK67" s="138" t="str">
        <f t="shared" si="36"/>
        <v/>
      </c>
      <c r="AL67" s="138" t="str">
        <f t="shared" si="37"/>
        <v/>
      </c>
      <c r="AM67" s="138" t="str">
        <f t="shared" si="38"/>
        <v/>
      </c>
      <c r="AN67" s="138" t="str">
        <f t="shared" si="39"/>
        <v/>
      </c>
      <c r="AO67" s="138" t="str">
        <f t="shared" si="40"/>
        <v/>
      </c>
      <c r="AP67" s="138" t="str">
        <f t="shared" si="41"/>
        <v/>
      </c>
      <c r="AQ67" s="138" t="str">
        <f t="shared" si="42"/>
        <v/>
      </c>
      <c r="AR67" s="138" t="str">
        <f t="shared" si="43"/>
        <v/>
      </c>
      <c r="AS67" s="138" t="str">
        <f t="shared" si="44"/>
        <v/>
      </c>
      <c r="AT67" s="138" t="str">
        <f t="shared" si="45"/>
        <v/>
      </c>
      <c r="AU67" s="138" t="str">
        <f t="shared" si="46"/>
        <v/>
      </c>
      <c r="AV67" s="138">
        <f t="shared" si="47"/>
        <v>269.23979618767794</v>
      </c>
      <c r="AW67" s="138">
        <f t="shared" si="48"/>
        <v>275.49964622750906</v>
      </c>
      <c r="AX67" s="138">
        <f t="shared" si="49"/>
        <v>281.90503835686792</v>
      </c>
      <c r="AY67" s="138">
        <f t="shared" si="50"/>
        <v>288.45935644273044</v>
      </c>
      <c r="AZ67" s="138">
        <f t="shared" si="51"/>
        <v>295.16606302729116</v>
      </c>
      <c r="BA67" s="138">
        <f t="shared" si="52"/>
        <v>302.02870115716934</v>
      </c>
      <c r="BB67" s="138">
        <f t="shared" si="53"/>
        <v>309.05089625514415</v>
      </c>
      <c r="BC67" s="138">
        <f t="shared" si="54"/>
        <v>316.2363580354081</v>
      </c>
      <c r="BD67" s="138">
        <f t="shared" si="55"/>
        <v>323.58888246334999</v>
      </c>
      <c r="BE67" s="138">
        <f t="shared" si="56"/>
        <v>331.11235376090337</v>
      </c>
      <c r="BF67" s="138">
        <f t="shared" si="57"/>
        <v>338.81074645851913</v>
      </c>
      <c r="BG67" s="138">
        <f t="shared" si="58"/>
        <v>346.68812749484692</v>
      </c>
      <c r="BH67" s="138">
        <f t="shared" si="59"/>
        <v>354.74865836523435</v>
      </c>
      <c r="BI67" s="138">
        <f t="shared" si="60"/>
        <v>362.99659732017881</v>
      </c>
      <c r="BJ67" s="138">
        <f t="shared" si="60"/>
        <v>371.43630161489364</v>
      </c>
      <c r="BK67" s="138">
        <f t="shared" si="61"/>
        <v>380.0722298111769</v>
      </c>
      <c r="BL67" s="138">
        <f t="shared" si="62"/>
        <v>388.90894413279875</v>
      </c>
      <c r="BM67" s="138">
        <f t="shared" si="63"/>
        <v>397.95111287565197</v>
      </c>
      <c r="BN67" s="138">
        <f t="shared" si="64"/>
        <v>407.20351287393834</v>
      </c>
      <c r="BO67" s="138">
        <f t="shared" si="65"/>
        <v>416.67103202369458</v>
      </c>
      <c r="BP67" s="138">
        <f t="shared" si="66"/>
        <v>426.35867186499001</v>
      </c>
      <c r="BQ67" s="138">
        <f t="shared" si="67"/>
        <v>436.27155022416088</v>
      </c>
      <c r="BR67" s="138">
        <f t="shared" si="68"/>
        <v>446.41490391747681</v>
      </c>
      <c r="BS67" s="138">
        <f t="shared" si="69"/>
        <v>456.79409151766754</v>
      </c>
    </row>
    <row r="68" spans="3:71" x14ac:dyDescent="0.2">
      <c r="C68" s="138" t="str">
        <f t="shared" si="2"/>
        <v/>
      </c>
      <c r="D68" s="138" t="str">
        <f t="shared" si="3"/>
        <v/>
      </c>
      <c r="E68" s="138" t="str">
        <f t="shared" si="4"/>
        <v/>
      </c>
      <c r="F68" s="138" t="str">
        <f t="shared" si="5"/>
        <v/>
      </c>
      <c r="G68" s="138" t="str">
        <f t="shared" si="6"/>
        <v/>
      </c>
      <c r="H68" s="138" t="str">
        <f t="shared" si="7"/>
        <v/>
      </c>
      <c r="I68" s="138" t="str">
        <f t="shared" si="8"/>
        <v/>
      </c>
      <c r="J68" s="138" t="str">
        <f t="shared" si="9"/>
        <v/>
      </c>
      <c r="K68" s="138" t="str">
        <f t="shared" si="10"/>
        <v/>
      </c>
      <c r="L68" s="138" t="str">
        <f t="shared" si="11"/>
        <v/>
      </c>
      <c r="M68" s="138" t="str">
        <f t="shared" si="12"/>
        <v/>
      </c>
      <c r="N68" s="138" t="str">
        <f t="shared" si="13"/>
        <v/>
      </c>
      <c r="O68" s="138" t="str">
        <f t="shared" si="14"/>
        <v/>
      </c>
      <c r="P68" s="138" t="str">
        <f t="shared" si="15"/>
        <v/>
      </c>
      <c r="Q68" s="138" t="str">
        <f t="shared" si="16"/>
        <v/>
      </c>
      <c r="R68" s="138" t="str">
        <f t="shared" si="17"/>
        <v/>
      </c>
      <c r="S68" s="138" t="str">
        <f t="shared" si="18"/>
        <v/>
      </c>
      <c r="T68" s="138" t="str">
        <f t="shared" si="19"/>
        <v/>
      </c>
      <c r="U68" s="138" t="str">
        <f t="shared" si="20"/>
        <v/>
      </c>
      <c r="V68" s="138" t="str">
        <f t="shared" si="21"/>
        <v/>
      </c>
      <c r="W68" s="138" t="str">
        <f t="shared" si="22"/>
        <v/>
      </c>
      <c r="X68" s="138" t="str">
        <f t="shared" si="23"/>
        <v/>
      </c>
      <c r="Y68" s="138" t="str">
        <f t="shared" si="24"/>
        <v/>
      </c>
      <c r="Z68" s="138" t="str">
        <f t="shared" si="25"/>
        <v/>
      </c>
      <c r="AA68" s="138" t="str">
        <f t="shared" si="26"/>
        <v/>
      </c>
      <c r="AB68" s="138" t="str">
        <f t="shared" si="27"/>
        <v/>
      </c>
      <c r="AC68" s="138" t="str">
        <f t="shared" si="28"/>
        <v/>
      </c>
      <c r="AD68" s="138" t="str">
        <f t="shared" si="29"/>
        <v/>
      </c>
      <c r="AE68" s="138" t="str">
        <f t="shared" si="30"/>
        <v/>
      </c>
      <c r="AF68" s="138" t="str">
        <f t="shared" si="31"/>
        <v/>
      </c>
      <c r="AG68" s="138" t="str">
        <f t="shared" si="32"/>
        <v/>
      </c>
      <c r="AH68" s="138" t="str">
        <f t="shared" si="33"/>
        <v/>
      </c>
      <c r="AI68" s="138" t="str">
        <f t="shared" si="34"/>
        <v/>
      </c>
      <c r="AJ68" s="138" t="str">
        <f t="shared" si="35"/>
        <v/>
      </c>
      <c r="AK68" s="138" t="str">
        <f t="shared" si="36"/>
        <v/>
      </c>
      <c r="AL68" s="138" t="str">
        <f t="shared" si="37"/>
        <v/>
      </c>
      <c r="AM68" s="138" t="str">
        <f t="shared" si="38"/>
        <v/>
      </c>
      <c r="AN68" s="138" t="str">
        <f t="shared" si="39"/>
        <v/>
      </c>
      <c r="AO68" s="138" t="str">
        <f t="shared" si="40"/>
        <v/>
      </c>
      <c r="AP68" s="138" t="str">
        <f t="shared" si="41"/>
        <v/>
      </c>
      <c r="AQ68" s="138" t="str">
        <f t="shared" si="42"/>
        <v/>
      </c>
      <c r="AR68" s="138" t="str">
        <f t="shared" si="43"/>
        <v/>
      </c>
      <c r="AS68" s="138" t="str">
        <f t="shared" si="44"/>
        <v/>
      </c>
      <c r="AT68" s="138" t="str">
        <f t="shared" si="45"/>
        <v/>
      </c>
      <c r="AU68" s="138" t="str">
        <f t="shared" si="46"/>
        <v/>
      </c>
      <c r="AV68" s="138" t="str">
        <f t="shared" si="47"/>
        <v/>
      </c>
      <c r="AW68" s="138">
        <f t="shared" si="48"/>
        <v>263.12218125797403</v>
      </c>
      <c r="AX68" s="138">
        <f t="shared" si="49"/>
        <v>269.239796187678</v>
      </c>
      <c r="AY68" s="138">
        <f t="shared" si="50"/>
        <v>275.49964622750912</v>
      </c>
      <c r="AZ68" s="138">
        <f t="shared" si="51"/>
        <v>281.90503835686798</v>
      </c>
      <c r="BA68" s="138">
        <f t="shared" si="52"/>
        <v>288.4593564427305</v>
      </c>
      <c r="BB68" s="138">
        <f t="shared" si="53"/>
        <v>295.16606302729122</v>
      </c>
      <c r="BC68" s="138">
        <f t="shared" si="54"/>
        <v>302.02870115716939</v>
      </c>
      <c r="BD68" s="138">
        <f t="shared" si="55"/>
        <v>309.05089625514421</v>
      </c>
      <c r="BE68" s="138">
        <f t="shared" si="56"/>
        <v>316.23635803540816</v>
      </c>
      <c r="BF68" s="138">
        <f t="shared" si="57"/>
        <v>323.58888246335005</v>
      </c>
      <c r="BG68" s="138">
        <f t="shared" si="58"/>
        <v>331.11235376090343</v>
      </c>
      <c r="BH68" s="138">
        <f t="shared" si="59"/>
        <v>338.81074645851919</v>
      </c>
      <c r="BI68" s="138">
        <f t="shared" si="60"/>
        <v>346.68812749484698</v>
      </c>
      <c r="BJ68" s="138">
        <f t="shared" si="60"/>
        <v>354.74865836523441</v>
      </c>
      <c r="BK68" s="138">
        <f t="shared" si="61"/>
        <v>362.99659732017886</v>
      </c>
      <c r="BL68" s="138">
        <f t="shared" si="62"/>
        <v>371.43630161489369</v>
      </c>
      <c r="BM68" s="138">
        <f t="shared" si="63"/>
        <v>380.07222981117695</v>
      </c>
      <c r="BN68" s="138">
        <f t="shared" si="64"/>
        <v>388.90894413279881</v>
      </c>
      <c r="BO68" s="138">
        <f t="shared" si="65"/>
        <v>397.95111287565203</v>
      </c>
      <c r="BP68" s="138">
        <f t="shared" si="66"/>
        <v>407.20351287393839</v>
      </c>
      <c r="BQ68" s="138">
        <f t="shared" si="67"/>
        <v>416.67103202369464</v>
      </c>
      <c r="BR68" s="138">
        <f t="shared" si="68"/>
        <v>426.35867186499007</v>
      </c>
      <c r="BS68" s="138">
        <f t="shared" si="69"/>
        <v>436.27155022416093</v>
      </c>
    </row>
    <row r="69" spans="3:71" x14ac:dyDescent="0.2">
      <c r="C69" s="138" t="str">
        <f t="shared" si="2"/>
        <v/>
      </c>
      <c r="D69" s="138" t="str">
        <f t="shared" si="3"/>
        <v/>
      </c>
      <c r="E69" s="138" t="str">
        <f t="shared" si="4"/>
        <v/>
      </c>
      <c r="F69" s="138" t="str">
        <f t="shared" si="5"/>
        <v/>
      </c>
      <c r="G69" s="138" t="str">
        <f t="shared" si="6"/>
        <v/>
      </c>
      <c r="H69" s="138" t="str">
        <f t="shared" si="7"/>
        <v/>
      </c>
      <c r="I69" s="138" t="str">
        <f t="shared" si="8"/>
        <v/>
      </c>
      <c r="J69" s="138" t="str">
        <f t="shared" si="9"/>
        <v/>
      </c>
      <c r="K69" s="138" t="str">
        <f t="shared" si="10"/>
        <v/>
      </c>
      <c r="L69" s="138" t="str">
        <f t="shared" si="11"/>
        <v/>
      </c>
      <c r="M69" s="138" t="str">
        <f t="shared" si="12"/>
        <v/>
      </c>
      <c r="N69" s="138" t="str">
        <f t="shared" si="13"/>
        <v/>
      </c>
      <c r="O69" s="138" t="str">
        <f t="shared" si="14"/>
        <v/>
      </c>
      <c r="P69" s="138" t="str">
        <f t="shared" si="15"/>
        <v/>
      </c>
      <c r="Q69" s="138" t="str">
        <f t="shared" si="16"/>
        <v/>
      </c>
      <c r="R69" s="138" t="str">
        <f t="shared" si="17"/>
        <v/>
      </c>
      <c r="S69" s="138" t="str">
        <f t="shared" si="18"/>
        <v/>
      </c>
      <c r="T69" s="138" t="str">
        <f t="shared" si="19"/>
        <v/>
      </c>
      <c r="U69" s="138" t="str">
        <f t="shared" si="20"/>
        <v/>
      </c>
      <c r="V69" s="138" t="str">
        <f t="shared" si="21"/>
        <v/>
      </c>
      <c r="W69" s="138" t="str">
        <f t="shared" si="22"/>
        <v/>
      </c>
      <c r="X69" s="138" t="str">
        <f t="shared" si="23"/>
        <v/>
      </c>
      <c r="Y69" s="138" t="str">
        <f t="shared" si="24"/>
        <v/>
      </c>
      <c r="Z69" s="138" t="str">
        <f t="shared" si="25"/>
        <v/>
      </c>
      <c r="AA69" s="138" t="str">
        <f t="shared" si="26"/>
        <v/>
      </c>
      <c r="AB69" s="138" t="str">
        <f t="shared" si="27"/>
        <v/>
      </c>
      <c r="AC69" s="138" t="str">
        <f t="shared" si="28"/>
        <v/>
      </c>
      <c r="AD69" s="138" t="str">
        <f t="shared" si="29"/>
        <v/>
      </c>
      <c r="AE69" s="138" t="str">
        <f t="shared" si="30"/>
        <v/>
      </c>
      <c r="AF69" s="138" t="str">
        <f t="shared" si="31"/>
        <v/>
      </c>
      <c r="AG69" s="138" t="str">
        <f t="shared" si="32"/>
        <v/>
      </c>
      <c r="AH69" s="138" t="str">
        <f t="shared" si="33"/>
        <v/>
      </c>
      <c r="AI69" s="138" t="str">
        <f t="shared" si="34"/>
        <v/>
      </c>
      <c r="AJ69" s="138" t="str">
        <f t="shared" si="35"/>
        <v/>
      </c>
      <c r="AK69" s="138" t="str">
        <f t="shared" si="36"/>
        <v/>
      </c>
      <c r="AL69" s="138" t="str">
        <f t="shared" si="37"/>
        <v/>
      </c>
      <c r="AM69" s="138" t="str">
        <f t="shared" si="38"/>
        <v/>
      </c>
      <c r="AN69" s="138" t="str">
        <f t="shared" si="39"/>
        <v/>
      </c>
      <c r="AO69" s="138" t="str">
        <f t="shared" si="40"/>
        <v/>
      </c>
      <c r="AP69" s="138" t="str">
        <f t="shared" si="41"/>
        <v/>
      </c>
      <c r="AQ69" s="138" t="str">
        <f t="shared" si="42"/>
        <v/>
      </c>
      <c r="AR69" s="138" t="str">
        <f t="shared" si="43"/>
        <v/>
      </c>
      <c r="AS69" s="138" t="str">
        <f t="shared" si="44"/>
        <v/>
      </c>
      <c r="AT69" s="138" t="str">
        <f t="shared" si="45"/>
        <v/>
      </c>
      <c r="AU69" s="138" t="str">
        <f t="shared" si="46"/>
        <v/>
      </c>
      <c r="AV69" s="138" t="str">
        <f t="shared" si="47"/>
        <v/>
      </c>
      <c r="AW69" s="138" t="str">
        <f t="shared" si="48"/>
        <v/>
      </c>
      <c r="AX69" s="138">
        <f t="shared" si="49"/>
        <v>257.1435695995475</v>
      </c>
      <c r="AY69" s="138">
        <f t="shared" si="50"/>
        <v>263.12218125797409</v>
      </c>
      <c r="AZ69" s="138">
        <f t="shared" si="51"/>
        <v>269.23979618767805</v>
      </c>
      <c r="BA69" s="138">
        <f t="shared" si="52"/>
        <v>275.49964622750917</v>
      </c>
      <c r="BB69" s="138">
        <f t="shared" si="53"/>
        <v>281.90503835686803</v>
      </c>
      <c r="BC69" s="138">
        <f t="shared" si="54"/>
        <v>288.45935644273055</v>
      </c>
      <c r="BD69" s="138">
        <f t="shared" si="55"/>
        <v>295.16606302729127</v>
      </c>
      <c r="BE69" s="138">
        <f t="shared" si="56"/>
        <v>302.02870115716945</v>
      </c>
      <c r="BF69" s="138">
        <f t="shared" si="57"/>
        <v>309.05089625514427</v>
      </c>
      <c r="BG69" s="138">
        <f t="shared" si="58"/>
        <v>316.23635803540822</v>
      </c>
      <c r="BH69" s="138">
        <f t="shared" si="59"/>
        <v>323.5888824633501</v>
      </c>
      <c r="BI69" s="138">
        <f t="shared" si="60"/>
        <v>331.11235376090349</v>
      </c>
      <c r="BJ69" s="138">
        <f t="shared" si="60"/>
        <v>338.81074645851925</v>
      </c>
      <c r="BK69" s="138">
        <f t="shared" si="61"/>
        <v>346.68812749484704</v>
      </c>
      <c r="BL69" s="138">
        <f t="shared" si="62"/>
        <v>354.74865836523446</v>
      </c>
      <c r="BM69" s="138">
        <f t="shared" si="63"/>
        <v>362.99659732017892</v>
      </c>
      <c r="BN69" s="138">
        <f t="shared" si="64"/>
        <v>371.43630161489375</v>
      </c>
      <c r="BO69" s="138">
        <f t="shared" si="65"/>
        <v>380.07222981117701</v>
      </c>
      <c r="BP69" s="138">
        <f t="shared" si="66"/>
        <v>388.90894413279887</v>
      </c>
      <c r="BQ69" s="138">
        <f t="shared" si="67"/>
        <v>397.95111287565209</v>
      </c>
      <c r="BR69" s="138">
        <f t="shared" si="68"/>
        <v>407.20351287393845</v>
      </c>
      <c r="BS69" s="138">
        <f t="shared" si="69"/>
        <v>416.67103202369469</v>
      </c>
    </row>
    <row r="70" spans="3:71" x14ac:dyDescent="0.2">
      <c r="C70" s="138" t="str">
        <f t="shared" si="2"/>
        <v/>
      </c>
      <c r="D70" s="138" t="str">
        <f t="shared" si="3"/>
        <v/>
      </c>
      <c r="E70" s="138" t="str">
        <f t="shared" si="4"/>
        <v/>
      </c>
      <c r="F70" s="138" t="str">
        <f t="shared" si="5"/>
        <v/>
      </c>
      <c r="G70" s="138" t="str">
        <f t="shared" si="6"/>
        <v/>
      </c>
      <c r="H70" s="138" t="str">
        <f t="shared" si="7"/>
        <v/>
      </c>
      <c r="I70" s="138" t="str">
        <f t="shared" si="8"/>
        <v/>
      </c>
      <c r="J70" s="138" t="str">
        <f t="shared" si="9"/>
        <v/>
      </c>
      <c r="K70" s="138" t="str">
        <f t="shared" si="10"/>
        <v/>
      </c>
      <c r="L70" s="138" t="str">
        <f t="shared" si="11"/>
        <v/>
      </c>
      <c r="M70" s="138" t="str">
        <f t="shared" si="12"/>
        <v/>
      </c>
      <c r="N70" s="138" t="str">
        <f t="shared" si="13"/>
        <v/>
      </c>
      <c r="O70" s="138" t="str">
        <f t="shared" si="14"/>
        <v/>
      </c>
      <c r="P70" s="138" t="str">
        <f t="shared" si="15"/>
        <v/>
      </c>
      <c r="Q70" s="138" t="str">
        <f t="shared" si="16"/>
        <v/>
      </c>
      <c r="R70" s="138" t="str">
        <f t="shared" si="17"/>
        <v/>
      </c>
      <c r="S70" s="138" t="str">
        <f t="shared" si="18"/>
        <v/>
      </c>
      <c r="T70" s="138" t="str">
        <f t="shared" si="19"/>
        <v/>
      </c>
      <c r="U70" s="138" t="str">
        <f t="shared" si="20"/>
        <v/>
      </c>
      <c r="V70" s="138" t="str">
        <f t="shared" si="21"/>
        <v/>
      </c>
      <c r="W70" s="138" t="str">
        <f t="shared" si="22"/>
        <v/>
      </c>
      <c r="X70" s="138" t="str">
        <f t="shared" si="23"/>
        <v/>
      </c>
      <c r="Y70" s="138" t="str">
        <f t="shared" si="24"/>
        <v/>
      </c>
      <c r="Z70" s="138" t="str">
        <f t="shared" si="25"/>
        <v/>
      </c>
      <c r="AA70" s="138" t="str">
        <f t="shared" si="26"/>
        <v/>
      </c>
      <c r="AB70" s="138" t="str">
        <f t="shared" si="27"/>
        <v/>
      </c>
      <c r="AC70" s="138" t="str">
        <f t="shared" si="28"/>
        <v/>
      </c>
      <c r="AD70" s="138" t="str">
        <f t="shared" si="29"/>
        <v/>
      </c>
      <c r="AE70" s="138" t="str">
        <f t="shared" si="30"/>
        <v/>
      </c>
      <c r="AF70" s="138" t="str">
        <f t="shared" si="31"/>
        <v/>
      </c>
      <c r="AG70" s="138" t="str">
        <f t="shared" si="32"/>
        <v/>
      </c>
      <c r="AH70" s="138" t="str">
        <f t="shared" si="33"/>
        <v/>
      </c>
      <c r="AI70" s="138" t="str">
        <f t="shared" si="34"/>
        <v/>
      </c>
      <c r="AJ70" s="138" t="str">
        <f t="shared" si="35"/>
        <v/>
      </c>
      <c r="AK70" s="138" t="str">
        <f t="shared" si="36"/>
        <v/>
      </c>
      <c r="AL70" s="138" t="str">
        <f t="shared" si="37"/>
        <v/>
      </c>
      <c r="AM70" s="138" t="str">
        <f t="shared" si="38"/>
        <v/>
      </c>
      <c r="AN70" s="138" t="str">
        <f t="shared" si="39"/>
        <v/>
      </c>
      <c r="AO70" s="138" t="str">
        <f t="shared" si="40"/>
        <v/>
      </c>
      <c r="AP70" s="138" t="str">
        <f t="shared" si="41"/>
        <v/>
      </c>
      <c r="AQ70" s="138" t="str">
        <f t="shared" si="42"/>
        <v/>
      </c>
      <c r="AR70" s="138" t="str">
        <f t="shared" si="43"/>
        <v/>
      </c>
      <c r="AS70" s="138" t="str">
        <f t="shared" si="44"/>
        <v/>
      </c>
      <c r="AT70" s="138" t="str">
        <f t="shared" si="45"/>
        <v/>
      </c>
      <c r="AU70" s="138" t="str">
        <f t="shared" si="46"/>
        <v/>
      </c>
      <c r="AV70" s="138" t="str">
        <f t="shared" si="47"/>
        <v/>
      </c>
      <c r="AW70" s="138" t="str">
        <f t="shared" si="48"/>
        <v/>
      </c>
      <c r="AX70" s="138" t="str">
        <f t="shared" si="49"/>
        <v/>
      </c>
      <c r="AY70" s="138">
        <f t="shared" si="50"/>
        <v>251.30080280677001</v>
      </c>
      <c r="AZ70" s="138">
        <f t="shared" si="51"/>
        <v>257.14356959954756</v>
      </c>
      <c r="BA70" s="138">
        <f t="shared" si="52"/>
        <v>263.12218125797415</v>
      </c>
      <c r="BB70" s="138">
        <f t="shared" si="53"/>
        <v>269.23979618767811</v>
      </c>
      <c r="BC70" s="138">
        <f t="shared" si="54"/>
        <v>275.49964622750923</v>
      </c>
      <c r="BD70" s="138">
        <f t="shared" si="55"/>
        <v>281.90503835686809</v>
      </c>
      <c r="BE70" s="138">
        <f t="shared" si="56"/>
        <v>288.45935644273061</v>
      </c>
      <c r="BF70" s="138">
        <f t="shared" si="57"/>
        <v>295.16606302729133</v>
      </c>
      <c r="BG70" s="138">
        <f t="shared" si="58"/>
        <v>302.02870115716951</v>
      </c>
      <c r="BH70" s="138">
        <f t="shared" si="59"/>
        <v>309.05089625514432</v>
      </c>
      <c r="BI70" s="138">
        <f t="shared" si="60"/>
        <v>316.23635803540827</v>
      </c>
      <c r="BJ70" s="138">
        <f t="shared" si="60"/>
        <v>323.58888246335016</v>
      </c>
      <c r="BK70" s="138">
        <f t="shared" si="61"/>
        <v>331.11235376090355</v>
      </c>
      <c r="BL70" s="138">
        <f t="shared" si="62"/>
        <v>338.8107464585193</v>
      </c>
      <c r="BM70" s="138">
        <f t="shared" si="63"/>
        <v>346.68812749484709</v>
      </c>
      <c r="BN70" s="138">
        <f t="shared" si="64"/>
        <v>354.74865836523452</v>
      </c>
      <c r="BO70" s="138">
        <f t="shared" si="65"/>
        <v>362.99659732017898</v>
      </c>
      <c r="BP70" s="138">
        <f t="shared" si="66"/>
        <v>371.43630161489381</v>
      </c>
      <c r="BQ70" s="138">
        <f t="shared" si="67"/>
        <v>380.07222981117707</v>
      </c>
      <c r="BR70" s="138">
        <f t="shared" si="68"/>
        <v>388.90894413279892</v>
      </c>
      <c r="BS70" s="138">
        <f t="shared" si="69"/>
        <v>397.95111287565214</v>
      </c>
    </row>
    <row r="71" spans="3:71" x14ac:dyDescent="0.2">
      <c r="C71" s="138" t="str">
        <f t="shared" si="2"/>
        <v/>
      </c>
      <c r="D71" s="138" t="str">
        <f t="shared" si="3"/>
        <v/>
      </c>
      <c r="E71" s="138" t="str">
        <f t="shared" si="4"/>
        <v/>
      </c>
      <c r="F71" s="138" t="str">
        <f t="shared" si="5"/>
        <v/>
      </c>
      <c r="G71" s="138" t="str">
        <f t="shared" si="6"/>
        <v/>
      </c>
      <c r="H71" s="138" t="str">
        <f t="shared" si="7"/>
        <v/>
      </c>
      <c r="I71" s="138" t="str">
        <f t="shared" si="8"/>
        <v/>
      </c>
      <c r="J71" s="138" t="str">
        <f t="shared" si="9"/>
        <v/>
      </c>
      <c r="K71" s="138" t="str">
        <f t="shared" si="10"/>
        <v/>
      </c>
      <c r="L71" s="138" t="str">
        <f t="shared" si="11"/>
        <v/>
      </c>
      <c r="M71" s="138" t="str">
        <f t="shared" si="12"/>
        <v/>
      </c>
      <c r="N71" s="138" t="str">
        <f t="shared" si="13"/>
        <v/>
      </c>
      <c r="O71" s="138" t="str">
        <f t="shared" si="14"/>
        <v/>
      </c>
      <c r="P71" s="138" t="str">
        <f t="shared" si="15"/>
        <v/>
      </c>
      <c r="Q71" s="138" t="str">
        <f t="shared" si="16"/>
        <v/>
      </c>
      <c r="R71" s="138" t="str">
        <f t="shared" si="17"/>
        <v/>
      </c>
      <c r="S71" s="138" t="str">
        <f t="shared" si="18"/>
        <v/>
      </c>
      <c r="T71" s="138" t="str">
        <f t="shared" si="19"/>
        <v/>
      </c>
      <c r="U71" s="138" t="str">
        <f t="shared" si="20"/>
        <v/>
      </c>
      <c r="V71" s="138" t="str">
        <f t="shared" si="21"/>
        <v/>
      </c>
      <c r="W71" s="138" t="str">
        <f t="shared" si="22"/>
        <v/>
      </c>
      <c r="X71" s="138" t="str">
        <f t="shared" si="23"/>
        <v/>
      </c>
      <c r="Y71" s="138" t="str">
        <f t="shared" si="24"/>
        <v/>
      </c>
      <c r="Z71" s="138" t="str">
        <f t="shared" si="25"/>
        <v/>
      </c>
      <c r="AA71" s="138" t="str">
        <f t="shared" si="26"/>
        <v/>
      </c>
      <c r="AB71" s="138" t="str">
        <f t="shared" si="27"/>
        <v/>
      </c>
      <c r="AC71" s="138" t="str">
        <f t="shared" si="28"/>
        <v/>
      </c>
      <c r="AD71" s="138" t="str">
        <f t="shared" si="29"/>
        <v/>
      </c>
      <c r="AE71" s="138" t="str">
        <f t="shared" si="30"/>
        <v/>
      </c>
      <c r="AF71" s="138" t="str">
        <f t="shared" si="31"/>
        <v/>
      </c>
      <c r="AG71" s="138" t="str">
        <f t="shared" si="32"/>
        <v/>
      </c>
      <c r="AH71" s="138" t="str">
        <f t="shared" si="33"/>
        <v/>
      </c>
      <c r="AI71" s="138" t="str">
        <f t="shared" si="34"/>
        <v/>
      </c>
      <c r="AJ71" s="138" t="str">
        <f t="shared" si="35"/>
        <v/>
      </c>
      <c r="AK71" s="138" t="str">
        <f t="shared" si="36"/>
        <v/>
      </c>
      <c r="AL71" s="138" t="str">
        <f t="shared" si="37"/>
        <v/>
      </c>
      <c r="AM71" s="138" t="str">
        <f t="shared" si="38"/>
        <v/>
      </c>
      <c r="AN71" s="138" t="str">
        <f t="shared" si="39"/>
        <v/>
      </c>
      <c r="AO71" s="138" t="str">
        <f t="shared" si="40"/>
        <v/>
      </c>
      <c r="AP71" s="138" t="str">
        <f t="shared" si="41"/>
        <v/>
      </c>
      <c r="AQ71" s="138" t="str">
        <f t="shared" si="42"/>
        <v/>
      </c>
      <c r="AR71" s="138" t="str">
        <f t="shared" si="43"/>
        <v/>
      </c>
      <c r="AS71" s="138" t="str">
        <f t="shared" si="44"/>
        <v/>
      </c>
      <c r="AT71" s="138" t="str">
        <f t="shared" si="45"/>
        <v/>
      </c>
      <c r="AU71" s="138" t="str">
        <f t="shared" si="46"/>
        <v/>
      </c>
      <c r="AV71" s="138" t="str">
        <f t="shared" si="47"/>
        <v/>
      </c>
      <c r="AW71" s="138" t="str">
        <f t="shared" si="48"/>
        <v/>
      </c>
      <c r="AX71" s="138" t="str">
        <f t="shared" si="49"/>
        <v/>
      </c>
      <c r="AY71" s="138" t="str">
        <f t="shared" si="50"/>
        <v/>
      </c>
      <c r="AZ71" s="138">
        <f t="shared" si="51"/>
        <v>245.5907942386992</v>
      </c>
      <c r="BA71" s="138">
        <f t="shared" si="52"/>
        <v>251.30080280677001</v>
      </c>
      <c r="BB71" s="138">
        <f t="shared" si="53"/>
        <v>257.14356959954756</v>
      </c>
      <c r="BC71" s="138">
        <f t="shared" si="54"/>
        <v>263.12218125797415</v>
      </c>
      <c r="BD71" s="138">
        <f t="shared" si="55"/>
        <v>269.23979618767811</v>
      </c>
      <c r="BE71" s="138">
        <f t="shared" si="56"/>
        <v>275.49964622750923</v>
      </c>
      <c r="BF71" s="138">
        <f t="shared" si="57"/>
        <v>281.90503835686809</v>
      </c>
      <c r="BG71" s="138">
        <f t="shared" si="58"/>
        <v>288.45935644273061</v>
      </c>
      <c r="BH71" s="138">
        <f t="shared" si="59"/>
        <v>295.16606302729133</v>
      </c>
      <c r="BI71" s="138">
        <f t="shared" si="60"/>
        <v>302.02870115716951</v>
      </c>
      <c r="BJ71" s="138">
        <f t="shared" si="60"/>
        <v>309.05089625514432</v>
      </c>
      <c r="BK71" s="138">
        <f t="shared" si="61"/>
        <v>316.23635803540827</v>
      </c>
      <c r="BL71" s="138">
        <f t="shared" si="62"/>
        <v>323.58888246335016</v>
      </c>
      <c r="BM71" s="138">
        <f t="shared" si="63"/>
        <v>331.11235376090355</v>
      </c>
      <c r="BN71" s="138">
        <f t="shared" si="64"/>
        <v>338.8107464585193</v>
      </c>
      <c r="BO71" s="138">
        <f t="shared" si="65"/>
        <v>346.68812749484709</v>
      </c>
      <c r="BP71" s="138">
        <f t="shared" si="66"/>
        <v>354.74865836523452</v>
      </c>
      <c r="BQ71" s="138">
        <f t="shared" si="67"/>
        <v>362.99659732017898</v>
      </c>
      <c r="BR71" s="138">
        <f t="shared" si="68"/>
        <v>371.43630161489381</v>
      </c>
      <c r="BS71" s="138">
        <f t="shared" si="69"/>
        <v>380.07222981117707</v>
      </c>
    </row>
    <row r="72" spans="3:71" x14ac:dyDescent="0.2">
      <c r="C72" s="138" t="str">
        <f t="shared" si="2"/>
        <v/>
      </c>
      <c r="D72" s="138" t="str">
        <f t="shared" si="3"/>
        <v/>
      </c>
      <c r="E72" s="138" t="str">
        <f t="shared" si="4"/>
        <v/>
      </c>
      <c r="F72" s="138" t="str">
        <f t="shared" si="5"/>
        <v/>
      </c>
      <c r="G72" s="138" t="str">
        <f t="shared" si="6"/>
        <v/>
      </c>
      <c r="H72" s="138" t="str">
        <f t="shared" si="7"/>
        <v/>
      </c>
      <c r="I72" s="138" t="str">
        <f t="shared" si="8"/>
        <v/>
      </c>
      <c r="J72" s="138" t="str">
        <f t="shared" si="9"/>
        <v/>
      </c>
      <c r="K72" s="138" t="str">
        <f t="shared" si="10"/>
        <v/>
      </c>
      <c r="L72" s="138" t="str">
        <f t="shared" si="11"/>
        <v/>
      </c>
      <c r="M72" s="138" t="str">
        <f t="shared" si="12"/>
        <v/>
      </c>
      <c r="N72" s="138" t="str">
        <f t="shared" si="13"/>
        <v/>
      </c>
      <c r="O72" s="138" t="str">
        <f t="shared" si="14"/>
        <v/>
      </c>
      <c r="P72" s="138" t="str">
        <f t="shared" si="15"/>
        <v/>
      </c>
      <c r="Q72" s="138" t="str">
        <f t="shared" si="16"/>
        <v/>
      </c>
      <c r="R72" s="138" t="str">
        <f t="shared" si="17"/>
        <v/>
      </c>
      <c r="S72" s="138" t="str">
        <f t="shared" si="18"/>
        <v/>
      </c>
      <c r="T72" s="138" t="str">
        <f t="shared" si="19"/>
        <v/>
      </c>
      <c r="U72" s="138" t="str">
        <f t="shared" si="20"/>
        <v/>
      </c>
      <c r="V72" s="138" t="str">
        <f t="shared" si="21"/>
        <v/>
      </c>
      <c r="W72" s="138" t="str">
        <f t="shared" si="22"/>
        <v/>
      </c>
      <c r="X72" s="138" t="str">
        <f t="shared" si="23"/>
        <v/>
      </c>
      <c r="Y72" s="138" t="str">
        <f t="shared" si="24"/>
        <v/>
      </c>
      <c r="Z72" s="138" t="str">
        <f t="shared" si="25"/>
        <v/>
      </c>
      <c r="AA72" s="138" t="str">
        <f t="shared" si="26"/>
        <v/>
      </c>
      <c r="AB72" s="138" t="str">
        <f t="shared" si="27"/>
        <v/>
      </c>
      <c r="AC72" s="138" t="str">
        <f t="shared" si="28"/>
        <v/>
      </c>
      <c r="AD72" s="138" t="str">
        <f t="shared" si="29"/>
        <v/>
      </c>
      <c r="AE72" s="138" t="str">
        <f t="shared" si="30"/>
        <v/>
      </c>
      <c r="AF72" s="138" t="str">
        <f t="shared" si="31"/>
        <v/>
      </c>
      <c r="AG72" s="138" t="str">
        <f t="shared" si="32"/>
        <v/>
      </c>
      <c r="AH72" s="138" t="str">
        <f t="shared" si="33"/>
        <v/>
      </c>
      <c r="AI72" s="138" t="str">
        <f t="shared" si="34"/>
        <v/>
      </c>
      <c r="AJ72" s="138" t="str">
        <f t="shared" si="35"/>
        <v/>
      </c>
      <c r="AK72" s="138" t="str">
        <f t="shared" si="36"/>
        <v/>
      </c>
      <c r="AL72" s="138" t="str">
        <f t="shared" si="37"/>
        <v/>
      </c>
      <c r="AM72" s="138" t="str">
        <f t="shared" si="38"/>
        <v/>
      </c>
      <c r="AN72" s="138" t="str">
        <f t="shared" si="39"/>
        <v/>
      </c>
      <c r="AO72" s="138" t="str">
        <f t="shared" si="40"/>
        <v/>
      </c>
      <c r="AP72" s="138" t="str">
        <f t="shared" si="41"/>
        <v/>
      </c>
      <c r="AQ72" s="138" t="str">
        <f t="shared" si="42"/>
        <v/>
      </c>
      <c r="AR72" s="138" t="str">
        <f t="shared" si="43"/>
        <v/>
      </c>
      <c r="AS72" s="138" t="str">
        <f t="shared" si="44"/>
        <v/>
      </c>
      <c r="AT72" s="138" t="str">
        <f t="shared" si="45"/>
        <v/>
      </c>
      <c r="AU72" s="138" t="str">
        <f t="shared" si="46"/>
        <v/>
      </c>
      <c r="AV72" s="138" t="str">
        <f t="shared" si="47"/>
        <v/>
      </c>
      <c r="AW72" s="138" t="str">
        <f t="shared" si="48"/>
        <v/>
      </c>
      <c r="AX72" s="138" t="str">
        <f t="shared" si="49"/>
        <v/>
      </c>
      <c r="AY72" s="138" t="str">
        <f t="shared" si="50"/>
        <v/>
      </c>
      <c r="AZ72" s="138" t="str">
        <f t="shared" si="51"/>
        <v/>
      </c>
      <c r="BA72" s="138">
        <f t="shared" si="52"/>
        <v>240.01052738845536</v>
      </c>
      <c r="BB72" s="138">
        <f t="shared" si="53"/>
        <v>245.59079423869923</v>
      </c>
      <c r="BC72" s="138">
        <f t="shared" si="54"/>
        <v>251.30080280677004</v>
      </c>
      <c r="BD72" s="138">
        <f t="shared" si="55"/>
        <v>257.14356959954756</v>
      </c>
      <c r="BE72" s="138">
        <f t="shared" si="56"/>
        <v>263.12218125797415</v>
      </c>
      <c r="BF72" s="138">
        <f t="shared" si="57"/>
        <v>269.23979618767811</v>
      </c>
      <c r="BG72" s="138">
        <f t="shared" si="58"/>
        <v>275.49964622750923</v>
      </c>
      <c r="BH72" s="138">
        <f t="shared" si="59"/>
        <v>281.90503835686809</v>
      </c>
      <c r="BI72" s="138">
        <f t="shared" si="60"/>
        <v>288.45935644273061</v>
      </c>
      <c r="BJ72" s="138">
        <f t="shared" si="60"/>
        <v>295.16606302729133</v>
      </c>
      <c r="BK72" s="138">
        <f t="shared" si="61"/>
        <v>302.02870115716951</v>
      </c>
      <c r="BL72" s="138">
        <f t="shared" si="62"/>
        <v>309.05089625514432</v>
      </c>
      <c r="BM72" s="138">
        <f t="shared" si="63"/>
        <v>316.23635803540827</v>
      </c>
      <c r="BN72" s="138">
        <f t="shared" si="64"/>
        <v>323.58888246335016</v>
      </c>
      <c r="BO72" s="138">
        <f t="shared" si="65"/>
        <v>331.11235376090355</v>
      </c>
      <c r="BP72" s="138">
        <f t="shared" si="66"/>
        <v>338.8107464585193</v>
      </c>
      <c r="BQ72" s="138">
        <f t="shared" si="67"/>
        <v>346.68812749484709</v>
      </c>
      <c r="BR72" s="138">
        <f t="shared" si="68"/>
        <v>354.74865836523452</v>
      </c>
      <c r="BS72" s="138">
        <f t="shared" si="69"/>
        <v>362.99659732017898</v>
      </c>
    </row>
    <row r="73" spans="3:71" x14ac:dyDescent="0.2">
      <c r="C73" s="138" t="str">
        <f t="shared" si="2"/>
        <v/>
      </c>
      <c r="D73" s="138" t="str">
        <f t="shared" si="3"/>
        <v/>
      </c>
      <c r="E73" s="138" t="str">
        <f t="shared" si="4"/>
        <v/>
      </c>
      <c r="F73" s="138" t="str">
        <f t="shared" si="5"/>
        <v/>
      </c>
      <c r="G73" s="138" t="str">
        <f t="shared" si="6"/>
        <v/>
      </c>
      <c r="H73" s="138" t="str">
        <f t="shared" si="7"/>
        <v/>
      </c>
      <c r="I73" s="138" t="str">
        <f t="shared" si="8"/>
        <v/>
      </c>
      <c r="J73" s="138" t="str">
        <f t="shared" si="9"/>
        <v/>
      </c>
      <c r="K73" s="138" t="str">
        <f t="shared" si="10"/>
        <v/>
      </c>
      <c r="L73" s="138" t="str">
        <f t="shared" si="11"/>
        <v/>
      </c>
      <c r="M73" s="138" t="str">
        <f t="shared" si="12"/>
        <v/>
      </c>
      <c r="N73" s="138" t="str">
        <f t="shared" si="13"/>
        <v/>
      </c>
      <c r="O73" s="138" t="str">
        <f t="shared" si="14"/>
        <v/>
      </c>
      <c r="P73" s="138" t="str">
        <f t="shared" si="15"/>
        <v/>
      </c>
      <c r="Q73" s="138" t="str">
        <f t="shared" si="16"/>
        <v/>
      </c>
      <c r="R73" s="138" t="str">
        <f t="shared" si="17"/>
        <v/>
      </c>
      <c r="S73" s="138" t="str">
        <f t="shared" si="18"/>
        <v/>
      </c>
      <c r="T73" s="138" t="str">
        <f t="shared" si="19"/>
        <v/>
      </c>
      <c r="U73" s="138" t="str">
        <f t="shared" si="20"/>
        <v/>
      </c>
      <c r="V73" s="138" t="str">
        <f t="shared" si="21"/>
        <v/>
      </c>
      <c r="W73" s="138" t="str">
        <f t="shared" si="22"/>
        <v/>
      </c>
      <c r="X73" s="138" t="str">
        <f t="shared" si="23"/>
        <v/>
      </c>
      <c r="Y73" s="138" t="str">
        <f t="shared" si="24"/>
        <v/>
      </c>
      <c r="Z73" s="138" t="str">
        <f t="shared" si="25"/>
        <v/>
      </c>
      <c r="AA73" s="138" t="str">
        <f t="shared" si="26"/>
        <v/>
      </c>
      <c r="AB73" s="138" t="str">
        <f t="shared" si="27"/>
        <v/>
      </c>
      <c r="AC73" s="138" t="str">
        <f t="shared" si="28"/>
        <v/>
      </c>
      <c r="AD73" s="138" t="str">
        <f t="shared" si="29"/>
        <v/>
      </c>
      <c r="AE73" s="138" t="str">
        <f t="shared" si="30"/>
        <v/>
      </c>
      <c r="AF73" s="138" t="str">
        <f t="shared" si="31"/>
        <v/>
      </c>
      <c r="AG73" s="138" t="str">
        <f t="shared" si="32"/>
        <v/>
      </c>
      <c r="AH73" s="138" t="str">
        <f t="shared" si="33"/>
        <v/>
      </c>
      <c r="AI73" s="138" t="str">
        <f t="shared" si="34"/>
        <v/>
      </c>
      <c r="AJ73" s="138" t="str">
        <f t="shared" si="35"/>
        <v/>
      </c>
      <c r="AK73" s="138" t="str">
        <f t="shared" si="36"/>
        <v/>
      </c>
      <c r="AL73" s="138" t="str">
        <f t="shared" si="37"/>
        <v/>
      </c>
      <c r="AM73" s="138" t="str">
        <f t="shared" si="38"/>
        <v/>
      </c>
      <c r="AN73" s="138" t="str">
        <f t="shared" si="39"/>
        <v/>
      </c>
      <c r="AO73" s="138" t="str">
        <f t="shared" si="40"/>
        <v/>
      </c>
      <c r="AP73" s="138" t="str">
        <f t="shared" si="41"/>
        <v/>
      </c>
      <c r="AQ73" s="138" t="str">
        <f t="shared" si="42"/>
        <v/>
      </c>
      <c r="AR73" s="138" t="str">
        <f t="shared" si="43"/>
        <v/>
      </c>
      <c r="AS73" s="138" t="str">
        <f t="shared" si="44"/>
        <v/>
      </c>
      <c r="AT73" s="138" t="str">
        <f t="shared" si="45"/>
        <v/>
      </c>
      <c r="AU73" s="138" t="str">
        <f t="shared" si="46"/>
        <v/>
      </c>
      <c r="AV73" s="138" t="str">
        <f t="shared" si="47"/>
        <v/>
      </c>
      <c r="AW73" s="138" t="str">
        <f t="shared" si="48"/>
        <v/>
      </c>
      <c r="AX73" s="138" t="str">
        <f t="shared" si="49"/>
        <v/>
      </c>
      <c r="AY73" s="138" t="str">
        <f t="shared" si="50"/>
        <v/>
      </c>
      <c r="AZ73" s="138" t="str">
        <f t="shared" si="51"/>
        <v/>
      </c>
      <c r="BA73" s="138" t="str">
        <f t="shared" si="52"/>
        <v/>
      </c>
      <c r="BB73" s="138">
        <f t="shared" si="53"/>
        <v>234.55705428964856</v>
      </c>
      <c r="BC73" s="138">
        <f t="shared" si="54"/>
        <v>240.01052738845539</v>
      </c>
      <c r="BD73" s="138">
        <f t="shared" si="55"/>
        <v>245.59079423869926</v>
      </c>
      <c r="BE73" s="138">
        <f t="shared" si="56"/>
        <v>251.30080280677009</v>
      </c>
      <c r="BF73" s="138">
        <f t="shared" si="57"/>
        <v>257.14356959954762</v>
      </c>
      <c r="BG73" s="138">
        <f t="shared" si="58"/>
        <v>263.1221812579742</v>
      </c>
      <c r="BH73" s="138">
        <f t="shared" si="59"/>
        <v>269.23979618767817</v>
      </c>
      <c r="BI73" s="138">
        <f t="shared" si="60"/>
        <v>275.49964622750929</v>
      </c>
      <c r="BJ73" s="138">
        <f t="shared" si="60"/>
        <v>281.90503835686815</v>
      </c>
      <c r="BK73" s="138">
        <f t="shared" si="61"/>
        <v>288.45935644273067</v>
      </c>
      <c r="BL73" s="138">
        <f t="shared" si="62"/>
        <v>295.16606302729139</v>
      </c>
      <c r="BM73" s="138">
        <f t="shared" si="63"/>
        <v>302.02870115716956</v>
      </c>
      <c r="BN73" s="138">
        <f t="shared" si="64"/>
        <v>309.05089625514438</v>
      </c>
      <c r="BO73" s="138">
        <f t="shared" si="65"/>
        <v>316.23635803540833</v>
      </c>
      <c r="BP73" s="138">
        <f t="shared" si="66"/>
        <v>323.58888246335022</v>
      </c>
      <c r="BQ73" s="138">
        <f t="shared" si="67"/>
        <v>331.1123537609036</v>
      </c>
      <c r="BR73" s="138">
        <f t="shared" si="68"/>
        <v>338.81074645851936</v>
      </c>
      <c r="BS73" s="138">
        <f t="shared" si="69"/>
        <v>346.68812749484715</v>
      </c>
    </row>
    <row r="74" spans="3:71" x14ac:dyDescent="0.2">
      <c r="C74" s="138" t="str">
        <f t="shared" si="2"/>
        <v/>
      </c>
      <c r="D74" s="138" t="str">
        <f t="shared" si="3"/>
        <v/>
      </c>
      <c r="E74" s="138" t="str">
        <f t="shared" si="4"/>
        <v/>
      </c>
      <c r="F74" s="138" t="str">
        <f t="shared" si="5"/>
        <v/>
      </c>
      <c r="G74" s="138" t="str">
        <f t="shared" si="6"/>
        <v/>
      </c>
      <c r="H74" s="138" t="str">
        <f t="shared" si="7"/>
        <v/>
      </c>
      <c r="I74" s="138" t="str">
        <f t="shared" si="8"/>
        <v/>
      </c>
      <c r="J74" s="138" t="str">
        <f t="shared" si="9"/>
        <v/>
      </c>
      <c r="K74" s="138" t="str">
        <f t="shared" si="10"/>
        <v/>
      </c>
      <c r="L74" s="138" t="str">
        <f t="shared" si="11"/>
        <v/>
      </c>
      <c r="M74" s="138" t="str">
        <f t="shared" si="12"/>
        <v/>
      </c>
      <c r="N74" s="138" t="str">
        <f t="shared" si="13"/>
        <v/>
      </c>
      <c r="O74" s="138" t="str">
        <f t="shared" si="14"/>
        <v/>
      </c>
      <c r="P74" s="138" t="str">
        <f t="shared" si="15"/>
        <v/>
      </c>
      <c r="Q74" s="138" t="str">
        <f t="shared" si="16"/>
        <v/>
      </c>
      <c r="R74" s="138" t="str">
        <f t="shared" si="17"/>
        <v/>
      </c>
      <c r="S74" s="138" t="str">
        <f t="shared" si="18"/>
        <v/>
      </c>
      <c r="T74" s="138" t="str">
        <f t="shared" si="19"/>
        <v/>
      </c>
      <c r="U74" s="138" t="str">
        <f t="shared" si="20"/>
        <v/>
      </c>
      <c r="V74" s="138" t="str">
        <f t="shared" si="21"/>
        <v/>
      </c>
      <c r="W74" s="138" t="str">
        <f t="shared" si="22"/>
        <v/>
      </c>
      <c r="X74" s="138" t="str">
        <f t="shared" si="23"/>
        <v/>
      </c>
      <c r="Y74" s="138" t="str">
        <f t="shared" si="24"/>
        <v/>
      </c>
      <c r="Z74" s="138" t="str">
        <f t="shared" si="25"/>
        <v/>
      </c>
      <c r="AA74" s="138" t="str">
        <f t="shared" si="26"/>
        <v/>
      </c>
      <c r="AB74" s="138" t="str">
        <f t="shared" si="27"/>
        <v/>
      </c>
      <c r="AC74" s="138" t="str">
        <f t="shared" si="28"/>
        <v/>
      </c>
      <c r="AD74" s="138" t="str">
        <f t="shared" si="29"/>
        <v/>
      </c>
      <c r="AE74" s="138" t="str">
        <f t="shared" si="30"/>
        <v/>
      </c>
      <c r="AF74" s="138" t="str">
        <f t="shared" si="31"/>
        <v/>
      </c>
      <c r="AG74" s="138" t="str">
        <f t="shared" si="32"/>
        <v/>
      </c>
      <c r="AH74" s="138" t="str">
        <f t="shared" si="33"/>
        <v/>
      </c>
      <c r="AI74" s="138" t="str">
        <f t="shared" si="34"/>
        <v/>
      </c>
      <c r="AJ74" s="138" t="str">
        <f t="shared" si="35"/>
        <v/>
      </c>
      <c r="AK74" s="138" t="str">
        <f t="shared" si="36"/>
        <v/>
      </c>
      <c r="AL74" s="138" t="str">
        <f t="shared" si="37"/>
        <v/>
      </c>
      <c r="AM74" s="138" t="str">
        <f t="shared" si="38"/>
        <v/>
      </c>
      <c r="AN74" s="138" t="str">
        <f t="shared" si="39"/>
        <v/>
      </c>
      <c r="AO74" s="138" t="str">
        <f t="shared" si="40"/>
        <v/>
      </c>
      <c r="AP74" s="138" t="str">
        <f t="shared" si="41"/>
        <v/>
      </c>
      <c r="AQ74" s="138" t="str">
        <f t="shared" si="42"/>
        <v/>
      </c>
      <c r="AR74" s="138" t="str">
        <f t="shared" si="43"/>
        <v/>
      </c>
      <c r="AS74" s="138" t="str">
        <f t="shared" si="44"/>
        <v/>
      </c>
      <c r="AT74" s="138" t="str">
        <f t="shared" si="45"/>
        <v/>
      </c>
      <c r="AU74" s="138" t="str">
        <f t="shared" si="46"/>
        <v/>
      </c>
      <c r="AV74" s="138" t="str">
        <f t="shared" si="47"/>
        <v/>
      </c>
      <c r="AW74" s="138" t="str">
        <f t="shared" si="48"/>
        <v/>
      </c>
      <c r="AX74" s="138" t="str">
        <f t="shared" si="49"/>
        <v/>
      </c>
      <c r="AY74" s="138" t="str">
        <f t="shared" si="50"/>
        <v/>
      </c>
      <c r="AZ74" s="138" t="str">
        <f t="shared" si="51"/>
        <v/>
      </c>
      <c r="BA74" s="138" t="str">
        <f t="shared" si="52"/>
        <v/>
      </c>
      <c r="BB74" s="138" t="str">
        <f t="shared" si="53"/>
        <v/>
      </c>
      <c r="BC74" s="138">
        <f t="shared" si="54"/>
        <v>229.22749395901496</v>
      </c>
      <c r="BD74" s="138">
        <f t="shared" si="55"/>
        <v>234.55705428964859</v>
      </c>
      <c r="BE74" s="138">
        <f t="shared" si="56"/>
        <v>240.01052738845542</v>
      </c>
      <c r="BF74" s="138">
        <f t="shared" si="57"/>
        <v>245.59079423869929</v>
      </c>
      <c r="BG74" s="138">
        <f t="shared" si="58"/>
        <v>251.30080280677012</v>
      </c>
      <c r="BH74" s="138">
        <f t="shared" si="59"/>
        <v>257.14356959954767</v>
      </c>
      <c r="BI74" s="138">
        <f t="shared" si="60"/>
        <v>263.12218125797426</v>
      </c>
      <c r="BJ74" s="138">
        <f t="shared" si="60"/>
        <v>269.23979618767822</v>
      </c>
      <c r="BK74" s="138">
        <f t="shared" si="61"/>
        <v>275.49964622750934</v>
      </c>
      <c r="BL74" s="138">
        <f t="shared" si="62"/>
        <v>281.9050383568682</v>
      </c>
      <c r="BM74" s="138">
        <f t="shared" si="63"/>
        <v>288.45935644273072</v>
      </c>
      <c r="BN74" s="138">
        <f t="shared" si="64"/>
        <v>295.16606302729144</v>
      </c>
      <c r="BO74" s="138">
        <f t="shared" si="65"/>
        <v>302.02870115716962</v>
      </c>
      <c r="BP74" s="138">
        <f t="shared" si="66"/>
        <v>309.05089625514444</v>
      </c>
      <c r="BQ74" s="138">
        <f t="shared" si="67"/>
        <v>316.23635803540839</v>
      </c>
      <c r="BR74" s="138">
        <f t="shared" si="68"/>
        <v>323.58888246335033</v>
      </c>
      <c r="BS74" s="138">
        <f t="shared" si="69"/>
        <v>331.11235376090372</v>
      </c>
    </row>
    <row r="75" spans="3:71" x14ac:dyDescent="0.2">
      <c r="C75" s="138" t="str">
        <f t="shared" si="2"/>
        <v/>
      </c>
      <c r="D75" s="138" t="str">
        <f t="shared" si="3"/>
        <v/>
      </c>
      <c r="E75" s="138" t="str">
        <f t="shared" si="4"/>
        <v/>
      </c>
      <c r="F75" s="138" t="str">
        <f t="shared" si="5"/>
        <v/>
      </c>
      <c r="G75" s="138" t="str">
        <f t="shared" si="6"/>
        <v/>
      </c>
      <c r="H75" s="138" t="str">
        <f t="shared" si="7"/>
        <v/>
      </c>
      <c r="I75" s="138" t="str">
        <f t="shared" si="8"/>
        <v/>
      </c>
      <c r="J75" s="138" t="str">
        <f t="shared" si="9"/>
        <v/>
      </c>
      <c r="K75" s="138" t="str">
        <f t="shared" si="10"/>
        <v/>
      </c>
      <c r="L75" s="138" t="str">
        <f t="shared" si="11"/>
        <v/>
      </c>
      <c r="M75" s="138" t="str">
        <f t="shared" si="12"/>
        <v/>
      </c>
      <c r="N75" s="138" t="str">
        <f t="shared" si="13"/>
        <v/>
      </c>
      <c r="O75" s="138" t="str">
        <f t="shared" si="14"/>
        <v/>
      </c>
      <c r="P75" s="138" t="str">
        <f t="shared" si="15"/>
        <v/>
      </c>
      <c r="Q75" s="138" t="str">
        <f t="shared" si="16"/>
        <v/>
      </c>
      <c r="R75" s="138" t="str">
        <f t="shared" si="17"/>
        <v/>
      </c>
      <c r="S75" s="138" t="str">
        <f t="shared" si="18"/>
        <v/>
      </c>
      <c r="T75" s="138" t="str">
        <f t="shared" si="19"/>
        <v/>
      </c>
      <c r="U75" s="138" t="str">
        <f t="shared" si="20"/>
        <v/>
      </c>
      <c r="V75" s="138" t="str">
        <f t="shared" si="21"/>
        <v/>
      </c>
      <c r="W75" s="138" t="str">
        <f t="shared" si="22"/>
        <v/>
      </c>
      <c r="X75" s="138" t="str">
        <f t="shared" si="23"/>
        <v/>
      </c>
      <c r="Y75" s="138" t="str">
        <f t="shared" si="24"/>
        <v/>
      </c>
      <c r="Z75" s="138" t="str">
        <f t="shared" si="25"/>
        <v/>
      </c>
      <c r="AA75" s="138" t="str">
        <f t="shared" si="26"/>
        <v/>
      </c>
      <c r="AB75" s="138" t="str">
        <f t="shared" si="27"/>
        <v/>
      </c>
      <c r="AC75" s="138" t="str">
        <f t="shared" si="28"/>
        <v/>
      </c>
      <c r="AD75" s="138" t="str">
        <f t="shared" si="29"/>
        <v/>
      </c>
      <c r="AE75" s="138" t="str">
        <f t="shared" si="30"/>
        <v/>
      </c>
      <c r="AF75" s="138" t="str">
        <f t="shared" si="31"/>
        <v/>
      </c>
      <c r="AG75" s="138" t="str">
        <f t="shared" si="32"/>
        <v/>
      </c>
      <c r="AH75" s="138" t="str">
        <f t="shared" si="33"/>
        <v/>
      </c>
      <c r="AI75" s="138" t="str">
        <f t="shared" si="34"/>
        <v/>
      </c>
      <c r="AJ75" s="138" t="str">
        <f t="shared" si="35"/>
        <v/>
      </c>
      <c r="AK75" s="138" t="str">
        <f t="shared" si="36"/>
        <v/>
      </c>
      <c r="AL75" s="138" t="str">
        <f t="shared" si="37"/>
        <v/>
      </c>
      <c r="AM75" s="138" t="str">
        <f t="shared" si="38"/>
        <v/>
      </c>
      <c r="AN75" s="138" t="str">
        <f t="shared" si="39"/>
        <v/>
      </c>
      <c r="AO75" s="138" t="str">
        <f t="shared" si="40"/>
        <v/>
      </c>
      <c r="AP75" s="138" t="str">
        <f t="shared" si="41"/>
        <v/>
      </c>
      <c r="AQ75" s="138" t="str">
        <f t="shared" si="42"/>
        <v/>
      </c>
      <c r="AR75" s="138" t="str">
        <f t="shared" si="43"/>
        <v/>
      </c>
      <c r="AS75" s="138" t="str">
        <f t="shared" si="44"/>
        <v/>
      </c>
      <c r="AT75" s="138" t="str">
        <f t="shared" si="45"/>
        <v/>
      </c>
      <c r="AU75" s="138" t="str">
        <f t="shared" si="46"/>
        <v/>
      </c>
      <c r="AV75" s="138" t="str">
        <f t="shared" si="47"/>
        <v/>
      </c>
      <c r="AW75" s="138" t="str">
        <f t="shared" si="48"/>
        <v/>
      </c>
      <c r="AX75" s="138" t="str">
        <f t="shared" si="49"/>
        <v/>
      </c>
      <c r="AY75" s="138" t="str">
        <f t="shared" si="50"/>
        <v/>
      </c>
      <c r="AZ75" s="138" t="str">
        <f t="shared" si="51"/>
        <v/>
      </c>
      <c r="BA75" s="138" t="str">
        <f t="shared" si="52"/>
        <v/>
      </c>
      <c r="BB75" s="138" t="str">
        <f t="shared" si="53"/>
        <v/>
      </c>
      <c r="BC75" s="138" t="str">
        <f t="shared" si="54"/>
        <v/>
      </c>
      <c r="BD75" s="138">
        <f t="shared" si="55"/>
        <v>224.01903087443898</v>
      </c>
      <c r="BE75" s="138">
        <f t="shared" si="56"/>
        <v>229.22749395901499</v>
      </c>
      <c r="BF75" s="138">
        <f t="shared" si="57"/>
        <v>234.55705428964862</v>
      </c>
      <c r="BG75" s="138">
        <f t="shared" si="58"/>
        <v>240.01052738845544</v>
      </c>
      <c r="BH75" s="138">
        <f t="shared" si="59"/>
        <v>245.59079423869932</v>
      </c>
      <c r="BI75" s="138">
        <f t="shared" si="60"/>
        <v>251.30080280677015</v>
      </c>
      <c r="BJ75" s="138">
        <f t="shared" si="60"/>
        <v>257.14356959954767</v>
      </c>
      <c r="BK75" s="138">
        <f t="shared" si="61"/>
        <v>263.12218125797426</v>
      </c>
      <c r="BL75" s="138">
        <f t="shared" si="62"/>
        <v>269.23979618767822</v>
      </c>
      <c r="BM75" s="138">
        <f t="shared" si="63"/>
        <v>275.49964622750934</v>
      </c>
      <c r="BN75" s="138">
        <f t="shared" si="64"/>
        <v>281.9050383568682</v>
      </c>
      <c r="BO75" s="138">
        <f t="shared" si="65"/>
        <v>288.45935644273072</v>
      </c>
      <c r="BP75" s="138">
        <f t="shared" si="66"/>
        <v>295.16606302729144</v>
      </c>
      <c r="BQ75" s="138">
        <f t="shared" si="67"/>
        <v>302.02870115716962</v>
      </c>
      <c r="BR75" s="138">
        <f t="shared" si="68"/>
        <v>309.05089625514444</v>
      </c>
      <c r="BS75" s="138">
        <f t="shared" si="69"/>
        <v>316.23635803540839</v>
      </c>
    </row>
    <row r="76" spans="3:71" x14ac:dyDescent="0.2">
      <c r="C76" s="138" t="str">
        <f t="shared" si="2"/>
        <v/>
      </c>
      <c r="D76" s="138" t="str">
        <f t="shared" si="3"/>
        <v/>
      </c>
      <c r="E76" s="138" t="str">
        <f t="shared" si="4"/>
        <v/>
      </c>
      <c r="F76" s="138" t="str">
        <f t="shared" si="5"/>
        <v/>
      </c>
      <c r="G76" s="138" t="str">
        <f t="shared" si="6"/>
        <v/>
      </c>
      <c r="H76" s="138" t="str">
        <f t="shared" si="7"/>
        <v/>
      </c>
      <c r="I76" s="138" t="str">
        <f t="shared" si="8"/>
        <v/>
      </c>
      <c r="J76" s="138" t="str">
        <f t="shared" si="9"/>
        <v/>
      </c>
      <c r="K76" s="138" t="str">
        <f t="shared" si="10"/>
        <v/>
      </c>
      <c r="L76" s="138" t="str">
        <f t="shared" si="11"/>
        <v/>
      </c>
      <c r="M76" s="138" t="str">
        <f t="shared" si="12"/>
        <v/>
      </c>
      <c r="N76" s="138" t="str">
        <f t="shared" si="13"/>
        <v/>
      </c>
      <c r="O76" s="138" t="str">
        <f t="shared" si="14"/>
        <v/>
      </c>
      <c r="P76" s="138" t="str">
        <f t="shared" si="15"/>
        <v/>
      </c>
      <c r="Q76" s="138" t="str">
        <f t="shared" si="16"/>
        <v/>
      </c>
      <c r="R76" s="138" t="str">
        <f t="shared" si="17"/>
        <v/>
      </c>
      <c r="S76" s="138" t="str">
        <f t="shared" si="18"/>
        <v/>
      </c>
      <c r="T76" s="138" t="str">
        <f t="shared" si="19"/>
        <v/>
      </c>
      <c r="U76" s="138" t="str">
        <f t="shared" si="20"/>
        <v/>
      </c>
      <c r="V76" s="138" t="str">
        <f t="shared" si="21"/>
        <v/>
      </c>
      <c r="W76" s="138" t="str">
        <f t="shared" si="22"/>
        <v/>
      </c>
      <c r="X76" s="138" t="str">
        <f t="shared" si="23"/>
        <v/>
      </c>
      <c r="Y76" s="138" t="str">
        <f t="shared" si="24"/>
        <v/>
      </c>
      <c r="Z76" s="138" t="str">
        <f t="shared" si="25"/>
        <v/>
      </c>
      <c r="AA76" s="138" t="str">
        <f t="shared" si="26"/>
        <v/>
      </c>
      <c r="AB76" s="138" t="str">
        <f t="shared" si="27"/>
        <v/>
      </c>
      <c r="AC76" s="138" t="str">
        <f t="shared" si="28"/>
        <v/>
      </c>
      <c r="AD76" s="138" t="str">
        <f t="shared" si="29"/>
        <v/>
      </c>
      <c r="AE76" s="138" t="str">
        <f t="shared" si="30"/>
        <v/>
      </c>
      <c r="AF76" s="138" t="str">
        <f t="shared" si="31"/>
        <v/>
      </c>
      <c r="AG76" s="138" t="str">
        <f t="shared" si="32"/>
        <v/>
      </c>
      <c r="AH76" s="138" t="str">
        <f t="shared" si="33"/>
        <v/>
      </c>
      <c r="AI76" s="138" t="str">
        <f t="shared" si="34"/>
        <v/>
      </c>
      <c r="AJ76" s="138" t="str">
        <f t="shared" si="35"/>
        <v/>
      </c>
      <c r="AK76" s="138" t="str">
        <f t="shared" si="36"/>
        <v/>
      </c>
      <c r="AL76" s="138" t="str">
        <f t="shared" si="37"/>
        <v/>
      </c>
      <c r="AM76" s="138" t="str">
        <f t="shared" si="38"/>
        <v/>
      </c>
      <c r="AN76" s="138" t="str">
        <f t="shared" si="39"/>
        <v/>
      </c>
      <c r="AO76" s="138" t="str">
        <f t="shared" si="40"/>
        <v/>
      </c>
      <c r="AP76" s="138" t="str">
        <f t="shared" si="41"/>
        <v/>
      </c>
      <c r="AQ76" s="138" t="str">
        <f t="shared" si="42"/>
        <v/>
      </c>
      <c r="AR76" s="138" t="str">
        <f t="shared" si="43"/>
        <v/>
      </c>
      <c r="AS76" s="138" t="str">
        <f t="shared" si="44"/>
        <v/>
      </c>
      <c r="AT76" s="138" t="str">
        <f t="shared" si="45"/>
        <v/>
      </c>
      <c r="AU76" s="138" t="str">
        <f t="shared" si="46"/>
        <v/>
      </c>
      <c r="AV76" s="138" t="str">
        <f t="shared" si="47"/>
        <v/>
      </c>
      <c r="AW76" s="138" t="str">
        <f t="shared" si="48"/>
        <v/>
      </c>
      <c r="AX76" s="138" t="str">
        <f t="shared" si="49"/>
        <v/>
      </c>
      <c r="AY76" s="138" t="str">
        <f t="shared" si="50"/>
        <v/>
      </c>
      <c r="AZ76" s="138" t="str">
        <f t="shared" si="51"/>
        <v/>
      </c>
      <c r="BA76" s="138" t="str">
        <f t="shared" si="52"/>
        <v/>
      </c>
      <c r="BB76" s="138" t="str">
        <f t="shared" si="53"/>
        <v/>
      </c>
      <c r="BC76" s="138" t="str">
        <f t="shared" si="54"/>
        <v/>
      </c>
      <c r="BD76" s="138" t="str">
        <f t="shared" si="55"/>
        <v/>
      </c>
      <c r="BE76" s="138">
        <f t="shared" si="56"/>
        <v>218.92891348755771</v>
      </c>
      <c r="BF76" s="138">
        <f t="shared" si="57"/>
        <v>224.01903087443901</v>
      </c>
      <c r="BG76" s="138">
        <f t="shared" si="58"/>
        <v>229.22749395901502</v>
      </c>
      <c r="BH76" s="138">
        <f t="shared" si="59"/>
        <v>234.55705428964865</v>
      </c>
      <c r="BI76" s="138">
        <f t="shared" si="60"/>
        <v>240.01052738845547</v>
      </c>
      <c r="BJ76" s="138">
        <f t="shared" si="60"/>
        <v>245.59079423869935</v>
      </c>
      <c r="BK76" s="138">
        <f t="shared" si="61"/>
        <v>251.30080280677018</v>
      </c>
      <c r="BL76" s="138">
        <f t="shared" si="62"/>
        <v>257.14356959954773</v>
      </c>
      <c r="BM76" s="138">
        <f t="shared" si="63"/>
        <v>263.12218125797432</v>
      </c>
      <c r="BN76" s="138">
        <f t="shared" si="64"/>
        <v>269.23979618767828</v>
      </c>
      <c r="BO76" s="138">
        <f t="shared" si="65"/>
        <v>275.4996462275094</v>
      </c>
      <c r="BP76" s="138">
        <f t="shared" si="66"/>
        <v>281.90503835686826</v>
      </c>
      <c r="BQ76" s="138">
        <f t="shared" si="67"/>
        <v>288.45935644273078</v>
      </c>
      <c r="BR76" s="138">
        <f t="shared" si="68"/>
        <v>295.1660630272915</v>
      </c>
      <c r="BS76" s="138">
        <f t="shared" si="69"/>
        <v>302.02870115716968</v>
      </c>
    </row>
    <row r="77" spans="3:71" x14ac:dyDescent="0.2">
      <c r="C77" s="138" t="str">
        <f t="shared" si="2"/>
        <v/>
      </c>
      <c r="D77" s="138" t="str">
        <f t="shared" si="3"/>
        <v/>
      </c>
      <c r="E77" s="138" t="str">
        <f t="shared" si="4"/>
        <v/>
      </c>
      <c r="F77" s="138" t="str">
        <f t="shared" si="5"/>
        <v/>
      </c>
      <c r="G77" s="138" t="str">
        <f t="shared" si="6"/>
        <v/>
      </c>
      <c r="H77" s="138" t="str">
        <f t="shared" si="7"/>
        <v/>
      </c>
      <c r="I77" s="138" t="str">
        <f t="shared" si="8"/>
        <v/>
      </c>
      <c r="J77" s="138" t="str">
        <f t="shared" si="9"/>
        <v/>
      </c>
      <c r="K77" s="138" t="str">
        <f t="shared" si="10"/>
        <v/>
      </c>
      <c r="L77" s="138" t="str">
        <f t="shared" si="11"/>
        <v/>
      </c>
      <c r="M77" s="138" t="str">
        <f t="shared" si="12"/>
        <v/>
      </c>
      <c r="N77" s="138" t="str">
        <f t="shared" si="13"/>
        <v/>
      </c>
      <c r="O77" s="138" t="str">
        <f t="shared" si="14"/>
        <v/>
      </c>
      <c r="P77" s="138" t="str">
        <f t="shared" si="15"/>
        <v/>
      </c>
      <c r="Q77" s="138" t="str">
        <f t="shared" si="16"/>
        <v/>
      </c>
      <c r="R77" s="138" t="str">
        <f t="shared" si="17"/>
        <v/>
      </c>
      <c r="S77" s="138" t="str">
        <f t="shared" si="18"/>
        <v/>
      </c>
      <c r="T77" s="138" t="str">
        <f t="shared" si="19"/>
        <v/>
      </c>
      <c r="U77" s="138" t="str">
        <f t="shared" si="20"/>
        <v/>
      </c>
      <c r="V77" s="138" t="str">
        <f t="shared" si="21"/>
        <v/>
      </c>
      <c r="W77" s="138" t="str">
        <f t="shared" si="22"/>
        <v/>
      </c>
      <c r="X77" s="138" t="str">
        <f t="shared" si="23"/>
        <v/>
      </c>
      <c r="Y77" s="138" t="str">
        <f t="shared" si="24"/>
        <v/>
      </c>
      <c r="Z77" s="138" t="str">
        <f t="shared" si="25"/>
        <v/>
      </c>
      <c r="AA77" s="138" t="str">
        <f t="shared" si="26"/>
        <v/>
      </c>
      <c r="AB77" s="138" t="str">
        <f t="shared" si="27"/>
        <v/>
      </c>
      <c r="AC77" s="138" t="str">
        <f t="shared" si="28"/>
        <v/>
      </c>
      <c r="AD77" s="138" t="str">
        <f t="shared" si="29"/>
        <v/>
      </c>
      <c r="AE77" s="138" t="str">
        <f t="shared" si="30"/>
        <v/>
      </c>
      <c r="AF77" s="138" t="str">
        <f t="shared" si="31"/>
        <v/>
      </c>
      <c r="AG77" s="138" t="str">
        <f t="shared" si="32"/>
        <v/>
      </c>
      <c r="AH77" s="138" t="str">
        <f t="shared" si="33"/>
        <v/>
      </c>
      <c r="AI77" s="138" t="str">
        <f t="shared" si="34"/>
        <v/>
      </c>
      <c r="AJ77" s="138" t="str">
        <f t="shared" si="35"/>
        <v/>
      </c>
      <c r="AK77" s="138" t="str">
        <f t="shared" si="36"/>
        <v/>
      </c>
      <c r="AL77" s="138" t="str">
        <f t="shared" si="37"/>
        <v/>
      </c>
      <c r="AM77" s="138" t="str">
        <f t="shared" si="38"/>
        <v/>
      </c>
      <c r="AN77" s="138" t="str">
        <f t="shared" si="39"/>
        <v/>
      </c>
      <c r="AO77" s="138" t="str">
        <f t="shared" si="40"/>
        <v/>
      </c>
      <c r="AP77" s="138" t="str">
        <f t="shared" si="41"/>
        <v/>
      </c>
      <c r="AQ77" s="138" t="str">
        <f t="shared" si="42"/>
        <v/>
      </c>
      <c r="AR77" s="138" t="str">
        <f t="shared" si="43"/>
        <v/>
      </c>
      <c r="AS77" s="138" t="str">
        <f t="shared" si="44"/>
        <v/>
      </c>
      <c r="AT77" s="138" t="str">
        <f t="shared" si="45"/>
        <v/>
      </c>
      <c r="AU77" s="138" t="str">
        <f t="shared" si="46"/>
        <v/>
      </c>
      <c r="AV77" s="138" t="str">
        <f t="shared" si="47"/>
        <v/>
      </c>
      <c r="AW77" s="138" t="str">
        <f t="shared" si="48"/>
        <v/>
      </c>
      <c r="AX77" s="138" t="str">
        <f t="shared" si="49"/>
        <v/>
      </c>
      <c r="AY77" s="138" t="str">
        <f t="shared" si="50"/>
        <v/>
      </c>
      <c r="AZ77" s="138" t="str">
        <f t="shared" si="51"/>
        <v/>
      </c>
      <c r="BA77" s="138" t="str">
        <f t="shared" si="52"/>
        <v/>
      </c>
      <c r="BB77" s="138" t="str">
        <f t="shared" si="53"/>
        <v/>
      </c>
      <c r="BC77" s="138" t="str">
        <f t="shared" si="54"/>
        <v/>
      </c>
      <c r="BD77" s="138" t="str">
        <f t="shared" si="55"/>
        <v/>
      </c>
      <c r="BE77" s="138" t="str">
        <f t="shared" si="56"/>
        <v/>
      </c>
      <c r="BF77" s="138">
        <f t="shared" si="57"/>
        <v>213.95445277016159</v>
      </c>
      <c r="BG77" s="138">
        <f t="shared" si="58"/>
        <v>218.92891348755774</v>
      </c>
      <c r="BH77" s="138">
        <f t="shared" si="59"/>
        <v>224.01903087443904</v>
      </c>
      <c r="BI77" s="138">
        <f t="shared" si="60"/>
        <v>229.22749395901505</v>
      </c>
      <c r="BJ77" s="138">
        <f t="shared" si="60"/>
        <v>234.55705428964868</v>
      </c>
      <c r="BK77" s="138">
        <f t="shared" si="61"/>
        <v>240.0105273884555</v>
      </c>
      <c r="BL77" s="138">
        <f t="shared" si="62"/>
        <v>245.59079423869937</v>
      </c>
      <c r="BM77" s="138">
        <f t="shared" si="63"/>
        <v>251.30080280677021</v>
      </c>
      <c r="BN77" s="138">
        <f t="shared" si="64"/>
        <v>257.14356959954773</v>
      </c>
      <c r="BO77" s="138">
        <f t="shared" si="65"/>
        <v>263.12218125797432</v>
      </c>
      <c r="BP77" s="138">
        <f t="shared" si="66"/>
        <v>269.23979618767828</v>
      </c>
      <c r="BQ77" s="138">
        <f t="shared" si="67"/>
        <v>275.4996462275094</v>
      </c>
      <c r="BR77" s="138">
        <f t="shared" si="68"/>
        <v>281.90503835686826</v>
      </c>
      <c r="BS77" s="138">
        <f t="shared" si="69"/>
        <v>288.45935644273078</v>
      </c>
    </row>
    <row r="78" spans="3:71" x14ac:dyDescent="0.2">
      <c r="C78" s="138" t="str">
        <f t="shared" si="2"/>
        <v/>
      </c>
      <c r="D78" s="138" t="str">
        <f t="shared" si="3"/>
        <v/>
      </c>
      <c r="E78" s="138" t="str">
        <f t="shared" si="4"/>
        <v/>
      </c>
      <c r="F78" s="138" t="str">
        <f t="shared" si="5"/>
        <v/>
      </c>
      <c r="G78" s="138" t="str">
        <f t="shared" si="6"/>
        <v/>
      </c>
      <c r="H78" s="138" t="str">
        <f t="shared" si="7"/>
        <v/>
      </c>
      <c r="I78" s="138" t="str">
        <f t="shared" si="8"/>
        <v/>
      </c>
      <c r="J78" s="138" t="str">
        <f t="shared" si="9"/>
        <v/>
      </c>
      <c r="K78" s="138" t="str">
        <f t="shared" si="10"/>
        <v/>
      </c>
      <c r="L78" s="138" t="str">
        <f t="shared" si="11"/>
        <v/>
      </c>
      <c r="M78" s="138" t="str">
        <f t="shared" si="12"/>
        <v/>
      </c>
      <c r="N78" s="138" t="str">
        <f t="shared" si="13"/>
        <v/>
      </c>
      <c r="O78" s="138" t="str">
        <f t="shared" si="14"/>
        <v/>
      </c>
      <c r="P78" s="138" t="str">
        <f t="shared" si="15"/>
        <v/>
      </c>
      <c r="Q78" s="138" t="str">
        <f t="shared" si="16"/>
        <v/>
      </c>
      <c r="R78" s="138" t="str">
        <f t="shared" si="17"/>
        <v/>
      </c>
      <c r="S78" s="138" t="str">
        <f t="shared" si="18"/>
        <v/>
      </c>
      <c r="T78" s="138" t="str">
        <f t="shared" si="19"/>
        <v/>
      </c>
      <c r="U78" s="138" t="str">
        <f t="shared" si="20"/>
        <v/>
      </c>
      <c r="V78" s="138" t="str">
        <f t="shared" si="21"/>
        <v/>
      </c>
      <c r="W78" s="138" t="str">
        <f t="shared" si="22"/>
        <v/>
      </c>
      <c r="X78" s="138" t="str">
        <f t="shared" si="23"/>
        <v/>
      </c>
      <c r="Y78" s="138" t="str">
        <f t="shared" si="24"/>
        <v/>
      </c>
      <c r="Z78" s="138" t="str">
        <f t="shared" si="25"/>
        <v/>
      </c>
      <c r="AA78" s="138" t="str">
        <f t="shared" si="26"/>
        <v/>
      </c>
      <c r="AB78" s="138" t="str">
        <f t="shared" si="27"/>
        <v/>
      </c>
      <c r="AC78" s="138" t="str">
        <f t="shared" si="28"/>
        <v/>
      </c>
      <c r="AD78" s="138" t="str">
        <f t="shared" si="29"/>
        <v/>
      </c>
      <c r="AE78" s="138" t="str">
        <f t="shared" si="30"/>
        <v/>
      </c>
      <c r="AF78" s="138" t="str">
        <f t="shared" si="31"/>
        <v/>
      </c>
      <c r="AG78" s="138" t="str">
        <f t="shared" si="32"/>
        <v/>
      </c>
      <c r="AH78" s="138" t="str">
        <f t="shared" si="33"/>
        <v/>
      </c>
      <c r="AI78" s="138" t="str">
        <f t="shared" si="34"/>
        <v/>
      </c>
      <c r="AJ78" s="138" t="str">
        <f t="shared" si="35"/>
        <v/>
      </c>
      <c r="AK78" s="138" t="str">
        <f t="shared" si="36"/>
        <v/>
      </c>
      <c r="AL78" s="138" t="str">
        <f t="shared" si="37"/>
        <v/>
      </c>
      <c r="AM78" s="138" t="str">
        <f t="shared" si="38"/>
        <v/>
      </c>
      <c r="AN78" s="138" t="str">
        <f t="shared" si="39"/>
        <v/>
      </c>
      <c r="AO78" s="138" t="str">
        <f t="shared" si="40"/>
        <v/>
      </c>
      <c r="AP78" s="138" t="str">
        <f t="shared" si="41"/>
        <v/>
      </c>
      <c r="AQ78" s="138" t="str">
        <f t="shared" si="42"/>
        <v/>
      </c>
      <c r="AR78" s="138" t="str">
        <f t="shared" si="43"/>
        <v/>
      </c>
      <c r="AS78" s="138" t="str">
        <f t="shared" si="44"/>
        <v/>
      </c>
      <c r="AT78" s="138" t="str">
        <f t="shared" si="45"/>
        <v/>
      </c>
      <c r="AU78" s="138" t="str">
        <f t="shared" si="46"/>
        <v/>
      </c>
      <c r="AV78" s="138" t="str">
        <f t="shared" si="47"/>
        <v/>
      </c>
      <c r="AW78" s="138" t="str">
        <f t="shared" si="48"/>
        <v/>
      </c>
      <c r="AX78" s="138" t="str">
        <f t="shared" si="49"/>
        <v/>
      </c>
      <c r="AY78" s="138" t="str">
        <f t="shared" si="50"/>
        <v/>
      </c>
      <c r="AZ78" s="138" t="str">
        <f t="shared" si="51"/>
        <v/>
      </c>
      <c r="BA78" s="138" t="str">
        <f t="shared" si="52"/>
        <v/>
      </c>
      <c r="BB78" s="138" t="str">
        <f t="shared" si="53"/>
        <v/>
      </c>
      <c r="BC78" s="138" t="str">
        <f t="shared" si="54"/>
        <v/>
      </c>
      <c r="BD78" s="138" t="str">
        <f t="shared" si="55"/>
        <v/>
      </c>
      <c r="BE78" s="138" t="str">
        <f t="shared" si="56"/>
        <v/>
      </c>
      <c r="BF78" s="138" t="str">
        <f t="shared" si="57"/>
        <v/>
      </c>
      <c r="BG78" s="138">
        <f t="shared" si="58"/>
        <v>209.09302079362351</v>
      </c>
      <c r="BH78" s="138">
        <f t="shared" si="59"/>
        <v>213.95445277016159</v>
      </c>
      <c r="BI78" s="138">
        <f t="shared" si="60"/>
        <v>218.92891348755774</v>
      </c>
      <c r="BJ78" s="138">
        <f t="shared" si="60"/>
        <v>224.01903087443904</v>
      </c>
      <c r="BK78" s="138">
        <f t="shared" si="61"/>
        <v>229.22749395901505</v>
      </c>
      <c r="BL78" s="138">
        <f t="shared" si="62"/>
        <v>234.55705428964868</v>
      </c>
      <c r="BM78" s="138">
        <f t="shared" si="63"/>
        <v>240.0105273884555</v>
      </c>
      <c r="BN78" s="138">
        <f t="shared" si="64"/>
        <v>245.59079423869937</v>
      </c>
      <c r="BO78" s="138">
        <f t="shared" si="65"/>
        <v>251.30080280677021</v>
      </c>
      <c r="BP78" s="138">
        <f t="shared" si="66"/>
        <v>257.14356959954773</v>
      </c>
      <c r="BQ78" s="138">
        <f t="shared" si="67"/>
        <v>263.12218125797432</v>
      </c>
      <c r="BR78" s="138">
        <f t="shared" si="68"/>
        <v>269.23979618767828</v>
      </c>
      <c r="BS78" s="138">
        <f t="shared" si="69"/>
        <v>275.4996462275094</v>
      </c>
    </row>
    <row r="79" spans="3:71" x14ac:dyDescent="0.2">
      <c r="C79" s="138" t="str">
        <f t="shared" si="2"/>
        <v/>
      </c>
      <c r="D79" s="138" t="str">
        <f t="shared" si="3"/>
        <v/>
      </c>
      <c r="E79" s="138" t="str">
        <f t="shared" si="4"/>
        <v/>
      </c>
      <c r="F79" s="138" t="str">
        <f t="shared" si="5"/>
        <v/>
      </c>
      <c r="G79" s="138" t="str">
        <f t="shared" si="6"/>
        <v/>
      </c>
      <c r="H79" s="138" t="str">
        <f t="shared" si="7"/>
        <v/>
      </c>
      <c r="I79" s="138" t="str">
        <f t="shared" si="8"/>
        <v/>
      </c>
      <c r="J79" s="138" t="str">
        <f t="shared" si="9"/>
        <v/>
      </c>
      <c r="K79" s="138" t="str">
        <f t="shared" si="10"/>
        <v/>
      </c>
      <c r="L79" s="138" t="str">
        <f t="shared" si="11"/>
        <v/>
      </c>
      <c r="M79" s="138" t="str">
        <f t="shared" si="12"/>
        <v/>
      </c>
      <c r="N79" s="138" t="str">
        <f t="shared" si="13"/>
        <v/>
      </c>
      <c r="O79" s="138" t="str">
        <f t="shared" si="14"/>
        <v/>
      </c>
      <c r="P79" s="138" t="str">
        <f t="shared" si="15"/>
        <v/>
      </c>
      <c r="Q79" s="138" t="str">
        <f t="shared" si="16"/>
        <v/>
      </c>
      <c r="R79" s="138" t="str">
        <f t="shared" si="17"/>
        <v/>
      </c>
      <c r="S79" s="138" t="str">
        <f t="shared" si="18"/>
        <v/>
      </c>
      <c r="T79" s="138" t="str">
        <f t="shared" si="19"/>
        <v/>
      </c>
      <c r="U79" s="138" t="str">
        <f t="shared" si="20"/>
        <v/>
      </c>
      <c r="V79" s="138" t="str">
        <f t="shared" si="21"/>
        <v/>
      </c>
      <c r="W79" s="138" t="str">
        <f t="shared" si="22"/>
        <v/>
      </c>
      <c r="X79" s="138" t="str">
        <f t="shared" si="23"/>
        <v/>
      </c>
      <c r="Y79" s="138" t="str">
        <f t="shared" si="24"/>
        <v/>
      </c>
      <c r="Z79" s="138" t="str">
        <f t="shared" si="25"/>
        <v/>
      </c>
      <c r="AA79" s="138" t="str">
        <f t="shared" si="26"/>
        <v/>
      </c>
      <c r="AB79" s="138" t="str">
        <f t="shared" si="27"/>
        <v/>
      </c>
      <c r="AC79" s="138" t="str">
        <f t="shared" si="28"/>
        <v/>
      </c>
      <c r="AD79" s="138" t="str">
        <f t="shared" si="29"/>
        <v/>
      </c>
      <c r="AE79" s="138" t="str">
        <f t="shared" si="30"/>
        <v/>
      </c>
      <c r="AF79" s="138" t="str">
        <f t="shared" si="31"/>
        <v/>
      </c>
      <c r="AG79" s="138" t="str">
        <f t="shared" si="32"/>
        <v/>
      </c>
      <c r="AH79" s="138" t="str">
        <f t="shared" si="33"/>
        <v/>
      </c>
      <c r="AI79" s="138" t="str">
        <f t="shared" si="34"/>
        <v/>
      </c>
      <c r="AJ79" s="138" t="str">
        <f t="shared" si="35"/>
        <v/>
      </c>
      <c r="AK79" s="138" t="str">
        <f t="shared" si="36"/>
        <v/>
      </c>
      <c r="AL79" s="138" t="str">
        <f t="shared" si="37"/>
        <v/>
      </c>
      <c r="AM79" s="138" t="str">
        <f t="shared" si="38"/>
        <v/>
      </c>
      <c r="AN79" s="138" t="str">
        <f t="shared" si="39"/>
        <v/>
      </c>
      <c r="AO79" s="138" t="str">
        <f t="shared" si="40"/>
        <v/>
      </c>
      <c r="AP79" s="138" t="str">
        <f t="shared" si="41"/>
        <v/>
      </c>
      <c r="AQ79" s="138" t="str">
        <f t="shared" si="42"/>
        <v/>
      </c>
      <c r="AR79" s="138" t="str">
        <f t="shared" si="43"/>
        <v/>
      </c>
      <c r="AS79" s="138" t="str">
        <f t="shared" si="44"/>
        <v/>
      </c>
      <c r="AT79" s="138" t="str">
        <f t="shared" si="45"/>
        <v/>
      </c>
      <c r="AU79" s="138" t="str">
        <f t="shared" si="46"/>
        <v/>
      </c>
      <c r="AV79" s="138" t="str">
        <f t="shared" si="47"/>
        <v/>
      </c>
      <c r="AW79" s="138" t="str">
        <f t="shared" si="48"/>
        <v/>
      </c>
      <c r="AX79" s="138" t="str">
        <f t="shared" si="49"/>
        <v/>
      </c>
      <c r="AY79" s="138" t="str">
        <f t="shared" si="50"/>
        <v/>
      </c>
      <c r="AZ79" s="138" t="str">
        <f t="shared" si="51"/>
        <v/>
      </c>
      <c r="BA79" s="138" t="str">
        <f t="shared" si="52"/>
        <v/>
      </c>
      <c r="BB79" s="138" t="str">
        <f t="shared" si="53"/>
        <v/>
      </c>
      <c r="BC79" s="138" t="str">
        <f t="shared" si="54"/>
        <v/>
      </c>
      <c r="BD79" s="138" t="str">
        <f t="shared" si="55"/>
        <v/>
      </c>
      <c r="BE79" s="138" t="str">
        <f t="shared" si="56"/>
        <v/>
      </c>
      <c r="BF79" s="138" t="str">
        <f t="shared" si="57"/>
        <v/>
      </c>
      <c r="BG79" s="138" t="str">
        <f t="shared" si="58"/>
        <v/>
      </c>
      <c r="BH79" s="138">
        <f t="shared" si="59"/>
        <v>204.3420493406058</v>
      </c>
      <c r="BI79" s="138">
        <f t="shared" si="60"/>
        <v>209.09302079362351</v>
      </c>
      <c r="BJ79" s="138">
        <f t="shared" si="60"/>
        <v>213.95445277016159</v>
      </c>
      <c r="BK79" s="138">
        <f t="shared" si="61"/>
        <v>218.92891348755774</v>
      </c>
      <c r="BL79" s="138">
        <f t="shared" si="62"/>
        <v>224.01903087443904</v>
      </c>
      <c r="BM79" s="138">
        <f t="shared" si="63"/>
        <v>229.22749395901505</v>
      </c>
      <c r="BN79" s="138">
        <f t="shared" si="64"/>
        <v>234.55705428964868</v>
      </c>
      <c r="BO79" s="138">
        <f t="shared" si="65"/>
        <v>240.0105273884555</v>
      </c>
      <c r="BP79" s="138">
        <f t="shared" si="66"/>
        <v>245.59079423869937</v>
      </c>
      <c r="BQ79" s="138">
        <f t="shared" si="67"/>
        <v>251.30080280677021</v>
      </c>
      <c r="BR79" s="138">
        <f t="shared" si="68"/>
        <v>257.14356959954773</v>
      </c>
      <c r="BS79" s="138">
        <f t="shared" si="69"/>
        <v>263.12218125797432</v>
      </c>
    </row>
    <row r="80" spans="3:71" x14ac:dyDescent="0.2">
      <c r="C80" s="138" t="str">
        <f t="shared" si="2"/>
        <v/>
      </c>
      <c r="D80" s="138" t="str">
        <f t="shared" si="3"/>
        <v/>
      </c>
      <c r="E80" s="138" t="str">
        <f t="shared" si="4"/>
        <v/>
      </c>
      <c r="F80" s="138" t="str">
        <f t="shared" si="5"/>
        <v/>
      </c>
      <c r="G80" s="138" t="str">
        <f t="shared" si="6"/>
        <v/>
      </c>
      <c r="H80" s="138" t="str">
        <f t="shared" si="7"/>
        <v/>
      </c>
      <c r="I80" s="138" t="str">
        <f t="shared" si="8"/>
        <v/>
      </c>
      <c r="J80" s="138" t="str">
        <f t="shared" si="9"/>
        <v/>
      </c>
      <c r="K80" s="138" t="str">
        <f t="shared" si="10"/>
        <v/>
      </c>
      <c r="L80" s="138" t="str">
        <f t="shared" si="11"/>
        <v/>
      </c>
      <c r="M80" s="138" t="str">
        <f t="shared" si="12"/>
        <v/>
      </c>
      <c r="N80" s="138" t="str">
        <f t="shared" si="13"/>
        <v/>
      </c>
      <c r="O80" s="138" t="str">
        <f t="shared" si="14"/>
        <v/>
      </c>
      <c r="P80" s="138" t="str">
        <f t="shared" si="15"/>
        <v/>
      </c>
      <c r="Q80" s="138" t="str">
        <f t="shared" si="16"/>
        <v/>
      </c>
      <c r="R80" s="138" t="str">
        <f t="shared" si="17"/>
        <v/>
      </c>
      <c r="S80" s="138" t="str">
        <f t="shared" si="18"/>
        <v/>
      </c>
      <c r="T80" s="138" t="str">
        <f t="shared" si="19"/>
        <v/>
      </c>
      <c r="U80" s="138" t="str">
        <f t="shared" si="20"/>
        <v/>
      </c>
      <c r="V80" s="138" t="str">
        <f t="shared" si="21"/>
        <v/>
      </c>
      <c r="W80" s="138" t="str">
        <f t="shared" si="22"/>
        <v/>
      </c>
      <c r="X80" s="138" t="str">
        <f t="shared" si="23"/>
        <v/>
      </c>
      <c r="Y80" s="138" t="str">
        <f t="shared" si="24"/>
        <v/>
      </c>
      <c r="Z80" s="138" t="str">
        <f t="shared" si="25"/>
        <v/>
      </c>
      <c r="AA80" s="138" t="str">
        <f t="shared" si="26"/>
        <v/>
      </c>
      <c r="AB80" s="138" t="str">
        <f t="shared" si="27"/>
        <v/>
      </c>
      <c r="AC80" s="138" t="str">
        <f t="shared" si="28"/>
        <v/>
      </c>
      <c r="AD80" s="138" t="str">
        <f t="shared" si="29"/>
        <v/>
      </c>
      <c r="AE80" s="138" t="str">
        <f t="shared" si="30"/>
        <v/>
      </c>
      <c r="AF80" s="138" t="str">
        <f t="shared" si="31"/>
        <v/>
      </c>
      <c r="AG80" s="138" t="str">
        <f t="shared" si="32"/>
        <v/>
      </c>
      <c r="AH80" s="138" t="str">
        <f t="shared" si="33"/>
        <v/>
      </c>
      <c r="AI80" s="138" t="str">
        <f t="shared" si="34"/>
        <v/>
      </c>
      <c r="AJ80" s="138" t="str">
        <f t="shared" si="35"/>
        <v/>
      </c>
      <c r="AK80" s="138" t="str">
        <f t="shared" si="36"/>
        <v/>
      </c>
      <c r="AL80" s="138" t="str">
        <f t="shared" si="37"/>
        <v/>
      </c>
      <c r="AM80" s="138" t="str">
        <f t="shared" si="38"/>
        <v/>
      </c>
      <c r="AN80" s="138" t="str">
        <f t="shared" si="39"/>
        <v/>
      </c>
      <c r="AO80" s="138" t="str">
        <f t="shared" si="40"/>
        <v/>
      </c>
      <c r="AP80" s="138" t="str">
        <f t="shared" si="41"/>
        <v/>
      </c>
      <c r="AQ80" s="138" t="str">
        <f t="shared" si="42"/>
        <v/>
      </c>
      <c r="AR80" s="138" t="str">
        <f t="shared" si="43"/>
        <v/>
      </c>
      <c r="AS80" s="138" t="str">
        <f t="shared" si="44"/>
        <v/>
      </c>
      <c r="AT80" s="138" t="str">
        <f t="shared" si="45"/>
        <v/>
      </c>
      <c r="AU80" s="138" t="str">
        <f t="shared" si="46"/>
        <v/>
      </c>
      <c r="AV80" s="138" t="str">
        <f t="shared" si="47"/>
        <v/>
      </c>
      <c r="AW80" s="138" t="str">
        <f t="shared" si="48"/>
        <v/>
      </c>
      <c r="AX80" s="138" t="str">
        <f t="shared" si="49"/>
        <v/>
      </c>
      <c r="AY80" s="138" t="str">
        <f t="shared" si="50"/>
        <v/>
      </c>
      <c r="AZ80" s="138" t="str">
        <f t="shared" si="51"/>
        <v/>
      </c>
      <c r="BA80" s="138" t="str">
        <f t="shared" si="52"/>
        <v/>
      </c>
      <c r="BB80" s="138" t="str">
        <f t="shared" si="53"/>
        <v/>
      </c>
      <c r="BC80" s="138" t="str">
        <f t="shared" si="54"/>
        <v/>
      </c>
      <c r="BD80" s="138" t="str">
        <f t="shared" si="55"/>
        <v/>
      </c>
      <c r="BE80" s="138" t="str">
        <f t="shared" si="56"/>
        <v/>
      </c>
      <c r="BF80" s="138" t="str">
        <f t="shared" si="57"/>
        <v/>
      </c>
      <c r="BG80" s="138" t="str">
        <f t="shared" si="58"/>
        <v/>
      </c>
      <c r="BH80" s="138" t="str">
        <f t="shared" si="59"/>
        <v/>
      </c>
      <c r="BI80" s="138">
        <f t="shared" si="60"/>
        <v>199.69902854831182</v>
      </c>
      <c r="BJ80" s="138">
        <f t="shared" si="60"/>
        <v>204.34204934060583</v>
      </c>
      <c r="BK80" s="138">
        <f t="shared" si="61"/>
        <v>209.09302079362354</v>
      </c>
      <c r="BL80" s="138">
        <f t="shared" si="62"/>
        <v>213.95445277016162</v>
      </c>
      <c r="BM80" s="138">
        <f t="shared" si="63"/>
        <v>218.92891348755776</v>
      </c>
      <c r="BN80" s="138">
        <f t="shared" si="64"/>
        <v>224.01903087443907</v>
      </c>
      <c r="BO80" s="138">
        <f t="shared" si="65"/>
        <v>229.22749395901508</v>
      </c>
      <c r="BP80" s="138">
        <f t="shared" si="66"/>
        <v>234.5570542896487</v>
      </c>
      <c r="BQ80" s="138">
        <f t="shared" si="67"/>
        <v>240.01052738845553</v>
      </c>
      <c r="BR80" s="138">
        <f t="shared" si="68"/>
        <v>245.5907942386994</v>
      </c>
      <c r="BS80" s="138">
        <f t="shared" si="69"/>
        <v>251.30080280677024</v>
      </c>
    </row>
    <row r="81" spans="2:71" x14ac:dyDescent="0.2">
      <c r="C81" s="138" t="str">
        <f t="shared" si="2"/>
        <v/>
      </c>
      <c r="D81" s="138" t="str">
        <f t="shared" si="3"/>
        <v/>
      </c>
      <c r="E81" s="138" t="str">
        <f t="shared" si="4"/>
        <v/>
      </c>
      <c r="F81" s="138" t="str">
        <f t="shared" si="5"/>
        <v/>
      </c>
      <c r="G81" s="138" t="str">
        <f t="shared" si="6"/>
        <v/>
      </c>
      <c r="H81" s="138" t="str">
        <f t="shared" si="7"/>
        <v/>
      </c>
      <c r="I81" s="138" t="str">
        <f t="shared" si="8"/>
        <v/>
      </c>
      <c r="J81" s="138" t="str">
        <f t="shared" si="9"/>
        <v/>
      </c>
      <c r="K81" s="138" t="str">
        <f t="shared" si="10"/>
        <v/>
      </c>
      <c r="L81" s="138" t="str">
        <f t="shared" si="11"/>
        <v/>
      </c>
      <c r="M81" s="138" t="str">
        <f t="shared" si="12"/>
        <v/>
      </c>
      <c r="N81" s="138" t="str">
        <f t="shared" si="13"/>
        <v/>
      </c>
      <c r="O81" s="138" t="str">
        <f t="shared" si="14"/>
        <v/>
      </c>
      <c r="P81" s="138" t="str">
        <f t="shared" si="15"/>
        <v/>
      </c>
      <c r="Q81" s="138" t="str">
        <f t="shared" si="16"/>
        <v/>
      </c>
      <c r="R81" s="138" t="str">
        <f t="shared" si="17"/>
        <v/>
      </c>
      <c r="S81" s="138" t="str">
        <f t="shared" si="18"/>
        <v/>
      </c>
      <c r="T81" s="138" t="str">
        <f t="shared" si="19"/>
        <v/>
      </c>
      <c r="U81" s="138" t="str">
        <f t="shared" si="20"/>
        <v/>
      </c>
      <c r="V81" s="138" t="str">
        <f t="shared" si="21"/>
        <v/>
      </c>
      <c r="W81" s="138" t="str">
        <f t="shared" si="22"/>
        <v/>
      </c>
      <c r="X81" s="138" t="str">
        <f t="shared" si="23"/>
        <v/>
      </c>
      <c r="Y81" s="138" t="str">
        <f t="shared" si="24"/>
        <v/>
      </c>
      <c r="Z81" s="138" t="str">
        <f t="shared" si="25"/>
        <v/>
      </c>
      <c r="AA81" s="138" t="str">
        <f t="shared" si="26"/>
        <v/>
      </c>
      <c r="AB81" s="138" t="str">
        <f t="shared" si="27"/>
        <v/>
      </c>
      <c r="AC81" s="138" t="str">
        <f t="shared" si="28"/>
        <v/>
      </c>
      <c r="AD81" s="138" t="str">
        <f t="shared" si="29"/>
        <v/>
      </c>
      <c r="AE81" s="138" t="str">
        <f t="shared" si="30"/>
        <v/>
      </c>
      <c r="AF81" s="138" t="str">
        <f t="shared" si="31"/>
        <v/>
      </c>
      <c r="AG81" s="138" t="str">
        <f t="shared" si="32"/>
        <v/>
      </c>
      <c r="AH81" s="138" t="str">
        <f t="shared" si="33"/>
        <v/>
      </c>
      <c r="AI81" s="138" t="str">
        <f t="shared" si="34"/>
        <v/>
      </c>
      <c r="AJ81" s="138" t="str">
        <f t="shared" si="35"/>
        <v/>
      </c>
      <c r="AK81" s="138" t="str">
        <f t="shared" si="36"/>
        <v/>
      </c>
      <c r="AL81" s="138" t="str">
        <f t="shared" si="37"/>
        <v/>
      </c>
      <c r="AM81" s="138" t="str">
        <f t="shared" si="38"/>
        <v/>
      </c>
      <c r="AN81" s="138" t="str">
        <f t="shared" si="39"/>
        <v/>
      </c>
      <c r="AO81" s="138" t="str">
        <f t="shared" si="40"/>
        <v/>
      </c>
      <c r="AP81" s="138" t="str">
        <f t="shared" si="41"/>
        <v/>
      </c>
      <c r="AQ81" s="138" t="str">
        <f t="shared" si="42"/>
        <v/>
      </c>
      <c r="AR81" s="138" t="str">
        <f t="shared" si="43"/>
        <v/>
      </c>
      <c r="AS81" s="138" t="str">
        <f t="shared" si="44"/>
        <v/>
      </c>
      <c r="AT81" s="138" t="str">
        <f t="shared" si="45"/>
        <v/>
      </c>
      <c r="AU81" s="138" t="str">
        <f t="shared" si="46"/>
        <v/>
      </c>
      <c r="AV81" s="138" t="str">
        <f t="shared" si="47"/>
        <v/>
      </c>
      <c r="AW81" s="138" t="str">
        <f t="shared" si="48"/>
        <v/>
      </c>
      <c r="AX81" s="138" t="str">
        <f t="shared" si="49"/>
        <v/>
      </c>
      <c r="AY81" s="138" t="str">
        <f t="shared" si="50"/>
        <v/>
      </c>
      <c r="AZ81" s="138" t="str">
        <f t="shared" si="51"/>
        <v/>
      </c>
      <c r="BA81" s="138" t="str">
        <f t="shared" si="52"/>
        <v/>
      </c>
      <c r="BB81" s="138" t="str">
        <f t="shared" si="53"/>
        <v/>
      </c>
      <c r="BC81" s="138" t="str">
        <f t="shared" si="54"/>
        <v/>
      </c>
      <c r="BD81" s="138" t="str">
        <f t="shared" si="55"/>
        <v/>
      </c>
      <c r="BE81" s="138" t="str">
        <f t="shared" si="56"/>
        <v/>
      </c>
      <c r="BF81" s="138" t="str">
        <f t="shared" si="57"/>
        <v/>
      </c>
      <c r="BG81" s="138" t="str">
        <f t="shared" si="58"/>
        <v/>
      </c>
      <c r="BH81" s="138" t="str">
        <f t="shared" si="59"/>
        <v/>
      </c>
      <c r="BI81" s="138" t="str">
        <f t="shared" si="60"/>
        <v/>
      </c>
      <c r="BJ81" s="138">
        <f t="shared" si="60"/>
        <v>195.16150558256521</v>
      </c>
      <c r="BK81" s="138">
        <f t="shared" si="61"/>
        <v>199.69902854831182</v>
      </c>
      <c r="BL81" s="138">
        <f t="shared" si="62"/>
        <v>204.34204934060583</v>
      </c>
      <c r="BM81" s="138">
        <f t="shared" si="63"/>
        <v>209.09302079362354</v>
      </c>
      <c r="BN81" s="138">
        <f t="shared" si="64"/>
        <v>213.95445277016162</v>
      </c>
      <c r="BO81" s="138">
        <f t="shared" si="65"/>
        <v>218.92891348755776</v>
      </c>
      <c r="BP81" s="138">
        <f t="shared" si="66"/>
        <v>224.01903087443907</v>
      </c>
      <c r="BQ81" s="138">
        <f t="shared" si="67"/>
        <v>229.22749395901508</v>
      </c>
      <c r="BR81" s="138">
        <f t="shared" si="68"/>
        <v>234.5570542896487</v>
      </c>
      <c r="BS81" s="138">
        <f t="shared" si="69"/>
        <v>240.01052738845553</v>
      </c>
    </row>
    <row r="82" spans="2:71" x14ac:dyDescent="0.2">
      <c r="C82" s="138" t="str">
        <f t="shared" si="2"/>
        <v/>
      </c>
      <c r="D82" s="138" t="str">
        <f t="shared" si="3"/>
        <v/>
      </c>
      <c r="E82" s="138" t="str">
        <f t="shared" si="4"/>
        <v/>
      </c>
      <c r="F82" s="138" t="str">
        <f t="shared" si="5"/>
        <v/>
      </c>
      <c r="G82" s="138" t="str">
        <f t="shared" si="6"/>
        <v/>
      </c>
      <c r="H82" s="138" t="str">
        <f t="shared" si="7"/>
        <v/>
      </c>
      <c r="I82" s="138" t="str">
        <f t="shared" si="8"/>
        <v/>
      </c>
      <c r="J82" s="138" t="str">
        <f t="shared" si="9"/>
        <v/>
      </c>
      <c r="K82" s="138" t="str">
        <f t="shared" si="10"/>
        <v/>
      </c>
      <c r="L82" s="138" t="str">
        <f t="shared" si="11"/>
        <v/>
      </c>
      <c r="M82" s="138" t="str">
        <f t="shared" si="12"/>
        <v/>
      </c>
      <c r="N82" s="138" t="str">
        <f t="shared" si="13"/>
        <v/>
      </c>
      <c r="O82" s="138" t="str">
        <f t="shared" si="14"/>
        <v/>
      </c>
      <c r="P82" s="138" t="str">
        <f t="shared" si="15"/>
        <v/>
      </c>
      <c r="Q82" s="138" t="str">
        <f t="shared" si="16"/>
        <v/>
      </c>
      <c r="R82" s="138" t="str">
        <f t="shared" si="17"/>
        <v/>
      </c>
      <c r="S82" s="138" t="str">
        <f t="shared" si="18"/>
        <v/>
      </c>
      <c r="T82" s="138" t="str">
        <f t="shared" si="19"/>
        <v/>
      </c>
      <c r="U82" s="138" t="str">
        <f t="shared" si="20"/>
        <v/>
      </c>
      <c r="V82" s="138" t="str">
        <f t="shared" si="21"/>
        <v/>
      </c>
      <c r="W82" s="138" t="str">
        <f t="shared" si="22"/>
        <v/>
      </c>
      <c r="X82" s="138" t="str">
        <f t="shared" si="23"/>
        <v/>
      </c>
      <c r="Y82" s="138" t="str">
        <f t="shared" si="24"/>
        <v/>
      </c>
      <c r="Z82" s="138" t="str">
        <f t="shared" si="25"/>
        <v/>
      </c>
      <c r="AA82" s="138" t="str">
        <f t="shared" si="26"/>
        <v/>
      </c>
      <c r="AB82" s="138" t="str">
        <f t="shared" si="27"/>
        <v/>
      </c>
      <c r="AC82" s="138" t="str">
        <f t="shared" si="28"/>
        <v/>
      </c>
      <c r="AD82" s="138" t="str">
        <f t="shared" si="29"/>
        <v/>
      </c>
      <c r="AE82" s="138" t="str">
        <f t="shared" si="30"/>
        <v/>
      </c>
      <c r="AF82" s="138" t="str">
        <f t="shared" si="31"/>
        <v/>
      </c>
      <c r="AG82" s="138" t="str">
        <f t="shared" si="32"/>
        <v/>
      </c>
      <c r="AH82" s="138" t="str">
        <f t="shared" si="33"/>
        <v/>
      </c>
      <c r="AI82" s="138" t="str">
        <f t="shared" si="34"/>
        <v/>
      </c>
      <c r="AJ82" s="138" t="str">
        <f t="shared" si="35"/>
        <v/>
      </c>
      <c r="AK82" s="138" t="str">
        <f t="shared" si="36"/>
        <v/>
      </c>
      <c r="AL82" s="138" t="str">
        <f t="shared" si="37"/>
        <v/>
      </c>
      <c r="AM82" s="138" t="str">
        <f t="shared" si="38"/>
        <v/>
      </c>
      <c r="AN82" s="138" t="str">
        <f t="shared" si="39"/>
        <v/>
      </c>
      <c r="AO82" s="138" t="str">
        <f t="shared" si="40"/>
        <v/>
      </c>
      <c r="AP82" s="138" t="str">
        <f t="shared" si="41"/>
        <v/>
      </c>
      <c r="AQ82" s="138" t="str">
        <f t="shared" si="42"/>
        <v/>
      </c>
      <c r="AR82" s="138" t="str">
        <f t="shared" si="43"/>
        <v/>
      </c>
      <c r="AS82" s="138" t="str">
        <f t="shared" si="44"/>
        <v/>
      </c>
      <c r="AT82" s="138" t="str">
        <f t="shared" si="45"/>
        <v/>
      </c>
      <c r="AU82" s="138" t="str">
        <f t="shared" si="46"/>
        <v/>
      </c>
      <c r="AV82" s="138" t="str">
        <f t="shared" si="47"/>
        <v/>
      </c>
      <c r="AW82" s="138" t="str">
        <f t="shared" si="48"/>
        <v/>
      </c>
      <c r="AX82" s="138" t="str">
        <f t="shared" si="49"/>
        <v/>
      </c>
      <c r="AY82" s="138" t="str">
        <f t="shared" si="50"/>
        <v/>
      </c>
      <c r="AZ82" s="138" t="str">
        <f t="shared" si="51"/>
        <v/>
      </c>
      <c r="BA82" s="138" t="str">
        <f t="shared" si="52"/>
        <v/>
      </c>
      <c r="BB82" s="138" t="str">
        <f t="shared" si="53"/>
        <v/>
      </c>
      <c r="BC82" s="138" t="str">
        <f t="shared" si="54"/>
        <v/>
      </c>
      <c r="BD82" s="138" t="str">
        <f t="shared" si="55"/>
        <v/>
      </c>
      <c r="BE82" s="138" t="str">
        <f t="shared" si="56"/>
        <v/>
      </c>
      <c r="BF82" s="138" t="str">
        <f t="shared" si="57"/>
        <v/>
      </c>
      <c r="BG82" s="138" t="str">
        <f t="shared" si="58"/>
        <v/>
      </c>
      <c r="BH82" s="138" t="str">
        <f t="shared" si="59"/>
        <v/>
      </c>
      <c r="BI82" s="138" t="str">
        <f t="shared" si="60"/>
        <v/>
      </c>
      <c r="BJ82" s="138" t="str">
        <f t="shared" si="60"/>
        <v/>
      </c>
      <c r="BK82" s="138">
        <f t="shared" si="61"/>
        <v>190.72708334201667</v>
      </c>
      <c r="BL82" s="138">
        <f t="shared" si="62"/>
        <v>195.16150558256524</v>
      </c>
      <c r="BM82" s="138">
        <f t="shared" si="63"/>
        <v>199.69902854831184</v>
      </c>
      <c r="BN82" s="138">
        <f t="shared" si="64"/>
        <v>204.34204934060585</v>
      </c>
      <c r="BO82" s="138">
        <f t="shared" si="65"/>
        <v>209.09302079362357</v>
      </c>
      <c r="BP82" s="138">
        <f t="shared" si="66"/>
        <v>213.95445277016165</v>
      </c>
      <c r="BQ82" s="138">
        <f t="shared" si="67"/>
        <v>218.92891348755779</v>
      </c>
      <c r="BR82" s="138">
        <f t="shared" si="68"/>
        <v>224.0190308744391</v>
      </c>
      <c r="BS82" s="138">
        <f t="shared" si="69"/>
        <v>229.22749395901511</v>
      </c>
    </row>
    <row r="83" spans="2:71" x14ac:dyDescent="0.2">
      <c r="C83" s="138" t="str">
        <f t="shared" si="2"/>
        <v/>
      </c>
      <c r="D83" s="138" t="str">
        <f t="shared" si="3"/>
        <v/>
      </c>
      <c r="E83" s="138" t="str">
        <f t="shared" si="4"/>
        <v/>
      </c>
      <c r="F83" s="138" t="str">
        <f t="shared" si="5"/>
        <v/>
      </c>
      <c r="G83" s="138" t="str">
        <f t="shared" si="6"/>
        <v/>
      </c>
      <c r="H83" s="138" t="str">
        <f t="shared" si="7"/>
        <v/>
      </c>
      <c r="I83" s="138" t="str">
        <f t="shared" si="8"/>
        <v/>
      </c>
      <c r="J83" s="138" t="str">
        <f t="shared" si="9"/>
        <v/>
      </c>
      <c r="K83" s="138" t="str">
        <f t="shared" si="10"/>
        <v/>
      </c>
      <c r="L83" s="138" t="str">
        <f t="shared" si="11"/>
        <v/>
      </c>
      <c r="M83" s="138" t="str">
        <f t="shared" si="12"/>
        <v/>
      </c>
      <c r="N83" s="138" t="str">
        <f t="shared" si="13"/>
        <v/>
      </c>
      <c r="O83" s="138" t="str">
        <f t="shared" si="14"/>
        <v/>
      </c>
      <c r="P83" s="138" t="str">
        <f t="shared" si="15"/>
        <v/>
      </c>
      <c r="Q83" s="138" t="str">
        <f t="shared" si="16"/>
        <v/>
      </c>
      <c r="R83" s="138" t="str">
        <f t="shared" si="17"/>
        <v/>
      </c>
      <c r="S83" s="138" t="str">
        <f t="shared" si="18"/>
        <v/>
      </c>
      <c r="T83" s="138" t="str">
        <f t="shared" si="19"/>
        <v/>
      </c>
      <c r="U83" s="138" t="str">
        <f t="shared" si="20"/>
        <v/>
      </c>
      <c r="V83" s="138" t="str">
        <f t="shared" si="21"/>
        <v/>
      </c>
      <c r="W83" s="138" t="str">
        <f t="shared" si="22"/>
        <v/>
      </c>
      <c r="X83" s="138" t="str">
        <f t="shared" si="23"/>
        <v/>
      </c>
      <c r="Y83" s="138" t="str">
        <f t="shared" si="24"/>
        <v/>
      </c>
      <c r="Z83" s="138" t="str">
        <f t="shared" si="25"/>
        <v/>
      </c>
      <c r="AA83" s="138" t="str">
        <f t="shared" si="26"/>
        <v/>
      </c>
      <c r="AB83" s="138" t="str">
        <f t="shared" si="27"/>
        <v/>
      </c>
      <c r="AC83" s="138" t="str">
        <f t="shared" si="28"/>
        <v/>
      </c>
      <c r="AD83" s="138" t="str">
        <f t="shared" si="29"/>
        <v/>
      </c>
      <c r="AE83" s="138" t="str">
        <f t="shared" si="30"/>
        <v/>
      </c>
      <c r="AF83" s="138" t="str">
        <f t="shared" si="31"/>
        <v/>
      </c>
      <c r="AG83" s="138" t="str">
        <f t="shared" si="32"/>
        <v/>
      </c>
      <c r="AH83" s="138" t="str">
        <f t="shared" si="33"/>
        <v/>
      </c>
      <c r="AI83" s="138" t="str">
        <f t="shared" si="34"/>
        <v/>
      </c>
      <c r="AJ83" s="138" t="str">
        <f t="shared" si="35"/>
        <v/>
      </c>
      <c r="AK83" s="138" t="str">
        <f t="shared" si="36"/>
        <v/>
      </c>
      <c r="AL83" s="138" t="str">
        <f t="shared" si="37"/>
        <v/>
      </c>
      <c r="AM83" s="138" t="str">
        <f t="shared" si="38"/>
        <v/>
      </c>
      <c r="AN83" s="138" t="str">
        <f t="shared" si="39"/>
        <v/>
      </c>
      <c r="AO83" s="138" t="str">
        <f t="shared" si="40"/>
        <v/>
      </c>
      <c r="AP83" s="138" t="str">
        <f t="shared" si="41"/>
        <v/>
      </c>
      <c r="AQ83" s="138" t="str">
        <f t="shared" si="42"/>
        <v/>
      </c>
      <c r="AR83" s="138" t="str">
        <f t="shared" si="43"/>
        <v/>
      </c>
      <c r="AS83" s="138" t="str">
        <f t="shared" si="44"/>
        <v/>
      </c>
      <c r="AT83" s="138" t="str">
        <f t="shared" si="45"/>
        <v/>
      </c>
      <c r="AU83" s="138" t="str">
        <f t="shared" si="46"/>
        <v/>
      </c>
      <c r="AV83" s="138" t="str">
        <f t="shared" si="47"/>
        <v/>
      </c>
      <c r="AW83" s="138" t="str">
        <f t="shared" si="48"/>
        <v/>
      </c>
      <c r="AX83" s="138" t="str">
        <f t="shared" si="49"/>
        <v/>
      </c>
      <c r="AY83" s="138" t="str">
        <f t="shared" si="50"/>
        <v/>
      </c>
      <c r="AZ83" s="138" t="str">
        <f t="shared" si="51"/>
        <v/>
      </c>
      <c r="BA83" s="138" t="str">
        <f t="shared" si="52"/>
        <v/>
      </c>
      <c r="BB83" s="138" t="str">
        <f t="shared" si="53"/>
        <v/>
      </c>
      <c r="BC83" s="138" t="str">
        <f t="shared" si="54"/>
        <v/>
      </c>
      <c r="BD83" s="138" t="str">
        <f t="shared" si="55"/>
        <v/>
      </c>
      <c r="BE83" s="138" t="str">
        <f t="shared" si="56"/>
        <v/>
      </c>
      <c r="BF83" s="138" t="str">
        <f t="shared" si="57"/>
        <v/>
      </c>
      <c r="BG83" s="138" t="str">
        <f t="shared" si="58"/>
        <v/>
      </c>
      <c r="BH83" s="138" t="str">
        <f t="shared" si="59"/>
        <v/>
      </c>
      <c r="BI83" s="138" t="str">
        <f t="shared" si="60"/>
        <v/>
      </c>
      <c r="BJ83" s="138" t="str">
        <f t="shared" si="60"/>
        <v/>
      </c>
      <c r="BK83" s="138" t="str">
        <f t="shared" si="61"/>
        <v/>
      </c>
      <c r="BL83" s="138">
        <f t="shared" si="62"/>
        <v>186.39341919179324</v>
      </c>
      <c r="BM83" s="138">
        <f t="shared" si="63"/>
        <v>190.7270833420167</v>
      </c>
      <c r="BN83" s="138">
        <f t="shared" si="64"/>
        <v>195.16150558256527</v>
      </c>
      <c r="BO83" s="138">
        <f t="shared" si="65"/>
        <v>199.69902854831187</v>
      </c>
      <c r="BP83" s="138">
        <f t="shared" si="66"/>
        <v>204.34204934060588</v>
      </c>
      <c r="BQ83" s="138">
        <f t="shared" si="67"/>
        <v>209.09302079362359</v>
      </c>
      <c r="BR83" s="138">
        <f t="shared" si="68"/>
        <v>213.95445277016168</v>
      </c>
      <c r="BS83" s="138">
        <f t="shared" si="69"/>
        <v>218.92891348755782</v>
      </c>
    </row>
    <row r="84" spans="2:71" x14ac:dyDescent="0.2">
      <c r="C84" s="138" t="str">
        <f t="shared" si="2"/>
        <v/>
      </c>
      <c r="D84" s="138" t="str">
        <f t="shared" si="3"/>
        <v/>
      </c>
      <c r="E84" s="138" t="str">
        <f t="shared" si="4"/>
        <v/>
      </c>
      <c r="F84" s="138" t="str">
        <f t="shared" si="5"/>
        <v/>
      </c>
      <c r="G84" s="138" t="str">
        <f t="shared" si="6"/>
        <v/>
      </c>
      <c r="H84" s="138" t="str">
        <f t="shared" si="7"/>
        <v/>
      </c>
      <c r="I84" s="138" t="str">
        <f t="shared" si="8"/>
        <v/>
      </c>
      <c r="J84" s="138" t="str">
        <f t="shared" si="9"/>
        <v/>
      </c>
      <c r="K84" s="138" t="str">
        <f t="shared" si="10"/>
        <v/>
      </c>
      <c r="L84" s="138" t="str">
        <f t="shared" si="11"/>
        <v/>
      </c>
      <c r="M84" s="138" t="str">
        <f t="shared" si="12"/>
        <v/>
      </c>
      <c r="N84" s="138" t="str">
        <f t="shared" si="13"/>
        <v/>
      </c>
      <c r="O84" s="138" t="str">
        <f t="shared" si="14"/>
        <v/>
      </c>
      <c r="P84" s="138" t="str">
        <f t="shared" si="15"/>
        <v/>
      </c>
      <c r="Q84" s="138" t="str">
        <f t="shared" si="16"/>
        <v/>
      </c>
      <c r="R84" s="138" t="str">
        <f t="shared" si="17"/>
        <v/>
      </c>
      <c r="S84" s="138" t="str">
        <f t="shared" si="18"/>
        <v/>
      </c>
      <c r="T84" s="138" t="str">
        <f t="shared" si="19"/>
        <v/>
      </c>
      <c r="U84" s="138" t="str">
        <f t="shared" si="20"/>
        <v/>
      </c>
      <c r="V84" s="138" t="str">
        <f t="shared" si="21"/>
        <v/>
      </c>
      <c r="W84" s="138" t="str">
        <f t="shared" si="22"/>
        <v/>
      </c>
      <c r="X84" s="138" t="str">
        <f t="shared" si="23"/>
        <v/>
      </c>
      <c r="Y84" s="138" t="str">
        <f t="shared" si="24"/>
        <v/>
      </c>
      <c r="Z84" s="138" t="str">
        <f t="shared" si="25"/>
        <v/>
      </c>
      <c r="AA84" s="138" t="str">
        <f t="shared" si="26"/>
        <v/>
      </c>
      <c r="AB84" s="138" t="str">
        <f t="shared" si="27"/>
        <v/>
      </c>
      <c r="AC84" s="138" t="str">
        <f t="shared" si="28"/>
        <v/>
      </c>
      <c r="AD84" s="138" t="str">
        <f t="shared" si="29"/>
        <v/>
      </c>
      <c r="AE84" s="138" t="str">
        <f t="shared" si="30"/>
        <v/>
      </c>
      <c r="AF84" s="138" t="str">
        <f t="shared" si="31"/>
        <v/>
      </c>
      <c r="AG84" s="138" t="str">
        <f t="shared" si="32"/>
        <v/>
      </c>
      <c r="AH84" s="138" t="str">
        <f t="shared" si="33"/>
        <v/>
      </c>
      <c r="AI84" s="138" t="str">
        <f t="shared" si="34"/>
        <v/>
      </c>
      <c r="AJ84" s="138" t="str">
        <f t="shared" si="35"/>
        <v/>
      </c>
      <c r="AK84" s="138" t="str">
        <f t="shared" si="36"/>
        <v/>
      </c>
      <c r="AL84" s="138" t="str">
        <f t="shared" si="37"/>
        <v/>
      </c>
      <c r="AM84" s="138" t="str">
        <f t="shared" si="38"/>
        <v/>
      </c>
      <c r="AN84" s="138" t="str">
        <f t="shared" si="39"/>
        <v/>
      </c>
      <c r="AO84" s="138" t="str">
        <f t="shared" si="40"/>
        <v/>
      </c>
      <c r="AP84" s="138" t="str">
        <f t="shared" si="41"/>
        <v/>
      </c>
      <c r="AQ84" s="138" t="str">
        <f t="shared" si="42"/>
        <v/>
      </c>
      <c r="AR84" s="138" t="str">
        <f t="shared" si="43"/>
        <v/>
      </c>
      <c r="AS84" s="138" t="str">
        <f t="shared" si="44"/>
        <v/>
      </c>
      <c r="AT84" s="138" t="str">
        <f t="shared" si="45"/>
        <v/>
      </c>
      <c r="AU84" s="138" t="str">
        <f t="shared" si="46"/>
        <v/>
      </c>
      <c r="AV84" s="138" t="str">
        <f t="shared" si="47"/>
        <v/>
      </c>
      <c r="AW84" s="138" t="str">
        <f t="shared" si="48"/>
        <v/>
      </c>
      <c r="AX84" s="138" t="str">
        <f t="shared" si="49"/>
        <v/>
      </c>
      <c r="AY84" s="138" t="str">
        <f t="shared" si="50"/>
        <v/>
      </c>
      <c r="AZ84" s="138" t="str">
        <f t="shared" si="51"/>
        <v/>
      </c>
      <c r="BA84" s="138" t="str">
        <f t="shared" si="52"/>
        <v/>
      </c>
      <c r="BB84" s="138" t="str">
        <f t="shared" si="53"/>
        <v/>
      </c>
      <c r="BC84" s="138" t="str">
        <f t="shared" si="54"/>
        <v/>
      </c>
      <c r="BD84" s="138" t="str">
        <f t="shared" si="55"/>
        <v/>
      </c>
      <c r="BE84" s="138" t="str">
        <f t="shared" si="56"/>
        <v/>
      </c>
      <c r="BF84" s="138" t="str">
        <f t="shared" si="57"/>
        <v/>
      </c>
      <c r="BG84" s="138" t="str">
        <f t="shared" si="58"/>
        <v/>
      </c>
      <c r="BH84" s="138" t="str">
        <f t="shared" si="59"/>
        <v/>
      </c>
      <c r="BI84" s="138" t="str">
        <f t="shared" si="60"/>
        <v/>
      </c>
      <c r="BJ84" s="138" t="str">
        <f t="shared" si="60"/>
        <v/>
      </c>
      <c r="BK84" s="138" t="str">
        <f t="shared" si="61"/>
        <v/>
      </c>
      <c r="BL84" s="138" t="str">
        <f t="shared" si="62"/>
        <v/>
      </c>
      <c r="BM84" s="138">
        <f t="shared" si="63"/>
        <v>182.15822372592154</v>
      </c>
      <c r="BN84" s="138">
        <f t="shared" si="64"/>
        <v>186.39341919179327</v>
      </c>
      <c r="BO84" s="138">
        <f t="shared" si="65"/>
        <v>190.72708334201673</v>
      </c>
      <c r="BP84" s="138">
        <f t="shared" si="66"/>
        <v>195.1615055825653</v>
      </c>
      <c r="BQ84" s="138">
        <f t="shared" si="67"/>
        <v>199.6990285483119</v>
      </c>
      <c r="BR84" s="138">
        <f t="shared" si="68"/>
        <v>204.34204934060591</v>
      </c>
      <c r="BS84" s="138">
        <f t="shared" si="69"/>
        <v>209.09302079362362</v>
      </c>
    </row>
    <row r="85" spans="2:71" x14ac:dyDescent="0.2">
      <c r="C85" s="138" t="str">
        <f t="shared" ref="C85:C90" si="70">IF(B85="",IF(B84="","",B84*d),B85*u)</f>
        <v/>
      </c>
      <c r="D85" s="138" t="str">
        <f t="shared" ref="D85:D90" si="71">IF(C85="",IF(C84="","",C84*d),C85*u)</f>
        <v/>
      </c>
      <c r="E85" s="138" t="str">
        <f t="shared" ref="E85:E90" si="72">IF(D85="",IF(D84="","",D84*d),D85*u)</f>
        <v/>
      </c>
      <c r="F85" s="138" t="str">
        <f t="shared" ref="F85:F90" si="73">IF(E85="",IF(E84="","",E84*d),E85*u)</f>
        <v/>
      </c>
      <c r="G85" s="138" t="str">
        <f t="shared" ref="G85:G90" si="74">IF(F85="",IF(F84="","",F84*d),F85*u)</f>
        <v/>
      </c>
      <c r="H85" s="138" t="str">
        <f t="shared" ref="H85:H90" si="75">IF(G85="",IF(G84="","",G84*d),G85*u)</f>
        <v/>
      </c>
      <c r="I85" s="138" t="str">
        <f t="shared" ref="I85:I90" si="76">IF(H85="",IF(H84="","",H84*d),H85*u)</f>
        <v/>
      </c>
      <c r="J85" s="138" t="str">
        <f t="shared" ref="J85:J90" si="77">IF(I85="",IF(I84="","",I84*d),I85*u)</f>
        <v/>
      </c>
      <c r="K85" s="138" t="str">
        <f t="shared" ref="K85:K90" si="78">IF(J85="",IF(J84="","",J84*d),J85*u)</f>
        <v/>
      </c>
      <c r="L85" s="138" t="str">
        <f t="shared" ref="L85:L90" si="79">IF(K85="",IF(K84="","",K84*d),K85*u)</f>
        <v/>
      </c>
      <c r="M85" s="138" t="str">
        <f t="shared" ref="M85:M90" si="80">IF(L85="",IF(L84="","",L84*d),L85*u)</f>
        <v/>
      </c>
      <c r="N85" s="138" t="str">
        <f t="shared" ref="N85:N90" si="81">IF(M85="",IF(M84="","",M84*d),M85*u)</f>
        <v/>
      </c>
      <c r="O85" s="138" t="str">
        <f t="shared" ref="O85:O90" si="82">IF(N85="",IF(N84="","",N84*d),N85*u)</f>
        <v/>
      </c>
      <c r="P85" s="138" t="str">
        <f t="shared" ref="P85:P90" si="83">IF(O85="",IF(O84="","",O84*d),O85*u)</f>
        <v/>
      </c>
      <c r="Q85" s="138" t="str">
        <f t="shared" ref="Q85:Q90" si="84">IF(P85="",IF(P84="","",P84*d),P85*u)</f>
        <v/>
      </c>
      <c r="R85" s="138" t="str">
        <f t="shared" ref="R85:R90" si="85">IF(Q85="",IF(Q84="","",Q84*d),Q85*u)</f>
        <v/>
      </c>
      <c r="S85" s="138" t="str">
        <f t="shared" ref="S85:S90" si="86">IF(R85="",IF(R84="","",R84*d),R85*u)</f>
        <v/>
      </c>
      <c r="T85" s="138" t="str">
        <f t="shared" ref="T85:T90" si="87">IF(S85="",IF(S84="","",S84*d),S85*u)</f>
        <v/>
      </c>
      <c r="U85" s="138" t="str">
        <f t="shared" ref="U85:U90" si="88">IF(T85="",IF(T84="","",T84*d),T85*u)</f>
        <v/>
      </c>
      <c r="V85" s="138" t="str">
        <f t="shared" ref="V85:V90" si="89">IF(U85="",IF(U84="","",U84*d),U85*u)</f>
        <v/>
      </c>
      <c r="W85" s="138" t="str">
        <f t="shared" ref="W85:W90" si="90">IF(V85="",IF(V84="","",V84*d),V85*u)</f>
        <v/>
      </c>
      <c r="X85" s="138" t="str">
        <f t="shared" ref="X85:X90" si="91">IF(W85="",IF(W84="","",W84*d),W85*u)</f>
        <v/>
      </c>
      <c r="Y85" s="138" t="str">
        <f t="shared" ref="Y85:Y90" si="92">IF(X85="",IF(X84="","",X84*d),X85*u)</f>
        <v/>
      </c>
      <c r="Z85" s="138" t="str">
        <f t="shared" ref="Z85:Z90" si="93">IF(Y85="",IF(Y84="","",Y84*d),Y85*u)</f>
        <v/>
      </c>
      <c r="AA85" s="138" t="str">
        <f t="shared" ref="AA85:AA90" si="94">IF(Z85="",IF(Z84="","",Z84*d),Z85*u)</f>
        <v/>
      </c>
      <c r="AB85" s="138" t="str">
        <f t="shared" ref="AB85:AB90" si="95">IF(AA85="",IF(AA84="","",AA84*d),AA85*u)</f>
        <v/>
      </c>
      <c r="AC85" s="138" t="str">
        <f t="shared" ref="AC85:AC90" si="96">IF(AB85="",IF(AB84="","",AB84*d),AB85*u)</f>
        <v/>
      </c>
      <c r="AD85" s="138" t="str">
        <f t="shared" ref="AD85:AD90" si="97">IF(AC85="",IF(AC84="","",AC84*d),AC85*u)</f>
        <v/>
      </c>
      <c r="AE85" s="138" t="str">
        <f t="shared" ref="AE85:AE90" si="98">IF(AD85="",IF(AD84="","",AD84*d),AD85*u)</f>
        <v/>
      </c>
      <c r="AF85" s="138" t="str">
        <f t="shared" ref="AF85:AF90" si="99">IF(AE85="",IF(AE84="","",AE84*d),AE85*u)</f>
        <v/>
      </c>
      <c r="AG85" s="138" t="str">
        <f t="shared" ref="AG85:AG90" si="100">IF(AF85="",IF(AF84="","",AF84*d),AF85*u)</f>
        <v/>
      </c>
      <c r="AH85" s="138" t="str">
        <f t="shared" ref="AH85:AH90" si="101">IF(AG85="",IF(AG84="","",AG84*d),AG85*u)</f>
        <v/>
      </c>
      <c r="AI85" s="138" t="str">
        <f t="shared" ref="AI85:AI90" si="102">IF(AH85="",IF(AH84="","",AH84*d),AH85*u)</f>
        <v/>
      </c>
      <c r="AJ85" s="138" t="str">
        <f t="shared" ref="AJ85:AJ90" si="103">IF(AI85="",IF(AI84="","",AI84*d),AI85*u)</f>
        <v/>
      </c>
      <c r="AK85" s="138" t="str">
        <f t="shared" ref="AK85:AK90" si="104">IF(AJ85="",IF(AJ84="","",AJ84*d),AJ85*u)</f>
        <v/>
      </c>
      <c r="AL85" s="138" t="str">
        <f t="shared" ref="AL85:AL90" si="105">IF(AK85="",IF(AK84="","",AK84*d),AK85*u)</f>
        <v/>
      </c>
      <c r="AM85" s="138" t="str">
        <f t="shared" ref="AM85:AM90" si="106">IF(AL85="",IF(AL84="","",AL84*d),AL85*u)</f>
        <v/>
      </c>
      <c r="AN85" s="138" t="str">
        <f t="shared" ref="AN85:AN90" si="107">IF(AM85="",IF(AM84="","",AM84*d),AM85*u)</f>
        <v/>
      </c>
      <c r="AO85" s="138" t="str">
        <f t="shared" ref="AO85:AO90" si="108">IF(AN85="",IF(AN84="","",AN84*d),AN85*u)</f>
        <v/>
      </c>
      <c r="AP85" s="138" t="str">
        <f t="shared" ref="AP85:AP90" si="109">IF(AO85="",IF(AO84="","",AO84*d),AO85*u)</f>
        <v/>
      </c>
      <c r="AQ85" s="138" t="str">
        <f t="shared" ref="AQ85:AQ90" si="110">IF(AP85="",IF(AP84="","",AP84*d),AP85*u)</f>
        <v/>
      </c>
      <c r="AR85" s="138" t="str">
        <f t="shared" ref="AR85:AR90" si="111">IF(AQ85="",IF(AQ84="","",AQ84*d),AQ85*u)</f>
        <v/>
      </c>
      <c r="AS85" s="138" t="str">
        <f t="shared" ref="AS85:AS90" si="112">IF(AR85="",IF(AR84="","",AR84*d),AR85*u)</f>
        <v/>
      </c>
      <c r="AT85" s="138" t="str">
        <f t="shared" ref="AT85:AT90" si="113">IF(AS85="",IF(AS84="","",AS84*d),AS85*u)</f>
        <v/>
      </c>
      <c r="AU85" s="138" t="str">
        <f t="shared" ref="AU85:AU90" si="114">IF(AT85="",IF(AT84="","",AT84*d),AT85*u)</f>
        <v/>
      </c>
      <c r="AV85" s="138" t="str">
        <f t="shared" ref="AV85:AV90" si="115">IF(AU85="",IF(AU84="","",AU84*d),AU85*u)</f>
        <v/>
      </c>
      <c r="AW85" s="138" t="str">
        <f t="shared" ref="AW85:AW90" si="116">IF(AV85="",IF(AV84="","",AV84*d),AV85*u)</f>
        <v/>
      </c>
      <c r="AX85" s="138" t="str">
        <f t="shared" ref="AX85:AX90" si="117">IF(AW85="",IF(AW84="","",AW84*d),AW85*u)</f>
        <v/>
      </c>
      <c r="AY85" s="138" t="str">
        <f t="shared" ref="AY85:AY90" si="118">IF(AX85="",IF(AX84="","",AX84*d),AX85*u)</f>
        <v/>
      </c>
      <c r="AZ85" s="138" t="str">
        <f t="shared" ref="AZ85:AZ90" si="119">IF(AY85="",IF(AY84="","",AY84*d),AY85*u)</f>
        <v/>
      </c>
      <c r="BA85" s="138" t="str">
        <f t="shared" ref="BA85:BA90" si="120">IF(AZ85="",IF(AZ84="","",AZ84*d),AZ85*u)</f>
        <v/>
      </c>
      <c r="BB85" s="138" t="str">
        <f t="shared" ref="BB85:BB90" si="121">IF(BA85="",IF(BA84="","",BA84*d),BA85*u)</f>
        <v/>
      </c>
      <c r="BC85" s="138" t="str">
        <f t="shared" ref="BC85:BC90" si="122">IF(BB85="",IF(BB84="","",BB84*d),BB85*u)</f>
        <v/>
      </c>
      <c r="BD85" s="138" t="str">
        <f t="shared" ref="BD85:BD90" si="123">IF(BC85="",IF(BC84="","",BC84*d),BC85*u)</f>
        <v/>
      </c>
      <c r="BE85" s="138" t="str">
        <f t="shared" ref="BE85:BE90" si="124">IF(BD85="",IF(BD84="","",BD84*d),BD85*u)</f>
        <v/>
      </c>
      <c r="BF85" s="138" t="str">
        <f t="shared" ref="BF85:BF90" si="125">IF(BE85="",IF(BE84="","",BE84*d),BE85*u)</f>
        <v/>
      </c>
      <c r="BG85" s="138" t="str">
        <f t="shared" ref="BG85:BG90" si="126">IF(BF85="",IF(BF84="","",BF84*d),BF85*u)</f>
        <v/>
      </c>
      <c r="BH85" s="138" t="str">
        <f t="shared" ref="BH85:BH90" si="127">IF(BG85="",IF(BG84="","",BG84*d),BG85*u)</f>
        <v/>
      </c>
      <c r="BI85" s="138" t="str">
        <f t="shared" ref="BI85:BJ90" si="128">IF(BH85="",IF(BH84="","",BH84*d),BH85*u)</f>
        <v/>
      </c>
      <c r="BJ85" s="138" t="str">
        <f t="shared" si="128"/>
        <v/>
      </c>
      <c r="BK85" s="138" t="str">
        <f t="shared" ref="BK85:BK90" si="129">IF(BJ85="",IF(BJ84="","",BJ84*d),BJ85*u)</f>
        <v/>
      </c>
      <c r="BL85" s="138" t="str">
        <f t="shared" ref="BL85:BL90" si="130">IF(BK85="",IF(BK84="","",BK84*d),BK85*u)</f>
        <v/>
      </c>
      <c r="BM85" s="138" t="str">
        <f t="shared" ref="BM85:BM90" si="131">IF(BL85="",IF(BL84="","",BL84*d),BL85*u)</f>
        <v/>
      </c>
      <c r="BN85" s="138">
        <f t="shared" ref="BN85:BN90" si="132">IF(BM85="",IF(BM84="","",BM84*d),BM85*u)</f>
        <v>178.01925955787095</v>
      </c>
      <c r="BO85" s="138">
        <f t="shared" ref="BO85:BO90" si="133">IF(BN85="",IF(BN84="","",BN84*d),BN85*u)</f>
        <v>182.15822372592157</v>
      </c>
      <c r="BP85" s="138">
        <f t="shared" ref="BP85:BP90" si="134">IF(BO85="",IF(BO84="","",BO84*d),BO85*u)</f>
        <v>186.3934191917933</v>
      </c>
      <c r="BQ85" s="138">
        <f t="shared" ref="BQ85:BQ90" si="135">IF(BP85="",IF(BP84="","",BP84*d),BP85*u)</f>
        <v>190.72708334201675</v>
      </c>
      <c r="BR85" s="138">
        <f t="shared" ref="BR85:BR90" si="136">IF(BQ85="",IF(BQ84="","",BQ84*d),BQ85*u)</f>
        <v>195.16150558256533</v>
      </c>
      <c r="BS85" s="138">
        <f t="shared" ref="BS85:BS90" si="137">IF(BR85="",IF(BR84="","",BR84*d),BR85*u)</f>
        <v>199.69902854831193</v>
      </c>
    </row>
    <row r="86" spans="2:71" x14ac:dyDescent="0.2">
      <c r="C86" s="138" t="str">
        <f t="shared" si="70"/>
        <v/>
      </c>
      <c r="D86" s="138" t="str">
        <f t="shared" si="71"/>
        <v/>
      </c>
      <c r="E86" s="138" t="str">
        <f t="shared" si="72"/>
        <v/>
      </c>
      <c r="F86" s="138" t="str">
        <f t="shared" si="73"/>
        <v/>
      </c>
      <c r="G86" s="138" t="str">
        <f t="shared" si="74"/>
        <v/>
      </c>
      <c r="H86" s="138" t="str">
        <f t="shared" si="75"/>
        <v/>
      </c>
      <c r="I86" s="138" t="str">
        <f t="shared" si="76"/>
        <v/>
      </c>
      <c r="J86" s="138" t="str">
        <f t="shared" si="77"/>
        <v/>
      </c>
      <c r="K86" s="138" t="str">
        <f t="shared" si="78"/>
        <v/>
      </c>
      <c r="L86" s="138" t="str">
        <f t="shared" si="79"/>
        <v/>
      </c>
      <c r="M86" s="138" t="str">
        <f t="shared" si="80"/>
        <v/>
      </c>
      <c r="N86" s="138" t="str">
        <f t="shared" si="81"/>
        <v/>
      </c>
      <c r="O86" s="138" t="str">
        <f t="shared" si="82"/>
        <v/>
      </c>
      <c r="P86" s="138" t="str">
        <f t="shared" si="83"/>
        <v/>
      </c>
      <c r="Q86" s="138" t="str">
        <f t="shared" si="84"/>
        <v/>
      </c>
      <c r="R86" s="138" t="str">
        <f t="shared" si="85"/>
        <v/>
      </c>
      <c r="S86" s="138" t="str">
        <f t="shared" si="86"/>
        <v/>
      </c>
      <c r="T86" s="138" t="str">
        <f t="shared" si="87"/>
        <v/>
      </c>
      <c r="U86" s="138" t="str">
        <f t="shared" si="88"/>
        <v/>
      </c>
      <c r="V86" s="138" t="str">
        <f t="shared" si="89"/>
        <v/>
      </c>
      <c r="W86" s="138" t="str">
        <f t="shared" si="90"/>
        <v/>
      </c>
      <c r="X86" s="138" t="str">
        <f t="shared" si="91"/>
        <v/>
      </c>
      <c r="Y86" s="138" t="str">
        <f t="shared" si="92"/>
        <v/>
      </c>
      <c r="Z86" s="138" t="str">
        <f t="shared" si="93"/>
        <v/>
      </c>
      <c r="AA86" s="138" t="str">
        <f t="shared" si="94"/>
        <v/>
      </c>
      <c r="AB86" s="138" t="str">
        <f t="shared" si="95"/>
        <v/>
      </c>
      <c r="AC86" s="138" t="str">
        <f t="shared" si="96"/>
        <v/>
      </c>
      <c r="AD86" s="138" t="str">
        <f t="shared" si="97"/>
        <v/>
      </c>
      <c r="AE86" s="138" t="str">
        <f t="shared" si="98"/>
        <v/>
      </c>
      <c r="AF86" s="138" t="str">
        <f t="shared" si="99"/>
        <v/>
      </c>
      <c r="AG86" s="138" t="str">
        <f t="shared" si="100"/>
        <v/>
      </c>
      <c r="AH86" s="138" t="str">
        <f t="shared" si="101"/>
        <v/>
      </c>
      <c r="AI86" s="138" t="str">
        <f t="shared" si="102"/>
        <v/>
      </c>
      <c r="AJ86" s="138" t="str">
        <f t="shared" si="103"/>
        <v/>
      </c>
      <c r="AK86" s="138" t="str">
        <f t="shared" si="104"/>
        <v/>
      </c>
      <c r="AL86" s="138" t="str">
        <f t="shared" si="105"/>
        <v/>
      </c>
      <c r="AM86" s="138" t="str">
        <f t="shared" si="106"/>
        <v/>
      </c>
      <c r="AN86" s="138" t="str">
        <f t="shared" si="107"/>
        <v/>
      </c>
      <c r="AO86" s="138" t="str">
        <f t="shared" si="108"/>
        <v/>
      </c>
      <c r="AP86" s="138" t="str">
        <f t="shared" si="109"/>
        <v/>
      </c>
      <c r="AQ86" s="138" t="str">
        <f t="shared" si="110"/>
        <v/>
      </c>
      <c r="AR86" s="138" t="str">
        <f t="shared" si="111"/>
        <v/>
      </c>
      <c r="AS86" s="138" t="str">
        <f t="shared" si="112"/>
        <v/>
      </c>
      <c r="AT86" s="138" t="str">
        <f t="shared" si="113"/>
        <v/>
      </c>
      <c r="AU86" s="138" t="str">
        <f t="shared" si="114"/>
        <v/>
      </c>
      <c r="AV86" s="138" t="str">
        <f t="shared" si="115"/>
        <v/>
      </c>
      <c r="AW86" s="138" t="str">
        <f t="shared" si="116"/>
        <v/>
      </c>
      <c r="AX86" s="138" t="str">
        <f t="shared" si="117"/>
        <v/>
      </c>
      <c r="AY86" s="138" t="str">
        <f t="shared" si="118"/>
        <v/>
      </c>
      <c r="AZ86" s="138" t="str">
        <f t="shared" si="119"/>
        <v/>
      </c>
      <c r="BA86" s="138" t="str">
        <f t="shared" si="120"/>
        <v/>
      </c>
      <c r="BB86" s="138" t="str">
        <f t="shared" si="121"/>
        <v/>
      </c>
      <c r="BC86" s="138" t="str">
        <f t="shared" si="122"/>
        <v/>
      </c>
      <c r="BD86" s="138" t="str">
        <f t="shared" si="123"/>
        <v/>
      </c>
      <c r="BE86" s="138" t="str">
        <f t="shared" si="124"/>
        <v/>
      </c>
      <c r="BF86" s="138" t="str">
        <f t="shared" si="125"/>
        <v/>
      </c>
      <c r="BG86" s="138" t="str">
        <f t="shared" si="126"/>
        <v/>
      </c>
      <c r="BH86" s="138" t="str">
        <f t="shared" si="127"/>
        <v/>
      </c>
      <c r="BI86" s="138" t="str">
        <f t="shared" si="128"/>
        <v/>
      </c>
      <c r="BJ86" s="138" t="str">
        <f t="shared" si="128"/>
        <v/>
      </c>
      <c r="BK86" s="138" t="str">
        <f t="shared" si="129"/>
        <v/>
      </c>
      <c r="BL86" s="138" t="str">
        <f t="shared" si="130"/>
        <v/>
      </c>
      <c r="BM86" s="138" t="str">
        <f t="shared" si="131"/>
        <v/>
      </c>
      <c r="BN86" s="138" t="str">
        <f t="shared" si="132"/>
        <v/>
      </c>
      <c r="BO86" s="138">
        <f t="shared" si="133"/>
        <v>173.97434013857782</v>
      </c>
      <c r="BP86" s="138">
        <f t="shared" si="134"/>
        <v>178.01925955787098</v>
      </c>
      <c r="BQ86" s="138">
        <f t="shared" si="135"/>
        <v>182.1582237259216</v>
      </c>
      <c r="BR86" s="138">
        <f t="shared" si="136"/>
        <v>186.39341919179333</v>
      </c>
      <c r="BS86" s="138">
        <f t="shared" si="137"/>
        <v>190.72708334201678</v>
      </c>
    </row>
    <row r="87" spans="2:71" x14ac:dyDescent="0.2">
      <c r="C87" s="138" t="str">
        <f t="shared" si="70"/>
        <v/>
      </c>
      <c r="D87" s="138" t="str">
        <f t="shared" si="71"/>
        <v/>
      </c>
      <c r="E87" s="138" t="str">
        <f t="shared" si="72"/>
        <v/>
      </c>
      <c r="F87" s="138" t="str">
        <f t="shared" si="73"/>
        <v/>
      </c>
      <c r="G87" s="138" t="str">
        <f t="shared" si="74"/>
        <v/>
      </c>
      <c r="H87" s="138" t="str">
        <f t="shared" si="75"/>
        <v/>
      </c>
      <c r="I87" s="138" t="str">
        <f t="shared" si="76"/>
        <v/>
      </c>
      <c r="J87" s="138" t="str">
        <f t="shared" si="77"/>
        <v/>
      </c>
      <c r="K87" s="138" t="str">
        <f t="shared" si="78"/>
        <v/>
      </c>
      <c r="L87" s="138" t="str">
        <f t="shared" si="79"/>
        <v/>
      </c>
      <c r="M87" s="138" t="str">
        <f t="shared" si="80"/>
        <v/>
      </c>
      <c r="N87" s="138" t="str">
        <f t="shared" si="81"/>
        <v/>
      </c>
      <c r="O87" s="138" t="str">
        <f t="shared" si="82"/>
        <v/>
      </c>
      <c r="P87" s="138" t="str">
        <f t="shared" si="83"/>
        <v/>
      </c>
      <c r="Q87" s="138" t="str">
        <f t="shared" si="84"/>
        <v/>
      </c>
      <c r="R87" s="138" t="str">
        <f t="shared" si="85"/>
        <v/>
      </c>
      <c r="S87" s="138" t="str">
        <f t="shared" si="86"/>
        <v/>
      </c>
      <c r="T87" s="138" t="str">
        <f t="shared" si="87"/>
        <v/>
      </c>
      <c r="U87" s="138" t="str">
        <f t="shared" si="88"/>
        <v/>
      </c>
      <c r="V87" s="138" t="str">
        <f t="shared" si="89"/>
        <v/>
      </c>
      <c r="W87" s="138" t="str">
        <f t="shared" si="90"/>
        <v/>
      </c>
      <c r="X87" s="138" t="str">
        <f t="shared" si="91"/>
        <v/>
      </c>
      <c r="Y87" s="138" t="str">
        <f t="shared" si="92"/>
        <v/>
      </c>
      <c r="Z87" s="138" t="str">
        <f t="shared" si="93"/>
        <v/>
      </c>
      <c r="AA87" s="138" t="str">
        <f t="shared" si="94"/>
        <v/>
      </c>
      <c r="AB87" s="138" t="str">
        <f t="shared" si="95"/>
        <v/>
      </c>
      <c r="AC87" s="138" t="str">
        <f t="shared" si="96"/>
        <v/>
      </c>
      <c r="AD87" s="138" t="str">
        <f t="shared" si="97"/>
        <v/>
      </c>
      <c r="AE87" s="138" t="str">
        <f t="shared" si="98"/>
        <v/>
      </c>
      <c r="AF87" s="138" t="str">
        <f t="shared" si="99"/>
        <v/>
      </c>
      <c r="AG87" s="138" t="str">
        <f t="shared" si="100"/>
        <v/>
      </c>
      <c r="AH87" s="138" t="str">
        <f t="shared" si="101"/>
        <v/>
      </c>
      <c r="AI87" s="138" t="str">
        <f t="shared" si="102"/>
        <v/>
      </c>
      <c r="AJ87" s="138" t="str">
        <f t="shared" si="103"/>
        <v/>
      </c>
      <c r="AK87" s="138" t="str">
        <f t="shared" si="104"/>
        <v/>
      </c>
      <c r="AL87" s="138" t="str">
        <f t="shared" si="105"/>
        <v/>
      </c>
      <c r="AM87" s="138" t="str">
        <f t="shared" si="106"/>
        <v/>
      </c>
      <c r="AN87" s="138" t="str">
        <f t="shared" si="107"/>
        <v/>
      </c>
      <c r="AO87" s="138" t="str">
        <f t="shared" si="108"/>
        <v/>
      </c>
      <c r="AP87" s="138" t="str">
        <f t="shared" si="109"/>
        <v/>
      </c>
      <c r="AQ87" s="138" t="str">
        <f t="shared" si="110"/>
        <v/>
      </c>
      <c r="AR87" s="138" t="str">
        <f t="shared" si="111"/>
        <v/>
      </c>
      <c r="AS87" s="138" t="str">
        <f t="shared" si="112"/>
        <v/>
      </c>
      <c r="AT87" s="138" t="str">
        <f t="shared" si="113"/>
        <v/>
      </c>
      <c r="AU87" s="138" t="str">
        <f t="shared" si="114"/>
        <v/>
      </c>
      <c r="AV87" s="138" t="str">
        <f t="shared" si="115"/>
        <v/>
      </c>
      <c r="AW87" s="138" t="str">
        <f t="shared" si="116"/>
        <v/>
      </c>
      <c r="AX87" s="138" t="str">
        <f t="shared" si="117"/>
        <v/>
      </c>
      <c r="AY87" s="138" t="str">
        <f t="shared" si="118"/>
        <v/>
      </c>
      <c r="AZ87" s="138" t="str">
        <f t="shared" si="119"/>
        <v/>
      </c>
      <c r="BA87" s="138" t="str">
        <f t="shared" si="120"/>
        <v/>
      </c>
      <c r="BB87" s="138" t="str">
        <f t="shared" si="121"/>
        <v/>
      </c>
      <c r="BC87" s="138" t="str">
        <f t="shared" si="122"/>
        <v/>
      </c>
      <c r="BD87" s="138" t="str">
        <f t="shared" si="123"/>
        <v/>
      </c>
      <c r="BE87" s="138" t="str">
        <f t="shared" si="124"/>
        <v/>
      </c>
      <c r="BF87" s="138" t="str">
        <f t="shared" si="125"/>
        <v/>
      </c>
      <c r="BG87" s="138" t="str">
        <f t="shared" si="126"/>
        <v/>
      </c>
      <c r="BH87" s="138" t="str">
        <f t="shared" si="127"/>
        <v/>
      </c>
      <c r="BI87" s="138" t="str">
        <f t="shared" si="128"/>
        <v/>
      </c>
      <c r="BJ87" s="138" t="str">
        <f t="shared" si="128"/>
        <v/>
      </c>
      <c r="BK87" s="138" t="str">
        <f t="shared" si="129"/>
        <v/>
      </c>
      <c r="BL87" s="138" t="str">
        <f t="shared" si="130"/>
        <v/>
      </c>
      <c r="BM87" s="138" t="str">
        <f t="shared" si="131"/>
        <v/>
      </c>
      <c r="BN87" s="138" t="str">
        <f t="shared" si="132"/>
        <v/>
      </c>
      <c r="BO87" s="138" t="str">
        <f t="shared" si="133"/>
        <v/>
      </c>
      <c r="BP87" s="138">
        <f t="shared" si="134"/>
        <v>170.02132860132625</v>
      </c>
      <c r="BQ87" s="138">
        <f t="shared" si="135"/>
        <v>173.97434013857782</v>
      </c>
      <c r="BR87" s="138">
        <f t="shared" si="136"/>
        <v>178.01925955787098</v>
      </c>
      <c r="BS87" s="138">
        <f t="shared" si="137"/>
        <v>182.1582237259216</v>
      </c>
    </row>
    <row r="88" spans="2:71" x14ac:dyDescent="0.2">
      <c r="C88" s="138" t="str">
        <f t="shared" si="70"/>
        <v/>
      </c>
      <c r="D88" s="138" t="str">
        <f t="shared" si="71"/>
        <v/>
      </c>
      <c r="E88" s="138" t="str">
        <f t="shared" si="72"/>
        <v/>
      </c>
      <c r="F88" s="138" t="str">
        <f t="shared" si="73"/>
        <v/>
      </c>
      <c r="G88" s="138" t="str">
        <f t="shared" si="74"/>
        <v/>
      </c>
      <c r="H88" s="138" t="str">
        <f t="shared" si="75"/>
        <v/>
      </c>
      <c r="I88" s="138" t="str">
        <f t="shared" si="76"/>
        <v/>
      </c>
      <c r="J88" s="138" t="str">
        <f t="shared" si="77"/>
        <v/>
      </c>
      <c r="K88" s="138" t="str">
        <f t="shared" si="78"/>
        <v/>
      </c>
      <c r="L88" s="138" t="str">
        <f t="shared" si="79"/>
        <v/>
      </c>
      <c r="M88" s="138" t="str">
        <f t="shared" si="80"/>
        <v/>
      </c>
      <c r="N88" s="138" t="str">
        <f t="shared" si="81"/>
        <v/>
      </c>
      <c r="O88" s="138" t="str">
        <f t="shared" si="82"/>
        <v/>
      </c>
      <c r="P88" s="138" t="str">
        <f t="shared" si="83"/>
        <v/>
      </c>
      <c r="Q88" s="138" t="str">
        <f t="shared" si="84"/>
        <v/>
      </c>
      <c r="R88" s="138" t="str">
        <f t="shared" si="85"/>
        <v/>
      </c>
      <c r="S88" s="138" t="str">
        <f t="shared" si="86"/>
        <v/>
      </c>
      <c r="T88" s="138" t="str">
        <f t="shared" si="87"/>
        <v/>
      </c>
      <c r="U88" s="138" t="str">
        <f t="shared" si="88"/>
        <v/>
      </c>
      <c r="V88" s="138" t="str">
        <f t="shared" si="89"/>
        <v/>
      </c>
      <c r="W88" s="138" t="str">
        <f t="shared" si="90"/>
        <v/>
      </c>
      <c r="X88" s="138" t="str">
        <f t="shared" si="91"/>
        <v/>
      </c>
      <c r="Y88" s="138" t="str">
        <f t="shared" si="92"/>
        <v/>
      </c>
      <c r="Z88" s="138" t="str">
        <f t="shared" si="93"/>
        <v/>
      </c>
      <c r="AA88" s="138" t="str">
        <f t="shared" si="94"/>
        <v/>
      </c>
      <c r="AB88" s="138" t="str">
        <f t="shared" si="95"/>
        <v/>
      </c>
      <c r="AC88" s="138" t="str">
        <f t="shared" si="96"/>
        <v/>
      </c>
      <c r="AD88" s="138" t="str">
        <f t="shared" si="97"/>
        <v/>
      </c>
      <c r="AE88" s="138" t="str">
        <f t="shared" si="98"/>
        <v/>
      </c>
      <c r="AF88" s="138" t="str">
        <f t="shared" si="99"/>
        <v/>
      </c>
      <c r="AG88" s="138" t="str">
        <f t="shared" si="100"/>
        <v/>
      </c>
      <c r="AH88" s="138" t="str">
        <f t="shared" si="101"/>
        <v/>
      </c>
      <c r="AI88" s="138" t="str">
        <f t="shared" si="102"/>
        <v/>
      </c>
      <c r="AJ88" s="138" t="str">
        <f t="shared" si="103"/>
        <v/>
      </c>
      <c r="AK88" s="138" t="str">
        <f t="shared" si="104"/>
        <v/>
      </c>
      <c r="AL88" s="138" t="str">
        <f t="shared" si="105"/>
        <v/>
      </c>
      <c r="AM88" s="138" t="str">
        <f t="shared" si="106"/>
        <v/>
      </c>
      <c r="AN88" s="138" t="str">
        <f t="shared" si="107"/>
        <v/>
      </c>
      <c r="AO88" s="138" t="str">
        <f t="shared" si="108"/>
        <v/>
      </c>
      <c r="AP88" s="138" t="str">
        <f t="shared" si="109"/>
        <v/>
      </c>
      <c r="AQ88" s="138" t="str">
        <f t="shared" si="110"/>
        <v/>
      </c>
      <c r="AR88" s="138" t="str">
        <f t="shared" si="111"/>
        <v/>
      </c>
      <c r="AS88" s="138" t="str">
        <f t="shared" si="112"/>
        <v/>
      </c>
      <c r="AT88" s="138" t="str">
        <f t="shared" si="113"/>
        <v/>
      </c>
      <c r="AU88" s="138" t="str">
        <f t="shared" si="114"/>
        <v/>
      </c>
      <c r="AV88" s="138" t="str">
        <f t="shared" si="115"/>
        <v/>
      </c>
      <c r="AW88" s="138" t="str">
        <f t="shared" si="116"/>
        <v/>
      </c>
      <c r="AX88" s="138" t="str">
        <f t="shared" si="117"/>
        <v/>
      </c>
      <c r="AY88" s="138" t="str">
        <f t="shared" si="118"/>
        <v/>
      </c>
      <c r="AZ88" s="138" t="str">
        <f t="shared" si="119"/>
        <v/>
      </c>
      <c r="BA88" s="138" t="str">
        <f t="shared" si="120"/>
        <v/>
      </c>
      <c r="BB88" s="138" t="str">
        <f t="shared" si="121"/>
        <v/>
      </c>
      <c r="BC88" s="138" t="str">
        <f t="shared" si="122"/>
        <v/>
      </c>
      <c r="BD88" s="138" t="str">
        <f t="shared" si="123"/>
        <v/>
      </c>
      <c r="BE88" s="138" t="str">
        <f t="shared" si="124"/>
        <v/>
      </c>
      <c r="BF88" s="138" t="str">
        <f t="shared" si="125"/>
        <v/>
      </c>
      <c r="BG88" s="138" t="str">
        <f t="shared" si="126"/>
        <v/>
      </c>
      <c r="BH88" s="138" t="str">
        <f t="shared" si="127"/>
        <v/>
      </c>
      <c r="BI88" s="138" t="str">
        <f t="shared" si="128"/>
        <v/>
      </c>
      <c r="BJ88" s="138" t="str">
        <f t="shared" si="128"/>
        <v/>
      </c>
      <c r="BK88" s="138" t="str">
        <f t="shared" si="129"/>
        <v/>
      </c>
      <c r="BL88" s="138" t="str">
        <f t="shared" si="130"/>
        <v/>
      </c>
      <c r="BM88" s="138" t="str">
        <f t="shared" si="131"/>
        <v/>
      </c>
      <c r="BN88" s="138" t="str">
        <f t="shared" si="132"/>
        <v/>
      </c>
      <c r="BO88" s="138" t="str">
        <f t="shared" si="133"/>
        <v/>
      </c>
      <c r="BP88" s="138" t="str">
        <f t="shared" si="134"/>
        <v/>
      </c>
      <c r="BQ88" s="138">
        <f t="shared" si="135"/>
        <v>166.15813663287545</v>
      </c>
      <c r="BR88" s="138">
        <f t="shared" si="136"/>
        <v>170.02132860132627</v>
      </c>
      <c r="BS88" s="138">
        <f t="shared" si="137"/>
        <v>173.97434013857784</v>
      </c>
    </row>
    <row r="89" spans="2:71" x14ac:dyDescent="0.2">
      <c r="C89" s="138" t="str">
        <f t="shared" si="70"/>
        <v/>
      </c>
      <c r="D89" s="138" t="str">
        <f t="shared" si="71"/>
        <v/>
      </c>
      <c r="E89" s="138" t="str">
        <f t="shared" si="72"/>
        <v/>
      </c>
      <c r="F89" s="138" t="str">
        <f t="shared" si="73"/>
        <v/>
      </c>
      <c r="G89" s="138" t="str">
        <f t="shared" si="74"/>
        <v/>
      </c>
      <c r="H89" s="138" t="str">
        <f t="shared" si="75"/>
        <v/>
      </c>
      <c r="I89" s="138" t="str">
        <f t="shared" si="76"/>
        <v/>
      </c>
      <c r="J89" s="138" t="str">
        <f t="shared" si="77"/>
        <v/>
      </c>
      <c r="K89" s="138" t="str">
        <f t="shared" si="78"/>
        <v/>
      </c>
      <c r="L89" s="138" t="str">
        <f t="shared" si="79"/>
        <v/>
      </c>
      <c r="M89" s="138" t="str">
        <f t="shared" si="80"/>
        <v/>
      </c>
      <c r="N89" s="138" t="str">
        <f t="shared" si="81"/>
        <v/>
      </c>
      <c r="O89" s="138" t="str">
        <f t="shared" si="82"/>
        <v/>
      </c>
      <c r="P89" s="138" t="str">
        <f t="shared" si="83"/>
        <v/>
      </c>
      <c r="Q89" s="138" t="str">
        <f t="shared" si="84"/>
        <v/>
      </c>
      <c r="R89" s="138" t="str">
        <f t="shared" si="85"/>
        <v/>
      </c>
      <c r="S89" s="138" t="str">
        <f t="shared" si="86"/>
        <v/>
      </c>
      <c r="T89" s="138" t="str">
        <f t="shared" si="87"/>
        <v/>
      </c>
      <c r="U89" s="138" t="str">
        <f t="shared" si="88"/>
        <v/>
      </c>
      <c r="V89" s="138" t="str">
        <f t="shared" si="89"/>
        <v/>
      </c>
      <c r="W89" s="138" t="str">
        <f t="shared" si="90"/>
        <v/>
      </c>
      <c r="X89" s="138" t="str">
        <f t="shared" si="91"/>
        <v/>
      </c>
      <c r="Y89" s="138" t="str">
        <f t="shared" si="92"/>
        <v/>
      </c>
      <c r="Z89" s="138" t="str">
        <f t="shared" si="93"/>
        <v/>
      </c>
      <c r="AA89" s="138" t="str">
        <f t="shared" si="94"/>
        <v/>
      </c>
      <c r="AB89" s="138" t="str">
        <f t="shared" si="95"/>
        <v/>
      </c>
      <c r="AC89" s="138" t="str">
        <f t="shared" si="96"/>
        <v/>
      </c>
      <c r="AD89" s="138" t="str">
        <f t="shared" si="97"/>
        <v/>
      </c>
      <c r="AE89" s="138" t="str">
        <f t="shared" si="98"/>
        <v/>
      </c>
      <c r="AF89" s="138" t="str">
        <f t="shared" si="99"/>
        <v/>
      </c>
      <c r="AG89" s="138" t="str">
        <f t="shared" si="100"/>
        <v/>
      </c>
      <c r="AH89" s="138" t="str">
        <f t="shared" si="101"/>
        <v/>
      </c>
      <c r="AI89" s="138" t="str">
        <f t="shared" si="102"/>
        <v/>
      </c>
      <c r="AJ89" s="138" t="str">
        <f t="shared" si="103"/>
        <v/>
      </c>
      <c r="AK89" s="138" t="str">
        <f t="shared" si="104"/>
        <v/>
      </c>
      <c r="AL89" s="138" t="str">
        <f t="shared" si="105"/>
        <v/>
      </c>
      <c r="AM89" s="138" t="str">
        <f t="shared" si="106"/>
        <v/>
      </c>
      <c r="AN89" s="138" t="str">
        <f t="shared" si="107"/>
        <v/>
      </c>
      <c r="AO89" s="138" t="str">
        <f t="shared" si="108"/>
        <v/>
      </c>
      <c r="AP89" s="138" t="str">
        <f t="shared" si="109"/>
        <v/>
      </c>
      <c r="AQ89" s="138" t="str">
        <f t="shared" si="110"/>
        <v/>
      </c>
      <c r="AR89" s="138" t="str">
        <f t="shared" si="111"/>
        <v/>
      </c>
      <c r="AS89" s="138" t="str">
        <f t="shared" si="112"/>
        <v/>
      </c>
      <c r="AT89" s="138" t="str">
        <f t="shared" si="113"/>
        <v/>
      </c>
      <c r="AU89" s="138" t="str">
        <f t="shared" si="114"/>
        <v/>
      </c>
      <c r="AV89" s="138" t="str">
        <f t="shared" si="115"/>
        <v/>
      </c>
      <c r="AW89" s="138" t="str">
        <f t="shared" si="116"/>
        <v/>
      </c>
      <c r="AX89" s="138" t="str">
        <f t="shared" si="117"/>
        <v/>
      </c>
      <c r="AY89" s="138" t="str">
        <f t="shared" si="118"/>
        <v/>
      </c>
      <c r="AZ89" s="138" t="str">
        <f t="shared" si="119"/>
        <v/>
      </c>
      <c r="BA89" s="138" t="str">
        <f t="shared" si="120"/>
        <v/>
      </c>
      <c r="BB89" s="138" t="str">
        <f t="shared" si="121"/>
        <v/>
      </c>
      <c r="BC89" s="138" t="str">
        <f t="shared" si="122"/>
        <v/>
      </c>
      <c r="BD89" s="138" t="str">
        <f t="shared" si="123"/>
        <v/>
      </c>
      <c r="BE89" s="138" t="str">
        <f t="shared" si="124"/>
        <v/>
      </c>
      <c r="BF89" s="138" t="str">
        <f t="shared" si="125"/>
        <v/>
      </c>
      <c r="BG89" s="138" t="str">
        <f t="shared" si="126"/>
        <v/>
      </c>
      <c r="BH89" s="138" t="str">
        <f t="shared" si="127"/>
        <v/>
      </c>
      <c r="BI89" s="138" t="str">
        <f t="shared" si="128"/>
        <v/>
      </c>
      <c r="BJ89" s="138" t="str">
        <f t="shared" si="128"/>
        <v/>
      </c>
      <c r="BK89" s="138" t="str">
        <f t="shared" si="129"/>
        <v/>
      </c>
      <c r="BL89" s="138" t="str">
        <f t="shared" si="130"/>
        <v/>
      </c>
      <c r="BM89" s="138" t="str">
        <f t="shared" si="131"/>
        <v/>
      </c>
      <c r="BN89" s="138" t="str">
        <f t="shared" si="132"/>
        <v/>
      </c>
      <c r="BO89" s="138" t="str">
        <f t="shared" si="133"/>
        <v/>
      </c>
      <c r="BP89" s="138" t="str">
        <f t="shared" si="134"/>
        <v/>
      </c>
      <c r="BQ89" s="138" t="str">
        <f t="shared" si="135"/>
        <v/>
      </c>
      <c r="BR89" s="138">
        <f t="shared" si="136"/>
        <v>162.3827233702369</v>
      </c>
      <c r="BS89" s="138">
        <f t="shared" si="137"/>
        <v>166.15813663287548</v>
      </c>
    </row>
    <row r="90" spans="2:71" x14ac:dyDescent="0.2">
      <c r="C90" s="138" t="str">
        <f t="shared" si="70"/>
        <v/>
      </c>
      <c r="D90" s="138" t="str">
        <f t="shared" si="71"/>
        <v/>
      </c>
      <c r="E90" s="138" t="str">
        <f t="shared" si="72"/>
        <v/>
      </c>
      <c r="F90" s="138" t="str">
        <f t="shared" si="73"/>
        <v/>
      </c>
      <c r="G90" s="138" t="str">
        <f t="shared" si="74"/>
        <v/>
      </c>
      <c r="H90" s="138" t="str">
        <f t="shared" si="75"/>
        <v/>
      </c>
      <c r="I90" s="138" t="str">
        <f t="shared" si="76"/>
        <v/>
      </c>
      <c r="J90" s="138" t="str">
        <f t="shared" si="77"/>
        <v/>
      </c>
      <c r="K90" s="138" t="str">
        <f t="shared" si="78"/>
        <v/>
      </c>
      <c r="L90" s="138" t="str">
        <f t="shared" si="79"/>
        <v/>
      </c>
      <c r="M90" s="138" t="str">
        <f t="shared" si="80"/>
        <v/>
      </c>
      <c r="N90" s="138" t="str">
        <f t="shared" si="81"/>
        <v/>
      </c>
      <c r="O90" s="138" t="str">
        <f t="shared" si="82"/>
        <v/>
      </c>
      <c r="P90" s="138" t="str">
        <f t="shared" si="83"/>
        <v/>
      </c>
      <c r="Q90" s="138" t="str">
        <f t="shared" si="84"/>
        <v/>
      </c>
      <c r="R90" s="138" t="str">
        <f t="shared" si="85"/>
        <v/>
      </c>
      <c r="S90" s="138" t="str">
        <f t="shared" si="86"/>
        <v/>
      </c>
      <c r="T90" s="138" t="str">
        <f t="shared" si="87"/>
        <v/>
      </c>
      <c r="U90" s="138" t="str">
        <f t="shared" si="88"/>
        <v/>
      </c>
      <c r="V90" s="138" t="str">
        <f t="shared" si="89"/>
        <v/>
      </c>
      <c r="W90" s="138" t="str">
        <f t="shared" si="90"/>
        <v/>
      </c>
      <c r="X90" s="138" t="str">
        <f t="shared" si="91"/>
        <v/>
      </c>
      <c r="Y90" s="138" t="str">
        <f t="shared" si="92"/>
        <v/>
      </c>
      <c r="Z90" s="138" t="str">
        <f t="shared" si="93"/>
        <v/>
      </c>
      <c r="AA90" s="138" t="str">
        <f t="shared" si="94"/>
        <v/>
      </c>
      <c r="AB90" s="138" t="str">
        <f t="shared" si="95"/>
        <v/>
      </c>
      <c r="AC90" s="138" t="str">
        <f t="shared" si="96"/>
        <v/>
      </c>
      <c r="AD90" s="138" t="str">
        <f t="shared" si="97"/>
        <v/>
      </c>
      <c r="AE90" s="138" t="str">
        <f t="shared" si="98"/>
        <v/>
      </c>
      <c r="AF90" s="138" t="str">
        <f t="shared" si="99"/>
        <v/>
      </c>
      <c r="AG90" s="138" t="str">
        <f t="shared" si="100"/>
        <v/>
      </c>
      <c r="AH90" s="138" t="str">
        <f t="shared" si="101"/>
        <v/>
      </c>
      <c r="AI90" s="138" t="str">
        <f t="shared" si="102"/>
        <v/>
      </c>
      <c r="AJ90" s="138" t="str">
        <f t="shared" si="103"/>
        <v/>
      </c>
      <c r="AK90" s="138" t="str">
        <f t="shared" si="104"/>
        <v/>
      </c>
      <c r="AL90" s="138" t="str">
        <f t="shared" si="105"/>
        <v/>
      </c>
      <c r="AM90" s="138" t="str">
        <f t="shared" si="106"/>
        <v/>
      </c>
      <c r="AN90" s="138" t="str">
        <f t="shared" si="107"/>
        <v/>
      </c>
      <c r="AO90" s="138" t="str">
        <f t="shared" si="108"/>
        <v/>
      </c>
      <c r="AP90" s="138" t="str">
        <f t="shared" si="109"/>
        <v/>
      </c>
      <c r="AQ90" s="138" t="str">
        <f t="shared" si="110"/>
        <v/>
      </c>
      <c r="AR90" s="138" t="str">
        <f t="shared" si="111"/>
        <v/>
      </c>
      <c r="AS90" s="138" t="str">
        <f t="shared" si="112"/>
        <v/>
      </c>
      <c r="AT90" s="138" t="str">
        <f t="shared" si="113"/>
        <v/>
      </c>
      <c r="AU90" s="138" t="str">
        <f t="shared" si="114"/>
        <v/>
      </c>
      <c r="AV90" s="138" t="str">
        <f t="shared" si="115"/>
        <v/>
      </c>
      <c r="AW90" s="138" t="str">
        <f t="shared" si="116"/>
        <v/>
      </c>
      <c r="AX90" s="138" t="str">
        <f t="shared" si="117"/>
        <v/>
      </c>
      <c r="AY90" s="138" t="str">
        <f t="shared" si="118"/>
        <v/>
      </c>
      <c r="AZ90" s="138" t="str">
        <f t="shared" si="119"/>
        <v/>
      </c>
      <c r="BA90" s="138" t="str">
        <f t="shared" si="120"/>
        <v/>
      </c>
      <c r="BB90" s="138" t="str">
        <f t="shared" si="121"/>
        <v/>
      </c>
      <c r="BC90" s="138" t="str">
        <f t="shared" si="122"/>
        <v/>
      </c>
      <c r="BD90" s="138" t="str">
        <f t="shared" si="123"/>
        <v/>
      </c>
      <c r="BE90" s="138" t="str">
        <f t="shared" si="124"/>
        <v/>
      </c>
      <c r="BF90" s="138" t="str">
        <f t="shared" si="125"/>
        <v/>
      </c>
      <c r="BG90" s="138" t="str">
        <f t="shared" si="126"/>
        <v/>
      </c>
      <c r="BH90" s="138" t="str">
        <f t="shared" si="127"/>
        <v/>
      </c>
      <c r="BI90" s="138" t="str">
        <f t="shared" si="128"/>
        <v/>
      </c>
      <c r="BJ90" s="138" t="str">
        <f t="shared" si="128"/>
        <v/>
      </c>
      <c r="BK90" s="138" t="str">
        <f t="shared" si="129"/>
        <v/>
      </c>
      <c r="BL90" s="138" t="str">
        <f t="shared" si="130"/>
        <v/>
      </c>
      <c r="BM90" s="138" t="str">
        <f t="shared" si="131"/>
        <v/>
      </c>
      <c r="BN90" s="138" t="str">
        <f t="shared" si="132"/>
        <v/>
      </c>
      <c r="BO90" s="138" t="str">
        <f t="shared" si="133"/>
        <v/>
      </c>
      <c r="BP90" s="138" t="str">
        <f t="shared" si="134"/>
        <v/>
      </c>
      <c r="BQ90" s="138" t="str">
        <f t="shared" si="135"/>
        <v/>
      </c>
      <c r="BR90" s="138" t="str">
        <f t="shared" si="136"/>
        <v/>
      </c>
      <c r="BS90" s="138">
        <f t="shared" si="137"/>
        <v>158.69309432251887</v>
      </c>
    </row>
    <row r="92" spans="2:71" x14ac:dyDescent="0.2">
      <c r="B92" s="133">
        <v>0</v>
      </c>
      <c r="C92" s="133">
        <v>1</v>
      </c>
      <c r="D92" s="133">
        <v>2</v>
      </c>
      <c r="E92" s="133">
        <v>3</v>
      </c>
      <c r="F92" s="133">
        <v>4</v>
      </c>
      <c r="G92" s="133">
        <v>5</v>
      </c>
      <c r="H92" s="133">
        <v>6</v>
      </c>
      <c r="I92" s="133">
        <v>7</v>
      </c>
      <c r="J92" s="133">
        <v>8</v>
      </c>
      <c r="K92" s="133">
        <v>9</v>
      </c>
      <c r="L92" s="133">
        <v>10</v>
      </c>
      <c r="M92" s="133">
        <v>11</v>
      </c>
      <c r="N92" s="133">
        <v>12</v>
      </c>
      <c r="O92" s="133">
        <v>13</v>
      </c>
      <c r="P92" s="133">
        <v>14</v>
      </c>
      <c r="Q92" s="133">
        <v>15</v>
      </c>
      <c r="R92" s="133">
        <v>16</v>
      </c>
      <c r="S92" s="133">
        <v>17</v>
      </c>
      <c r="T92" s="133">
        <v>18</v>
      </c>
      <c r="U92" s="133">
        <v>19</v>
      </c>
      <c r="V92" s="133">
        <v>20</v>
      </c>
      <c r="W92" s="133">
        <v>21</v>
      </c>
      <c r="X92" s="133">
        <v>22</v>
      </c>
      <c r="Y92" s="133">
        <v>23</v>
      </c>
      <c r="Z92" s="133">
        <v>24</v>
      </c>
      <c r="AA92" s="133">
        <v>25</v>
      </c>
      <c r="AB92" s="133">
        <v>26</v>
      </c>
      <c r="AC92" s="133">
        <v>27</v>
      </c>
      <c r="AD92" s="133">
        <v>28</v>
      </c>
      <c r="AE92" s="133">
        <v>29</v>
      </c>
      <c r="AF92" s="133">
        <v>30</v>
      </c>
      <c r="AG92" s="133">
        <v>31</v>
      </c>
      <c r="AH92" s="133">
        <v>32</v>
      </c>
      <c r="AI92" s="133">
        <v>33</v>
      </c>
      <c r="AJ92" s="133">
        <v>34</v>
      </c>
      <c r="AK92" s="133">
        <v>35</v>
      </c>
      <c r="AL92" s="133">
        <v>36</v>
      </c>
      <c r="AM92" s="133">
        <v>37</v>
      </c>
      <c r="AN92" s="133">
        <v>38</v>
      </c>
      <c r="AO92" s="133">
        <v>39</v>
      </c>
      <c r="AP92" s="133">
        <v>40</v>
      </c>
      <c r="AQ92" s="133">
        <v>41</v>
      </c>
      <c r="AR92" s="133">
        <v>42</v>
      </c>
      <c r="AS92" s="133">
        <v>43</v>
      </c>
      <c r="AT92" s="133">
        <v>44</v>
      </c>
      <c r="AU92" s="133">
        <v>45</v>
      </c>
      <c r="AV92" s="133">
        <v>46</v>
      </c>
      <c r="AW92" s="133">
        <v>47</v>
      </c>
      <c r="AX92" s="133">
        <v>48</v>
      </c>
      <c r="AY92" s="133">
        <v>49</v>
      </c>
      <c r="AZ92" s="133">
        <v>50</v>
      </c>
      <c r="BA92" s="133">
        <v>51</v>
      </c>
      <c r="BB92" s="133">
        <v>52</v>
      </c>
      <c r="BC92" s="133">
        <v>53</v>
      </c>
      <c r="BD92" s="133">
        <v>54</v>
      </c>
      <c r="BE92" s="133">
        <v>55</v>
      </c>
      <c r="BF92" s="133">
        <v>56</v>
      </c>
      <c r="BG92" s="133">
        <v>57</v>
      </c>
      <c r="BH92" s="133">
        <v>58</v>
      </c>
      <c r="BI92" s="133">
        <v>59</v>
      </c>
      <c r="BJ92" s="133">
        <v>60</v>
      </c>
      <c r="BK92" s="133">
        <v>61</v>
      </c>
      <c r="BL92" s="133">
        <v>62</v>
      </c>
      <c r="BM92" s="133">
        <v>63</v>
      </c>
      <c r="BN92" s="133">
        <v>64</v>
      </c>
      <c r="BO92" s="133">
        <v>65</v>
      </c>
      <c r="BP92" s="133">
        <v>66</v>
      </c>
      <c r="BQ92" s="133">
        <v>67</v>
      </c>
      <c r="BR92" s="133">
        <v>68</v>
      </c>
      <c r="BS92" s="133">
        <v>69</v>
      </c>
    </row>
    <row r="93" spans="2:71" x14ac:dyDescent="0.2">
      <c r="B93" s="138">
        <f t="shared" ref="B93:AG93" si="138">IF(ISBLANK(C93),MAX(B21-X,0),IF(C94="","",(C93*p+C94*(1-p))/(EXP(r_*T/n))))</f>
        <v>67.61778770589936</v>
      </c>
      <c r="C93" s="138">
        <f t="shared" si="138"/>
        <v>78.166983029555141</v>
      </c>
      <c r="D93" s="138">
        <f t="shared" si="138"/>
        <v>89.820020271401887</v>
      </c>
      <c r="E93" s="138">
        <f t="shared" si="138"/>
        <v>102.59944903618735</v>
      </c>
      <c r="F93" s="138">
        <f t="shared" si="138"/>
        <v>116.51517305999062</v>
      </c>
      <c r="G93" s="138">
        <f t="shared" si="138"/>
        <v>131.5643130409768</v>
      </c>
      <c r="H93" s="138">
        <f t="shared" si="138"/>
        <v>147.73169148715127</v>
      </c>
      <c r="I93" s="138">
        <f t="shared" si="138"/>
        <v>164.99094061613661</v>
      </c>
      <c r="J93" s="138">
        <f t="shared" si="138"/>
        <v>183.30618332093377</v>
      </c>
      <c r="K93" s="138">
        <f t="shared" si="138"/>
        <v>202.63418666427728</v>
      </c>
      <c r="L93" s="138">
        <f t="shared" si="138"/>
        <v>222.92684332044996</v>
      </c>
      <c r="M93" s="138">
        <f t="shared" si="138"/>
        <v>244.13380475477732</v>
      </c>
      <c r="N93" s="138">
        <f t="shared" si="138"/>
        <v>266.20507554540131</v>
      </c>
      <c r="O93" s="138">
        <f t="shared" si="138"/>
        <v>289.09338394241882</v>
      </c>
      <c r="P93" s="138">
        <f t="shared" si="138"/>
        <v>312.75616967150859</v>
      </c>
      <c r="Q93" s="138">
        <f t="shared" si="138"/>
        <v>337.15707328937503</v>
      </c>
      <c r="R93" s="138">
        <f t="shared" si="138"/>
        <v>362.26686650810655</v>
      </c>
      <c r="S93" s="138">
        <f t="shared" si="138"/>
        <v>388.06382228443431</v>
      </c>
      <c r="T93" s="138">
        <f t="shared" si="138"/>
        <v>414.53357884895991</v>
      </c>
      <c r="U93" s="138">
        <f t="shared" si="138"/>
        <v>441.66859569393222</v>
      </c>
      <c r="V93" s="138">
        <f t="shared" si="138"/>
        <v>469.46732642743711</v>
      </c>
      <c r="W93" s="138">
        <f t="shared" si="138"/>
        <v>497.93324102096108</v>
      </c>
      <c r="X93" s="138">
        <f t="shared" si="138"/>
        <v>527.073819450928</v>
      </c>
      <c r="Y93" s="138">
        <f t="shared" si="138"/>
        <v>556.89961421894839</v>
      </c>
      <c r="Z93" s="138">
        <f t="shared" si="138"/>
        <v>587.4234468533175</v>
      </c>
      <c r="AA93" s="138">
        <f t="shared" si="138"/>
        <v>618.65976989005048</v>
      </c>
      <c r="AB93" s="138">
        <f t="shared" si="138"/>
        <v>650.62419672361034</v>
      </c>
      <c r="AC93" s="138">
        <f t="shared" si="138"/>
        <v>683.33318082455537</v>
      </c>
      <c r="AD93" s="138">
        <f t="shared" si="138"/>
        <v>716.80381441763882</v>
      </c>
      <c r="AE93" s="138">
        <f t="shared" si="138"/>
        <v>751.05371385969954</v>
      </c>
      <c r="AF93" s="138">
        <f t="shared" si="138"/>
        <v>786.10096224699043</v>
      </c>
      <c r="AG93" s="138">
        <f t="shared" si="138"/>
        <v>821.96408630955432</v>
      </c>
      <c r="AH93" s="138">
        <f t="shared" ref="AH93:BM93" si="139">IF(ISBLANK(AI93),MAX(AH21-X,0),IF(AI94="","",(AI93*p+AI94*(1-p))/(EXP(r_*T/n))))</f>
        <v>858.66205185962042</v>
      </c>
      <c r="AI93" s="138">
        <f t="shared" si="139"/>
        <v>896.21426825694209</v>
      </c>
      <c r="AJ93" s="138">
        <f t="shared" si="139"/>
        <v>934.6405968061124</v>
      </c>
      <c r="AK93" s="138">
        <f t="shared" si="139"/>
        <v>973.96136072995876</v>
      </c>
      <c r="AL93" s="138">
        <f t="shared" si="139"/>
        <v>1014.1973557900468</v>
      </c>
      <c r="AM93" s="138">
        <f t="shared" si="139"/>
        <v>1055.3698612535363</v>
      </c>
      <c r="AN93" s="138">
        <f t="shared" si="139"/>
        <v>1097.5006511326158</v>
      </c>
      <c r="AO93" s="138">
        <f t="shared" si="139"/>
        <v>1140.6120056872646</v>
      </c>
      <c r="AP93" s="138">
        <f t="shared" si="139"/>
        <v>1184.7267231955609</v>
      </c>
      <c r="AQ93" s="138">
        <f t="shared" si="139"/>
        <v>1229.8681319976492</v>
      </c>
      <c r="AR93" s="138">
        <f t="shared" si="139"/>
        <v>1276.0601028197327</v>
      </c>
      <c r="AS93" s="138">
        <f t="shared" si="139"/>
        <v>1323.3270613846</v>
      </c>
      <c r="AT93" s="138">
        <f t="shared" si="139"/>
        <v>1371.6940013153448</v>
      </c>
      <c r="AU93" s="138">
        <f t="shared" si="139"/>
        <v>1421.1864973391021</v>
      </c>
      <c r="AV93" s="138">
        <f t="shared" si="139"/>
        <v>1471.8307187977694</v>
      </c>
      <c r="AW93" s="138">
        <f t="shared" si="139"/>
        <v>1523.6534434728551</v>
      </c>
      <c r="AX93" s="138">
        <f t="shared" si="139"/>
        <v>1576.6820717317562</v>
      </c>
      <c r="AY93" s="138">
        <f t="shared" si="139"/>
        <v>1630.9446410029366</v>
      </c>
      <c r="AZ93" s="138">
        <f t="shared" si="139"/>
        <v>1686.469840587655</v>
      </c>
      <c r="BA93" s="138">
        <f t="shared" si="139"/>
        <v>1743.2870268160686</v>
      </c>
      <c r="BB93" s="138">
        <f t="shared" si="139"/>
        <v>1801.4262385557161</v>
      </c>
      <c r="BC93" s="138">
        <f t="shared" si="139"/>
        <v>1860.9182130805739</v>
      </c>
      <c r="BD93" s="138">
        <f t="shared" si="139"/>
        <v>1921.7944023090711</v>
      </c>
      <c r="BE93" s="138">
        <f t="shared" si="139"/>
        <v>1984.0869894196376</v>
      </c>
      <c r="BF93" s="138">
        <f t="shared" si="139"/>
        <v>2047.8289058525679</v>
      </c>
      <c r="BG93" s="138">
        <f t="shared" si="139"/>
        <v>2113.0538487071772</v>
      </c>
      <c r="BH93" s="138">
        <f t="shared" si="139"/>
        <v>2179.7962985434442</v>
      </c>
      <c r="BI93" s="138">
        <f t="shared" si="139"/>
        <v>2248.0915375975437</v>
      </c>
      <c r="BJ93" s="138">
        <f t="shared" si="139"/>
        <v>2317.9756684208924</v>
      </c>
      <c r="BK93" s="138">
        <f t="shared" si="139"/>
        <v>2389.4856329525528</v>
      </c>
      <c r="BL93" s="138">
        <f t="shared" si="139"/>
        <v>2462.6592320350751</v>
      </c>
      <c r="BM93" s="138">
        <f t="shared" si="139"/>
        <v>2537.5351453840804</v>
      </c>
      <c r="BN93" s="138">
        <f t="shared" ref="BN93:BS93" si="140">IF(ISBLANK(BO93),MAX(BN21-X,0),IF(BO94="","",(BO93*p+BO94*(1-p))/(EXP(r_*T/n))))</f>
        <v>2614.1529520221407</v>
      </c>
      <c r="BO93" s="138">
        <f t="shared" si="140"/>
        <v>2692.5531511877493</v>
      </c>
      <c r="BP93" s="138">
        <f t="shared" si="140"/>
        <v>2772.7771837304258</v>
      </c>
      <c r="BQ93" s="138">
        <f t="shared" si="140"/>
        <v>2854.8674540032562</v>
      </c>
      <c r="BR93" s="138">
        <f t="shared" si="140"/>
        <v>2938.8673522644435</v>
      </c>
      <c r="BS93" s="138">
        <f t="shared" si="140"/>
        <v>3024.8212775996908</v>
      </c>
    </row>
    <row r="94" spans="2:71" x14ac:dyDescent="0.2">
      <c r="B94" s="138" t="str">
        <f t="shared" ref="B94:AG94" si="141">IF(ISBLANK(C94),MAX(B22-X,0),IF(C95="","",(C94*p+C95*(1-p))/(EXP(r_*T/n))))</f>
        <v/>
      </c>
      <c r="C94" s="138">
        <f t="shared" si="141"/>
        <v>57.263919552100312</v>
      </c>
      <c r="D94" s="138">
        <f t="shared" si="141"/>
        <v>66.730110708154882</v>
      </c>
      <c r="E94" s="138">
        <f t="shared" si="141"/>
        <v>77.278121940592229</v>
      </c>
      <c r="F94" s="138">
        <f t="shared" si="141"/>
        <v>88.942926479913851</v>
      </c>
      <c r="G94" s="138">
        <f t="shared" si="141"/>
        <v>101.74698496523406</v>
      </c>
      <c r="H94" s="138">
        <f t="shared" si="141"/>
        <v>115.6994973012751</v>
      </c>
      <c r="I94" s="138">
        <f t="shared" si="141"/>
        <v>130.79627558721879</v>
      </c>
      <c r="J94" s="138">
        <f t="shared" si="141"/>
        <v>147.02028926650274</v>
      </c>
      <c r="K94" s="138">
        <f t="shared" si="141"/>
        <v>164.34288215836457</v>
      </c>
      <c r="L94" s="138">
        <f t="shared" si="141"/>
        <v>182.7256040828683</v>
      </c>
      <c r="M94" s="138">
        <f t="shared" si="141"/>
        <v>202.1225435479781</v>
      </c>
      <c r="N94" s="138">
        <f t="shared" si="141"/>
        <v>222.48299939850216</v>
      </c>
      <c r="O94" s="138">
        <f t="shared" si="141"/>
        <v>243.75429522029327</v>
      </c>
      <c r="P94" s="138">
        <f t="shared" si="141"/>
        <v>265.88452612220124</v>
      </c>
      <c r="Q94" s="138">
        <f t="shared" si="141"/>
        <v>288.82503635427014</v>
      </c>
      <c r="R94" s="138">
        <f t="shared" si="141"/>
        <v>312.53245792625694</v>
      </c>
      <c r="S94" s="138">
        <f t="shared" si="141"/>
        <v>336.97019131343183</v>
      </c>
      <c r="T94" s="138">
        <f t="shared" si="141"/>
        <v>362.10927265102367</v>
      </c>
      <c r="U94" s="138">
        <f t="shared" si="141"/>
        <v>387.92863853459744</v>
      </c>
      <c r="V94" s="138">
        <f t="shared" si="141"/>
        <v>414.41486004499814</v>
      </c>
      <c r="W94" s="138">
        <f t="shared" si="141"/>
        <v>441.56146343644031</v>
      </c>
      <c r="X94" s="138">
        <f t="shared" si="141"/>
        <v>469.36798036914678</v>
      </c>
      <c r="Y94" s="138">
        <f t="shared" si="141"/>
        <v>497.83887378114025</v>
      </c>
      <c r="Z94" s="138">
        <f t="shared" si="141"/>
        <v>526.98246870160051</v>
      </c>
      <c r="AA94" s="138">
        <f t="shared" si="141"/>
        <v>556.809986122596</v>
      </c>
      <c r="AB94" s="138">
        <f t="shared" si="141"/>
        <v>587.33474002170806</v>
      </c>
      <c r="AC94" s="138">
        <f t="shared" si="141"/>
        <v>618.57152044744396</v>
      </c>
      <c r="AD94" s="138">
        <f t="shared" si="141"/>
        <v>650.53615536348968</v>
      </c>
      <c r="AE94" s="138">
        <f t="shared" si="141"/>
        <v>683.24522414534169</v>
      </c>
      <c r="AF94" s="138">
        <f t="shared" si="141"/>
        <v>716.71588673308429</v>
      </c>
      <c r="AG94" s="138">
        <f t="shared" si="141"/>
        <v>750.96579255467429</v>
      </c>
      <c r="AH94" s="138">
        <f t="shared" ref="AH94:BM94" si="142">IF(ISBLANK(AI94),MAX(AH22-X,0),IF(AI95="","",(AI94*p+AI95*(1-p))/(EXP(r_*T/n))))</f>
        <v>786.01303919351801</v>
      </c>
      <c r="AI94" s="138">
        <f t="shared" si="142"/>
        <v>821.8761589797183</v>
      </c>
      <c r="AJ94" s="138">
        <f t="shared" si="142"/>
        <v>858.57411959385354</v>
      </c>
      <c r="AK94" s="138">
        <f t="shared" si="142"/>
        <v>896.12633091720295</v>
      </c>
      <c r="AL94" s="138">
        <f t="shared" si="142"/>
        <v>934.55265437068135</v>
      </c>
      <c r="AM94" s="138">
        <f t="shared" si="142"/>
        <v>973.8734131963713</v>
      </c>
      <c r="AN94" s="138">
        <f t="shared" si="142"/>
        <v>1014.1094031579039</v>
      </c>
      <c r="AO94" s="138">
        <f t="shared" si="142"/>
        <v>1055.2819035225423</v>
      </c>
      <c r="AP94" s="138">
        <f t="shared" si="142"/>
        <v>1097.4126883024751</v>
      </c>
      <c r="AQ94" s="138">
        <f t="shared" si="142"/>
        <v>1140.5240377576818</v>
      </c>
      <c r="AR94" s="138">
        <f t="shared" si="142"/>
        <v>1184.6387501662402</v>
      </c>
      <c r="AS94" s="138">
        <f t="shared" si="142"/>
        <v>1229.7801538682947</v>
      </c>
      <c r="AT94" s="138">
        <f t="shared" si="142"/>
        <v>1275.9721195900493</v>
      </c>
      <c r="AU94" s="138">
        <f t="shared" si="142"/>
        <v>1323.2390730542916</v>
      </c>
      <c r="AV94" s="138">
        <f t="shared" si="142"/>
        <v>1371.6060078841156</v>
      </c>
      <c r="AW94" s="138">
        <f t="shared" si="142"/>
        <v>1421.0984988066564</v>
      </c>
      <c r="AX94" s="138">
        <f t="shared" si="142"/>
        <v>1471.7427151638117</v>
      </c>
      <c r="AY94" s="138">
        <f t="shared" si="142"/>
        <v>1523.5654347370896</v>
      </c>
      <c r="AZ94" s="138">
        <f t="shared" si="142"/>
        <v>1576.5940578938873</v>
      </c>
      <c r="BA94" s="138">
        <f t="shared" si="142"/>
        <v>1630.8566220626683</v>
      </c>
      <c r="BB94" s="138">
        <f t="shared" si="142"/>
        <v>1686.3818165446914</v>
      </c>
      <c r="BC94" s="138">
        <f t="shared" si="142"/>
        <v>1743.1989976701141</v>
      </c>
      <c r="BD94" s="138">
        <f t="shared" si="142"/>
        <v>1801.3382043064746</v>
      </c>
      <c r="BE94" s="138">
        <f t="shared" si="142"/>
        <v>1860.83017372775</v>
      </c>
      <c r="BF94" s="138">
        <f t="shared" si="142"/>
        <v>1921.7063578523682</v>
      </c>
      <c r="BG94" s="138">
        <f t="shared" si="142"/>
        <v>1983.9989398587607</v>
      </c>
      <c r="BH94" s="138">
        <f t="shared" si="142"/>
        <v>2047.7408511872209</v>
      </c>
      <c r="BI94" s="138">
        <f t="shared" si="142"/>
        <v>2112.9657889370642</v>
      </c>
      <c r="BJ94" s="138">
        <f t="shared" si="142"/>
        <v>2179.7082336682683</v>
      </c>
      <c r="BK94" s="138">
        <f t="shared" si="142"/>
        <v>2248.0034676170098</v>
      </c>
      <c r="BL94" s="138">
        <f t="shared" si="142"/>
        <v>2317.8875933347044</v>
      </c>
      <c r="BM94" s="138">
        <f t="shared" si="142"/>
        <v>2389.3975527604148</v>
      </c>
      <c r="BN94" s="138">
        <f t="shared" ref="BN94:BS94" si="143">IF(ISBLANK(BO94),MAX(BN22-X,0),IF(BO95="","",(BO94*p+BO95*(1-p))/(EXP(r_*T/n))))</f>
        <v>2462.5711467366914</v>
      </c>
      <c r="BO94" s="138">
        <f t="shared" si="143"/>
        <v>2537.4470549791545</v>
      </c>
      <c r="BP94" s="138">
        <f t="shared" si="143"/>
        <v>2614.0648565103766</v>
      </c>
      <c r="BQ94" s="138">
        <f t="shared" si="143"/>
        <v>2692.465050568851</v>
      </c>
      <c r="BR94" s="138">
        <f t="shared" si="143"/>
        <v>2772.6890780040972</v>
      </c>
      <c r="BS94" s="138">
        <f t="shared" si="143"/>
        <v>2854.7793431692012</v>
      </c>
    </row>
    <row r="95" spans="2:71" x14ac:dyDescent="0.2">
      <c r="B95" s="138" t="str">
        <f t="shared" ref="B95:AG95" si="144">IF(ISBLANK(C95),MAX(B23-X,0),IF(C96="","",(C95*p+C96*(1-p))/(EXP(r_*T/n))))</f>
        <v/>
      </c>
      <c r="C95" s="138" t="str">
        <f t="shared" si="144"/>
        <v/>
      </c>
      <c r="D95" s="138">
        <f t="shared" si="144"/>
        <v>47.972610741071065</v>
      </c>
      <c r="E95" s="138">
        <f t="shared" si="144"/>
        <v>56.377303586191424</v>
      </c>
      <c r="F95" s="138">
        <f t="shared" si="144"/>
        <v>65.829589392380512</v>
      </c>
      <c r="G95" s="138">
        <f t="shared" si="144"/>
        <v>76.376735535840496</v>
      </c>
      <c r="H95" s="138">
        <f t="shared" si="144"/>
        <v>88.054230205081524</v>
      </c>
      <c r="I95" s="138">
        <f t="shared" si="144"/>
        <v>100.88442414228571</v>
      </c>
      <c r="J95" s="138">
        <f t="shared" si="144"/>
        <v>114.87574328820361</v>
      </c>
      <c r="K95" s="138">
        <f t="shared" si="144"/>
        <v>130.02257405840879</v>
      </c>
      <c r="L95" s="138">
        <f t="shared" si="144"/>
        <v>146.30587684823234</v>
      </c>
      <c r="M95" s="138">
        <f t="shared" si="144"/>
        <v>163.69452571473519</v>
      </c>
      <c r="N95" s="138">
        <f t="shared" si="144"/>
        <v>182.14730839646359</v>
      </c>
      <c r="O95" s="138">
        <f t="shared" si="144"/>
        <v>201.61545805223011</v>
      </c>
      <c r="P95" s="138">
        <f t="shared" si="144"/>
        <v>222.04553440870603</v>
      </c>
      <c r="Q95" s="138">
        <f t="shared" si="144"/>
        <v>243.38243523624109</v>
      </c>
      <c r="R95" s="138">
        <f t="shared" si="144"/>
        <v>265.57230544636508</v>
      </c>
      <c r="S95" s="138">
        <f t="shared" si="144"/>
        <v>288.56512393801586</v>
      </c>
      <c r="T95" s="138">
        <f t="shared" si="144"/>
        <v>312.31678707707107</v>
      </c>
      <c r="U95" s="138">
        <f t="shared" si="144"/>
        <v>336.79056767439403</v>
      </c>
      <c r="V95" s="138">
        <f t="shared" si="144"/>
        <v>361.95790115527927</v>
      </c>
      <c r="W95" s="138">
        <f t="shared" si="144"/>
        <v>387.79852554186277</v>
      </c>
      <c r="X95" s="138">
        <f t="shared" si="144"/>
        <v>414.30006771010096</v>
      </c>
      <c r="Y95" s="138">
        <f t="shared" si="144"/>
        <v>441.45721566307157</v>
      </c>
      <c r="Z95" s="138">
        <f t="shared" si="144"/>
        <v>469.27063942562245</v>
      </c>
      <c r="AA95" s="138">
        <f t="shared" si="144"/>
        <v>497.74582050879201</v>
      </c>
      <c r="AB95" s="138">
        <f t="shared" si="144"/>
        <v>526.89192542032742</v>
      </c>
      <c r="AC95" s="138">
        <f t="shared" si="144"/>
        <v>556.72081984030501</v>
      </c>
      <c r="AD95" s="138">
        <f t="shared" si="144"/>
        <v>587.24627605501234</v>
      </c>
      <c r="AE95" s="138">
        <f t="shared" si="144"/>
        <v>618.4833857947358</v>
      </c>
      <c r="AF95" s="138">
        <f t="shared" si="144"/>
        <v>650.448160097607</v>
      </c>
      <c r="AG95" s="138">
        <f t="shared" si="144"/>
        <v>683.15728009049985</v>
      </c>
      <c r="AH95" s="138">
        <f t="shared" ref="AH95:BM95" si="145">IF(ISBLANK(AI95),MAX(AH23-X,0),IF(AI96="","",(AI95*p+AI96*(1-p))/(EXP(r_*T/n))))</f>
        <v>716.62795704197174</v>
      </c>
      <c r="AI95" s="138">
        <f t="shared" si="145"/>
        <v>750.87786359788538</v>
      </c>
      <c r="AJ95" s="138">
        <f t="shared" si="145"/>
        <v>785.92510660771507</v>
      </c>
      <c r="AK95" s="138">
        <f t="shared" si="145"/>
        <v>821.78822159300432</v>
      </c>
      <c r="AL95" s="138">
        <f t="shared" si="145"/>
        <v>858.48617715391742</v>
      </c>
      <c r="AM95" s="138">
        <f t="shared" si="145"/>
        <v>896.03838338341006</v>
      </c>
      <c r="AN95" s="138">
        <f t="shared" si="145"/>
        <v>934.46470173853845</v>
      </c>
      <c r="AO95" s="138">
        <f t="shared" si="145"/>
        <v>973.78545546537725</v>
      </c>
      <c r="AP95" s="138">
        <f t="shared" si="145"/>
        <v>1014.0214403277632</v>
      </c>
      <c r="AQ95" s="138">
        <f t="shared" si="145"/>
        <v>1055.1939355929592</v>
      </c>
      <c r="AR95" s="138">
        <f t="shared" si="145"/>
        <v>1097.324715273154</v>
      </c>
      <c r="AS95" s="138">
        <f t="shared" si="145"/>
        <v>1140.4360596283273</v>
      </c>
      <c r="AT95" s="138">
        <f t="shared" si="145"/>
        <v>1184.5507669365563</v>
      </c>
      <c r="AU95" s="138">
        <f t="shared" si="145"/>
        <v>1229.6921655379861</v>
      </c>
      <c r="AV95" s="138">
        <f t="shared" si="145"/>
        <v>1275.88412615882</v>
      </c>
      <c r="AW95" s="138">
        <f t="shared" si="145"/>
        <v>1323.1510745218459</v>
      </c>
      <c r="AX95" s="138">
        <f t="shared" si="145"/>
        <v>1371.5180042501579</v>
      </c>
      <c r="AY95" s="138">
        <f t="shared" si="145"/>
        <v>1421.0104900708911</v>
      </c>
      <c r="AZ95" s="138">
        <f t="shared" si="145"/>
        <v>1471.6547013259426</v>
      </c>
      <c r="BA95" s="138">
        <f t="shared" si="145"/>
        <v>1523.4774157968216</v>
      </c>
      <c r="BB95" s="138">
        <f t="shared" si="145"/>
        <v>1576.506033850924</v>
      </c>
      <c r="BC95" s="138">
        <f t="shared" si="145"/>
        <v>1630.7685929167137</v>
      </c>
      <c r="BD95" s="138">
        <f t="shared" si="145"/>
        <v>1686.2937822954502</v>
      </c>
      <c r="BE95" s="138">
        <f t="shared" si="145"/>
        <v>1743.1109583172902</v>
      </c>
      <c r="BF95" s="138">
        <f t="shared" si="145"/>
        <v>1801.2501598497722</v>
      </c>
      <c r="BG95" s="138">
        <f t="shared" si="145"/>
        <v>1860.7421241668728</v>
      </c>
      <c r="BH95" s="138">
        <f t="shared" si="145"/>
        <v>1921.618303187021</v>
      </c>
      <c r="BI95" s="138">
        <f t="shared" si="145"/>
        <v>1983.910880088647</v>
      </c>
      <c r="BJ95" s="138">
        <f t="shared" si="145"/>
        <v>2047.652786312045</v>
      </c>
      <c r="BK95" s="138">
        <f t="shared" si="145"/>
        <v>2112.8777189565303</v>
      </c>
      <c r="BL95" s="138">
        <f t="shared" si="145"/>
        <v>2179.6201585820804</v>
      </c>
      <c r="BM95" s="138">
        <f t="shared" si="145"/>
        <v>2247.9153874248718</v>
      </c>
      <c r="BN95" s="138">
        <f t="shared" ref="BN95:BS95" si="146">IF(ISBLANK(BO95),MAX(BN23-X,0),IF(BO96="","",(BO95*p+BO96*(1-p))/(EXP(r_*T/n))))</f>
        <v>2317.7995080363203</v>
      </c>
      <c r="BO95" s="138">
        <f t="shared" si="146"/>
        <v>2389.3094623554889</v>
      </c>
      <c r="BP95" s="138">
        <f t="shared" si="146"/>
        <v>2462.4830512249273</v>
      </c>
      <c r="BQ95" s="138">
        <f t="shared" si="146"/>
        <v>2537.3589543602561</v>
      </c>
      <c r="BR95" s="138">
        <f t="shared" si="146"/>
        <v>2613.9767507840479</v>
      </c>
      <c r="BS95" s="138">
        <f t="shared" si="146"/>
        <v>2692.376939734796</v>
      </c>
    </row>
    <row r="96" spans="2:71" x14ac:dyDescent="0.2">
      <c r="B96" s="138" t="str">
        <f t="shared" ref="B96:AG96" si="147">IF(ISBLANK(C96),MAX(B24-X,0),IF(C97="","",(C96*p+C97*(1-p))/(EXP(r_*T/n))))</f>
        <v/>
      </c>
      <c r="C96" s="138" t="str">
        <f t="shared" si="147"/>
        <v/>
      </c>
      <c r="D96" s="138" t="str">
        <f t="shared" si="147"/>
        <v/>
      </c>
      <c r="E96" s="138">
        <f t="shared" si="147"/>
        <v>39.722859878041099</v>
      </c>
      <c r="F96" s="138">
        <f t="shared" si="147"/>
        <v>47.099551012999378</v>
      </c>
      <c r="G96" s="138">
        <f t="shared" si="147"/>
        <v>55.477528495634914</v>
      </c>
      <c r="H96" s="138">
        <f t="shared" si="147"/>
        <v>64.91563489630866</v>
      </c>
      <c r="I96" s="138">
        <f t="shared" si="147"/>
        <v>75.46226635388976</v>
      </c>
      <c r="J96" s="138">
        <f t="shared" si="147"/>
        <v>87.153453407745758</v>
      </c>
      <c r="K96" s="138">
        <f t="shared" si="147"/>
        <v>100.01141287969058</v>
      </c>
      <c r="L96" s="138">
        <f t="shared" si="147"/>
        <v>114.04371785574337</v>
      </c>
      <c r="M96" s="138">
        <f t="shared" si="147"/>
        <v>129.24319799541655</v>
      </c>
      <c r="N96" s="138">
        <f t="shared" si="147"/>
        <v>145.58863077017199</v>
      </c>
      <c r="O96" s="138">
        <f t="shared" si="147"/>
        <v>163.04621944755345</v>
      </c>
      <c r="P96" s="138">
        <f t="shared" si="147"/>
        <v>181.57178192432076</v>
      </c>
      <c r="Q96" s="138">
        <f t="shared" si="147"/>
        <v>201.11350419404019</v>
      </c>
      <c r="R96" s="138">
        <f t="shared" si="147"/>
        <v>221.61505272707456</v>
      </c>
      <c r="S96" s="138">
        <f t="shared" si="147"/>
        <v>243.01880042426706</v>
      </c>
      <c r="T96" s="138">
        <f t="shared" si="147"/>
        <v>265.26890817764428</v>
      </c>
      <c r="U96" s="138">
        <f t="shared" si="147"/>
        <v>288.31402198768154</v>
      </c>
      <c r="V96" s="138">
        <f t="shared" si="147"/>
        <v>312.10939295556744</v>
      </c>
      <c r="W96" s="138">
        <f t="shared" si="147"/>
        <v>336.61829824129984</v>
      </c>
      <c r="X96" s="138">
        <f t="shared" si="147"/>
        <v>361.8127249427838</v>
      </c>
      <c r="Y96" s="138">
        <f t="shared" si="147"/>
        <v>387.67336292862109</v>
      </c>
      <c r="Z96" s="138">
        <f t="shared" si="147"/>
        <v>414.18902392561677</v>
      </c>
      <c r="AA96" s="138">
        <f t="shared" si="147"/>
        <v>441.35565209409151</v>
      </c>
      <c r="AB96" s="138">
        <f t="shared" si="147"/>
        <v>469.1751100947979</v>
      </c>
      <c r="AC96" s="138">
        <f t="shared" si="147"/>
        <v>497.65391430580866</v>
      </c>
      <c r="AD96" s="138">
        <f t="shared" si="147"/>
        <v>526.80205906257845</v>
      </c>
      <c r="AE96" s="138">
        <f t="shared" si="147"/>
        <v>556.63202224877296</v>
      </c>
      <c r="AF96" s="138">
        <f t="shared" si="147"/>
        <v>587.15799436570808</v>
      </c>
      <c r="AG96" s="138">
        <f t="shared" si="147"/>
        <v>618.39533011635899</v>
      </c>
      <c r="AH96" s="138">
        <f t="shared" ref="AH96:BM96" si="148">IF(ISBLANK(AI96),MAX(AH24-X,0),IF(AI97="","",(AI96*p+AI97*(1-p))/(EXP(r_*T/n))))</f>
        <v>650.36019182834991</v>
      </c>
      <c r="AI96" s="138">
        <f t="shared" si="148"/>
        <v>683.06933957370723</v>
      </c>
      <c r="AJ96" s="138">
        <f t="shared" si="148"/>
        <v>716.54002154534794</v>
      </c>
      <c r="AK96" s="138">
        <f t="shared" si="148"/>
        <v>750.78992562289216</v>
      </c>
      <c r="AL96" s="138">
        <f t="shared" si="148"/>
        <v>785.83716407908412</v>
      </c>
      <c r="AM96" s="138">
        <f t="shared" si="148"/>
        <v>821.70027405048234</v>
      </c>
      <c r="AN96" s="138">
        <f t="shared" si="148"/>
        <v>858.39822452136718</v>
      </c>
      <c r="AO96" s="138">
        <f t="shared" si="148"/>
        <v>895.9504256524159</v>
      </c>
      <c r="AP96" s="138">
        <f t="shared" si="148"/>
        <v>934.37673890839756</v>
      </c>
      <c r="AQ96" s="138">
        <f t="shared" si="148"/>
        <v>973.69748753579415</v>
      </c>
      <c r="AR96" s="138">
        <f t="shared" si="148"/>
        <v>1013.9334672984422</v>
      </c>
      <c r="AS96" s="138">
        <f t="shared" si="148"/>
        <v>1055.1059574636047</v>
      </c>
      <c r="AT96" s="138">
        <f t="shared" si="148"/>
        <v>1097.2367320434703</v>
      </c>
      <c r="AU96" s="138">
        <f t="shared" si="148"/>
        <v>1140.3480712980183</v>
      </c>
      <c r="AV96" s="138">
        <f t="shared" si="148"/>
        <v>1184.4627735053268</v>
      </c>
      <c r="AW96" s="138">
        <f t="shared" si="148"/>
        <v>1229.6041670055404</v>
      </c>
      <c r="AX96" s="138">
        <f t="shared" si="148"/>
        <v>1275.7961225248623</v>
      </c>
      <c r="AY96" s="138">
        <f t="shared" si="148"/>
        <v>1323.0630657860804</v>
      </c>
      <c r="AZ96" s="138">
        <f t="shared" si="148"/>
        <v>1371.429990412289</v>
      </c>
      <c r="BA96" s="138">
        <f t="shared" si="148"/>
        <v>1420.9224711306226</v>
      </c>
      <c r="BB96" s="138">
        <f t="shared" si="148"/>
        <v>1471.5666772829791</v>
      </c>
      <c r="BC96" s="138">
        <f t="shared" si="148"/>
        <v>1523.389386650867</v>
      </c>
      <c r="BD96" s="138">
        <f t="shared" si="148"/>
        <v>1576.4179996016826</v>
      </c>
      <c r="BE96" s="138">
        <f t="shared" si="148"/>
        <v>1630.6805535638898</v>
      </c>
      <c r="BF96" s="138">
        <f t="shared" si="148"/>
        <v>1686.2057378387476</v>
      </c>
      <c r="BG96" s="138">
        <f t="shared" si="148"/>
        <v>1743.022908756413</v>
      </c>
      <c r="BH96" s="138">
        <f t="shared" si="148"/>
        <v>1801.1621051844247</v>
      </c>
      <c r="BI96" s="138">
        <f t="shared" si="148"/>
        <v>1860.6540643967592</v>
      </c>
      <c r="BJ96" s="138">
        <f t="shared" si="148"/>
        <v>1921.5302383118451</v>
      </c>
      <c r="BK96" s="138">
        <f t="shared" si="148"/>
        <v>1983.8228101081131</v>
      </c>
      <c r="BL96" s="138">
        <f t="shared" si="148"/>
        <v>2047.5647112258571</v>
      </c>
      <c r="BM96" s="138">
        <f t="shared" si="148"/>
        <v>2112.7896387643918</v>
      </c>
      <c r="BN96" s="138">
        <f t="shared" ref="BN96:BS96" si="149">IF(ISBLANK(BO96),MAX(BN24-X,0),IF(BO97="","",(BO96*p+BO97*(1-p))/(EXP(r_*T/n))))</f>
        <v>2179.5320732836963</v>
      </c>
      <c r="BO96" s="138">
        <f t="shared" si="149"/>
        <v>2247.8272970199455</v>
      </c>
      <c r="BP96" s="138">
        <f t="shared" si="149"/>
        <v>2317.7114125245557</v>
      </c>
      <c r="BQ96" s="138">
        <f t="shared" si="149"/>
        <v>2389.2213617365906</v>
      </c>
      <c r="BR96" s="138">
        <f t="shared" si="149"/>
        <v>2462.3949454985986</v>
      </c>
      <c r="BS96" s="138">
        <f t="shared" si="149"/>
        <v>2537.2708435262011</v>
      </c>
    </row>
    <row r="97" spans="2:71" x14ac:dyDescent="0.2">
      <c r="B97" s="138" t="str">
        <f t="shared" ref="B97:AG97" si="150">IF(ISBLANK(C97),MAX(B25-X,0),IF(C98="","",(C97*p+C98*(1-p))/(EXP(r_*T/n))))</f>
        <v/>
      </c>
      <c r="C97" s="138" t="str">
        <f t="shared" si="150"/>
        <v/>
      </c>
      <c r="D97" s="138" t="str">
        <f t="shared" si="150"/>
        <v/>
      </c>
      <c r="E97" s="138" t="str">
        <f t="shared" si="150"/>
        <v/>
      </c>
      <c r="F97" s="138">
        <f t="shared" si="150"/>
        <v>32.481885597331313</v>
      </c>
      <c r="G97" s="138">
        <f t="shared" si="150"/>
        <v>38.875940205683058</v>
      </c>
      <c r="H97" s="138">
        <f t="shared" si="150"/>
        <v>46.213599831246526</v>
      </c>
      <c r="I97" s="138">
        <f t="shared" si="150"/>
        <v>54.563974507920861</v>
      </c>
      <c r="J97" s="138">
        <f t="shared" si="150"/>
        <v>63.987611684286676</v>
      </c>
      <c r="K97" s="138">
        <f t="shared" si="150"/>
        <v>74.534114160017623</v>
      </c>
      <c r="L97" s="138">
        <f t="shared" si="150"/>
        <v>86.24008469096546</v>
      </c>
      <c r="M97" s="138">
        <f t="shared" si="150"/>
        <v>99.1275785326917</v>
      </c>
      <c r="N97" s="138">
        <f t="shared" si="150"/>
        <v>113.20322687126756</v>
      </c>
      <c r="O97" s="138">
        <f t="shared" si="150"/>
        <v>128.45815538324382</v>
      </c>
      <c r="P97" s="138">
        <f t="shared" si="150"/>
        <v>144.86876417899316</v>
      </c>
      <c r="Q97" s="138">
        <f t="shared" si="150"/>
        <v>162.39836229170038</v>
      </c>
      <c r="R97" s="138">
        <f t="shared" si="150"/>
        <v>180.99956893016432</v>
      </c>
      <c r="S97" s="138">
        <f t="shared" si="150"/>
        <v>200.61731466200825</v>
      </c>
      <c r="T97" s="138">
        <f t="shared" si="150"/>
        <v>221.19220956385385</v>
      </c>
      <c r="U97" s="138">
        <f t="shared" si="150"/>
        <v>242.664002744458</v>
      </c>
      <c r="V97" s="138">
        <f t="shared" si="150"/>
        <v>264.97484663606178</v>
      </c>
      <c r="W97" s="138">
        <f t="shared" si="150"/>
        <v>288.07210383613108</v>
      </c>
      <c r="X97" s="138">
        <f t="shared" si="150"/>
        <v>311.91049220301954</v>
      </c>
      <c r="Y97" s="138">
        <f t="shared" si="150"/>
        <v>336.45344757367087</v>
      </c>
      <c r="Z97" s="138">
        <f t="shared" si="150"/>
        <v>361.67368014010009</v>
      </c>
      <c r="AA97" s="138">
        <f t="shared" si="150"/>
        <v>387.55299471929459</v>
      </c>
      <c r="AB97" s="138">
        <f t="shared" si="150"/>
        <v>414.08152173162966</v>
      </c>
      <c r="AC97" s="138">
        <f t="shared" si="150"/>
        <v>441.2565530742379</v>
      </c>
      <c r="AD97" s="138">
        <f t="shared" si="150"/>
        <v>469.08118975214853</v>
      </c>
      <c r="AE97" s="138">
        <f t="shared" si="150"/>
        <v>497.56298785675239</v>
      </c>
      <c r="AF97" s="138">
        <f t="shared" si="150"/>
        <v>526.71274453703222</v>
      </c>
      <c r="AG97" s="138">
        <f t="shared" si="150"/>
        <v>556.5435084219863</v>
      </c>
      <c r="AH97" s="138">
        <f t="shared" ref="AH97:BM97" si="151">IF(ISBLANK(AI97),MAX(AH25-X,0),IF(AI98="","",(AI97*p+AI98*(1-p))/(EXP(r_*T/n))))</f>
        <v>587.06984271339104</v>
      </c>
      <c r="AI97" s="138">
        <f t="shared" si="151"/>
        <v>618.30732447921025</v>
      </c>
      <c r="AJ97" s="138">
        <f t="shared" si="151"/>
        <v>650.27223627498677</v>
      </c>
      <c r="AK97" s="138">
        <f t="shared" si="151"/>
        <v>682.98139640630995</v>
      </c>
      <c r="AL97" s="138">
        <f t="shared" si="151"/>
        <v>716.4520779376677</v>
      </c>
      <c r="AM97" s="138">
        <f t="shared" si="151"/>
        <v>750.7019779131216</v>
      </c>
      <c r="AN97" s="138">
        <f t="shared" si="151"/>
        <v>785.74921142963001</v>
      </c>
      <c r="AO97" s="138">
        <f t="shared" si="151"/>
        <v>821.61231631868145</v>
      </c>
      <c r="AP97" s="138">
        <f t="shared" si="151"/>
        <v>858.3102616912264</v>
      </c>
      <c r="AQ97" s="138">
        <f t="shared" si="151"/>
        <v>895.8624577228328</v>
      </c>
      <c r="AR97" s="138">
        <f t="shared" si="151"/>
        <v>934.28876587907644</v>
      </c>
      <c r="AS97" s="138">
        <f t="shared" si="151"/>
        <v>973.60950940643943</v>
      </c>
      <c r="AT97" s="138">
        <f t="shared" si="151"/>
        <v>1013.8454840687582</v>
      </c>
      <c r="AU97" s="138">
        <f t="shared" si="151"/>
        <v>1055.0179691332958</v>
      </c>
      <c r="AV97" s="138">
        <f t="shared" si="151"/>
        <v>1097.1487386122408</v>
      </c>
      <c r="AW97" s="138">
        <f t="shared" si="151"/>
        <v>1140.2600727655727</v>
      </c>
      <c r="AX97" s="138">
        <f t="shared" si="151"/>
        <v>1184.3747698713692</v>
      </c>
      <c r="AY97" s="138">
        <f t="shared" si="151"/>
        <v>1229.5161582697747</v>
      </c>
      <c r="AZ97" s="138">
        <f t="shared" si="151"/>
        <v>1275.708108686993</v>
      </c>
      <c r="BA97" s="138">
        <f t="shared" si="151"/>
        <v>1322.9750468458119</v>
      </c>
      <c r="BB97" s="138">
        <f t="shared" si="151"/>
        <v>1371.3419663693253</v>
      </c>
      <c r="BC97" s="138">
        <f t="shared" si="151"/>
        <v>1420.834441984668</v>
      </c>
      <c r="BD97" s="138">
        <f t="shared" si="151"/>
        <v>1471.4786430337376</v>
      </c>
      <c r="BE97" s="138">
        <f t="shared" si="151"/>
        <v>1523.3013472980429</v>
      </c>
      <c r="BF97" s="138">
        <f t="shared" si="151"/>
        <v>1576.32995514498</v>
      </c>
      <c r="BG97" s="138">
        <f t="shared" si="151"/>
        <v>1630.5925040030127</v>
      </c>
      <c r="BH97" s="138">
        <f t="shared" si="151"/>
        <v>1686.1176831733999</v>
      </c>
      <c r="BI97" s="138">
        <f t="shared" si="151"/>
        <v>1742.9348489862991</v>
      </c>
      <c r="BJ97" s="138">
        <f t="shared" si="151"/>
        <v>1801.0740403092491</v>
      </c>
      <c r="BK97" s="138">
        <f t="shared" si="151"/>
        <v>1860.5659944162253</v>
      </c>
      <c r="BL97" s="138">
        <f t="shared" si="151"/>
        <v>1921.4421632256572</v>
      </c>
      <c r="BM97" s="138">
        <f t="shared" si="151"/>
        <v>1983.7347299159751</v>
      </c>
      <c r="BN97" s="138">
        <f t="shared" ref="BN97:BS97" si="152">IF(ISBLANK(BO97),MAX(BN25-X,0),IF(BO98="","",(BO97*p+BO98*(1-p))/(EXP(r_*T/n))))</f>
        <v>2047.4766259274729</v>
      </c>
      <c r="BO97" s="138">
        <f t="shared" si="152"/>
        <v>2112.7015483594655</v>
      </c>
      <c r="BP97" s="138">
        <f t="shared" si="152"/>
        <v>2179.4439777719317</v>
      </c>
      <c r="BQ97" s="138">
        <f t="shared" si="152"/>
        <v>2247.7391964010471</v>
      </c>
      <c r="BR97" s="138">
        <f t="shared" si="152"/>
        <v>2317.6233067982271</v>
      </c>
      <c r="BS97" s="138">
        <f t="shared" si="152"/>
        <v>2389.1332509025356</v>
      </c>
    </row>
    <row r="98" spans="2:71" x14ac:dyDescent="0.2">
      <c r="B98" s="138" t="str">
        <f t="shared" ref="B98:AG98" si="153">IF(ISBLANK(C98),MAX(B26-X,0),IF(C99="","",(C98*p+C99*(1-p))/(EXP(r_*T/n))))</f>
        <v/>
      </c>
      <c r="C98" s="138" t="str">
        <f t="shared" si="153"/>
        <v/>
      </c>
      <c r="D98" s="138" t="str">
        <f t="shared" si="153"/>
        <v/>
      </c>
      <c r="E98" s="138" t="str">
        <f t="shared" si="153"/>
        <v/>
      </c>
      <c r="F98" s="138" t="str">
        <f t="shared" si="153"/>
        <v/>
      </c>
      <c r="G98" s="138">
        <f t="shared" si="153"/>
        <v>26.205245198046278</v>
      </c>
      <c r="H98" s="138">
        <f t="shared" si="153"/>
        <v>31.673206159486629</v>
      </c>
      <c r="I98" s="138">
        <f t="shared" si="153"/>
        <v>38.016999263614117</v>
      </c>
      <c r="J98" s="138">
        <f t="shared" si="153"/>
        <v>45.314152834967331</v>
      </c>
      <c r="K98" s="138">
        <f t="shared" si="153"/>
        <v>53.635971341058486</v>
      </c>
      <c r="L98" s="138">
        <f t="shared" si="153"/>
        <v>63.044832194305009</v>
      </c>
      <c r="M98" s="138">
        <f t="shared" si="153"/>
        <v>73.591631213243048</v>
      </c>
      <c r="N98" s="138">
        <f t="shared" si="153"/>
        <v>85.313576028844821</v>
      </c>
      <c r="O98" s="138">
        <f t="shared" si="153"/>
        <v>98.232528422227006</v>
      </c>
      <c r="P98" s="138">
        <f t="shared" si="153"/>
        <v>112.35407680664879</v>
      </c>
      <c r="Q98" s="138">
        <f t="shared" si="153"/>
        <v>127.66747690802326</v>
      </c>
      <c r="R98" s="138">
        <f t="shared" si="153"/>
        <v>144.14653331041615</v>
      </c>
      <c r="S98" s="138">
        <f t="shared" si="153"/>
        <v>161.75141172069786</v>
      </c>
      <c r="T98" s="138">
        <f t="shared" si="153"/>
        <v>180.43128005407138</v>
      </c>
      <c r="U98" s="138">
        <f t="shared" si="153"/>
        <v>200.1275872228772</v>
      </c>
      <c r="V98" s="138">
        <f t="shared" si="153"/>
        <v>220.77771481799087</v>
      </c>
      <c r="W98" s="138">
        <f t="shared" si="153"/>
        <v>242.31869109177981</v>
      </c>
      <c r="X98" s="138">
        <f t="shared" si="153"/>
        <v>264.69064810311261</v>
      </c>
      <c r="Y98" s="138">
        <f t="shared" si="153"/>
        <v>287.83973552738405</v>
      </c>
      <c r="Z98" s="138">
        <f t="shared" si="153"/>
        <v>311.72027553588367</v>
      </c>
      <c r="AA98" s="138">
        <f t="shared" si="153"/>
        <v>336.29604225536309</v>
      </c>
      <c r="AB98" s="138">
        <f t="shared" si="153"/>
        <v>361.5406608316008</v>
      </c>
      <c r="AC98" s="138">
        <f t="shared" si="153"/>
        <v>387.43722639981746</v>
      </c>
      <c r="AD98" s="138">
        <f t="shared" si="153"/>
        <v>413.97732471969169</v>
      </c>
      <c r="AE98" s="138">
        <f t="shared" si="153"/>
        <v>441.15968127438396</v>
      </c>
      <c r="AF98" s="138">
        <f t="shared" si="153"/>
        <v>468.98866958960696</v>
      </c>
      <c r="AG98" s="138">
        <f t="shared" si="153"/>
        <v>497.47287660472853</v>
      </c>
      <c r="AH98" s="138">
        <f t="shared" ref="AH98:BM98" si="154">IF(ISBLANK(AI98),MAX(AH26-X,0),IF(AI99="","",(AI98*p+AI99*(1-p))/(EXP(r_*T/n))))</f>
        <v>526.62386480343207</v>
      </c>
      <c r="AI98" s="138">
        <f t="shared" si="154"/>
        <v>556.45520322062407</v>
      </c>
      <c r="AJ98" s="138">
        <f t="shared" si="154"/>
        <v>586.98177776977013</v>
      </c>
      <c r="AK98" s="138">
        <f t="shared" si="154"/>
        <v>618.21934665271044</v>
      </c>
      <c r="AL98" s="138">
        <f t="shared" si="154"/>
        <v>650.18428343408402</v>
      </c>
      <c r="AM98" s="138">
        <f t="shared" si="154"/>
        <v>682.8934467217764</v>
      </c>
      <c r="AN98" s="138">
        <f t="shared" si="154"/>
        <v>716.36412497327433</v>
      </c>
      <c r="AO98" s="138">
        <f t="shared" si="154"/>
        <v>750.61402014860369</v>
      </c>
      <c r="AP98" s="138">
        <f t="shared" si="154"/>
        <v>785.66124859788954</v>
      </c>
      <c r="AQ98" s="138">
        <f t="shared" si="154"/>
        <v>821.52434838909835</v>
      </c>
      <c r="AR98" s="138">
        <f t="shared" si="154"/>
        <v>858.22228866190551</v>
      </c>
      <c r="AS98" s="138">
        <f t="shared" si="154"/>
        <v>895.7744795934783</v>
      </c>
      <c r="AT98" s="138">
        <f t="shared" si="154"/>
        <v>934.20078264939286</v>
      </c>
      <c r="AU98" s="138">
        <f t="shared" si="154"/>
        <v>973.52152107613085</v>
      </c>
      <c r="AV98" s="138">
        <f t="shared" si="154"/>
        <v>1013.7574906375288</v>
      </c>
      <c r="AW98" s="138">
        <f t="shared" si="154"/>
        <v>1054.9299706008501</v>
      </c>
      <c r="AX98" s="138">
        <f t="shared" si="154"/>
        <v>1097.0607349782831</v>
      </c>
      <c r="AY98" s="138">
        <f t="shared" si="154"/>
        <v>1140.1720640298072</v>
      </c>
      <c r="AZ98" s="138">
        <f t="shared" si="154"/>
        <v>1184.2867560334998</v>
      </c>
      <c r="BA98" s="138">
        <f t="shared" si="154"/>
        <v>1229.4281393295062</v>
      </c>
      <c r="BB98" s="138">
        <f t="shared" si="154"/>
        <v>1275.6200846440295</v>
      </c>
      <c r="BC98" s="138">
        <f t="shared" si="154"/>
        <v>1322.8870176998573</v>
      </c>
      <c r="BD98" s="138">
        <f t="shared" si="154"/>
        <v>1371.2539321200838</v>
      </c>
      <c r="BE98" s="138">
        <f t="shared" si="154"/>
        <v>1420.7464026318439</v>
      </c>
      <c r="BF98" s="138">
        <f t="shared" si="154"/>
        <v>1471.3905985770352</v>
      </c>
      <c r="BG98" s="138">
        <f t="shared" si="154"/>
        <v>1523.2132977371659</v>
      </c>
      <c r="BH98" s="138">
        <f t="shared" si="154"/>
        <v>1576.2419004796327</v>
      </c>
      <c r="BI98" s="138">
        <f t="shared" si="154"/>
        <v>1630.504444232899</v>
      </c>
      <c r="BJ98" s="138">
        <f t="shared" si="154"/>
        <v>1686.029618298224</v>
      </c>
      <c r="BK98" s="138">
        <f t="shared" si="154"/>
        <v>1742.8467790057655</v>
      </c>
      <c r="BL98" s="138">
        <f t="shared" si="154"/>
        <v>1800.9859652230607</v>
      </c>
      <c r="BM98" s="138">
        <f t="shared" si="154"/>
        <v>1860.477914224087</v>
      </c>
      <c r="BN98" s="138">
        <f t="shared" ref="BN98:BS98" si="155">IF(ISBLANK(BO98),MAX(BN26-X,0),IF(BO99="","",(BO98*p+BO99*(1-p))/(EXP(r_*T/n))))</f>
        <v>1921.354077927273</v>
      </c>
      <c r="BO98" s="138">
        <f t="shared" si="155"/>
        <v>1983.646639511049</v>
      </c>
      <c r="BP98" s="138">
        <f t="shared" si="155"/>
        <v>2047.3885304157086</v>
      </c>
      <c r="BQ98" s="138">
        <f t="shared" si="155"/>
        <v>2112.6134477405672</v>
      </c>
      <c r="BR98" s="138">
        <f t="shared" si="155"/>
        <v>2179.3558720456031</v>
      </c>
      <c r="BS98" s="138">
        <f t="shared" si="155"/>
        <v>2247.6510855669917</v>
      </c>
    </row>
    <row r="99" spans="2:71" x14ac:dyDescent="0.2">
      <c r="B99" s="138" t="str">
        <f t="shared" ref="B99:AG99" si="156">IF(ISBLANK(C99),MAX(B27-X,0),IF(C100="","",(C99*p+C100*(1-p))/(EXP(r_*T/n))))</f>
        <v/>
      </c>
      <c r="C99" s="138" t="str">
        <f t="shared" si="156"/>
        <v/>
      </c>
      <c r="D99" s="138" t="str">
        <f t="shared" si="156"/>
        <v/>
      </c>
      <c r="E99" s="138" t="str">
        <f t="shared" si="156"/>
        <v/>
      </c>
      <c r="F99" s="138" t="str">
        <f t="shared" si="156"/>
        <v/>
      </c>
      <c r="G99" s="138" t="str">
        <f t="shared" si="156"/>
        <v/>
      </c>
      <c r="H99" s="138">
        <f t="shared" si="156"/>
        <v>20.83751190720567</v>
      </c>
      <c r="I99" s="138">
        <f t="shared" si="156"/>
        <v>25.445840722903181</v>
      </c>
      <c r="J99" s="138">
        <f t="shared" si="156"/>
        <v>30.853952399009469</v>
      </c>
      <c r="K99" s="138">
        <f t="shared" si="156"/>
        <v>37.145497370655484</v>
      </c>
      <c r="L99" s="138">
        <f t="shared" si="156"/>
        <v>44.400556637938571</v>
      </c>
      <c r="M99" s="138">
        <f t="shared" si="156"/>
        <v>52.692792240987153</v>
      </c>
      <c r="N99" s="138">
        <f t="shared" si="156"/>
        <v>62.086550668723049</v>
      </c>
      <c r="O99" s="138">
        <f t="shared" si="156"/>
        <v>72.634116839812165</v>
      </c>
      <c r="P99" s="138">
        <f t="shared" si="156"/>
        <v>84.373339087018948</v>
      </c>
      <c r="Q99" s="138">
        <f t="shared" si="156"/>
        <v>97.325848770033659</v>
      </c>
      <c r="R99" s="138">
        <f t="shared" si="156"/>
        <v>111.49607681206332</v>
      </c>
      <c r="S99" s="138">
        <f t="shared" si="156"/>
        <v>126.8712211749782</v>
      </c>
      <c r="T99" s="138">
        <f t="shared" si="156"/>
        <v>143.42224524716627</v>
      </c>
      <c r="U99" s="138">
        <f t="shared" si="156"/>
        <v>161.10589286717646</v>
      </c>
      <c r="V99" s="138">
        <f t="shared" si="156"/>
        <v>179.86760122646601</v>
      </c>
      <c r="W99" s="138">
        <f t="shared" si="156"/>
        <v>199.64509177654705</v>
      </c>
      <c r="X99" s="138">
        <f t="shared" si="156"/>
        <v>220.37233691029249</v>
      </c>
      <c r="Y99" s="138">
        <f t="shared" si="156"/>
        <v>241.9835511791124</v>
      </c>
      <c r="Z99" s="138">
        <f t="shared" si="156"/>
        <v>264.41685087524905</v>
      </c>
      <c r="AA99" s="138">
        <f t="shared" si="156"/>
        <v>287.61726901425692</v>
      </c>
      <c r="AB99" s="138">
        <f t="shared" si="156"/>
        <v>311.53889968481121</v>
      </c>
      <c r="AC99" s="138">
        <f t="shared" si="156"/>
        <v>336.1460633818013</v>
      </c>
      <c r="AD99" s="138">
        <f t="shared" si="156"/>
        <v>361.41351363039837</v>
      </c>
      <c r="AE99" s="138">
        <f t="shared" si="156"/>
        <v>387.32582243888447</v>
      </c>
      <c r="AF99" s="138">
        <f t="shared" si="156"/>
        <v>413.8761675194279</v>
      </c>
      <c r="AG99" s="138">
        <f t="shared" si="156"/>
        <v>441.06478439804812</v>
      </c>
      <c r="AH99" s="138">
        <f t="shared" ref="AH99:BM99" si="157">IF(ISBLANK(AI99),MAX(AH27-X,0),IF(AI100="","",(AI99*p+AI100*(1-p))/(EXP(r_*T/n))))</f>
        <v>468.89733835954092</v>
      </c>
      <c r="AI99" s="138">
        <f t="shared" si="157"/>
        <v>497.38342234006279</v>
      </c>
      <c r="AJ99" s="138">
        <f t="shared" si="157"/>
        <v>526.53531346837008</v>
      </c>
      <c r="AK99" s="138">
        <f t="shared" si="157"/>
        <v>556.36704258880525</v>
      </c>
      <c r="AL99" s="138">
        <f t="shared" si="157"/>
        <v>586.89376529195499</v>
      </c>
      <c r="AM99" s="138">
        <f t="shared" si="157"/>
        <v>618.13138060448409</v>
      </c>
      <c r="AN99" s="138">
        <f t="shared" si="157"/>
        <v>650.09632686438727</v>
      </c>
      <c r="AO99" s="138">
        <f t="shared" si="157"/>
        <v>682.80548836507842</v>
      </c>
      <c r="AP99" s="138">
        <f t="shared" si="157"/>
        <v>716.27616207824917</v>
      </c>
      <c r="AQ99" s="138">
        <f t="shared" si="157"/>
        <v>750.5260522158494</v>
      </c>
      <c r="AR99" s="138">
        <f t="shared" si="157"/>
        <v>785.57327556856865</v>
      </c>
      <c r="AS99" s="138">
        <f t="shared" si="157"/>
        <v>821.43637025974385</v>
      </c>
      <c r="AT99" s="138">
        <f t="shared" si="157"/>
        <v>858.13430543222171</v>
      </c>
      <c r="AU99" s="138">
        <f t="shared" si="157"/>
        <v>895.68649126316961</v>
      </c>
      <c r="AV99" s="138">
        <f t="shared" si="157"/>
        <v>934.11278921816347</v>
      </c>
      <c r="AW99" s="138">
        <f t="shared" si="157"/>
        <v>973.43352254368506</v>
      </c>
      <c r="AX99" s="138">
        <f t="shared" si="157"/>
        <v>1013.6694870035711</v>
      </c>
      <c r="AY99" s="138">
        <f t="shared" si="157"/>
        <v>1054.8419618650846</v>
      </c>
      <c r="AZ99" s="138">
        <f t="shared" si="157"/>
        <v>1096.972721140414</v>
      </c>
      <c r="BA99" s="138">
        <f t="shared" si="157"/>
        <v>1140.0840450895387</v>
      </c>
      <c r="BB99" s="138">
        <f t="shared" si="157"/>
        <v>1184.1987319905363</v>
      </c>
      <c r="BC99" s="138">
        <f t="shared" si="157"/>
        <v>1229.3401101835516</v>
      </c>
      <c r="BD99" s="138">
        <f t="shared" si="157"/>
        <v>1275.532050394788</v>
      </c>
      <c r="BE99" s="138">
        <f t="shared" si="157"/>
        <v>1322.798978347033</v>
      </c>
      <c r="BF99" s="138">
        <f t="shared" si="157"/>
        <v>1371.165887663381</v>
      </c>
      <c r="BG99" s="138">
        <f t="shared" si="157"/>
        <v>1420.658353070967</v>
      </c>
      <c r="BH99" s="138">
        <f t="shared" si="157"/>
        <v>1471.3025439116877</v>
      </c>
      <c r="BI99" s="138">
        <f t="shared" si="157"/>
        <v>1523.1252379670523</v>
      </c>
      <c r="BJ99" s="138">
        <f t="shared" si="157"/>
        <v>1576.1538356044568</v>
      </c>
      <c r="BK99" s="138">
        <f t="shared" si="157"/>
        <v>1630.4163742523651</v>
      </c>
      <c r="BL99" s="138">
        <f t="shared" si="157"/>
        <v>1685.9415432120361</v>
      </c>
      <c r="BM99" s="138">
        <f t="shared" si="157"/>
        <v>1742.7586988136272</v>
      </c>
      <c r="BN99" s="138">
        <f t="shared" ref="BN99:BS99" si="158">IF(ISBLANK(BO99),MAX(BN27-X,0),IF(BO100="","",(BO99*p+BO100*(1-p))/(EXP(r_*T/n))))</f>
        <v>1800.8978799246763</v>
      </c>
      <c r="BO99" s="138">
        <f t="shared" si="158"/>
        <v>1860.3898238191607</v>
      </c>
      <c r="BP99" s="138">
        <f t="shared" si="158"/>
        <v>1921.2659824155087</v>
      </c>
      <c r="BQ99" s="138">
        <f t="shared" si="158"/>
        <v>1983.5585388921504</v>
      </c>
      <c r="BR99" s="138">
        <f t="shared" si="158"/>
        <v>2047.3004246893797</v>
      </c>
      <c r="BS99" s="138">
        <f t="shared" si="158"/>
        <v>2112.5253369065117</v>
      </c>
    </row>
    <row r="100" spans="2:71" x14ac:dyDescent="0.2">
      <c r="B100" s="138" t="str">
        <f t="shared" ref="B100:AG100" si="159">IF(ISBLANK(C100),MAX(B28-X,0),IF(C101="","",(C100*p+C101*(1-p))/(EXP(r_*T/n))))</f>
        <v/>
      </c>
      <c r="C100" s="138" t="str">
        <f t="shared" si="159"/>
        <v/>
      </c>
      <c r="D100" s="138" t="str">
        <f t="shared" si="159"/>
        <v/>
      </c>
      <c r="E100" s="138" t="str">
        <f t="shared" si="159"/>
        <v/>
      </c>
      <c r="F100" s="138" t="str">
        <f t="shared" si="159"/>
        <v/>
      </c>
      <c r="G100" s="138" t="str">
        <f t="shared" si="159"/>
        <v/>
      </c>
      <c r="H100" s="138" t="str">
        <f t="shared" si="159"/>
        <v/>
      </c>
      <c r="I100" s="138">
        <f t="shared" si="159"/>
        <v>16.31351030676268</v>
      </c>
      <c r="J100" s="138">
        <f t="shared" si="159"/>
        <v>20.136805374630811</v>
      </c>
      <c r="K100" s="138">
        <f t="shared" si="159"/>
        <v>24.677812017458294</v>
      </c>
      <c r="L100" s="138">
        <f t="shared" si="159"/>
        <v>30.023696256156608</v>
      </c>
      <c r="M100" s="138">
        <f t="shared" si="159"/>
        <v>36.260853128911791</v>
      </c>
      <c r="N100" s="138">
        <f t="shared" si="159"/>
        <v>43.472103068295297</v>
      </c>
      <c r="O100" s="138">
        <f t="shared" si="159"/>
        <v>51.733647082039212</v>
      </c>
      <c r="P100" s="138">
        <f t="shared" si="159"/>
        <v>61.111956011191523</v>
      </c>
      <c r="Q100" s="138">
        <f t="shared" si="159"/>
        <v>71.660811185128182</v>
      </c>
      <c r="R100" s="138">
        <f t="shared" si="159"/>
        <v>83.418741074739515</v>
      </c>
      <c r="S100" s="138">
        <f t="shared" si="159"/>
        <v>96.407103684435654</v>
      </c>
      <c r="T100" s="138">
        <f t="shared" si="159"/>
        <v>110.62904143971321</v>
      </c>
      <c r="U100" s="138">
        <f t="shared" si="159"/>
        <v>126.06948112898301</v>
      </c>
      <c r="V100" s="138">
        <f t="shared" si="159"/>
        <v>142.69626724329194</v>
      </c>
      <c r="W100" s="138">
        <f t="shared" si="159"/>
        <v>160.46240926382285</v>
      </c>
      <c r="X100" s="138">
        <f t="shared" si="159"/>
        <v>179.30930388851706</v>
      </c>
      <c r="Y100" s="138">
        <f t="shared" si="159"/>
        <v>199.17067806956879</v>
      </c>
      <c r="Z100" s="138">
        <f t="shared" si="159"/>
        <v>219.97690642790963</v>
      </c>
      <c r="AA100" s="138">
        <f t="shared" si="159"/>
        <v>241.65930439535001</v>
      </c>
      <c r="AB100" s="138">
        <f t="shared" si="159"/>
        <v>264.15399869699144</v>
      </c>
      <c r="AC100" s="138">
        <f t="shared" si="159"/>
        <v>287.40503355797364</v>
      </c>
      <c r="AD100" s="138">
        <f t="shared" si="159"/>
        <v>311.36647783437053</v>
      </c>
      <c r="AE100" s="138">
        <f t="shared" si="159"/>
        <v>336.0034382324223</v>
      </c>
      <c r="AF100" s="138">
        <f t="shared" si="159"/>
        <v>361.29203228667495</v>
      </c>
      <c r="AG100" s="138">
        <f t="shared" si="159"/>
        <v>387.21850459417652</v>
      </c>
      <c r="AH100" s="138">
        <f t="shared" ref="AH100:BM100" si="160">IF(ISBLANK(AI100),MAX(AH28-X,0),IF(AI101="","",(AI100*p+AI101*(1-p))/(EXP(r_*T/n))))</f>
        <v>413.77775748633275</v>
      </c>
      <c r="AI100" s="138">
        <f t="shared" si="160"/>
        <v>440.97159907833998</v>
      </c>
      <c r="AJ100" s="138">
        <f t="shared" si="160"/>
        <v>468.80698693908403</v>
      </c>
      <c r="AK100" s="138">
        <f t="shared" si="160"/>
        <v>497.29447707232453</v>
      </c>
      <c r="AL100" s="138">
        <f t="shared" si="160"/>
        <v>526.4469971856654</v>
      </c>
      <c r="AM100" s="138">
        <f t="shared" si="160"/>
        <v>556.27897439295975</v>
      </c>
      <c r="AN100" s="138">
        <f t="shared" si="160"/>
        <v>586.80577982513012</v>
      </c>
      <c r="AO100" s="138">
        <f t="shared" si="160"/>
        <v>618.04341568251618</v>
      </c>
      <c r="AP100" s="138">
        <f t="shared" si="160"/>
        <v>650.00836285762205</v>
      </c>
      <c r="AQ100" s="138">
        <f t="shared" si="160"/>
        <v>682.71752030998732</v>
      </c>
      <c r="AR100" s="138">
        <f t="shared" si="160"/>
        <v>716.18818904264174</v>
      </c>
      <c r="AS100" s="138">
        <f t="shared" si="160"/>
        <v>750.43807408649479</v>
      </c>
      <c r="AT100" s="138">
        <f t="shared" si="160"/>
        <v>785.48529233888485</v>
      </c>
      <c r="AU100" s="138">
        <f t="shared" si="160"/>
        <v>821.34838192943505</v>
      </c>
      <c r="AV100" s="138">
        <f t="shared" si="160"/>
        <v>858.04631200099243</v>
      </c>
      <c r="AW100" s="138">
        <f t="shared" si="160"/>
        <v>895.59849273072405</v>
      </c>
      <c r="AX100" s="138">
        <f t="shared" si="160"/>
        <v>934.02478558420569</v>
      </c>
      <c r="AY100" s="138">
        <f t="shared" si="160"/>
        <v>973.34551380791959</v>
      </c>
      <c r="AZ100" s="138">
        <f t="shared" si="160"/>
        <v>1013.5814731657021</v>
      </c>
      <c r="BA100" s="138">
        <f t="shared" si="160"/>
        <v>1054.7539429248161</v>
      </c>
      <c r="BB100" s="138">
        <f t="shared" si="160"/>
        <v>1096.8846970974503</v>
      </c>
      <c r="BC100" s="138">
        <f t="shared" si="160"/>
        <v>1139.9960159435841</v>
      </c>
      <c r="BD100" s="138">
        <f t="shared" si="160"/>
        <v>1184.1106977412949</v>
      </c>
      <c r="BE100" s="138">
        <f t="shared" si="160"/>
        <v>1229.2520708307277</v>
      </c>
      <c r="BF100" s="138">
        <f t="shared" si="160"/>
        <v>1275.4440059380854</v>
      </c>
      <c r="BG100" s="138">
        <f t="shared" si="160"/>
        <v>1322.7109287861558</v>
      </c>
      <c r="BH100" s="138">
        <f t="shared" si="160"/>
        <v>1371.0778329980337</v>
      </c>
      <c r="BI100" s="138">
        <f t="shared" si="160"/>
        <v>1420.5702933008533</v>
      </c>
      <c r="BJ100" s="138">
        <f t="shared" si="160"/>
        <v>1471.2144790365119</v>
      </c>
      <c r="BK100" s="138">
        <f t="shared" si="160"/>
        <v>1523.0371679865184</v>
      </c>
      <c r="BL100" s="138">
        <f t="shared" si="160"/>
        <v>1576.0657605182689</v>
      </c>
      <c r="BM100" s="138">
        <f t="shared" si="160"/>
        <v>1630.3282940602271</v>
      </c>
      <c r="BN100" s="138">
        <f t="shared" ref="BN100:BS100" si="161">IF(ISBLANK(BO100),MAX(BN28-X,0),IF(BO101="","",(BO100*p+BO101*(1-p))/(EXP(r_*T/n))))</f>
        <v>1685.8534579136519</v>
      </c>
      <c r="BO100" s="138">
        <f t="shared" si="161"/>
        <v>1742.6706084087009</v>
      </c>
      <c r="BP100" s="138">
        <f t="shared" si="161"/>
        <v>1800.809784412912</v>
      </c>
      <c r="BQ100" s="138">
        <f t="shared" si="161"/>
        <v>1860.3017232002619</v>
      </c>
      <c r="BR100" s="138">
        <f t="shared" si="161"/>
        <v>1921.1778766891796</v>
      </c>
      <c r="BS100" s="138">
        <f t="shared" si="161"/>
        <v>1983.470428058095</v>
      </c>
    </row>
    <row r="101" spans="2:71" x14ac:dyDescent="0.2">
      <c r="B101" s="138" t="str">
        <f t="shared" ref="B101:AG101" si="162">IF(ISBLANK(C101),MAX(B29-X,0),IF(C102="","",(C101*p+C102*(1-p))/(EXP(r_*T/n))))</f>
        <v/>
      </c>
      <c r="C101" s="138" t="str">
        <f t="shared" si="162"/>
        <v/>
      </c>
      <c r="D101" s="138" t="str">
        <f t="shared" si="162"/>
        <v/>
      </c>
      <c r="E101" s="138" t="str">
        <f t="shared" si="162"/>
        <v/>
      </c>
      <c r="F101" s="138" t="str">
        <f t="shared" si="162"/>
        <v/>
      </c>
      <c r="G101" s="138" t="str">
        <f t="shared" si="162"/>
        <v/>
      </c>
      <c r="H101" s="138" t="str">
        <f t="shared" si="162"/>
        <v/>
      </c>
      <c r="I101" s="138" t="str">
        <f t="shared" si="162"/>
        <v/>
      </c>
      <c r="J101" s="138">
        <f t="shared" si="162"/>
        <v>12.560065260321712</v>
      </c>
      <c r="K101" s="138">
        <f t="shared" si="162"/>
        <v>15.67884848713171</v>
      </c>
      <c r="L101" s="138">
        <f t="shared" si="162"/>
        <v>19.429809490991776</v>
      </c>
      <c r="M101" s="138">
        <f t="shared" si="162"/>
        <v>23.900881584691227</v>
      </c>
      <c r="N101" s="138">
        <f t="shared" si="162"/>
        <v>29.181980786243628</v>
      </c>
      <c r="O101" s="138">
        <f t="shared" si="162"/>
        <v>35.362438781863425</v>
      </c>
      <c r="P101" s="138">
        <f t="shared" si="162"/>
        <v>42.528022507411229</v>
      </c>
      <c r="Q101" s="138">
        <f t="shared" si="162"/>
        <v>50.757674343946505</v>
      </c>
      <c r="R101" s="138">
        <f t="shared" si="162"/>
        <v>60.120163475047931</v>
      </c>
      <c r="S101" s="138">
        <f t="shared" si="162"/>
        <v>70.670887987373433</v>
      </c>
      <c r="T101" s="138">
        <f t="shared" si="162"/>
        <v>82.44910005906911</v>
      </c>
      <c r="U101" s="138">
        <f t="shared" si="162"/>
        <v>95.475834253267948</v>
      </c>
      <c r="V101" s="138">
        <f t="shared" si="162"/>
        <v>109.75279421299389</v>
      </c>
      <c r="W101" s="138">
        <f t="shared" si="162"/>
        <v>125.26239198851034</v>
      </c>
      <c r="X101" s="138">
        <f t="shared" si="162"/>
        <v>141.96903797764094</v>
      </c>
      <c r="Y101" s="138">
        <f t="shared" si="162"/>
        <v>159.82165552728563</v>
      </c>
      <c r="Z101" s="138">
        <f t="shared" si="162"/>
        <v>178.75725670318391</v>
      </c>
      <c r="AA101" s="138">
        <f t="shared" si="162"/>
        <v>198.70528404133233</v>
      </c>
      <c r="AB101" s="138">
        <f t="shared" si="162"/>
        <v>219.59231932862289</v>
      </c>
      <c r="AC101" s="138">
        <f t="shared" si="162"/>
        <v>241.34670521743899</v>
      </c>
      <c r="AD101" s="138">
        <f t="shared" si="162"/>
        <v>263.90263310237293</v>
      </c>
      <c r="AE101" s="138">
        <f t="shared" si="162"/>
        <v>287.20332495598535</v>
      </c>
      <c r="AF101" s="138">
        <f t="shared" si="162"/>
        <v>311.20306841084511</v>
      </c>
      <c r="AG101" s="138">
        <f t="shared" si="162"/>
        <v>335.86803124623509</v>
      </c>
      <c r="AH101" s="138">
        <f t="shared" ref="AH101:BM101" si="163">IF(ISBLANK(AI101),MAX(AH29-X,0),IF(AI102="","",(AI101*p+AI102*(1-p))/(EXP(r_*T/n))))</f>
        <v>361.17595267226329</v>
      </c>
      <c r="AI101" s="138">
        <f t="shared" si="163"/>
        <v>387.11495143047853</v>
      </c>
      <c r="AJ101" s="138">
        <f t="shared" si="163"/>
        <v>413.6817779436459</v>
      </c>
      <c r="AK101" s="138">
        <f t="shared" si="163"/>
        <v>440.87985612281574</v>
      </c>
      <c r="AL101" s="138">
        <f t="shared" si="163"/>
        <v>468.7174136480844</v>
      </c>
      <c r="AM101" s="138">
        <f t="shared" si="163"/>
        <v>497.20590696472425</v>
      </c>
      <c r="AN101" s="138">
        <f t="shared" si="163"/>
        <v>526.35883761133186</v>
      </c>
      <c r="AO101" s="138">
        <f t="shared" si="163"/>
        <v>556.19095863572841</v>
      </c>
      <c r="AP101" s="138">
        <f t="shared" si="163"/>
        <v>586.71780389577032</v>
      </c>
      <c r="AQ101" s="138">
        <f t="shared" si="163"/>
        <v>617.95544554374521</v>
      </c>
      <c r="AR101" s="138">
        <f t="shared" si="163"/>
        <v>649.92038958567662</v>
      </c>
      <c r="AS101" s="138">
        <f t="shared" si="163"/>
        <v>682.62954216817093</v>
      </c>
      <c r="AT101" s="138">
        <f t="shared" si="163"/>
        <v>716.10020581295782</v>
      </c>
      <c r="AU101" s="138">
        <f t="shared" si="163"/>
        <v>750.3500857561861</v>
      </c>
      <c r="AV101" s="138">
        <f t="shared" si="163"/>
        <v>785.39729890765534</v>
      </c>
      <c r="AW101" s="138">
        <f t="shared" si="163"/>
        <v>821.26038339698937</v>
      </c>
      <c r="AX101" s="138">
        <f t="shared" si="163"/>
        <v>857.95830836703465</v>
      </c>
      <c r="AY101" s="138">
        <f t="shared" si="163"/>
        <v>895.51048399495835</v>
      </c>
      <c r="AZ101" s="138">
        <f t="shared" si="163"/>
        <v>933.93677174633649</v>
      </c>
      <c r="BA101" s="138">
        <f t="shared" si="163"/>
        <v>973.25749486765085</v>
      </c>
      <c r="BB101" s="138">
        <f t="shared" si="163"/>
        <v>1013.4934491227382</v>
      </c>
      <c r="BC101" s="138">
        <f t="shared" si="163"/>
        <v>1054.6659137788613</v>
      </c>
      <c r="BD101" s="138">
        <f t="shared" si="163"/>
        <v>1096.7966628482088</v>
      </c>
      <c r="BE101" s="138">
        <f t="shared" si="163"/>
        <v>1139.90797659076</v>
      </c>
      <c r="BF101" s="138">
        <f t="shared" si="163"/>
        <v>1184.0226532845923</v>
      </c>
      <c r="BG101" s="138">
        <f t="shared" si="163"/>
        <v>1229.1640212698505</v>
      </c>
      <c r="BH101" s="138">
        <f t="shared" si="163"/>
        <v>1275.3559512727379</v>
      </c>
      <c r="BI101" s="138">
        <f t="shared" si="163"/>
        <v>1322.6228690160426</v>
      </c>
      <c r="BJ101" s="138">
        <f t="shared" si="163"/>
        <v>1370.9897681228581</v>
      </c>
      <c r="BK101" s="138">
        <f t="shared" si="163"/>
        <v>1420.4822233203195</v>
      </c>
      <c r="BL101" s="138">
        <f t="shared" si="163"/>
        <v>1471.1264039503239</v>
      </c>
      <c r="BM101" s="138">
        <f t="shared" si="163"/>
        <v>1522.9490877943804</v>
      </c>
      <c r="BN101" s="138">
        <f t="shared" ref="BN101:BS101" si="164">IF(ISBLANK(BO101),MAX(BN29-X,0),IF(BO102="","",(BO101*p+BO102*(1-p))/(EXP(r_*T/n))))</f>
        <v>1575.9776752198848</v>
      </c>
      <c r="BO101" s="138">
        <f t="shared" si="164"/>
        <v>1630.2402036553008</v>
      </c>
      <c r="BP101" s="138">
        <f t="shared" si="164"/>
        <v>1685.7653624018874</v>
      </c>
      <c r="BQ101" s="138">
        <f t="shared" si="164"/>
        <v>1742.5825077898023</v>
      </c>
      <c r="BR101" s="138">
        <f t="shared" si="164"/>
        <v>1800.7216786865831</v>
      </c>
      <c r="BS101" s="138">
        <f t="shared" si="164"/>
        <v>1860.2136123662067</v>
      </c>
    </row>
    <row r="102" spans="2:71" x14ac:dyDescent="0.2">
      <c r="B102" s="138" t="str">
        <f t="shared" ref="B102:AG102" si="165">IF(ISBLANK(C102),MAX(B30-X,0),IF(C103="","",(C102*p+C103*(1-p))/(EXP(r_*T/n))))</f>
        <v/>
      </c>
      <c r="C102" s="138" t="str">
        <f t="shared" si="165"/>
        <v/>
      </c>
      <c r="D102" s="138" t="str">
        <f t="shared" si="165"/>
        <v/>
      </c>
      <c r="E102" s="138" t="str">
        <f t="shared" si="165"/>
        <v/>
      </c>
      <c r="F102" s="138" t="str">
        <f t="shared" si="165"/>
        <v/>
      </c>
      <c r="G102" s="138" t="str">
        <f t="shared" si="165"/>
        <v/>
      </c>
      <c r="H102" s="138" t="str">
        <f t="shared" si="165"/>
        <v/>
      </c>
      <c r="I102" s="138" t="str">
        <f t="shared" si="165"/>
        <v/>
      </c>
      <c r="J102" s="138" t="str">
        <f t="shared" si="165"/>
        <v/>
      </c>
      <c r="K102" s="138">
        <f t="shared" si="165"/>
        <v>9.4981750293402314</v>
      </c>
      <c r="L102" s="138">
        <f t="shared" si="165"/>
        <v>11.996378526560584</v>
      </c>
      <c r="M102" s="138">
        <f t="shared" si="165"/>
        <v>15.040462523837348</v>
      </c>
      <c r="N102" s="138">
        <f t="shared" si="165"/>
        <v>18.716422984596946</v>
      </c>
      <c r="O102" s="138">
        <f t="shared" si="165"/>
        <v>23.114760202334924</v>
      </c>
      <c r="P102" s="138">
        <f t="shared" si="165"/>
        <v>28.328317500515762</v>
      </c>
      <c r="Q102" s="138">
        <f t="shared" si="165"/>
        <v>34.449574890142287</v>
      </c>
      <c r="R102" s="138">
        <f t="shared" si="165"/>
        <v>41.567476149463083</v>
      </c>
      <c r="S102" s="138">
        <f t="shared" si="165"/>
        <v>49.763931733348592</v>
      </c>
      <c r="T102" s="138">
        <f t="shared" si="165"/>
        <v>59.110204940705607</v>
      </c>
      <c r="U102" s="138">
        <f t="shared" si="165"/>
        <v>69.663446179618546</v>
      </c>
      <c r="V102" s="138">
        <f t="shared" si="165"/>
        <v>81.463679661041837</v>
      </c>
      <c r="W102" s="138">
        <f t="shared" si="165"/>
        <v>94.531557826277123</v>
      </c>
      <c r="X102" s="138">
        <f t="shared" si="165"/>
        <v>108.86717230084263</v>
      </c>
      <c r="Y102" s="138">
        <f t="shared" si="165"/>
        <v>124.45014109540264</v>
      </c>
      <c r="Z102" s="138">
        <f t="shared" si="165"/>
        <v>141.2410811947876</v>
      </c>
      <c r="AA102" s="138">
        <f t="shared" si="165"/>
        <v>159.18443237559944</v>
      </c>
      <c r="AB102" s="138">
        <f t="shared" si="165"/>
        <v>178.21243895284684</v>
      </c>
      <c r="AC102" s="138">
        <f t="shared" si="165"/>
        <v>198.24994471798664</v>
      </c>
      <c r="AD102" s="138">
        <f t="shared" si="165"/>
        <v>219.21953933302484</v>
      </c>
      <c r="AE102" s="138">
        <f t="shared" si="165"/>
        <v>241.04653660921016</v>
      </c>
      <c r="AF102" s="138">
        <f t="shared" si="165"/>
        <v>263.66328307372032</v>
      </c>
      <c r="AG102" s="138">
        <f t="shared" si="165"/>
        <v>287.01239217961336</v>
      </c>
      <c r="AH102" s="138">
        <f t="shared" ref="AH102:BM102" si="166">IF(ISBLANK(AI102),MAX(AH30-X,0),IF(AI103="","",(AI102*p+AI103*(1-p))/(EXP(r_*T/n))))</f>
        <v>311.04866211901316</v>
      </c>
      <c r="AI102" s="138">
        <f t="shared" si="166"/>
        <v>335.73963455289066</v>
      </c>
      <c r="AJ102" s="138">
        <f t="shared" si="166"/>
        <v>361.0649486411578</v>
      </c>
      <c r="AK102" s="138">
        <f t="shared" si="166"/>
        <v>387.01479959455827</v>
      </c>
      <c r="AL102" s="138">
        <f t="shared" si="166"/>
        <v>413.58789335601591</v>
      </c>
      <c r="AM102" s="138">
        <f t="shared" si="166"/>
        <v>440.78928719099019</v>
      </c>
      <c r="AN102" s="138">
        <f t="shared" si="166"/>
        <v>468.62843012819002</v>
      </c>
      <c r="AO102" s="138">
        <f t="shared" si="166"/>
        <v>497.11759599942116</v>
      </c>
      <c r="AP102" s="138">
        <f t="shared" si="166"/>
        <v>526.27077262003672</v>
      </c>
      <c r="AQ102" s="138">
        <f t="shared" si="166"/>
        <v>556.10296690900691</v>
      </c>
      <c r="AR102" s="138">
        <f t="shared" si="166"/>
        <v>586.62982672540818</v>
      </c>
      <c r="AS102" s="138">
        <f t="shared" si="166"/>
        <v>617.86746694566762</v>
      </c>
      <c r="AT102" s="138">
        <f t="shared" si="166"/>
        <v>649.83240633128935</v>
      </c>
      <c r="AU102" s="138">
        <f t="shared" si="166"/>
        <v>682.54155383786212</v>
      </c>
      <c r="AV102" s="138">
        <f t="shared" si="166"/>
        <v>716.01221238172843</v>
      </c>
      <c r="AW102" s="138">
        <f t="shared" si="166"/>
        <v>750.26208722374031</v>
      </c>
      <c r="AX102" s="138">
        <f t="shared" si="166"/>
        <v>785.30929527369767</v>
      </c>
      <c r="AY102" s="138">
        <f t="shared" si="166"/>
        <v>821.17237466122378</v>
      </c>
      <c r="AZ102" s="138">
        <f t="shared" si="166"/>
        <v>857.87029452916545</v>
      </c>
      <c r="BA102" s="138">
        <f t="shared" si="166"/>
        <v>895.42246505468984</v>
      </c>
      <c r="BB102" s="138">
        <f t="shared" si="166"/>
        <v>933.84874770337285</v>
      </c>
      <c r="BC102" s="138">
        <f t="shared" si="166"/>
        <v>973.16946572169627</v>
      </c>
      <c r="BD102" s="138">
        <f t="shared" si="166"/>
        <v>1013.4054148734969</v>
      </c>
      <c r="BE102" s="138">
        <f t="shared" si="166"/>
        <v>1054.5778744260374</v>
      </c>
      <c r="BF102" s="138">
        <f t="shared" si="166"/>
        <v>1096.7086183915062</v>
      </c>
      <c r="BG102" s="138">
        <f t="shared" si="166"/>
        <v>1139.8199270298826</v>
      </c>
      <c r="BH102" s="138">
        <f t="shared" si="166"/>
        <v>1183.9345986192445</v>
      </c>
      <c r="BI102" s="138">
        <f t="shared" si="166"/>
        <v>1229.0759614997369</v>
      </c>
      <c r="BJ102" s="138">
        <f t="shared" si="166"/>
        <v>1275.2678863975623</v>
      </c>
      <c r="BK102" s="138">
        <f t="shared" si="166"/>
        <v>1322.5347990355085</v>
      </c>
      <c r="BL102" s="138">
        <f t="shared" si="166"/>
        <v>1370.9016930366702</v>
      </c>
      <c r="BM102" s="138">
        <f t="shared" si="166"/>
        <v>1420.3941431281814</v>
      </c>
      <c r="BN102" s="138">
        <f t="shared" ref="BN102:BS102" si="167">IF(ISBLANK(BO102),MAX(BN30-X,0),IF(BO103="","",(BO102*p+BO103*(1-p))/(EXP(r_*T/n))))</f>
        <v>1471.0383186519398</v>
      </c>
      <c r="BO102" s="138">
        <f t="shared" si="167"/>
        <v>1522.860997389454</v>
      </c>
      <c r="BP102" s="138">
        <f t="shared" si="167"/>
        <v>1575.8895797081202</v>
      </c>
      <c r="BQ102" s="138">
        <f t="shared" si="167"/>
        <v>1630.152103036402</v>
      </c>
      <c r="BR102" s="138">
        <f t="shared" si="167"/>
        <v>1685.6772566755587</v>
      </c>
      <c r="BS102" s="138">
        <f t="shared" si="167"/>
        <v>1742.4943969557467</v>
      </c>
    </row>
    <row r="103" spans="2:71" x14ac:dyDescent="0.2">
      <c r="B103" s="138" t="str">
        <f t="shared" ref="B103:AG103" si="168">IF(ISBLANK(C103),MAX(B31-X,0),IF(C104="","",(C103*p+C104*(1-p))/(EXP(r_*T/n))))</f>
        <v/>
      </c>
      <c r="C103" s="138" t="str">
        <f t="shared" si="168"/>
        <v/>
      </c>
      <c r="D103" s="138" t="str">
        <f t="shared" si="168"/>
        <v/>
      </c>
      <c r="E103" s="138" t="str">
        <f t="shared" si="168"/>
        <v/>
      </c>
      <c r="F103" s="138" t="str">
        <f t="shared" si="168"/>
        <v/>
      </c>
      <c r="G103" s="138" t="str">
        <f t="shared" si="168"/>
        <v/>
      </c>
      <c r="H103" s="138" t="str">
        <f t="shared" si="168"/>
        <v/>
      </c>
      <c r="I103" s="138" t="str">
        <f t="shared" si="168"/>
        <v/>
      </c>
      <c r="J103" s="138" t="str">
        <f t="shared" si="168"/>
        <v/>
      </c>
      <c r="K103" s="138" t="str">
        <f t="shared" si="168"/>
        <v/>
      </c>
      <c r="L103" s="138">
        <f t="shared" si="168"/>
        <v>7.0454792230373711</v>
      </c>
      <c r="M103" s="138">
        <f t="shared" si="168"/>
        <v>9.0077946521588448</v>
      </c>
      <c r="N103" s="138">
        <f t="shared" si="168"/>
        <v>11.43158629224283</v>
      </c>
      <c r="O103" s="138">
        <f t="shared" si="168"/>
        <v>14.398435742503533</v>
      </c>
      <c r="P103" s="138">
        <f t="shared" si="168"/>
        <v>17.996552323620232</v>
      </c>
      <c r="Q103" s="138">
        <f t="shared" si="168"/>
        <v>22.319146881152733</v>
      </c>
      <c r="R103" s="138">
        <f t="shared" si="168"/>
        <v>27.462183414564844</v>
      </c>
      <c r="S103" s="138">
        <f t="shared" si="168"/>
        <v>33.521524199139201</v>
      </c>
      <c r="T103" s="138">
        <f t="shared" si="168"/>
        <v>40.589546959862126</v>
      </c>
      <c r="U103" s="138">
        <f t="shared" si="168"/>
        <v>48.751385158897058</v>
      </c>
      <c r="V103" s="138">
        <f t="shared" si="168"/>
        <v>58.081017477756042</v>
      </c>
      <c r="W103" s="138">
        <f t="shared" si="168"/>
        <v>68.637500080673249</v>
      </c>
      <c r="X103" s="138">
        <f t="shared" si="168"/>
        <v>80.461683041898894</v>
      </c>
      <c r="Y103" s="138">
        <f t="shared" si="168"/>
        <v>93.573767606598835</v>
      </c>
      <c r="Z103" s="138">
        <f t="shared" si="168"/>
        <v>107.97203264489016</v>
      </c>
      <c r="AA103" s="138">
        <f t="shared" si="168"/>
        <v>123.63298020534315</v>
      </c>
      <c r="AB103" s="138">
        <f t="shared" si="168"/>
        <v>140.51302231517718</v>
      </c>
      <c r="AC103" s="138">
        <f t="shared" si="168"/>
        <v>158.55166445099272</v>
      </c>
      <c r="AD103" s="138">
        <f t="shared" si="168"/>
        <v>177.67595582039078</v>
      </c>
      <c r="AE103" s="138">
        <f t="shared" si="168"/>
        <v>197.80580147391012</v>
      </c>
      <c r="AF103" s="138">
        <f t="shared" si="168"/>
        <v>218.85959896082088</v>
      </c>
      <c r="AG103" s="138">
        <f t="shared" si="168"/>
        <v>240.75960264639485</v>
      </c>
      <c r="AH103" s="138">
        <f t="shared" ref="AH103:BM103" si="169">IF(ISBLANK(AI103),MAX(AH31-X,0),IF(AI104="","",(AI103*p+AI104*(1-p))/(EXP(r_*T/n))))</f>
        <v>263.43645128571978</v>
      </c>
      <c r="AI103" s="138">
        <f t="shared" si="169"/>
        <v>286.83242097717607</v>
      </c>
      <c r="AJ103" s="138">
        <f t="shared" si="169"/>
        <v>310.90316723744093</v>
      </c>
      <c r="AK103" s="138">
        <f t="shared" si="169"/>
        <v>335.61795851461449</v>
      </c>
      <c r="AL103" s="138">
        <f t="shared" si="169"/>
        <v>360.95862947507243</v>
      </c>
      <c r="AM103" s="138">
        <f t="shared" si="169"/>
        <v>386.91764751231545</v>
      </c>
      <c r="AN103" s="138">
        <f t="shared" si="169"/>
        <v>413.49575679201155</v>
      </c>
      <c r="AO103" s="138">
        <f t="shared" si="169"/>
        <v>440.69963284851525</v>
      </c>
      <c r="AP103" s="138">
        <f t="shared" si="169"/>
        <v>468.53986741388877</v>
      </c>
      <c r="AQ103" s="138">
        <f t="shared" si="169"/>
        <v>497.02944892618217</v>
      </c>
      <c r="AR103" s="138">
        <f t="shared" si="169"/>
        <v>526.18275648421604</v>
      </c>
      <c r="AS103" s="138">
        <f t="shared" si="169"/>
        <v>556.01498103110805</v>
      </c>
      <c r="AT103" s="138">
        <f t="shared" si="169"/>
        <v>586.54184259082228</v>
      </c>
      <c r="AU103" s="138">
        <f t="shared" si="169"/>
        <v>617.77947856638832</v>
      </c>
      <c r="AV103" s="138">
        <f t="shared" si="169"/>
        <v>649.74441290005984</v>
      </c>
      <c r="AW103" s="138">
        <f t="shared" si="169"/>
        <v>682.45355530541644</v>
      </c>
      <c r="AX103" s="138">
        <f t="shared" si="169"/>
        <v>715.92420874777065</v>
      </c>
      <c r="AY103" s="138">
        <f t="shared" si="169"/>
        <v>750.17407848797473</v>
      </c>
      <c r="AZ103" s="138">
        <f t="shared" si="169"/>
        <v>785.22128143582847</v>
      </c>
      <c r="BA103" s="138">
        <f t="shared" si="169"/>
        <v>821.08435572095527</v>
      </c>
      <c r="BB103" s="138">
        <f t="shared" si="169"/>
        <v>857.78227048620181</v>
      </c>
      <c r="BC103" s="138">
        <f t="shared" si="169"/>
        <v>895.33443590873526</v>
      </c>
      <c r="BD103" s="138">
        <f t="shared" si="169"/>
        <v>933.76071345413129</v>
      </c>
      <c r="BE103" s="138">
        <f t="shared" si="169"/>
        <v>973.08142636887203</v>
      </c>
      <c r="BF103" s="138">
        <f t="shared" si="169"/>
        <v>1013.317370416794</v>
      </c>
      <c r="BG103" s="138">
        <f t="shared" si="169"/>
        <v>1054.48982486516</v>
      </c>
      <c r="BH103" s="138">
        <f t="shared" si="169"/>
        <v>1096.6205637261585</v>
      </c>
      <c r="BI103" s="138">
        <f t="shared" si="169"/>
        <v>1139.7318672597689</v>
      </c>
      <c r="BJ103" s="138">
        <f t="shared" si="169"/>
        <v>1183.8465337440689</v>
      </c>
      <c r="BK103" s="138">
        <f t="shared" si="169"/>
        <v>1228.987891519203</v>
      </c>
      <c r="BL103" s="138">
        <f t="shared" si="169"/>
        <v>1275.1798113113741</v>
      </c>
      <c r="BM103" s="138">
        <f t="shared" si="169"/>
        <v>1322.4467188433703</v>
      </c>
      <c r="BN103" s="138">
        <f t="shared" ref="BN103:BS103" si="170">IF(ISBLANK(BO103),MAX(BN31-X,0),IF(BO104="","",(BO103*p+BO104*(1-p))/(EXP(r_*T/n))))</f>
        <v>1370.8136077382858</v>
      </c>
      <c r="BO103" s="138">
        <f t="shared" si="170"/>
        <v>1420.3060527232549</v>
      </c>
      <c r="BP103" s="138">
        <f t="shared" si="170"/>
        <v>1470.9502231401752</v>
      </c>
      <c r="BQ103" s="138">
        <f t="shared" si="170"/>
        <v>1522.7728967705552</v>
      </c>
      <c r="BR103" s="138">
        <f t="shared" si="170"/>
        <v>1575.8014739817911</v>
      </c>
      <c r="BS103" s="138">
        <f t="shared" si="170"/>
        <v>1630.063992202347</v>
      </c>
    </row>
    <row r="104" spans="2:71" x14ac:dyDescent="0.2">
      <c r="B104" s="138" t="str">
        <f t="shared" ref="B104:AG104" si="171">IF(ISBLANK(C104),MAX(B32-X,0),IF(C105="","",(C104*p+C105*(1-p))/(EXP(r_*T/n))))</f>
        <v/>
      </c>
      <c r="C104" s="138" t="str">
        <f t="shared" si="171"/>
        <v/>
      </c>
      <c r="D104" s="138" t="str">
        <f t="shared" si="171"/>
        <v/>
      </c>
      <c r="E104" s="138" t="str">
        <f t="shared" si="171"/>
        <v/>
      </c>
      <c r="F104" s="138" t="str">
        <f t="shared" si="171"/>
        <v/>
      </c>
      <c r="G104" s="138" t="str">
        <f t="shared" si="171"/>
        <v/>
      </c>
      <c r="H104" s="138" t="str">
        <f t="shared" si="171"/>
        <v/>
      </c>
      <c r="I104" s="138" t="str">
        <f t="shared" si="171"/>
        <v/>
      </c>
      <c r="J104" s="138" t="str">
        <f t="shared" si="171"/>
        <v/>
      </c>
      <c r="K104" s="138" t="str">
        <f t="shared" si="171"/>
        <v/>
      </c>
      <c r="L104" s="138" t="str">
        <f t="shared" si="171"/>
        <v/>
      </c>
      <c r="M104" s="138">
        <f t="shared" si="171"/>
        <v>5.1188619404300404</v>
      </c>
      <c r="N104" s="138">
        <f t="shared" si="171"/>
        <v>6.6281313632839787</v>
      </c>
      <c r="O104" s="138">
        <f t="shared" si="171"/>
        <v>8.5187988887950095</v>
      </c>
      <c r="P104" s="138">
        <f t="shared" si="171"/>
        <v>10.865945605623056</v>
      </c>
      <c r="Q104" s="138">
        <f t="shared" si="171"/>
        <v>13.752878369527178</v>
      </c>
      <c r="R104" s="138">
        <f t="shared" si="171"/>
        <v>17.270114532498418</v>
      </c>
      <c r="S104" s="138">
        <f t="shared" si="171"/>
        <v>21.513729037273126</v>
      </c>
      <c r="T104" s="138">
        <f t="shared" si="171"/>
        <v>26.583017772684702</v>
      </c>
      <c r="U104" s="138">
        <f t="shared" si="171"/>
        <v>32.577484544461775</v>
      </c>
      <c r="V104" s="138">
        <f t="shared" si="171"/>
        <v>39.593229054750587</v>
      </c>
      <c r="W104" s="138">
        <f t="shared" si="171"/>
        <v>47.718895692252865</v>
      </c>
      <c r="X104" s="138">
        <f t="shared" si="171"/>
        <v>57.031429806787173</v>
      </c>
      <c r="Y104" s="138">
        <f t="shared" si="171"/>
        <v>67.591967875046279</v>
      </c>
      <c r="Z104" s="138">
        <f t="shared" si="171"/>
        <v>79.442246075043883</v>
      </c>
      <c r="AA104" s="138">
        <f t="shared" si="171"/>
        <v>92.601932724873834</v>
      </c>
      <c r="AB104" s="138">
        <f t="shared" si="171"/>
        <v>107.06726000847128</v>
      </c>
      <c r="AC104" s="138">
        <f t="shared" si="171"/>
        <v>122.8112409088061</v>
      </c>
      <c r="AD104" s="138">
        <f t="shared" si="171"/>
        <v>139.78560875651607</v>
      </c>
      <c r="AE104" s="138">
        <f t="shared" si="171"/>
        <v>157.92442151531674</v>
      </c>
      <c r="AF104" s="138">
        <f t="shared" si="171"/>
        <v>177.1490557306723</v>
      </c>
      <c r="AG104" s="138">
        <f t="shared" si="171"/>
        <v>197.37411132986881</v>
      </c>
      <c r="AH104" s="138">
        <f t="shared" ref="AH104:BM104" si="172">IF(ISBLANK(AI104),MAX(AH32-X,0),IF(AI105="","",(AI104*p+AI105*(1-p))/(EXP(r_*T/n))))</f>
        <v>218.51359842249988</v>
      </c>
      <c r="AI104" s="138">
        <f t="shared" si="172"/>
        <v>240.48671735309512</v>
      </c>
      <c r="AJ104" s="138">
        <f t="shared" si="172"/>
        <v>263.22259604458037</v>
      </c>
      <c r="AK104" s="138">
        <f t="shared" si="172"/>
        <v>286.66351401423412</v>
      </c>
      <c r="AL104" s="138">
        <f t="shared" si="172"/>
        <v>310.76639337844489</v>
      </c>
      <c r="AM104" s="138">
        <f t="shared" si="172"/>
        <v>335.50262303102699</v>
      </c>
      <c r="AN104" s="138">
        <f t="shared" si="172"/>
        <v>360.85653988259702</v>
      </c>
      <c r="AO104" s="138">
        <f t="shared" si="172"/>
        <v>386.82306227100173</v>
      </c>
      <c r="AP104" s="138">
        <f t="shared" si="172"/>
        <v>413.40501992710483</v>
      </c>
      <c r="AQ104" s="138">
        <f t="shared" si="172"/>
        <v>440.61065170578672</v>
      </c>
      <c r="AR104" s="138">
        <f t="shared" si="172"/>
        <v>468.45158160180932</v>
      </c>
      <c r="AS104" s="138">
        <f t="shared" si="172"/>
        <v>496.94139295605726</v>
      </c>
      <c r="AT104" s="138">
        <f t="shared" si="172"/>
        <v>526.09475878313026</v>
      </c>
      <c r="AU104" s="138">
        <f t="shared" si="172"/>
        <v>555.92699095507965</v>
      </c>
      <c r="AV104" s="138">
        <f t="shared" si="172"/>
        <v>586.45384906251695</v>
      </c>
      <c r="AW104" s="138">
        <f t="shared" si="172"/>
        <v>617.69148003394253</v>
      </c>
      <c r="AX104" s="138">
        <f t="shared" si="172"/>
        <v>649.65640926610206</v>
      </c>
      <c r="AY104" s="138">
        <f t="shared" si="172"/>
        <v>682.36554656965075</v>
      </c>
      <c r="AZ104" s="138">
        <f t="shared" si="172"/>
        <v>715.83619490990134</v>
      </c>
      <c r="BA104" s="138">
        <f t="shared" si="172"/>
        <v>750.08605954770599</v>
      </c>
      <c r="BB104" s="138">
        <f t="shared" si="172"/>
        <v>785.13325739286461</v>
      </c>
      <c r="BC104" s="138">
        <f t="shared" si="172"/>
        <v>820.99632657500047</v>
      </c>
      <c r="BD104" s="138">
        <f t="shared" si="172"/>
        <v>857.69423623696036</v>
      </c>
      <c r="BE104" s="138">
        <f t="shared" si="172"/>
        <v>895.24639655591102</v>
      </c>
      <c r="BF104" s="138">
        <f t="shared" si="172"/>
        <v>933.67266899742856</v>
      </c>
      <c r="BG104" s="138">
        <f t="shared" si="172"/>
        <v>972.99337680799499</v>
      </c>
      <c r="BH104" s="138">
        <f t="shared" si="172"/>
        <v>1013.2293157514467</v>
      </c>
      <c r="BI104" s="138">
        <f t="shared" si="172"/>
        <v>1054.4017650950464</v>
      </c>
      <c r="BJ104" s="138">
        <f t="shared" si="172"/>
        <v>1096.5324988509826</v>
      </c>
      <c r="BK104" s="138">
        <f t="shared" si="172"/>
        <v>1139.6437972792351</v>
      </c>
      <c r="BL104" s="138">
        <f t="shared" si="172"/>
        <v>1183.758458657881</v>
      </c>
      <c r="BM104" s="138">
        <f t="shared" si="172"/>
        <v>1228.899811327065</v>
      </c>
      <c r="BN104" s="138">
        <f t="shared" ref="BN104:BS104" si="173">IF(ISBLANK(BO104),MAX(BN32-X,0),IF(BO105="","",(BO104*p+BO105*(1-p))/(EXP(r_*T/n))))</f>
        <v>1275.0917260129897</v>
      </c>
      <c r="BO104" s="138">
        <f t="shared" si="173"/>
        <v>1322.3586284384439</v>
      </c>
      <c r="BP104" s="138">
        <f t="shared" si="173"/>
        <v>1370.7255122265212</v>
      </c>
      <c r="BQ104" s="138">
        <f t="shared" si="173"/>
        <v>1420.2179521043561</v>
      </c>
      <c r="BR104" s="138">
        <f t="shared" si="173"/>
        <v>1470.8621174138459</v>
      </c>
      <c r="BS104" s="138">
        <f t="shared" si="173"/>
        <v>1522.6847859364993</v>
      </c>
    </row>
    <row r="105" spans="2:71" x14ac:dyDescent="0.2">
      <c r="B105" s="138" t="str">
        <f t="shared" ref="B105:AG105" si="174">IF(ISBLANK(C105),MAX(B33-X,0),IF(C106="","",(C105*p+C106*(1-p))/(EXP(r_*T/n))))</f>
        <v/>
      </c>
      <c r="C105" s="138" t="str">
        <f t="shared" si="174"/>
        <v/>
      </c>
      <c r="D105" s="138" t="str">
        <f t="shared" si="174"/>
        <v/>
      </c>
      <c r="E105" s="138" t="str">
        <f t="shared" si="174"/>
        <v/>
      </c>
      <c r="F105" s="138" t="str">
        <f t="shared" si="174"/>
        <v/>
      </c>
      <c r="G105" s="138" t="str">
        <f t="shared" si="174"/>
        <v/>
      </c>
      <c r="H105" s="138" t="str">
        <f t="shared" si="174"/>
        <v/>
      </c>
      <c r="I105" s="138" t="str">
        <f t="shared" si="174"/>
        <v/>
      </c>
      <c r="J105" s="138" t="str">
        <f t="shared" si="174"/>
        <v/>
      </c>
      <c r="K105" s="138" t="str">
        <f t="shared" si="174"/>
        <v/>
      </c>
      <c r="L105" s="138" t="str">
        <f t="shared" si="174"/>
        <v/>
      </c>
      <c r="M105" s="138" t="str">
        <f t="shared" si="174"/>
        <v/>
      </c>
      <c r="N105" s="138">
        <f t="shared" si="174"/>
        <v>3.6370144444430808</v>
      </c>
      <c r="O105" s="138">
        <f t="shared" si="174"/>
        <v>4.7718401781371726</v>
      </c>
      <c r="P105" s="138">
        <f t="shared" si="174"/>
        <v>6.2143616403155209</v>
      </c>
      <c r="Q105" s="138">
        <f t="shared" si="174"/>
        <v>8.0315890285155458</v>
      </c>
      <c r="R105" s="138">
        <f t="shared" si="174"/>
        <v>10.299756472736913</v>
      </c>
      <c r="S105" s="138">
        <f t="shared" si="174"/>
        <v>13.103932945852302</v>
      </c>
      <c r="T105" s="138">
        <f t="shared" si="174"/>
        <v>16.537040750962401</v>
      </c>
      <c r="U105" s="138">
        <f t="shared" si="174"/>
        <v>20.698182967169149</v>
      </c>
      <c r="V105" s="138">
        <f t="shared" si="174"/>
        <v>25.690218415786422</v>
      </c>
      <c r="W105" s="138">
        <f t="shared" si="174"/>
        <v>31.616580605710151</v>
      </c>
      <c r="X105" s="138">
        <f t="shared" si="174"/>
        <v>38.577415150804704</v>
      </c>
      <c r="Y105" s="138">
        <f t="shared" si="174"/>
        <v>46.665204046088277</v>
      </c>
      <c r="Z105" s="138">
        <f t="shared" si="174"/>
        <v>55.96014616944391</v>
      </c>
      <c r="AA105" s="138">
        <f t="shared" si="174"/>
        <v>66.525658004670561</v>
      </c>
      <c r="AB105" s="138">
        <f t="shared" si="174"/>
        <v>78.404429587060861</v>
      </c>
      <c r="AC105" s="138">
        <f t="shared" si="174"/>
        <v>91.615499048311236</v>
      </c>
      <c r="AD105" s="138">
        <f t="shared" si="174"/>
        <v>106.15277758603351</v>
      </c>
      <c r="AE105" s="138">
        <f t="shared" si="174"/>
        <v>121.98535409628282</v>
      </c>
      <c r="AF105" s="138">
        <f t="shared" si="174"/>
        <v>139.05973491707755</v>
      </c>
      <c r="AG105" s="138">
        <f t="shared" si="174"/>
        <v>157.30394369380974</v>
      </c>
      <c r="AH105" s="138">
        <f t="shared" ref="AH105:BM105" si="175">IF(ISBLANK(AI105),MAX(AH33-X,0),IF(AI106="","",(AI105*p+AI106*(1-p))/(EXP(r_*T/n))))</f>
        <v>176.63314987121385</v>
      </c>
      <c r="AI105" s="138">
        <f t="shared" si="175"/>
        <v>196.9562557209866</v>
      </c>
      <c r="AJ105" s="138">
        <f t="shared" si="175"/>
        <v>218.1827012291991</v>
      </c>
      <c r="AK105" s="138">
        <f t="shared" si="175"/>
        <v>240.22868840580693</v>
      </c>
      <c r="AL105" s="138">
        <f t="shared" si="175"/>
        <v>263.02210787063467</v>
      </c>
      <c r="AM105" s="138">
        <f t="shared" si="175"/>
        <v>286.50566722097039</v>
      </c>
      <c r="AN105" s="138">
        <f t="shared" si="175"/>
        <v>310.63803425215627</v>
      </c>
      <c r="AO105" s="138">
        <f t="shared" si="175"/>
        <v>335.3931507776129</v>
      </c>
      <c r="AP105" s="138">
        <f t="shared" si="175"/>
        <v>360.75816381693113</v>
      </c>
      <c r="AQ105" s="138">
        <f t="shared" si="175"/>
        <v>386.73059047236154</v>
      </c>
      <c r="AR105" s="138">
        <f t="shared" si="175"/>
        <v>413.3153455909528</v>
      </c>
      <c r="AS105" s="138">
        <f t="shared" si="175"/>
        <v>440.52212999283716</v>
      </c>
      <c r="AT105" s="138">
        <f t="shared" si="175"/>
        <v>468.3634582797024</v>
      </c>
      <c r="AU105" s="138">
        <f t="shared" si="175"/>
        <v>496.85337765325443</v>
      </c>
      <c r="AV105" s="138">
        <f t="shared" si="175"/>
        <v>526.00676198664837</v>
      </c>
      <c r="AW105" s="138">
        <f t="shared" si="175"/>
        <v>555.83899223019694</v>
      </c>
      <c r="AX105" s="138">
        <f t="shared" si="175"/>
        <v>586.36584542855917</v>
      </c>
      <c r="AY105" s="138">
        <f t="shared" si="175"/>
        <v>617.60347129817706</v>
      </c>
      <c r="AZ105" s="138">
        <f t="shared" si="175"/>
        <v>649.56839542823286</v>
      </c>
      <c r="BA105" s="138">
        <f t="shared" si="175"/>
        <v>682.27752762938212</v>
      </c>
      <c r="BB105" s="138">
        <f t="shared" si="175"/>
        <v>715.74817086693758</v>
      </c>
      <c r="BC105" s="138">
        <f t="shared" si="175"/>
        <v>749.99803040175129</v>
      </c>
      <c r="BD105" s="138">
        <f t="shared" si="175"/>
        <v>785.04522314362305</v>
      </c>
      <c r="BE105" s="138">
        <f t="shared" si="175"/>
        <v>820.90828722217634</v>
      </c>
      <c r="BF105" s="138">
        <f t="shared" si="175"/>
        <v>857.60619178025752</v>
      </c>
      <c r="BG105" s="138">
        <f t="shared" si="175"/>
        <v>895.15834699503387</v>
      </c>
      <c r="BH105" s="138">
        <f t="shared" si="175"/>
        <v>933.58461433208117</v>
      </c>
      <c r="BI105" s="138">
        <f t="shared" si="175"/>
        <v>972.90531703788133</v>
      </c>
      <c r="BJ105" s="138">
        <f t="shared" si="175"/>
        <v>1013.1412508762709</v>
      </c>
      <c r="BK105" s="138">
        <f t="shared" si="175"/>
        <v>1054.3136951145125</v>
      </c>
      <c r="BL105" s="138">
        <f t="shared" si="175"/>
        <v>1096.4444237647947</v>
      </c>
      <c r="BM105" s="138">
        <f t="shared" si="175"/>
        <v>1139.555717087097</v>
      </c>
      <c r="BN105" s="138">
        <f t="shared" ref="BN105:BS105" si="176">IF(ISBLANK(BO105),MAX(BN33-X,0),IF(BO106="","",(BO105*p+BO106*(1-p))/(EXP(r_*T/n))))</f>
        <v>1183.6703733594968</v>
      </c>
      <c r="BO105" s="138">
        <f t="shared" si="176"/>
        <v>1228.8117209221382</v>
      </c>
      <c r="BP105" s="138">
        <f t="shared" si="176"/>
        <v>1275.0036305012252</v>
      </c>
      <c r="BQ105" s="138">
        <f t="shared" si="176"/>
        <v>1322.2705278195451</v>
      </c>
      <c r="BR105" s="138">
        <f t="shared" si="176"/>
        <v>1370.6374065001924</v>
      </c>
      <c r="BS105" s="138">
        <f t="shared" si="176"/>
        <v>1420.1298412703009</v>
      </c>
    </row>
    <row r="106" spans="2:71" x14ac:dyDescent="0.2">
      <c r="B106" s="138" t="str">
        <f t="shared" ref="B106:AG106" si="177">IF(ISBLANK(C106),MAX(B34-X,0),IF(C107="","",(C106*p+C107*(1-p))/(EXP(r_*T/n))))</f>
        <v/>
      </c>
      <c r="C106" s="138" t="str">
        <f t="shared" si="177"/>
        <v/>
      </c>
      <c r="D106" s="138" t="str">
        <f t="shared" si="177"/>
        <v/>
      </c>
      <c r="E106" s="138" t="str">
        <f t="shared" si="177"/>
        <v/>
      </c>
      <c r="F106" s="138" t="str">
        <f t="shared" si="177"/>
        <v/>
      </c>
      <c r="G106" s="138" t="str">
        <f t="shared" si="177"/>
        <v/>
      </c>
      <c r="H106" s="138" t="str">
        <f t="shared" si="177"/>
        <v/>
      </c>
      <c r="I106" s="138" t="str">
        <f t="shared" si="177"/>
        <v/>
      </c>
      <c r="J106" s="138" t="str">
        <f t="shared" si="177"/>
        <v/>
      </c>
      <c r="K106" s="138" t="str">
        <f t="shared" si="177"/>
        <v/>
      </c>
      <c r="L106" s="138" t="str">
        <f t="shared" si="177"/>
        <v/>
      </c>
      <c r="M106" s="138" t="str">
        <f t="shared" si="177"/>
        <v/>
      </c>
      <c r="N106" s="138" t="str">
        <f t="shared" si="177"/>
        <v/>
      </c>
      <c r="O106" s="138">
        <f t="shared" si="177"/>
        <v>2.5227830196310173</v>
      </c>
      <c r="P106" s="138">
        <f t="shared" si="177"/>
        <v>3.3555140355394557</v>
      </c>
      <c r="Q106" s="138">
        <f t="shared" si="177"/>
        <v>4.4301573329200883</v>
      </c>
      <c r="R106" s="138">
        <f t="shared" si="177"/>
        <v>5.8046708720030464</v>
      </c>
      <c r="S106" s="138">
        <f t="shared" si="177"/>
        <v>7.5466197773099335</v>
      </c>
      <c r="T106" s="138">
        <f t="shared" si="177"/>
        <v>9.733369093564324</v>
      </c>
      <c r="U106" s="138">
        <f t="shared" si="177"/>
        <v>12.451780915629895</v>
      </c>
      <c r="V106" s="138">
        <f t="shared" si="177"/>
        <v>15.797280743114873</v>
      </c>
      <c r="W106" s="138">
        <f t="shared" si="177"/>
        <v>19.872174747259741</v>
      </c>
      <c r="X106" s="138">
        <f t="shared" si="177"/>
        <v>24.783137761677544</v>
      </c>
      <c r="Y106" s="138">
        <f t="shared" si="177"/>
        <v>30.63785427380262</v>
      </c>
      <c r="Z106" s="138">
        <f t="shared" si="177"/>
        <v>37.540881638585596</v>
      </c>
      <c r="AA106" s="138">
        <f t="shared" si="177"/>
        <v>45.588911965462636</v>
      </c>
      <c r="AB106" s="138">
        <f t="shared" si="177"/>
        <v>54.865726973293086</v>
      </c>
      <c r="AC106" s="138">
        <f t="shared" si="177"/>
        <v>65.437252993317898</v>
      </c>
      <c r="AD106" s="138">
        <f t="shared" si="177"/>
        <v>77.347210540767946</v>
      </c>
      <c r="AE106" s="138">
        <f t="shared" si="177"/>
        <v>90.613891092949032</v>
      </c>
      <c r="AF106" s="138">
        <f t="shared" si="177"/>
        <v>105.22856105062752</v>
      </c>
      <c r="AG106" s="138">
        <f t="shared" si="177"/>
        <v>121.15587468863096</v>
      </c>
      <c r="AH106" s="138">
        <f t="shared" ref="AH106:BM106" si="178">IF(ISBLANK(AI106),MAX(AH34-X,0),IF(AI107="","",(AI106*p+AI107*(1-p))/(EXP(r_*T/n))))</f>
        <v>138.33647304368529</v>
      </c>
      <c r="AI106" s="138">
        <f t="shared" si="178"/>
        <v>156.69167155958348</v>
      </c>
      <c r="AJ106" s="138">
        <f t="shared" si="178"/>
        <v>176.12983388534582</v>
      </c>
      <c r="AK106" s="138">
        <f t="shared" si="178"/>
        <v>196.55374780026943</v>
      </c>
      <c r="AL106" s="138">
        <f t="shared" si="178"/>
        <v>217.86812488966359</v>
      </c>
      <c r="AM106" s="138">
        <f t="shared" si="178"/>
        <v>239.9862939443681</v>
      </c>
      <c r="AN106" s="138">
        <f t="shared" si="178"/>
        <v>262.83527954040022</v>
      </c>
      <c r="AO106" s="138">
        <f t="shared" si="178"/>
        <v>286.3587422660957</v>
      </c>
      <c r="AP106" s="138">
        <f t="shared" si="178"/>
        <v>310.51765051303965</v>
      </c>
      <c r="AQ106" s="138">
        <f t="shared" si="178"/>
        <v>335.28896411356988</v>
      </c>
      <c r="AR106" s="138">
        <f t="shared" si="178"/>
        <v>360.66293366625058</v>
      </c>
      <c r="AS106" s="138">
        <f t="shared" si="178"/>
        <v>386.63977370089782</v>
      </c>
      <c r="AT106" s="138">
        <f t="shared" si="178"/>
        <v>413.22642239781106</v>
      </c>
      <c r="AU106" s="138">
        <f t="shared" si="178"/>
        <v>440.43389044526634</v>
      </c>
      <c r="AV106" s="138">
        <f t="shared" si="178"/>
        <v>468.27541468535708</v>
      </c>
      <c r="AW106" s="138">
        <f t="shared" si="178"/>
        <v>496.76537263876446</v>
      </c>
      <c r="AX106" s="138">
        <f t="shared" si="178"/>
        <v>525.91875797121611</v>
      </c>
      <c r="AY106" s="138">
        <f t="shared" si="178"/>
        <v>555.75098349443124</v>
      </c>
      <c r="AZ106" s="138">
        <f t="shared" si="178"/>
        <v>586.27783159069008</v>
      </c>
      <c r="BA106" s="138">
        <f t="shared" si="178"/>
        <v>617.51545235790843</v>
      </c>
      <c r="BB106" s="138">
        <f t="shared" si="178"/>
        <v>649.48037138526911</v>
      </c>
      <c r="BC106" s="138">
        <f t="shared" si="178"/>
        <v>682.18949848342743</v>
      </c>
      <c r="BD106" s="138">
        <f t="shared" si="178"/>
        <v>715.66013661769603</v>
      </c>
      <c r="BE106" s="138">
        <f t="shared" si="178"/>
        <v>749.90999104892705</v>
      </c>
      <c r="BF106" s="138">
        <f t="shared" si="178"/>
        <v>784.95717868692032</v>
      </c>
      <c r="BG106" s="138">
        <f t="shared" si="178"/>
        <v>820.82023766129907</v>
      </c>
      <c r="BH106" s="138">
        <f t="shared" si="178"/>
        <v>857.51813711491002</v>
      </c>
      <c r="BI106" s="138">
        <f t="shared" si="178"/>
        <v>895.07028722492021</v>
      </c>
      <c r="BJ106" s="138">
        <f t="shared" si="178"/>
        <v>933.4965494569052</v>
      </c>
      <c r="BK106" s="138">
        <f t="shared" si="178"/>
        <v>972.81724705734734</v>
      </c>
      <c r="BL106" s="138">
        <f t="shared" si="178"/>
        <v>1013.0531757900827</v>
      </c>
      <c r="BM106" s="138">
        <f t="shared" si="178"/>
        <v>1054.2256149223742</v>
      </c>
      <c r="BN106" s="138">
        <f t="shared" ref="BN106:BS106" si="179">IF(ISBLANK(BO106),MAX(BN34-X,0),IF(BO107="","",(BO106*p+BO107*(1-p))/(EXP(r_*T/n))))</f>
        <v>1096.3563384664105</v>
      </c>
      <c r="BO106" s="138">
        <f t="shared" si="179"/>
        <v>1139.4676266821707</v>
      </c>
      <c r="BP106" s="138">
        <f t="shared" si="179"/>
        <v>1183.582277847732</v>
      </c>
      <c r="BQ106" s="138">
        <f t="shared" si="179"/>
        <v>1228.7236203032394</v>
      </c>
      <c r="BR106" s="138">
        <f t="shared" si="179"/>
        <v>1274.9155247748961</v>
      </c>
      <c r="BS106" s="138">
        <f t="shared" si="179"/>
        <v>1322.1824169854899</v>
      </c>
    </row>
    <row r="107" spans="2:71" x14ac:dyDescent="0.2">
      <c r="B107" s="138" t="str">
        <f t="shared" ref="B107:AG107" si="180">IF(ISBLANK(C107),MAX(B35-X,0),IF(C108="","",(C107*p+C108*(1-p))/(EXP(r_*T/n))))</f>
        <v/>
      </c>
      <c r="C107" s="138" t="str">
        <f t="shared" si="180"/>
        <v/>
      </c>
      <c r="D107" s="138" t="str">
        <f t="shared" si="180"/>
        <v/>
      </c>
      <c r="E107" s="138" t="str">
        <f t="shared" si="180"/>
        <v/>
      </c>
      <c r="F107" s="138" t="str">
        <f t="shared" si="180"/>
        <v/>
      </c>
      <c r="G107" s="138" t="str">
        <f t="shared" si="180"/>
        <v/>
      </c>
      <c r="H107" s="138" t="str">
        <f t="shared" si="180"/>
        <v/>
      </c>
      <c r="I107" s="138" t="str">
        <f t="shared" si="180"/>
        <v/>
      </c>
      <c r="J107" s="138" t="str">
        <f t="shared" si="180"/>
        <v/>
      </c>
      <c r="K107" s="138" t="str">
        <f t="shared" si="180"/>
        <v/>
      </c>
      <c r="L107" s="138" t="str">
        <f t="shared" si="180"/>
        <v/>
      </c>
      <c r="M107" s="138" t="str">
        <f t="shared" si="180"/>
        <v/>
      </c>
      <c r="N107" s="138" t="str">
        <f t="shared" si="180"/>
        <v/>
      </c>
      <c r="O107" s="138" t="str">
        <f t="shared" si="180"/>
        <v/>
      </c>
      <c r="P107" s="138">
        <f t="shared" si="180"/>
        <v>1.7051472503236251</v>
      </c>
      <c r="Q107" s="138">
        <f t="shared" si="180"/>
        <v>2.300362699288824</v>
      </c>
      <c r="R107" s="138">
        <f t="shared" si="180"/>
        <v>3.0805907184510497</v>
      </c>
      <c r="S107" s="138">
        <f t="shared" si="180"/>
        <v>4.0943595722475674</v>
      </c>
      <c r="T107" s="138">
        <f t="shared" si="180"/>
        <v>5.3996164645583926</v>
      </c>
      <c r="U107" s="138">
        <f t="shared" si="180"/>
        <v>7.0644071308762717</v>
      </c>
      <c r="V107" s="138">
        <f t="shared" si="180"/>
        <v>9.1671924940551968</v>
      </c>
      <c r="W107" s="138">
        <f t="shared" si="180"/>
        <v>11.796650681116265</v>
      </c>
      <c r="X107" s="138">
        <f t="shared" si="180"/>
        <v>15.050808628995231</v>
      </c>
      <c r="Y107" s="138">
        <f t="shared" si="180"/>
        <v>19.035361726886503</v>
      </c>
      <c r="Z107" s="138">
        <f t="shared" si="180"/>
        <v>23.861078371132734</v>
      </c>
      <c r="AA107" s="138">
        <f t="shared" si="180"/>
        <v>29.640253339123529</v>
      </c>
      <c r="AB107" s="138">
        <f t="shared" si="180"/>
        <v>36.482270705015033</v>
      </c>
      <c r="AC107" s="138">
        <f t="shared" si="180"/>
        <v>44.488459747443351</v>
      </c>
      <c r="AD107" s="138">
        <f t="shared" si="180"/>
        <v>53.746565386571383</v>
      </c>
      <c r="AE107" s="138">
        <f t="shared" si="180"/>
        <v>64.325290090189938</v>
      </c>
      <c r="AF107" s="138">
        <f t="shared" si="180"/>
        <v>76.269472028223106</v>
      </c>
      <c r="AG107" s="138">
        <f t="shared" si="180"/>
        <v>89.59651557983311</v>
      </c>
      <c r="AH107" s="138">
        <f t="shared" ref="AH107:BM107" si="181">IF(ISBLANK(AI107),MAX(AH35-X,0),IF(AI108="","",(AI107*p+AI108*(1-p))/(EXP(r_*T/n))))</f>
        <v>104.29465725858662</v>
      </c>
      <c r="AI107" s="138">
        <f t="shared" si="181"/>
        <v>120.32351327817213</v>
      </c>
      <c r="AJ107" s="138">
        <f t="shared" si="181"/>
        <v>137.61711156180922</v>
      </c>
      <c r="AK107" s="138">
        <f t="shared" si="181"/>
        <v>156.08928196303836</v>
      </c>
      <c r="AL107" s="138">
        <f t="shared" si="181"/>
        <v>175.64091148788208</v>
      </c>
      <c r="AM107" s="138">
        <f t="shared" si="181"/>
        <v>196.16823677362501</v>
      </c>
      <c r="AN107" s="138">
        <f t="shared" si="181"/>
        <v>217.57112436707015</v>
      </c>
      <c r="AO107" s="138">
        <f t="shared" si="181"/>
        <v>239.76025022196865</v>
      </c>
      <c r="AP107" s="138">
        <f t="shared" si="181"/>
        <v>262.66226836912699</v>
      </c>
      <c r="AQ107" s="138">
        <f t="shared" si="181"/>
        <v>286.22243559006677</v>
      </c>
      <c r="AR107" s="138">
        <f t="shared" si="181"/>
        <v>310.40465460324305</v>
      </c>
      <c r="AS107" s="138">
        <f t="shared" si="181"/>
        <v>335.18938810694988</v>
      </c>
      <c r="AT107" s="138">
        <f t="shared" si="181"/>
        <v>360.57024654670732</v>
      </c>
      <c r="AU107" s="138">
        <f t="shared" si="181"/>
        <v>386.550168798318</v>
      </c>
      <c r="AV107" s="138">
        <f t="shared" si="181"/>
        <v>413.13798024089903</v>
      </c>
      <c r="AW107" s="138">
        <f t="shared" si="181"/>
        <v>440.34579883948555</v>
      </c>
      <c r="AX107" s="138">
        <f t="shared" si="181"/>
        <v>468.18739857650399</v>
      </c>
      <c r="AY107" s="138">
        <f t="shared" si="181"/>
        <v>496.67736314678842</v>
      </c>
      <c r="AZ107" s="138">
        <f t="shared" si="181"/>
        <v>525.83074413334691</v>
      </c>
      <c r="BA107" s="138">
        <f t="shared" si="181"/>
        <v>555.66296455416273</v>
      </c>
      <c r="BB107" s="138">
        <f t="shared" si="181"/>
        <v>586.18980754772622</v>
      </c>
      <c r="BC107" s="138">
        <f t="shared" si="181"/>
        <v>617.42742321195374</v>
      </c>
      <c r="BD107" s="138">
        <f t="shared" si="181"/>
        <v>649.39233713602755</v>
      </c>
      <c r="BE107" s="138">
        <f t="shared" si="181"/>
        <v>682.10145913060319</v>
      </c>
      <c r="BF107" s="138">
        <f t="shared" si="181"/>
        <v>715.57209216099329</v>
      </c>
      <c r="BG107" s="138">
        <f t="shared" si="181"/>
        <v>749.82194148805002</v>
      </c>
      <c r="BH107" s="138">
        <f t="shared" si="181"/>
        <v>784.86912402157282</v>
      </c>
      <c r="BI107" s="138">
        <f t="shared" si="181"/>
        <v>820.73217789118542</v>
      </c>
      <c r="BJ107" s="138">
        <f t="shared" si="181"/>
        <v>857.43007223973427</v>
      </c>
      <c r="BK107" s="138">
        <f t="shared" si="181"/>
        <v>894.98221724438611</v>
      </c>
      <c r="BL107" s="138">
        <f t="shared" si="181"/>
        <v>933.40847437071727</v>
      </c>
      <c r="BM107" s="138">
        <f t="shared" si="181"/>
        <v>972.72916686520921</v>
      </c>
      <c r="BN107" s="138">
        <f t="shared" ref="BN107:BS107" si="182">IF(ISBLANK(BO107),MAX(BN35-X,0),IF(BO108="","",(BO107*p+BO108*(1-p))/(EXP(r_*T/n))))</f>
        <v>1012.9650904916986</v>
      </c>
      <c r="BO107" s="138">
        <f t="shared" si="182"/>
        <v>1054.1375245174481</v>
      </c>
      <c r="BP107" s="138">
        <f t="shared" si="182"/>
        <v>1096.2682429546464</v>
      </c>
      <c r="BQ107" s="138">
        <f t="shared" si="182"/>
        <v>1139.3795260632721</v>
      </c>
      <c r="BR107" s="138">
        <f t="shared" si="182"/>
        <v>1183.4941721214032</v>
      </c>
      <c r="BS107" s="138">
        <f t="shared" si="182"/>
        <v>1228.6355094691842</v>
      </c>
    </row>
    <row r="108" spans="2:71" x14ac:dyDescent="0.2">
      <c r="B108" s="138" t="str">
        <f t="shared" ref="B108:AG108" si="183">IF(ISBLANK(C108),MAX(B36-X,0),IF(C109="","",(C108*p+C109*(1-p))/(EXP(r_*T/n))))</f>
        <v/>
      </c>
      <c r="C108" s="138" t="str">
        <f t="shared" si="183"/>
        <v/>
      </c>
      <c r="D108" s="138" t="str">
        <f t="shared" si="183"/>
        <v/>
      </c>
      <c r="E108" s="138" t="str">
        <f t="shared" si="183"/>
        <v/>
      </c>
      <c r="F108" s="138" t="str">
        <f t="shared" si="183"/>
        <v/>
      </c>
      <c r="G108" s="138" t="str">
        <f t="shared" si="183"/>
        <v/>
      </c>
      <c r="H108" s="138" t="str">
        <f t="shared" si="183"/>
        <v/>
      </c>
      <c r="I108" s="138" t="str">
        <f t="shared" si="183"/>
        <v/>
      </c>
      <c r="J108" s="138" t="str">
        <f t="shared" si="183"/>
        <v/>
      </c>
      <c r="K108" s="138" t="str">
        <f t="shared" si="183"/>
        <v/>
      </c>
      <c r="L108" s="138" t="str">
        <f t="shared" si="183"/>
        <v/>
      </c>
      <c r="M108" s="138" t="str">
        <f t="shared" si="183"/>
        <v/>
      </c>
      <c r="N108" s="138" t="str">
        <f t="shared" si="183"/>
        <v/>
      </c>
      <c r="O108" s="138" t="str">
        <f t="shared" si="183"/>
        <v/>
      </c>
      <c r="P108" s="138" t="str">
        <f t="shared" si="183"/>
        <v/>
      </c>
      <c r="Q108" s="138">
        <f t="shared" si="183"/>
        <v>1.1207102384296381</v>
      </c>
      <c r="R108" s="138">
        <f t="shared" si="183"/>
        <v>1.5342709029028629</v>
      </c>
      <c r="S108" s="138">
        <f t="shared" si="183"/>
        <v>2.0851999304592401</v>
      </c>
      <c r="T108" s="138">
        <f t="shared" si="183"/>
        <v>2.8127796844827877</v>
      </c>
      <c r="U108" s="138">
        <f t="shared" si="183"/>
        <v>3.7650450406510241</v>
      </c>
      <c r="V108" s="138">
        <f t="shared" si="183"/>
        <v>4.9998195408802957</v>
      </c>
      <c r="W108" s="138">
        <f t="shared" si="183"/>
        <v>6.5855375745054179</v>
      </c>
      <c r="X108" s="138">
        <f t="shared" si="183"/>
        <v>8.6017048639797036</v>
      </c>
      <c r="Y108" s="138">
        <f t="shared" si="183"/>
        <v>11.138827498125815</v>
      </c>
      <c r="Z108" s="138">
        <f t="shared" si="183"/>
        <v>14.297630199258021</v>
      </c>
      <c r="AA108" s="138">
        <f t="shared" si="183"/>
        <v>18.187394849513147</v>
      </c>
      <c r="AB108" s="138">
        <f t="shared" si="183"/>
        <v>22.923288083680923</v>
      </c>
      <c r="AC108" s="138">
        <f t="shared" si="183"/>
        <v>28.622618132963954</v>
      </c>
      <c r="AD108" s="138">
        <f t="shared" si="183"/>
        <v>35.40006875884265</v>
      </c>
      <c r="AE108" s="138">
        <f t="shared" si="183"/>
        <v>43.362098856306623</v>
      </c>
      <c r="AF108" s="138">
        <f t="shared" si="183"/>
        <v>52.600858796362836</v>
      </c>
      <c r="AG108" s="138">
        <f t="shared" si="183"/>
        <v>63.188137939743889</v>
      </c>
      <c r="AH108" s="138">
        <f t="shared" ref="AH108:BM108" si="184">IF(ISBLANK(AI108),MAX(AH36-X,0),IF(AI109="","",(AI108*p+AI109*(1-p))/(EXP(r_*T/n))))</f>
        <v>75.169991948140463</v>
      </c>
      <c r="AI108" s="138">
        <f t="shared" si="184"/>
        <v>88.562767435428071</v>
      </c>
      <c r="AJ108" s="138">
        <f t="shared" si="184"/>
        <v>103.35120932418788</v>
      </c>
      <c r="AK108" s="138">
        <f t="shared" si="184"/>
        <v>119.48917691941274</v>
      </c>
      <c r="AL108" s="138">
        <f t="shared" si="184"/>
        <v>136.9032029056865</v>
      </c>
      <c r="AM108" s="138">
        <f t="shared" si="184"/>
        <v>155.4987305881138</v>
      </c>
      <c r="AN108" s="138">
        <f t="shared" si="184"/>
        <v>175.16841930763505</v>
      </c>
      <c r="AO108" s="138">
        <f t="shared" si="184"/>
        <v>195.80150688056543</v>
      </c>
      <c r="AP108" s="138">
        <f t="shared" si="184"/>
        <v>217.29296499735361</v>
      </c>
      <c r="AQ108" s="138">
        <f t="shared" si="184"/>
        <v>239.55116725271697</v>
      </c>
      <c r="AR108" s="138">
        <f t="shared" si="184"/>
        <v>262.5030497114173</v>
      </c>
      <c r="AS108" s="138">
        <f t="shared" si="184"/>
        <v>286.09624538816183</v>
      </c>
      <c r="AT108" s="138">
        <f t="shared" si="184"/>
        <v>310.29830074612062</v>
      </c>
      <c r="AU108" s="138">
        <f t="shared" si="184"/>
        <v>335.09366291887153</v>
      </c>
      <c r="AV108" s="138">
        <f t="shared" si="184"/>
        <v>360.47948927429968</v>
      </c>
      <c r="AW108" s="138">
        <f t="shared" si="184"/>
        <v>386.46137215951256</v>
      </c>
      <c r="AX108" s="138">
        <f t="shared" si="184"/>
        <v>413.04980435745165</v>
      </c>
      <c r="AY108" s="138">
        <f t="shared" si="184"/>
        <v>440.25776611705578</v>
      </c>
      <c r="AZ108" s="138">
        <f t="shared" si="184"/>
        <v>468.09938323957192</v>
      </c>
      <c r="BA108" s="138">
        <f t="shared" si="184"/>
        <v>496.58934420651974</v>
      </c>
      <c r="BB108" s="138">
        <f t="shared" si="184"/>
        <v>525.74272009038305</v>
      </c>
      <c r="BC108" s="138">
        <f t="shared" si="184"/>
        <v>555.57493540820803</v>
      </c>
      <c r="BD108" s="138">
        <f t="shared" si="184"/>
        <v>586.10177329848477</v>
      </c>
      <c r="BE108" s="138">
        <f t="shared" si="184"/>
        <v>617.3393838591295</v>
      </c>
      <c r="BF108" s="138">
        <f t="shared" si="184"/>
        <v>649.30429267932482</v>
      </c>
      <c r="BG108" s="138">
        <f t="shared" si="184"/>
        <v>682.01340956972615</v>
      </c>
      <c r="BH108" s="138">
        <f t="shared" si="184"/>
        <v>715.48403749564591</v>
      </c>
      <c r="BI108" s="138">
        <f t="shared" si="184"/>
        <v>749.73388171793624</v>
      </c>
      <c r="BJ108" s="138">
        <f t="shared" si="184"/>
        <v>784.78105914639696</v>
      </c>
      <c r="BK108" s="138">
        <f t="shared" si="184"/>
        <v>820.64410791065143</v>
      </c>
      <c r="BL108" s="138">
        <f t="shared" si="184"/>
        <v>857.341997153546</v>
      </c>
      <c r="BM108" s="138">
        <f t="shared" si="184"/>
        <v>894.89413705224786</v>
      </c>
      <c r="BN108" s="138">
        <f t="shared" ref="BN108:BS108" si="185">IF(ISBLANK(BO108),MAX(BN36-X,0),IF(BO109="","",(BO108*p+BO109*(1-p))/(EXP(r_*T/n))))</f>
        <v>933.32038907233289</v>
      </c>
      <c r="BO108" s="138">
        <f t="shared" si="185"/>
        <v>972.64107646028287</v>
      </c>
      <c r="BP108" s="138">
        <f t="shared" si="185"/>
        <v>1012.8769949799341</v>
      </c>
      <c r="BQ108" s="138">
        <f t="shared" si="185"/>
        <v>1054.0494238985495</v>
      </c>
      <c r="BR108" s="138">
        <f t="shared" si="185"/>
        <v>1096.1801372283173</v>
      </c>
      <c r="BS108" s="138">
        <f t="shared" si="185"/>
        <v>1139.2914152292167</v>
      </c>
    </row>
    <row r="109" spans="2:71" x14ac:dyDescent="0.2">
      <c r="B109" s="138" t="str">
        <f t="shared" ref="B109:AG109" si="186">IF(ISBLANK(C109),MAX(B37-X,0),IF(C110="","",(C109*p+C110*(1-p))/(EXP(r_*T/n))))</f>
        <v/>
      </c>
      <c r="C109" s="138" t="str">
        <f t="shared" si="186"/>
        <v/>
      </c>
      <c r="D109" s="138" t="str">
        <f t="shared" si="186"/>
        <v/>
      </c>
      <c r="E109" s="138" t="str">
        <f t="shared" si="186"/>
        <v/>
      </c>
      <c r="F109" s="138" t="str">
        <f t="shared" si="186"/>
        <v/>
      </c>
      <c r="G109" s="138" t="str">
        <f t="shared" si="186"/>
        <v/>
      </c>
      <c r="H109" s="138" t="str">
        <f t="shared" si="186"/>
        <v/>
      </c>
      <c r="I109" s="138" t="str">
        <f t="shared" si="186"/>
        <v/>
      </c>
      <c r="J109" s="138" t="str">
        <f t="shared" si="186"/>
        <v/>
      </c>
      <c r="K109" s="138" t="str">
        <f t="shared" si="186"/>
        <v/>
      </c>
      <c r="L109" s="138" t="str">
        <f t="shared" si="186"/>
        <v/>
      </c>
      <c r="M109" s="138" t="str">
        <f t="shared" si="186"/>
        <v/>
      </c>
      <c r="N109" s="138" t="str">
        <f t="shared" si="186"/>
        <v/>
      </c>
      <c r="O109" s="138" t="str">
        <f t="shared" si="186"/>
        <v/>
      </c>
      <c r="P109" s="138" t="str">
        <f t="shared" si="186"/>
        <v/>
      </c>
      <c r="Q109" s="138" t="str">
        <f t="shared" si="186"/>
        <v/>
      </c>
      <c r="R109" s="138">
        <f t="shared" si="186"/>
        <v>0.71463116287053274</v>
      </c>
      <c r="S109" s="138">
        <f t="shared" si="186"/>
        <v>0.99331329638673405</v>
      </c>
      <c r="T109" s="138">
        <f t="shared" si="186"/>
        <v>1.370795626621754</v>
      </c>
      <c r="U109" s="138">
        <f t="shared" si="186"/>
        <v>1.8777681319838626</v>
      </c>
      <c r="V109" s="138">
        <f t="shared" si="186"/>
        <v>2.552656577072729</v>
      </c>
      <c r="W109" s="138">
        <f t="shared" si="186"/>
        <v>3.4428689541821496</v>
      </c>
      <c r="X109" s="138">
        <f t="shared" si="186"/>
        <v>4.6059730237617762</v>
      </c>
      <c r="Y109" s="138">
        <f t="shared" si="186"/>
        <v>6.1106788566512495</v>
      </c>
      <c r="Z109" s="138">
        <f t="shared" si="186"/>
        <v>8.0374659884082522</v>
      </c>
      <c r="AA109" s="138">
        <f t="shared" si="186"/>
        <v>10.478665696248655</v>
      </c>
      <c r="AB109" s="138">
        <f t="shared" si="186"/>
        <v>13.53779229430007</v>
      </c>
      <c r="AC109" s="138">
        <f t="shared" si="186"/>
        <v>17.32792213127702</v>
      </c>
      <c r="AD109" s="138">
        <f t="shared" si="186"/>
        <v>21.968954727410566</v>
      </c>
      <c r="AE109" s="138">
        <f t="shared" si="186"/>
        <v>27.583665657474143</v>
      </c>
      <c r="AF109" s="138">
        <f t="shared" si="186"/>
        <v>34.292580179151877</v>
      </c>
      <c r="AG109" s="138">
        <f t="shared" si="186"/>
        <v>42.207858259446091</v>
      </c>
      <c r="AH109" s="138">
        <f t="shared" ref="AH109:BM109" si="187">IF(ISBLANK(AI109),MAX(AH37-X,0),IF(AI110="","",(AI109*p+AI110*(1-p))/(EXP(r_*T/n))))</f>
        <v>51.426573681639233</v>
      </c>
      <c r="AI109" s="138">
        <f t="shared" si="187"/>
        <v>62.0239682428032</v>
      </c>
      <c r="AJ109" s="138">
        <f t="shared" si="187"/>
        <v>74.047430271866475</v>
      </c>
      <c r="AK109" s="138">
        <f t="shared" si="187"/>
        <v>87.512039432520112</v>
      </c>
      <c r="AL109" s="138">
        <f t="shared" si="187"/>
        <v>102.39849050081526</v>
      </c>
      <c r="AM109" s="138">
        <f t="shared" si="187"/>
        <v>118.65402214476686</v>
      </c>
      <c r="AN109" s="138">
        <f t="shared" si="187"/>
        <v>136.19662347826042</v>
      </c>
      <c r="AO109" s="138">
        <f t="shared" si="187"/>
        <v>154.92230219966592</v>
      </c>
      <c r="AP109" s="138">
        <f t="shared" si="187"/>
        <v>174.71465146700737</v>
      </c>
      <c r="AQ109" s="138">
        <f t="shared" si="187"/>
        <v>195.45546727311978</v>
      </c>
      <c r="AR109" s="138">
        <f t="shared" si="187"/>
        <v>217.03488024045097</v>
      </c>
      <c r="AS109" s="138">
        <f t="shared" si="187"/>
        <v>239.35948906416704</v>
      </c>
      <c r="AT109" s="138">
        <f t="shared" si="187"/>
        <v>262.35736133916811</v>
      </c>
      <c r="AU109" s="138">
        <f t="shared" si="187"/>
        <v>285.97943961025356</v>
      </c>
      <c r="AV109" s="138">
        <f t="shared" si="187"/>
        <v>310.19768496801009</v>
      </c>
      <c r="AW109" s="138">
        <f t="shared" si="187"/>
        <v>335.00096944213493</v>
      </c>
      <c r="AX109" s="138">
        <f t="shared" si="187"/>
        <v>360.3900727126703</v>
      </c>
      <c r="AY109" s="138">
        <f t="shared" si="187"/>
        <v>386.37304552764141</v>
      </c>
      <c r="AZ109" s="138">
        <f t="shared" si="187"/>
        <v>412.96174444237346</v>
      </c>
      <c r="BA109" s="138">
        <f t="shared" si="187"/>
        <v>440.16974420514163</v>
      </c>
      <c r="BB109" s="138">
        <f t="shared" si="187"/>
        <v>468.01135919660811</v>
      </c>
      <c r="BC109" s="138">
        <f t="shared" si="187"/>
        <v>496.50131506056493</v>
      </c>
      <c r="BD109" s="138">
        <f t="shared" si="187"/>
        <v>525.65468584114149</v>
      </c>
      <c r="BE109" s="138">
        <f t="shared" si="187"/>
        <v>555.4868960553838</v>
      </c>
      <c r="BF109" s="138">
        <f t="shared" si="187"/>
        <v>586.01372884178193</v>
      </c>
      <c r="BG109" s="138">
        <f t="shared" si="187"/>
        <v>617.25133429825235</v>
      </c>
      <c r="BH109" s="138">
        <f t="shared" si="187"/>
        <v>649.21623801397743</v>
      </c>
      <c r="BI109" s="138">
        <f t="shared" si="187"/>
        <v>681.92534979961238</v>
      </c>
      <c r="BJ109" s="138">
        <f t="shared" si="187"/>
        <v>715.39597262046993</v>
      </c>
      <c r="BK109" s="138">
        <f t="shared" si="187"/>
        <v>749.64581173740214</v>
      </c>
      <c r="BL109" s="138">
        <f t="shared" si="187"/>
        <v>784.6929840602088</v>
      </c>
      <c r="BM109" s="138">
        <f t="shared" si="187"/>
        <v>820.55602771851306</v>
      </c>
      <c r="BN109" s="138">
        <f t="shared" ref="BN109:BS109" si="188">IF(ISBLANK(BO109),MAX(BN37-X,0),IF(BO110="","",(BO109*p+BO110*(1-p))/(EXP(r_*T/n))))</f>
        <v>857.25391185516162</v>
      </c>
      <c r="BO109" s="138">
        <f t="shared" si="188"/>
        <v>894.80604664732141</v>
      </c>
      <c r="BP109" s="138">
        <f t="shared" si="188"/>
        <v>933.23229356056834</v>
      </c>
      <c r="BQ109" s="138">
        <f t="shared" si="188"/>
        <v>972.55297584138407</v>
      </c>
      <c r="BR109" s="138">
        <f t="shared" si="188"/>
        <v>1012.7888892536051</v>
      </c>
      <c r="BS109" s="138">
        <f t="shared" si="188"/>
        <v>1053.9613130644941</v>
      </c>
    </row>
    <row r="110" spans="2:71" x14ac:dyDescent="0.2">
      <c r="B110" s="138" t="str">
        <f t="shared" ref="B110:AG110" si="189">IF(ISBLANK(C110),MAX(B38-X,0),IF(C111="","",(C110*p+C111*(1-p))/(EXP(r_*T/n))))</f>
        <v/>
      </c>
      <c r="C110" s="138" t="str">
        <f t="shared" si="189"/>
        <v/>
      </c>
      <c r="D110" s="138" t="str">
        <f t="shared" si="189"/>
        <v/>
      </c>
      <c r="E110" s="138" t="str">
        <f t="shared" si="189"/>
        <v/>
      </c>
      <c r="F110" s="138" t="str">
        <f t="shared" si="189"/>
        <v/>
      </c>
      <c r="G110" s="138" t="str">
        <f t="shared" si="189"/>
        <v/>
      </c>
      <c r="H110" s="138" t="str">
        <f t="shared" si="189"/>
        <v/>
      </c>
      <c r="I110" s="138" t="str">
        <f t="shared" si="189"/>
        <v/>
      </c>
      <c r="J110" s="138" t="str">
        <f t="shared" si="189"/>
        <v/>
      </c>
      <c r="K110" s="138" t="str">
        <f t="shared" si="189"/>
        <v/>
      </c>
      <c r="L110" s="138" t="str">
        <f t="shared" si="189"/>
        <v/>
      </c>
      <c r="M110" s="138" t="str">
        <f t="shared" si="189"/>
        <v/>
      </c>
      <c r="N110" s="138" t="str">
        <f t="shared" si="189"/>
        <v/>
      </c>
      <c r="O110" s="138" t="str">
        <f t="shared" si="189"/>
        <v/>
      </c>
      <c r="P110" s="138" t="str">
        <f t="shared" si="189"/>
        <v/>
      </c>
      <c r="Q110" s="138" t="str">
        <f t="shared" si="189"/>
        <v/>
      </c>
      <c r="R110" s="138" t="str">
        <f t="shared" si="189"/>
        <v/>
      </c>
      <c r="S110" s="138">
        <f t="shared" si="189"/>
        <v>0.44098591326110731</v>
      </c>
      <c r="T110" s="138">
        <f t="shared" si="189"/>
        <v>0.6226564691781763</v>
      </c>
      <c r="U110" s="138">
        <f t="shared" si="189"/>
        <v>0.87299424212476862</v>
      </c>
      <c r="V110" s="138">
        <f t="shared" si="189"/>
        <v>1.2150944876059531</v>
      </c>
      <c r="W110" s="138">
        <f t="shared" si="189"/>
        <v>1.6785648555792398</v>
      </c>
      <c r="X110" s="138">
        <f t="shared" si="189"/>
        <v>2.3008396512231633</v>
      </c>
      <c r="Y110" s="138">
        <f t="shared" si="189"/>
        <v>3.1285490420189714</v>
      </c>
      <c r="Z110" s="138">
        <f t="shared" si="189"/>
        <v>4.2188507822651369</v>
      </c>
      <c r="AA110" s="138">
        <f t="shared" si="189"/>
        <v>5.6405926293454494</v>
      </c>
      <c r="AB110" s="138">
        <f t="shared" si="189"/>
        <v>7.4751322599113985</v>
      </c>
      <c r="AC110" s="138">
        <f t="shared" si="189"/>
        <v>9.8166038547232581</v>
      </c>
      <c r="AD110" s="138">
        <f t="shared" si="189"/>
        <v>12.771394896056227</v>
      </c>
      <c r="AE110" s="138">
        <f t="shared" si="189"/>
        <v>16.456593761937185</v>
      </c>
      <c r="AF110" s="138">
        <f t="shared" si="189"/>
        <v>20.997200443970389</v>
      </c>
      <c r="AG110" s="138">
        <f t="shared" si="189"/>
        <v>26.521970611959294</v>
      </c>
      <c r="AH110" s="138">
        <f t="shared" ref="AH110:BM110" si="190">IF(ISBLANK(AI110),MAX(AH38-X,0),IF(AI111="","",(AI110*p+AI111*(1-p))/(EXP(r_*T/n))))</f>
        <v>33.157895084259692</v>
      </c>
      <c r="AI110" s="138">
        <f t="shared" si="190"/>
        <v>41.023502628993292</v>
      </c>
      <c r="AJ110" s="138">
        <f t="shared" si="190"/>
        <v>50.221401943691468</v>
      </c>
      <c r="AK110" s="138">
        <f t="shared" si="190"/>
        <v>60.830721043953474</v>
      </c>
      <c r="AL110" s="138">
        <f t="shared" si="190"/>
        <v>72.900314876104375</v>
      </c>
      <c r="AM110" s="138">
        <f t="shared" si="190"/>
        <v>86.443737280912032</v>
      </c>
      <c r="AN110" s="138">
        <f t="shared" si="190"/>
        <v>101.43695038202191</v>
      </c>
      <c r="AO110" s="138">
        <f t="shared" si="190"/>
        <v>117.81952447126405</v>
      </c>
      <c r="AP110" s="138">
        <f t="shared" si="190"/>
        <v>135.49964911576365</v>
      </c>
      <c r="AQ110" s="138">
        <f t="shared" si="190"/>
        <v>154.36266930961054</v>
      </c>
      <c r="AR110" s="138">
        <f t="shared" si="190"/>
        <v>174.28218101620385</v>
      </c>
      <c r="AS110" s="138">
        <f t="shared" si="190"/>
        <v>195.1321269498269</v>
      </c>
      <c r="AT110" s="138">
        <f t="shared" si="190"/>
        <v>216.79800787389541</v>
      </c>
      <c r="AU110" s="138">
        <f t="shared" si="190"/>
        <v>239.1854148670183</v>
      </c>
      <c r="AV110" s="138">
        <f t="shared" si="190"/>
        <v>262.22463998499057</v>
      </c>
      <c r="AW110" s="138">
        <f t="shared" si="190"/>
        <v>285.87103082120058</v>
      </c>
      <c r="AX110" s="138">
        <f t="shared" si="190"/>
        <v>310.1017621854532</v>
      </c>
      <c r="AY110" s="138">
        <f t="shared" si="190"/>
        <v>334.91047205361724</v>
      </c>
      <c r="AZ110" s="138">
        <f t="shared" si="190"/>
        <v>360.30147395600716</v>
      </c>
      <c r="BA110" s="138">
        <f t="shared" si="190"/>
        <v>386.28493816569062</v>
      </c>
      <c r="BB110" s="138">
        <f t="shared" si="190"/>
        <v>412.87371450861087</v>
      </c>
      <c r="BC110" s="138">
        <f t="shared" si="190"/>
        <v>440.08171505918699</v>
      </c>
      <c r="BD110" s="138">
        <f t="shared" si="190"/>
        <v>467.92332494736661</v>
      </c>
      <c r="BE110" s="138">
        <f t="shared" si="190"/>
        <v>496.41327570774075</v>
      </c>
      <c r="BF110" s="138">
        <f t="shared" si="190"/>
        <v>525.56664138443875</v>
      </c>
      <c r="BG110" s="138">
        <f t="shared" si="190"/>
        <v>555.39884649450653</v>
      </c>
      <c r="BH110" s="138">
        <f t="shared" si="190"/>
        <v>585.92567417643443</v>
      </c>
      <c r="BI110" s="138">
        <f t="shared" si="190"/>
        <v>617.16327452813869</v>
      </c>
      <c r="BJ110" s="138">
        <f t="shared" si="190"/>
        <v>649.12817313880146</v>
      </c>
      <c r="BK110" s="138">
        <f t="shared" si="190"/>
        <v>681.83727981907828</v>
      </c>
      <c r="BL110" s="138">
        <f t="shared" si="190"/>
        <v>715.30789753428178</v>
      </c>
      <c r="BM110" s="138">
        <f t="shared" si="190"/>
        <v>749.55773154526401</v>
      </c>
      <c r="BN110" s="138">
        <f t="shared" ref="BN110:BS110" si="191">IF(ISBLANK(BO110),MAX(BN38-X,0),IF(BO111="","",(BO110*p+BO111*(1-p))/(EXP(r_*T/n))))</f>
        <v>784.60489876182453</v>
      </c>
      <c r="BO110" s="138">
        <f t="shared" si="191"/>
        <v>820.46793731358673</v>
      </c>
      <c r="BP110" s="138">
        <f t="shared" si="191"/>
        <v>857.16581634339707</v>
      </c>
      <c r="BQ110" s="138">
        <f t="shared" si="191"/>
        <v>894.7179460284226</v>
      </c>
      <c r="BR110" s="138">
        <f t="shared" si="191"/>
        <v>933.14418783423912</v>
      </c>
      <c r="BS110" s="138">
        <f t="shared" si="191"/>
        <v>972.46486500732863</v>
      </c>
    </row>
    <row r="111" spans="2:71" x14ac:dyDescent="0.2">
      <c r="B111" s="138" t="str">
        <f t="shared" ref="B111:AG111" si="192">IF(ISBLANK(C111),MAX(B39-X,0),IF(C112="","",(C111*p+C112*(1-p))/(EXP(r_*T/n))))</f>
        <v/>
      </c>
      <c r="C111" s="138" t="str">
        <f t="shared" si="192"/>
        <v/>
      </c>
      <c r="D111" s="138" t="str">
        <f t="shared" si="192"/>
        <v/>
      </c>
      <c r="E111" s="138" t="str">
        <f t="shared" si="192"/>
        <v/>
      </c>
      <c r="F111" s="138" t="str">
        <f t="shared" si="192"/>
        <v/>
      </c>
      <c r="G111" s="138" t="str">
        <f t="shared" si="192"/>
        <v/>
      </c>
      <c r="H111" s="138" t="str">
        <f t="shared" si="192"/>
        <v/>
      </c>
      <c r="I111" s="138" t="str">
        <f t="shared" si="192"/>
        <v/>
      </c>
      <c r="J111" s="138" t="str">
        <f t="shared" si="192"/>
        <v/>
      </c>
      <c r="K111" s="138" t="str">
        <f t="shared" si="192"/>
        <v/>
      </c>
      <c r="L111" s="138" t="str">
        <f t="shared" si="192"/>
        <v/>
      </c>
      <c r="M111" s="138" t="str">
        <f t="shared" si="192"/>
        <v/>
      </c>
      <c r="N111" s="138" t="str">
        <f t="shared" si="192"/>
        <v/>
      </c>
      <c r="O111" s="138" t="str">
        <f t="shared" si="192"/>
        <v/>
      </c>
      <c r="P111" s="138" t="str">
        <f t="shared" si="192"/>
        <v/>
      </c>
      <c r="Q111" s="138" t="str">
        <f t="shared" si="192"/>
        <v/>
      </c>
      <c r="R111" s="138" t="str">
        <f t="shared" si="192"/>
        <v/>
      </c>
      <c r="S111" s="138" t="str">
        <f t="shared" si="192"/>
        <v/>
      </c>
      <c r="T111" s="138">
        <f t="shared" si="192"/>
        <v>0.26259600126859484</v>
      </c>
      <c r="U111" s="138">
        <f t="shared" si="192"/>
        <v>0.3768410691208614</v>
      </c>
      <c r="V111" s="138">
        <f t="shared" si="192"/>
        <v>0.5370766059366604</v>
      </c>
      <c r="W111" s="138">
        <f t="shared" si="192"/>
        <v>0.76000391231104736</v>
      </c>
      <c r="X111" s="138">
        <f t="shared" si="192"/>
        <v>1.0675465374774455</v>
      </c>
      <c r="Y111" s="138">
        <f t="shared" si="192"/>
        <v>1.4881107216957972</v>
      </c>
      <c r="Z111" s="138">
        <f t="shared" si="192"/>
        <v>2.0579915768310948</v>
      </c>
      <c r="AA111" s="138">
        <f t="shared" si="192"/>
        <v>2.8228712619735528</v>
      </c>
      <c r="AB111" s="138">
        <f t="shared" si="192"/>
        <v>3.8393179439727918</v>
      </c>
      <c r="AC111" s="138">
        <f t="shared" si="192"/>
        <v>5.1761493013597866</v>
      </c>
      <c r="AD111" s="138">
        <f t="shared" si="192"/>
        <v>6.9154748854206955</v>
      </c>
      <c r="AE111" s="138">
        <f t="shared" si="192"/>
        <v>9.1531837621773242</v>
      </c>
      <c r="AF111" s="138">
        <f t="shared" si="192"/>
        <v>11.998606813892573</v>
      </c>
      <c r="AG111" s="138">
        <f t="shared" si="192"/>
        <v>15.573069491486983</v>
      </c>
      <c r="AH111" s="138">
        <f t="shared" ref="AH111:BM111" si="193">IF(ISBLANK(AI111),MAX(AH39-X,0),IF(AI112="","",(AI111*p+AI112*(1-p))/(EXP(r_*T/n))))</f>
        <v>20.007075734374105</v>
      </c>
      <c r="AI111" s="138">
        <f t="shared" si="193"/>
        <v>25.43594255525587</v>
      </c>
      <c r="AJ111" s="138">
        <f t="shared" si="193"/>
        <v>31.993849366454558</v>
      </c>
      <c r="AK111" s="138">
        <f t="shared" si="193"/>
        <v>39.80647986951427</v>
      </c>
      <c r="AL111" s="138">
        <f t="shared" si="193"/>
        <v>48.982706009488872</v>
      </c>
      <c r="AM111" s="138">
        <f t="shared" si="193"/>
        <v>59.606061824853292</v>
      </c>
      <c r="AN111" s="138">
        <f t="shared" si="193"/>
        <v>71.727026078095179</v>
      </c>
      <c r="AO111" s="138">
        <f t="shared" si="193"/>
        <v>85.357302942506379</v>
      </c>
      <c r="AP111" s="138">
        <f t="shared" si="193"/>
        <v>100.46727856427665</v>
      </c>
      <c r="AQ111" s="138">
        <f t="shared" si="193"/>
        <v>116.98757037358126</v>
      </c>
      <c r="AR111" s="138">
        <f t="shared" si="193"/>
        <v>134.81505033057834</v>
      </c>
      <c r="AS111" s="138">
        <f t="shared" si="193"/>
        <v>153.82295928707802</v>
      </c>
      <c r="AT111" s="138">
        <f t="shared" si="193"/>
        <v>173.87387291596727</v>
      </c>
      <c r="AU111" s="138">
        <f t="shared" si="193"/>
        <v>194.83354569877642</v>
      </c>
      <c r="AV111" s="138">
        <f t="shared" si="193"/>
        <v>216.58329605306986</v>
      </c>
      <c r="AW111" s="138">
        <f t="shared" si="193"/>
        <v>239.02879795551743</v>
      </c>
      <c r="AX111" s="138">
        <f t="shared" si="193"/>
        <v>262.10395472364462</v>
      </c>
      <c r="AY111" s="138">
        <f t="shared" si="193"/>
        <v>285.76976808116365</v>
      </c>
      <c r="AZ111" s="138">
        <f t="shared" si="193"/>
        <v>310.00938952187335</v>
      </c>
      <c r="BA111" s="138">
        <f t="shared" si="193"/>
        <v>334.82138045757881</v>
      </c>
      <c r="BB111" s="138">
        <f t="shared" si="193"/>
        <v>360.21328041765503</v>
      </c>
      <c r="BC111" s="138">
        <f t="shared" si="193"/>
        <v>386.19689734219531</v>
      </c>
      <c r="BD111" s="138">
        <f t="shared" si="193"/>
        <v>412.78568025936937</v>
      </c>
      <c r="BE111" s="138">
        <f t="shared" si="193"/>
        <v>439.99367570636275</v>
      </c>
      <c r="BF111" s="138">
        <f t="shared" si="193"/>
        <v>467.83528049066388</v>
      </c>
      <c r="BG111" s="138">
        <f t="shared" si="193"/>
        <v>496.3252261468636</v>
      </c>
      <c r="BH111" s="138">
        <f t="shared" si="193"/>
        <v>525.47858671909125</v>
      </c>
      <c r="BI111" s="138">
        <f t="shared" si="193"/>
        <v>555.31078672439276</v>
      </c>
      <c r="BJ111" s="138">
        <f t="shared" si="193"/>
        <v>585.83760930125857</v>
      </c>
      <c r="BK111" s="138">
        <f t="shared" si="193"/>
        <v>617.07520454760459</v>
      </c>
      <c r="BL111" s="138">
        <f t="shared" si="193"/>
        <v>649.0400980526133</v>
      </c>
      <c r="BM111" s="138">
        <f t="shared" si="193"/>
        <v>681.74919962694003</v>
      </c>
      <c r="BN111" s="138">
        <f t="shared" ref="BN111:BS111" si="194">IF(ISBLANK(BO111),MAX(BN39-X,0),IF(BO112="","",(BO111*p+BO112*(1-p))/(EXP(r_*T/n))))</f>
        <v>715.21981223589739</v>
      </c>
      <c r="BO111" s="138">
        <f t="shared" si="194"/>
        <v>749.46964114033744</v>
      </c>
      <c r="BP111" s="138">
        <f t="shared" si="194"/>
        <v>784.51680325005987</v>
      </c>
      <c r="BQ111" s="138">
        <f t="shared" si="194"/>
        <v>820.37983669468781</v>
      </c>
      <c r="BR111" s="138">
        <f t="shared" si="194"/>
        <v>857.07771061706785</v>
      </c>
      <c r="BS111" s="138">
        <f t="shared" si="194"/>
        <v>894.62983519436716</v>
      </c>
    </row>
    <row r="112" spans="2:71" x14ac:dyDescent="0.2">
      <c r="B112" s="138" t="str">
        <f t="shared" ref="B112:AG112" si="195">IF(ISBLANK(C112),MAX(B40-X,0),IF(C113="","",(C112*p+C113*(1-p))/(EXP(r_*T/n))))</f>
        <v/>
      </c>
      <c r="C112" s="138" t="str">
        <f t="shared" si="195"/>
        <v/>
      </c>
      <c r="D112" s="138" t="str">
        <f t="shared" si="195"/>
        <v/>
      </c>
      <c r="E112" s="138" t="str">
        <f t="shared" si="195"/>
        <v/>
      </c>
      <c r="F112" s="138" t="str">
        <f t="shared" si="195"/>
        <v/>
      </c>
      <c r="G112" s="138" t="str">
        <f t="shared" si="195"/>
        <v/>
      </c>
      <c r="H112" s="138" t="str">
        <f t="shared" si="195"/>
        <v/>
      </c>
      <c r="I112" s="138" t="str">
        <f t="shared" si="195"/>
        <v/>
      </c>
      <c r="J112" s="138" t="str">
        <f t="shared" si="195"/>
        <v/>
      </c>
      <c r="K112" s="138" t="str">
        <f t="shared" si="195"/>
        <v/>
      </c>
      <c r="L112" s="138" t="str">
        <f t="shared" si="195"/>
        <v/>
      </c>
      <c r="M112" s="138" t="str">
        <f t="shared" si="195"/>
        <v/>
      </c>
      <c r="N112" s="138" t="str">
        <f t="shared" si="195"/>
        <v/>
      </c>
      <c r="O112" s="138" t="str">
        <f t="shared" si="195"/>
        <v/>
      </c>
      <c r="P112" s="138" t="str">
        <f t="shared" si="195"/>
        <v/>
      </c>
      <c r="Q112" s="138" t="str">
        <f t="shared" si="195"/>
        <v/>
      </c>
      <c r="R112" s="138" t="str">
        <f t="shared" si="195"/>
        <v/>
      </c>
      <c r="S112" s="138" t="str">
        <f t="shared" si="195"/>
        <v/>
      </c>
      <c r="T112" s="138" t="str">
        <f t="shared" si="195"/>
        <v/>
      </c>
      <c r="U112" s="138">
        <f t="shared" si="195"/>
        <v>0.15041230239325379</v>
      </c>
      <c r="V112" s="138">
        <f t="shared" si="195"/>
        <v>0.21949770625336798</v>
      </c>
      <c r="W112" s="138">
        <f t="shared" si="195"/>
        <v>0.31817450023875554</v>
      </c>
      <c r="X112" s="138">
        <f t="shared" si="195"/>
        <v>0.45801650325052773</v>
      </c>
      <c r="Y112" s="138">
        <f t="shared" si="195"/>
        <v>0.65458235028681544</v>
      </c>
      <c r="Z112" s="138">
        <f t="shared" si="195"/>
        <v>0.92853293260114733</v>
      </c>
      <c r="AA112" s="138">
        <f t="shared" si="195"/>
        <v>1.3069473804339604</v>
      </c>
      <c r="AB112" s="138">
        <f t="shared" si="195"/>
        <v>1.8248206398363116</v>
      </c>
      <c r="AC112" s="138">
        <f t="shared" si="195"/>
        <v>2.5266956537504521</v>
      </c>
      <c r="AD112" s="138">
        <f t="shared" si="195"/>
        <v>3.4683424557840961</v>
      </c>
      <c r="AE112" s="138">
        <f t="shared" si="195"/>
        <v>4.7183455076648384</v>
      </c>
      <c r="AF112" s="138">
        <f t="shared" si="195"/>
        <v>6.3594020637894131</v>
      </c>
      <c r="AG112" s="138">
        <f t="shared" si="195"/>
        <v>8.4890742560490509</v>
      </c>
      <c r="AH112" s="138">
        <f t="shared" ref="AH112:BM112" si="196">IF(ISBLANK(AI112),MAX(AH40-X,0),IF(AI113="","",(AI112*p+AI113*(1-p))/(EXP(r_*T/n))))</f>
        <v>11.219686175685904</v>
      </c>
      <c r="AI112" s="138">
        <f t="shared" si="196"/>
        <v>14.677029258527961</v>
      </c>
      <c r="AJ112" s="138">
        <f t="shared" si="196"/>
        <v>18.997553441874071</v>
      </c>
      <c r="AK112" s="138">
        <f t="shared" si="196"/>
        <v>24.323798220552117</v>
      </c>
      <c r="AL112" s="138">
        <f t="shared" si="196"/>
        <v>30.797974594897511</v>
      </c>
      <c r="AM112" s="138">
        <f t="shared" si="196"/>
        <v>38.553854438281597</v>
      </c>
      <c r="AN112" s="138">
        <f t="shared" si="196"/>
        <v>47.707448966085309</v>
      </c>
      <c r="AO112" s="138">
        <f t="shared" si="196"/>
        <v>58.347327947214033</v>
      </c>
      <c r="AP112" s="138">
        <f t="shared" si="196"/>
        <v>70.525780323068645</v>
      </c>
      <c r="AQ112" s="138">
        <f t="shared" si="196"/>
        <v>84.252250494418249</v>
      </c>
      <c r="AR112" s="138">
        <f t="shared" si="196"/>
        <v>99.49049341887158</v>
      </c>
      <c r="AS112" s="138">
        <f t="shared" si="196"/>
        <v>116.16058017037399</v>
      </c>
      <c r="AT112" s="138">
        <f t="shared" si="196"/>
        <v>134.14621259417595</v>
      </c>
      <c r="AU112" s="138">
        <f t="shared" si="196"/>
        <v>153.30682827931602</v>
      </c>
      <c r="AV112" s="138">
        <f t="shared" si="196"/>
        <v>173.49287905978605</v>
      </c>
      <c r="AW112" s="138">
        <f t="shared" si="196"/>
        <v>194.5617471796231</v>
      </c>
      <c r="AX112" s="138">
        <f t="shared" si="196"/>
        <v>216.39136833200669</v>
      </c>
      <c r="AY112" s="138">
        <f t="shared" si="196"/>
        <v>238.8890216224238</v>
      </c>
      <c r="AZ112" s="138">
        <f t="shared" si="196"/>
        <v>261.9939483295621</v>
      </c>
      <c r="BA112" s="138">
        <f t="shared" si="196"/>
        <v>285.6741620700227</v>
      </c>
      <c r="BB112" s="138">
        <f t="shared" si="196"/>
        <v>309.91940559701828</v>
      </c>
      <c r="BC112" s="138">
        <f t="shared" si="196"/>
        <v>334.73302678479507</v>
      </c>
      <c r="BD112" s="138">
        <f t="shared" si="196"/>
        <v>360.12522301960837</v>
      </c>
      <c r="BE112" s="138">
        <f t="shared" si="196"/>
        <v>386.10885798937113</v>
      </c>
      <c r="BF112" s="138">
        <f t="shared" si="196"/>
        <v>412.69763580266658</v>
      </c>
      <c r="BG112" s="138">
        <f t="shared" si="196"/>
        <v>439.90562614548554</v>
      </c>
      <c r="BH112" s="138">
        <f t="shared" si="196"/>
        <v>467.74722582531632</v>
      </c>
      <c r="BI112" s="138">
        <f t="shared" si="196"/>
        <v>496.23716637674983</v>
      </c>
      <c r="BJ112" s="138">
        <f t="shared" si="196"/>
        <v>525.39052184391528</v>
      </c>
      <c r="BK112" s="138">
        <f t="shared" si="196"/>
        <v>555.22271674385877</v>
      </c>
      <c r="BL112" s="138">
        <f t="shared" si="196"/>
        <v>585.7495342150703</v>
      </c>
      <c r="BM112" s="138">
        <f t="shared" si="196"/>
        <v>616.98712435546611</v>
      </c>
      <c r="BN112" s="138">
        <f t="shared" ref="BN112:BS112" si="197">IF(ISBLANK(BO112),MAX(BN40-X,0),IF(BO113="","",(BO112*p+BO113*(1-p))/(EXP(r_*T/n))))</f>
        <v>648.9520127542288</v>
      </c>
      <c r="BO112" s="138">
        <f t="shared" si="197"/>
        <v>681.66110922201347</v>
      </c>
      <c r="BP112" s="138">
        <f t="shared" si="197"/>
        <v>715.13171672413273</v>
      </c>
      <c r="BQ112" s="138">
        <f t="shared" si="197"/>
        <v>749.38154052143864</v>
      </c>
      <c r="BR112" s="138">
        <f t="shared" si="197"/>
        <v>784.42869752373065</v>
      </c>
      <c r="BS112" s="138">
        <f t="shared" si="197"/>
        <v>820.29172586063214</v>
      </c>
    </row>
    <row r="113" spans="2:71" x14ac:dyDescent="0.2">
      <c r="B113" s="138" t="str">
        <f t="shared" ref="B113:AG113" si="198">IF(ISBLANK(C113),MAX(B41-X,0),IF(C114="","",(C113*p+C114*(1-p))/(EXP(r_*T/n))))</f>
        <v/>
      </c>
      <c r="C113" s="138" t="str">
        <f t="shared" si="198"/>
        <v/>
      </c>
      <c r="D113" s="138" t="str">
        <f t="shared" si="198"/>
        <v/>
      </c>
      <c r="E113" s="138" t="str">
        <f t="shared" si="198"/>
        <v/>
      </c>
      <c r="F113" s="138" t="str">
        <f t="shared" si="198"/>
        <v/>
      </c>
      <c r="G113" s="138" t="str">
        <f t="shared" si="198"/>
        <v/>
      </c>
      <c r="H113" s="138" t="str">
        <f t="shared" si="198"/>
        <v/>
      </c>
      <c r="I113" s="138" t="str">
        <f t="shared" si="198"/>
        <v/>
      </c>
      <c r="J113" s="138" t="str">
        <f t="shared" si="198"/>
        <v/>
      </c>
      <c r="K113" s="138" t="str">
        <f t="shared" si="198"/>
        <v/>
      </c>
      <c r="L113" s="138" t="str">
        <f t="shared" si="198"/>
        <v/>
      </c>
      <c r="M113" s="138" t="str">
        <f t="shared" si="198"/>
        <v/>
      </c>
      <c r="N113" s="138" t="str">
        <f t="shared" si="198"/>
        <v/>
      </c>
      <c r="O113" s="138" t="str">
        <f t="shared" si="198"/>
        <v/>
      </c>
      <c r="P113" s="138" t="str">
        <f t="shared" si="198"/>
        <v/>
      </c>
      <c r="Q113" s="138" t="str">
        <f t="shared" si="198"/>
        <v/>
      </c>
      <c r="R113" s="138" t="str">
        <f t="shared" si="198"/>
        <v/>
      </c>
      <c r="S113" s="138" t="str">
        <f t="shared" si="198"/>
        <v/>
      </c>
      <c r="T113" s="138" t="str">
        <f t="shared" si="198"/>
        <v/>
      </c>
      <c r="U113" s="138" t="str">
        <f t="shared" si="198"/>
        <v/>
      </c>
      <c r="V113" s="138">
        <f t="shared" si="198"/>
        <v>8.2572470518392047E-2</v>
      </c>
      <c r="W113" s="138">
        <f t="shared" si="198"/>
        <v>0.12260053621889744</v>
      </c>
      <c r="X113" s="138">
        <f t="shared" si="198"/>
        <v>0.18085534757186247</v>
      </c>
      <c r="Y113" s="138">
        <f t="shared" si="198"/>
        <v>0.26499808446717554</v>
      </c>
      <c r="Z113" s="138">
        <f t="shared" si="198"/>
        <v>0.38557762790708788</v>
      </c>
      <c r="AA113" s="138">
        <f t="shared" si="198"/>
        <v>0.55695311594189845</v>
      </c>
      <c r="AB113" s="138">
        <f t="shared" si="198"/>
        <v>0.7984317121436959</v>
      </c>
      <c r="AC113" s="138">
        <f t="shared" si="198"/>
        <v>1.135634143430938</v>
      </c>
      <c r="AD113" s="138">
        <f t="shared" si="198"/>
        <v>1.602080990089904</v>
      </c>
      <c r="AE113" s="138">
        <f t="shared" si="198"/>
        <v>2.2409620974618059</v>
      </c>
      <c r="AF113" s="138">
        <f t="shared" si="198"/>
        <v>3.107007930986132</v>
      </c>
      <c r="AG113" s="138">
        <f t="shared" si="198"/>
        <v>4.2683246572253326</v>
      </c>
      <c r="AH113" s="138">
        <f t="shared" ref="AH113:BM113" si="199">IF(ISBLANK(AI113),MAX(AH41-X,0),IF(AI114="","",(AI113*p+AI114*(1-p))/(EXP(r_*T/n))))</f>
        <v>5.8079861167640434</v>
      </c>
      <c r="AI113" s="138">
        <f t="shared" si="199"/>
        <v>7.8251014033753279</v>
      </c>
      <c r="AJ113" s="138">
        <f t="shared" si="199"/>
        <v>10.435007406974691</v>
      </c>
      <c r="AK113" s="138">
        <f t="shared" si="199"/>
        <v>13.768188455263266</v>
      </c>
      <c r="AL113" s="138">
        <f t="shared" si="199"/>
        <v>17.967523077052359</v>
      </c>
      <c r="AM113" s="138">
        <f t="shared" si="199"/>
        <v>23.183527700334594</v>
      </c>
      <c r="AN113" s="138">
        <f t="shared" si="199"/>
        <v>29.567434457455349</v>
      </c>
      <c r="AO113" s="138">
        <f t="shared" si="199"/>
        <v>37.262221453032453</v>
      </c>
      <c r="AP113" s="138">
        <f t="shared" si="199"/>
        <v>46.392104415152602</v>
      </c>
      <c r="AQ113" s="138">
        <f t="shared" si="199"/>
        <v>57.051461090359005</v>
      </c>
      <c r="AR113" s="138">
        <f t="shared" si="199"/>
        <v>69.294614083361424</v>
      </c>
      <c r="AS113" s="138">
        <f t="shared" si="199"/>
        <v>83.128221403189741</v>
      </c>
      <c r="AT113" s="138">
        <f t="shared" si="199"/>
        <v>98.508067549479961</v>
      </c>
      <c r="AU113" s="138">
        <f t="shared" si="199"/>
        <v>115.34167385879314</v>
      </c>
      <c r="AV113" s="138">
        <f t="shared" si="199"/>
        <v>133.49728776244913</v>
      </c>
      <c r="AW113" s="138">
        <f t="shared" si="199"/>
        <v>152.8185367166819</v>
      </c>
      <c r="AX113" s="138">
        <f t="shared" si="199"/>
        <v>173.14259855264262</v>
      </c>
      <c r="AY113" s="138">
        <f t="shared" si="199"/>
        <v>194.31857322839934</v>
      </c>
      <c r="AZ113" s="138">
        <f t="shared" si="199"/>
        <v>216.22233528505552</v>
      </c>
      <c r="BA113" s="138">
        <f t="shared" si="199"/>
        <v>238.76485823221256</v>
      </c>
      <c r="BB113" s="138">
        <f t="shared" si="199"/>
        <v>261.89280920213901</v>
      </c>
      <c r="BC113" s="138">
        <f t="shared" si="199"/>
        <v>285.58256653729904</v>
      </c>
      <c r="BD113" s="138">
        <f t="shared" si="199"/>
        <v>309.83075076390929</v>
      </c>
      <c r="BE113" s="138">
        <f t="shared" si="199"/>
        <v>334.64494154326911</v>
      </c>
      <c r="BF113" s="138">
        <f t="shared" si="199"/>
        <v>360.03717856290564</v>
      </c>
      <c r="BG113" s="138">
        <f t="shared" si="199"/>
        <v>386.02080842849392</v>
      </c>
      <c r="BH113" s="138">
        <f t="shared" si="199"/>
        <v>412.60958113731908</v>
      </c>
      <c r="BI113" s="138">
        <f t="shared" si="199"/>
        <v>439.81756637537171</v>
      </c>
      <c r="BJ113" s="138">
        <f t="shared" si="199"/>
        <v>467.6591609501404</v>
      </c>
      <c r="BK113" s="138">
        <f t="shared" si="199"/>
        <v>496.14909639621578</v>
      </c>
      <c r="BL113" s="138">
        <f t="shared" si="199"/>
        <v>525.30244675772713</v>
      </c>
      <c r="BM113" s="138">
        <f t="shared" si="199"/>
        <v>555.13463655172052</v>
      </c>
      <c r="BN113" s="138">
        <f t="shared" ref="BN113:BS113" si="200">IF(ISBLANK(BO113),MAX(BN41-X,0),IF(BO114="","",(BO113*p+BO114*(1-p))/(EXP(r_*T/n))))</f>
        <v>585.66144891668591</v>
      </c>
      <c r="BO113" s="138">
        <f t="shared" si="200"/>
        <v>616.89903395053966</v>
      </c>
      <c r="BP113" s="138">
        <f t="shared" si="200"/>
        <v>648.86391724246425</v>
      </c>
      <c r="BQ113" s="138">
        <f t="shared" si="200"/>
        <v>681.57300860311466</v>
      </c>
      <c r="BR113" s="138">
        <f t="shared" si="200"/>
        <v>715.04361099780351</v>
      </c>
      <c r="BS113" s="138">
        <f t="shared" si="200"/>
        <v>749.29342968738297</v>
      </c>
    </row>
    <row r="114" spans="2:71" x14ac:dyDescent="0.2">
      <c r="B114" s="138" t="str">
        <f t="shared" ref="B114:AG114" si="201">IF(ISBLANK(C114),MAX(B42-X,0),IF(C115="","",(C114*p+C115*(1-p))/(EXP(r_*T/n))))</f>
        <v/>
      </c>
      <c r="C114" s="138" t="str">
        <f t="shared" si="201"/>
        <v/>
      </c>
      <c r="D114" s="138" t="str">
        <f t="shared" si="201"/>
        <v/>
      </c>
      <c r="E114" s="138" t="str">
        <f t="shared" si="201"/>
        <v/>
      </c>
      <c r="F114" s="138" t="str">
        <f t="shared" si="201"/>
        <v/>
      </c>
      <c r="G114" s="138" t="str">
        <f t="shared" si="201"/>
        <v/>
      </c>
      <c r="H114" s="138" t="str">
        <f t="shared" si="201"/>
        <v/>
      </c>
      <c r="I114" s="138" t="str">
        <f t="shared" si="201"/>
        <v/>
      </c>
      <c r="J114" s="138" t="str">
        <f t="shared" si="201"/>
        <v/>
      </c>
      <c r="K114" s="138" t="str">
        <f t="shared" si="201"/>
        <v/>
      </c>
      <c r="L114" s="138" t="str">
        <f t="shared" si="201"/>
        <v/>
      </c>
      <c r="M114" s="138" t="str">
        <f t="shared" si="201"/>
        <v/>
      </c>
      <c r="N114" s="138" t="str">
        <f t="shared" si="201"/>
        <v/>
      </c>
      <c r="O114" s="138" t="str">
        <f t="shared" si="201"/>
        <v/>
      </c>
      <c r="P114" s="138" t="str">
        <f t="shared" si="201"/>
        <v/>
      </c>
      <c r="Q114" s="138" t="str">
        <f t="shared" si="201"/>
        <v/>
      </c>
      <c r="R114" s="138" t="str">
        <f t="shared" si="201"/>
        <v/>
      </c>
      <c r="S114" s="138" t="str">
        <f t="shared" si="201"/>
        <v/>
      </c>
      <c r="T114" s="138" t="str">
        <f t="shared" si="201"/>
        <v/>
      </c>
      <c r="U114" s="138" t="str">
        <f t="shared" si="201"/>
        <v/>
      </c>
      <c r="V114" s="138" t="str">
        <f t="shared" si="201"/>
        <v/>
      </c>
      <c r="W114" s="138">
        <f t="shared" si="201"/>
        <v>4.3265563021088825E-2</v>
      </c>
      <c r="X114" s="138">
        <f t="shared" si="201"/>
        <v>6.5395540943598229E-2</v>
      </c>
      <c r="Y114" s="138">
        <f t="shared" si="201"/>
        <v>9.8229389263614714E-2</v>
      </c>
      <c r="Z114" s="138">
        <f t="shared" si="201"/>
        <v>0.14659280833150745</v>
      </c>
      <c r="AA114" s="138">
        <f t="shared" si="201"/>
        <v>0.21729337787603381</v>
      </c>
      <c r="AB114" s="138">
        <f t="shared" si="201"/>
        <v>0.31983183273699878</v>
      </c>
      <c r="AC114" s="138">
        <f t="shared" si="201"/>
        <v>0.4673162423051202</v>
      </c>
      <c r="AD114" s="138">
        <f t="shared" si="201"/>
        <v>0.67761087788092711</v>
      </c>
      <c r="AE114" s="138">
        <f t="shared" si="201"/>
        <v>0.9747428190863876</v>
      </c>
      <c r="AF114" s="138">
        <f t="shared" si="201"/>
        <v>1.3905714380046679</v>
      </c>
      <c r="AG114" s="138">
        <f t="shared" si="201"/>
        <v>1.9666955983630652</v>
      </c>
      <c r="AH114" s="138">
        <f t="shared" ref="AH114:BM114" si="202">IF(ISBLANK(AI114),MAX(AH42-X,0),IF(AI115="","",(AI114*p+AI115*(1-p))/(EXP(r_*T/n))))</f>
        <v>2.7565277332781561</v>
      </c>
      <c r="AI114" s="138">
        <f t="shared" si="202"/>
        <v>3.8274010714961961</v>
      </c>
      <c r="AJ114" s="138">
        <f t="shared" si="202"/>
        <v>5.2624968179551788</v>
      </c>
      <c r="AK114" s="138">
        <f t="shared" si="202"/>
        <v>7.1622869889314709</v>
      </c>
      <c r="AL114" s="138">
        <f t="shared" si="202"/>
        <v>9.6450970653129122</v>
      </c>
      <c r="AM114" s="138">
        <f t="shared" si="202"/>
        <v>12.846319891770175</v>
      </c>
      <c r="AN114" s="138">
        <f t="shared" si="202"/>
        <v>16.915786213184244</v>
      </c>
      <c r="AO114" s="138">
        <f t="shared" si="202"/>
        <v>22.012852817909273</v>
      </c>
      <c r="AP114" s="138">
        <f t="shared" si="202"/>
        <v>28.298943036193876</v>
      </c>
      <c r="AQ114" s="138">
        <f t="shared" si="202"/>
        <v>35.927594354626798</v>
      </c>
      <c r="AR114" s="138">
        <f t="shared" si="202"/>
        <v>45.032538356165126</v>
      </c>
      <c r="AS114" s="138">
        <f t="shared" si="202"/>
        <v>55.714921042391609</v>
      </c>
      <c r="AT114" s="138">
        <f t="shared" si="202"/>
        <v>68.031370203448148</v>
      </c>
      <c r="AU114" s="138">
        <f t="shared" si="202"/>
        <v>81.985070337678366</v>
      </c>
      <c r="AV114" s="138">
        <f t="shared" si="202"/>
        <v>97.522107798729891</v>
      </c>
      <c r="AW114" s="138">
        <f t="shared" si="202"/>
        <v>114.53489712774955</v>
      </c>
      <c r="AX114" s="138">
        <f t="shared" si="202"/>
        <v>132.87338276698799</v>
      </c>
      <c r="AY114" s="138">
        <f t="shared" si="202"/>
        <v>152.36301367662458</v>
      </c>
      <c r="AZ114" s="138">
        <f t="shared" si="202"/>
        <v>172.82657392335364</v>
      </c>
      <c r="BA114" s="138">
        <f t="shared" si="202"/>
        <v>194.1054488496535</v>
      </c>
      <c r="BB114" s="138">
        <f t="shared" si="202"/>
        <v>216.07554271823005</v>
      </c>
      <c r="BC114" s="138">
        <f t="shared" si="202"/>
        <v>238.6543335657777</v>
      </c>
      <c r="BD114" s="138">
        <f t="shared" si="202"/>
        <v>261.7983147275944</v>
      </c>
      <c r="BE114" s="138">
        <f t="shared" si="202"/>
        <v>285.49334205178269</v>
      </c>
      <c r="BF114" s="138">
        <f t="shared" si="202"/>
        <v>309.74261534039698</v>
      </c>
      <c r="BG114" s="138">
        <f t="shared" si="202"/>
        <v>334.5568919823919</v>
      </c>
      <c r="BH114" s="138">
        <f t="shared" si="202"/>
        <v>359.94912389755808</v>
      </c>
      <c r="BI114" s="138">
        <f t="shared" si="202"/>
        <v>385.93274865838015</v>
      </c>
      <c r="BJ114" s="138">
        <f t="shared" si="202"/>
        <v>412.52151626214311</v>
      </c>
      <c r="BK114" s="138">
        <f t="shared" si="202"/>
        <v>439.72949639483767</v>
      </c>
      <c r="BL114" s="138">
        <f t="shared" si="202"/>
        <v>467.57108586395231</v>
      </c>
      <c r="BM114" s="138">
        <f t="shared" si="202"/>
        <v>496.06101620407759</v>
      </c>
      <c r="BN114" s="138">
        <f t="shared" ref="BN114:BS114" si="203">IF(ISBLANK(BO114),MAX(BN42-X,0),IF(BO115="","",(BO114*p+BO115*(1-p))/(EXP(r_*T/n))))</f>
        <v>525.21436145934285</v>
      </c>
      <c r="BO114" s="138">
        <f t="shared" si="203"/>
        <v>555.04654614679396</v>
      </c>
      <c r="BP114" s="138">
        <f t="shared" si="203"/>
        <v>585.57335340492125</v>
      </c>
      <c r="BQ114" s="138">
        <f t="shared" si="203"/>
        <v>616.81093333164085</v>
      </c>
      <c r="BR114" s="138">
        <f t="shared" si="203"/>
        <v>648.77581151613504</v>
      </c>
      <c r="BS114" s="138">
        <f t="shared" si="203"/>
        <v>681.48489776905899</v>
      </c>
    </row>
    <row r="115" spans="2:71" x14ac:dyDescent="0.2">
      <c r="B115" s="138" t="str">
        <f t="shared" ref="B115:AG115" si="204">IF(ISBLANK(C115),MAX(B43-X,0),IF(C116="","",(C115*p+C116*(1-p))/(EXP(r_*T/n))))</f>
        <v/>
      </c>
      <c r="C115" s="138" t="str">
        <f t="shared" si="204"/>
        <v/>
      </c>
      <c r="D115" s="138" t="str">
        <f t="shared" si="204"/>
        <v/>
      </c>
      <c r="E115" s="138" t="str">
        <f t="shared" si="204"/>
        <v/>
      </c>
      <c r="F115" s="138" t="str">
        <f t="shared" si="204"/>
        <v/>
      </c>
      <c r="G115" s="138" t="str">
        <f t="shared" si="204"/>
        <v/>
      </c>
      <c r="H115" s="138" t="str">
        <f t="shared" si="204"/>
        <v/>
      </c>
      <c r="I115" s="138" t="str">
        <f t="shared" si="204"/>
        <v/>
      </c>
      <c r="J115" s="138" t="str">
        <f t="shared" si="204"/>
        <v/>
      </c>
      <c r="K115" s="138" t="str">
        <f t="shared" si="204"/>
        <v/>
      </c>
      <c r="L115" s="138" t="str">
        <f t="shared" si="204"/>
        <v/>
      </c>
      <c r="M115" s="138" t="str">
        <f t="shared" si="204"/>
        <v/>
      </c>
      <c r="N115" s="138" t="str">
        <f t="shared" si="204"/>
        <v/>
      </c>
      <c r="O115" s="138" t="str">
        <f t="shared" si="204"/>
        <v/>
      </c>
      <c r="P115" s="138" t="str">
        <f t="shared" si="204"/>
        <v/>
      </c>
      <c r="Q115" s="138" t="str">
        <f t="shared" si="204"/>
        <v/>
      </c>
      <c r="R115" s="138" t="str">
        <f t="shared" si="204"/>
        <v/>
      </c>
      <c r="S115" s="138" t="str">
        <f t="shared" si="204"/>
        <v/>
      </c>
      <c r="T115" s="138" t="str">
        <f t="shared" si="204"/>
        <v/>
      </c>
      <c r="U115" s="138" t="str">
        <f t="shared" si="204"/>
        <v/>
      </c>
      <c r="V115" s="138" t="str">
        <f t="shared" si="204"/>
        <v/>
      </c>
      <c r="W115" s="138" t="str">
        <f t="shared" si="204"/>
        <v/>
      </c>
      <c r="X115" s="138">
        <f t="shared" si="204"/>
        <v>2.1534011593003069E-2</v>
      </c>
      <c r="Y115" s="138">
        <f t="shared" si="204"/>
        <v>3.3152969079303964E-2</v>
      </c>
      <c r="Z115" s="138">
        <f t="shared" si="204"/>
        <v>5.0737124029023771E-2</v>
      </c>
      <c r="AA115" s="138">
        <f t="shared" si="204"/>
        <v>7.7166088308036951E-2</v>
      </c>
      <c r="AB115" s="138">
        <f t="shared" si="204"/>
        <v>0.11660295113163902</v>
      </c>
      <c r="AC115" s="138">
        <f t="shared" si="204"/>
        <v>0.17500634030392379</v>
      </c>
      <c r="AD115" s="138">
        <f t="shared" si="204"/>
        <v>0.26081419136894091</v>
      </c>
      <c r="AE115" s="138">
        <f t="shared" si="204"/>
        <v>0.38583959034839233</v>
      </c>
      <c r="AF115" s="138">
        <f t="shared" si="204"/>
        <v>0.56641933783650344</v>
      </c>
      <c r="AG115" s="138">
        <f t="shared" si="204"/>
        <v>0.82485013634256188</v>
      </c>
      <c r="AH115" s="138">
        <f t="shared" ref="AH115:BM115" si="205">IF(ISBLANK(AI115),MAX(AH43-X,0),IF(AI116="","",(AI115*p+AI116*(1-p))/(EXP(r_*T/n))))</f>
        <v>1.1911320970542716</v>
      </c>
      <c r="AI115" s="138">
        <f t="shared" si="205"/>
        <v>1.7050104967853648</v>
      </c>
      <c r="AJ115" s="138">
        <f t="shared" si="205"/>
        <v>2.4182600909665202</v>
      </c>
      <c r="AK115" s="138">
        <f t="shared" si="205"/>
        <v>3.3970882497807784</v>
      </c>
      <c r="AL115" s="138">
        <f t="shared" si="205"/>
        <v>4.7244424920036838</v>
      </c>
      <c r="AM115" s="138">
        <f t="shared" si="205"/>
        <v>6.5018979771844867</v>
      </c>
      <c r="AN115" s="138">
        <f t="shared" si="205"/>
        <v>8.8506819036001154</v>
      </c>
      <c r="AO115" s="138">
        <f t="shared" si="205"/>
        <v>11.911285556420289</v>
      </c>
      <c r="AP115" s="138">
        <f t="shared" si="205"/>
        <v>15.84105423612575</v>
      </c>
      <c r="AQ115" s="138">
        <f t="shared" si="205"/>
        <v>20.80917546206496</v>
      </c>
      <c r="AR115" s="138">
        <f t="shared" si="205"/>
        <v>26.988658133845629</v>
      </c>
      <c r="AS115" s="138">
        <f t="shared" si="205"/>
        <v>34.54525543597552</v>
      </c>
      <c r="AT115" s="138">
        <f t="shared" si="205"/>
        <v>43.623851703752521</v>
      </c>
      <c r="AU115" s="138">
        <f t="shared" si="205"/>
        <v>54.333574344264925</v>
      </c>
      <c r="AV115" s="138">
        <f t="shared" si="205"/>
        <v>66.733691203699564</v>
      </c>
      <c r="AW115" s="138">
        <f t="shared" si="205"/>
        <v>80.823000007590139</v>
      </c>
      <c r="AX115" s="138">
        <f t="shared" si="205"/>
        <v>96.535617945872261</v>
      </c>
      <c r="AY115" s="138">
        <f t="shared" si="205"/>
        <v>113.74553218772071</v>
      </c>
      <c r="AZ115" s="138">
        <f t="shared" si="205"/>
        <v>132.28078914848737</v>
      </c>
      <c r="BA115" s="138">
        <f t="shared" si="205"/>
        <v>151.94588197130176</v>
      </c>
      <c r="BB115" s="138">
        <f t="shared" si="205"/>
        <v>172.54827257214311</v>
      </c>
      <c r="BC115" s="138">
        <f t="shared" si="205"/>
        <v>193.92301633027205</v>
      </c>
      <c r="BD115" s="138">
        <f t="shared" si="205"/>
        <v>215.94926016395883</v>
      </c>
      <c r="BE115" s="138">
        <f t="shared" si="205"/>
        <v>238.55465193991137</v>
      </c>
      <c r="BF115" s="138">
        <f t="shared" si="205"/>
        <v>261.70801028958823</v>
      </c>
      <c r="BG115" s="138">
        <f t="shared" si="205"/>
        <v>285.40511216415564</v>
      </c>
      <c r="BH115" s="138">
        <f t="shared" si="205"/>
        <v>309.65456067504942</v>
      </c>
      <c r="BI115" s="138">
        <f t="shared" si="205"/>
        <v>334.46883221227807</v>
      </c>
      <c r="BJ115" s="138">
        <f t="shared" si="205"/>
        <v>359.86105902238205</v>
      </c>
      <c r="BK115" s="138">
        <f t="shared" si="205"/>
        <v>385.84467867784599</v>
      </c>
      <c r="BL115" s="138">
        <f t="shared" si="205"/>
        <v>412.43344117595484</v>
      </c>
      <c r="BM115" s="138">
        <f t="shared" si="205"/>
        <v>439.64141620269942</v>
      </c>
      <c r="BN115" s="138">
        <f t="shared" ref="BN115:BS115" si="206">IF(ISBLANK(BO115),MAX(BN43-X,0),IF(BO116="","",(BO115*p+BO116*(1-p))/(EXP(r_*T/n))))</f>
        <v>467.48300056556792</v>
      </c>
      <c r="BO115" s="138">
        <f t="shared" si="206"/>
        <v>495.97292579915108</v>
      </c>
      <c r="BP115" s="138">
        <f t="shared" si="206"/>
        <v>525.12626594757808</v>
      </c>
      <c r="BQ115" s="138">
        <f t="shared" si="206"/>
        <v>554.95844552789515</v>
      </c>
      <c r="BR115" s="138">
        <f t="shared" si="206"/>
        <v>585.48524767859203</v>
      </c>
      <c r="BS115" s="138">
        <f t="shared" si="206"/>
        <v>616.72282249758518</v>
      </c>
    </row>
    <row r="116" spans="2:71" x14ac:dyDescent="0.2">
      <c r="B116" s="138" t="str">
        <f t="shared" ref="B116:AG116" si="207">IF(ISBLANK(C116),MAX(B44-X,0),IF(C117="","",(C116*p+C117*(1-p))/(EXP(r_*T/n))))</f>
        <v/>
      </c>
      <c r="C116" s="138" t="str">
        <f t="shared" si="207"/>
        <v/>
      </c>
      <c r="D116" s="138" t="str">
        <f t="shared" si="207"/>
        <v/>
      </c>
      <c r="E116" s="138" t="str">
        <f t="shared" si="207"/>
        <v/>
      </c>
      <c r="F116" s="138" t="str">
        <f t="shared" si="207"/>
        <v/>
      </c>
      <c r="G116" s="138" t="str">
        <f t="shared" si="207"/>
        <v/>
      </c>
      <c r="H116" s="138" t="str">
        <f t="shared" si="207"/>
        <v/>
      </c>
      <c r="I116" s="138" t="str">
        <f t="shared" si="207"/>
        <v/>
      </c>
      <c r="J116" s="138" t="str">
        <f t="shared" si="207"/>
        <v/>
      </c>
      <c r="K116" s="138" t="str">
        <f t="shared" si="207"/>
        <v/>
      </c>
      <c r="L116" s="138" t="str">
        <f t="shared" si="207"/>
        <v/>
      </c>
      <c r="M116" s="138" t="str">
        <f t="shared" si="207"/>
        <v/>
      </c>
      <c r="N116" s="138" t="str">
        <f t="shared" si="207"/>
        <v/>
      </c>
      <c r="O116" s="138" t="str">
        <f t="shared" si="207"/>
        <v/>
      </c>
      <c r="P116" s="138" t="str">
        <f t="shared" si="207"/>
        <v/>
      </c>
      <c r="Q116" s="138" t="str">
        <f t="shared" si="207"/>
        <v/>
      </c>
      <c r="R116" s="138" t="str">
        <f t="shared" si="207"/>
        <v/>
      </c>
      <c r="S116" s="138" t="str">
        <f t="shared" si="207"/>
        <v/>
      </c>
      <c r="T116" s="138" t="str">
        <f t="shared" si="207"/>
        <v/>
      </c>
      <c r="U116" s="138" t="str">
        <f t="shared" si="207"/>
        <v/>
      </c>
      <c r="V116" s="138" t="str">
        <f t="shared" si="207"/>
        <v/>
      </c>
      <c r="W116" s="138" t="str">
        <f t="shared" si="207"/>
        <v/>
      </c>
      <c r="X116" s="138" t="str">
        <f t="shared" si="207"/>
        <v/>
      </c>
      <c r="Y116" s="138">
        <f t="shared" si="207"/>
        <v>1.0124105154612324E-2</v>
      </c>
      <c r="Z116" s="138">
        <f t="shared" si="207"/>
        <v>1.5885257166922889E-2</v>
      </c>
      <c r="AA116" s="138">
        <f t="shared" si="207"/>
        <v>2.4783877635525191E-2</v>
      </c>
      <c r="AB116" s="138">
        <f t="shared" si="207"/>
        <v>3.8439251264906708E-2</v>
      </c>
      <c r="AC116" s="138">
        <f t="shared" si="207"/>
        <v>5.9251330430240778E-2</v>
      </c>
      <c r="AD116" s="138">
        <f t="shared" si="207"/>
        <v>9.0744200188058954E-2</v>
      </c>
      <c r="AE116" s="138">
        <f t="shared" si="207"/>
        <v>0.13804162292755887</v>
      </c>
      <c r="AF116" s="138">
        <f t="shared" si="207"/>
        <v>0.20851475589549232</v>
      </c>
      <c r="AG116" s="138">
        <f t="shared" si="207"/>
        <v>0.31264833775893819</v>
      </c>
      <c r="AH116" s="138">
        <f t="shared" ref="AH116:BM116" si="208">IF(ISBLANK(AI116),MAX(AH44-X,0),IF(AI117="","",(AI116*p+AI117*(1-p))/(EXP(r_*T/n))))</f>
        <v>0.46517518547812459</v>
      </c>
      <c r="AI116" s="138">
        <f t="shared" si="208"/>
        <v>0.68652695390781515</v>
      </c>
      <c r="AJ116" s="138">
        <f t="shared" si="208"/>
        <v>1.0046378837965786</v>
      </c>
      <c r="AK116" s="138">
        <f t="shared" si="208"/>
        <v>1.4571126667219632</v>
      </c>
      <c r="AL116" s="138">
        <f t="shared" si="208"/>
        <v>2.0937237599386691</v>
      </c>
      <c r="AM116" s="138">
        <f t="shared" si="208"/>
        <v>2.9791317590169935</v>
      </c>
      <c r="AN116" s="138">
        <f t="shared" si="208"/>
        <v>4.195620855974564</v>
      </c>
      <c r="AO116" s="138">
        <f t="shared" si="208"/>
        <v>5.8455105942024836</v>
      </c>
      <c r="AP116" s="138">
        <f t="shared" si="208"/>
        <v>8.0527540400018527</v>
      </c>
      <c r="AQ116" s="138">
        <f t="shared" si="208"/>
        <v>10.963082902166436</v>
      </c>
      <c r="AR116" s="138">
        <f t="shared" si="208"/>
        <v>14.741950703230533</v>
      </c>
      <c r="AS116" s="138">
        <f t="shared" si="208"/>
        <v>19.569512937913654</v>
      </c>
      <c r="AT116" s="138">
        <f t="shared" si="208"/>
        <v>25.632039654697209</v>
      </c>
      <c r="AU116" s="138">
        <f t="shared" si="208"/>
        <v>33.109553034677909</v>
      </c>
      <c r="AV116" s="138">
        <f t="shared" si="208"/>
        <v>42.160166120056061</v>
      </c>
      <c r="AW116" s="138">
        <f t="shared" si="208"/>
        <v>52.902548574379011</v>
      </c>
      <c r="AX116" s="138">
        <f t="shared" si="208"/>
        <v>65.399028548516696</v>
      </c>
      <c r="AY116" s="138">
        <f t="shared" si="208"/>
        <v>79.642776614950279</v>
      </c>
      <c r="AZ116" s="138">
        <f t="shared" si="208"/>
        <v>95.552889423315776</v>
      </c>
      <c r="BA116" s="138">
        <f t="shared" si="208"/>
        <v>112.98052814143003</v>
      </c>
      <c r="BB116" s="138">
        <f t="shared" si="208"/>
        <v>131.72724745555186</v>
      </c>
      <c r="BC116" s="138">
        <f t="shared" si="208"/>
        <v>151.57338428430353</v>
      </c>
      <c r="BD116" s="138">
        <f t="shared" si="208"/>
        <v>172.31066742834369</v>
      </c>
      <c r="BE116" s="138">
        <f t="shared" si="208"/>
        <v>193.77059128071713</v>
      </c>
      <c r="BF116" s="138">
        <f t="shared" si="208"/>
        <v>215.84035661481764</v>
      </c>
      <c r="BG116" s="138">
        <f t="shared" si="208"/>
        <v>238.46229945819263</v>
      </c>
      <c r="BH116" s="138">
        <f t="shared" si="208"/>
        <v>261.61959815609532</v>
      </c>
      <c r="BI116" s="138">
        <f t="shared" si="208"/>
        <v>285.31705239404192</v>
      </c>
      <c r="BJ116" s="138">
        <f t="shared" si="208"/>
        <v>309.56649579987351</v>
      </c>
      <c r="BK116" s="138">
        <f t="shared" si="208"/>
        <v>334.38076223174392</v>
      </c>
      <c r="BL116" s="138">
        <f t="shared" si="208"/>
        <v>359.77298393619378</v>
      </c>
      <c r="BM116" s="138">
        <f t="shared" si="208"/>
        <v>385.75659848570757</v>
      </c>
      <c r="BN116" s="138">
        <f t="shared" ref="BN116:BS116" si="209">IF(ISBLANK(BO116),MAX(BN44-X,0),IF(BO117="","",(BO116*p+BO117*(1-p))/(EXP(r_*T/n))))</f>
        <v>412.3453558775704</v>
      </c>
      <c r="BO116" s="138">
        <f t="shared" si="209"/>
        <v>439.55332579777291</v>
      </c>
      <c r="BP116" s="138">
        <f t="shared" si="209"/>
        <v>467.39490505380326</v>
      </c>
      <c r="BQ116" s="138">
        <f t="shared" si="209"/>
        <v>495.88482518025216</v>
      </c>
      <c r="BR116" s="138">
        <f t="shared" si="209"/>
        <v>525.03816022124897</v>
      </c>
      <c r="BS116" s="138">
        <f t="shared" si="209"/>
        <v>554.87033469383937</v>
      </c>
    </row>
    <row r="117" spans="2:71" x14ac:dyDescent="0.2">
      <c r="B117" s="138" t="str">
        <f t="shared" ref="B117:AG117" si="210">IF(ISBLANK(C117),MAX(B45-X,0),IF(C118="","",(C117*p+C118*(1-p))/(EXP(r_*T/n))))</f>
        <v/>
      </c>
      <c r="C117" s="138" t="str">
        <f t="shared" si="210"/>
        <v/>
      </c>
      <c r="D117" s="138" t="str">
        <f t="shared" si="210"/>
        <v/>
      </c>
      <c r="E117" s="138" t="str">
        <f t="shared" si="210"/>
        <v/>
      </c>
      <c r="F117" s="138" t="str">
        <f t="shared" si="210"/>
        <v/>
      </c>
      <c r="G117" s="138" t="str">
        <f t="shared" si="210"/>
        <v/>
      </c>
      <c r="H117" s="138" t="str">
        <f t="shared" si="210"/>
        <v/>
      </c>
      <c r="I117" s="138" t="str">
        <f t="shared" si="210"/>
        <v/>
      </c>
      <c r="J117" s="138" t="str">
        <f t="shared" si="210"/>
        <v/>
      </c>
      <c r="K117" s="138" t="str">
        <f t="shared" si="210"/>
        <v/>
      </c>
      <c r="L117" s="138" t="str">
        <f t="shared" si="210"/>
        <v/>
      </c>
      <c r="M117" s="138" t="str">
        <f t="shared" si="210"/>
        <v/>
      </c>
      <c r="N117" s="138" t="str">
        <f t="shared" si="210"/>
        <v/>
      </c>
      <c r="O117" s="138" t="str">
        <f t="shared" si="210"/>
        <v/>
      </c>
      <c r="P117" s="138" t="str">
        <f t="shared" si="210"/>
        <v/>
      </c>
      <c r="Q117" s="138" t="str">
        <f t="shared" si="210"/>
        <v/>
      </c>
      <c r="R117" s="138" t="str">
        <f t="shared" si="210"/>
        <v/>
      </c>
      <c r="S117" s="138" t="str">
        <f t="shared" si="210"/>
        <v/>
      </c>
      <c r="T117" s="138" t="str">
        <f t="shared" si="210"/>
        <v/>
      </c>
      <c r="U117" s="138" t="str">
        <f t="shared" si="210"/>
        <v/>
      </c>
      <c r="V117" s="138" t="str">
        <f t="shared" si="210"/>
        <v/>
      </c>
      <c r="W117" s="138" t="str">
        <f t="shared" si="210"/>
        <v/>
      </c>
      <c r="X117" s="138" t="str">
        <f t="shared" si="210"/>
        <v/>
      </c>
      <c r="Y117" s="138" t="str">
        <f t="shared" si="210"/>
        <v/>
      </c>
      <c r="Z117" s="138">
        <f t="shared" si="210"/>
        <v>4.4665455739914765E-3</v>
      </c>
      <c r="AA117" s="138">
        <f t="shared" si="210"/>
        <v>7.1466730404776265E-3</v>
      </c>
      <c r="AB117" s="138">
        <f t="shared" si="210"/>
        <v>1.1374134484810948E-2</v>
      </c>
      <c r="AC117" s="138">
        <f t="shared" si="210"/>
        <v>1.800161271438986E-2</v>
      </c>
      <c r="AD117" s="138">
        <f t="shared" si="210"/>
        <v>2.8325189460757245E-2</v>
      </c>
      <c r="AE117" s="138">
        <f t="shared" si="210"/>
        <v>4.4298118497168908E-2</v>
      </c>
      <c r="AF117" s="138">
        <f t="shared" si="210"/>
        <v>6.883731316978188E-2</v>
      </c>
      <c r="AG117" s="138">
        <f t="shared" si="210"/>
        <v>0.10625655353488223</v>
      </c>
      <c r="AH117" s="138">
        <f t="shared" ref="AH117:BM117" si="211">IF(ISBLANK(AI117),MAX(AH45-X,0),IF(AI118="","",(AI117*p+AI118*(1-p))/(EXP(r_*T/n))))</f>
        <v>0.16286923250810242</v>
      </c>
      <c r="AI117" s="138">
        <f t="shared" si="211"/>
        <v>0.24781234329651447</v>
      </c>
      <c r="AJ117" s="138">
        <f t="shared" si="211"/>
        <v>0.37415069318844651</v>
      </c>
      <c r="AK117" s="138">
        <f t="shared" si="211"/>
        <v>0.56032321562388565</v>
      </c>
      <c r="AL117" s="138">
        <f t="shared" si="211"/>
        <v>0.83198749171204023</v>
      </c>
      <c r="AM117" s="138">
        <f t="shared" si="211"/>
        <v>1.2242982600699679</v>
      </c>
      <c r="AN117" s="138">
        <f t="shared" si="211"/>
        <v>1.7846132847873926</v>
      </c>
      <c r="AO117" s="138">
        <f t="shared" si="211"/>
        <v>2.5755470759046526</v>
      </c>
      <c r="AP117" s="138">
        <f t="shared" si="211"/>
        <v>3.6781820399633385</v>
      </c>
      <c r="AQ117" s="138">
        <f t="shared" si="211"/>
        <v>5.19509405296058</v>
      </c>
      <c r="AR117" s="138">
        <f t="shared" si="211"/>
        <v>7.2526603959294418</v>
      </c>
      <c r="AS117" s="138">
        <f t="shared" si="211"/>
        <v>10.001913022453179</v>
      </c>
      <c r="AT117" s="138">
        <f t="shared" si="211"/>
        <v>13.617022288245311</v>
      </c>
      <c r="AU117" s="138">
        <f t="shared" si="211"/>
        <v>18.290416431871712</v>
      </c>
      <c r="AV117" s="138">
        <f t="shared" si="211"/>
        <v>24.223657932224896</v>
      </c>
      <c r="AW117" s="138">
        <f t="shared" si="211"/>
        <v>31.61362010555661</v>
      </c>
      <c r="AX117" s="138">
        <f t="shared" si="211"/>
        <v>40.634326054537098</v>
      </c>
      <c r="AY117" s="138">
        <f t="shared" si="211"/>
        <v>51.416039100230797</v>
      </c>
      <c r="AZ117" s="138">
        <f t="shared" si="211"/>
        <v>64.024685973579153</v>
      </c>
      <c r="BA117" s="138">
        <f t="shared" si="211"/>
        <v>78.446081666414699</v>
      </c>
      <c r="BB117" s="138">
        <f t="shared" si="211"/>
        <v>94.580094757779094</v>
      </c>
      <c r="BC117" s="138">
        <f t="shared" si="211"/>
        <v>112.24909766106673</v>
      </c>
      <c r="BD117" s="138">
        <f t="shared" si="211"/>
        <v>131.22221270959145</v>
      </c>
      <c r="BE117" s="138">
        <f t="shared" si="211"/>
        <v>151.25208618104077</v>
      </c>
      <c r="BF117" s="138">
        <f t="shared" si="211"/>
        <v>172.1154771426003</v>
      </c>
      <c r="BG117" s="138">
        <f t="shared" si="211"/>
        <v>193.64541841527929</v>
      </c>
      <c r="BH117" s="138">
        <f t="shared" si="211"/>
        <v>215.74412322869568</v>
      </c>
      <c r="BI117" s="138">
        <f t="shared" si="211"/>
        <v>238.37353106622905</v>
      </c>
      <c r="BJ117" s="138">
        <f t="shared" si="211"/>
        <v>261.53153328091935</v>
      </c>
      <c r="BK117" s="138">
        <f t="shared" si="211"/>
        <v>285.22898241350777</v>
      </c>
      <c r="BL117" s="138">
        <f t="shared" si="211"/>
        <v>309.47842071368524</v>
      </c>
      <c r="BM117" s="138">
        <f t="shared" si="211"/>
        <v>334.29268203960555</v>
      </c>
      <c r="BN117" s="138">
        <f t="shared" ref="BN117:BS117" si="212">IF(ISBLANK(BO117),MAX(BN45-X,0),IF(BO118="","",(BO117*p+BO118*(1-p))/(EXP(r_*T/n))))</f>
        <v>359.68489863780934</v>
      </c>
      <c r="BO117" s="138">
        <f t="shared" si="212"/>
        <v>385.66850808078107</v>
      </c>
      <c r="BP117" s="138">
        <f t="shared" si="212"/>
        <v>412.25726036580579</v>
      </c>
      <c r="BQ117" s="138">
        <f t="shared" si="212"/>
        <v>439.46522517887405</v>
      </c>
      <c r="BR117" s="138">
        <f t="shared" si="212"/>
        <v>467.3067993274741</v>
      </c>
      <c r="BS117" s="138">
        <f t="shared" si="212"/>
        <v>495.79671434619672</v>
      </c>
    </row>
    <row r="118" spans="2:71" x14ac:dyDescent="0.2">
      <c r="B118" s="138" t="str">
        <f t="shared" ref="B118:AG118" si="213">IF(ISBLANK(C118),MAX(B46-X,0),IF(C119="","",(C118*p+C119*(1-p))/(EXP(r_*T/n))))</f>
        <v/>
      </c>
      <c r="C118" s="138" t="str">
        <f t="shared" si="213"/>
        <v/>
      </c>
      <c r="D118" s="138" t="str">
        <f t="shared" si="213"/>
        <v/>
      </c>
      <c r="E118" s="138" t="str">
        <f t="shared" si="213"/>
        <v/>
      </c>
      <c r="F118" s="138" t="str">
        <f t="shared" si="213"/>
        <v/>
      </c>
      <c r="G118" s="138" t="str">
        <f t="shared" si="213"/>
        <v/>
      </c>
      <c r="H118" s="138" t="str">
        <f t="shared" si="213"/>
        <v/>
      </c>
      <c r="I118" s="138" t="str">
        <f t="shared" si="213"/>
        <v/>
      </c>
      <c r="J118" s="138" t="str">
        <f t="shared" si="213"/>
        <v/>
      </c>
      <c r="K118" s="138" t="str">
        <f t="shared" si="213"/>
        <v/>
      </c>
      <c r="L118" s="138" t="str">
        <f t="shared" si="213"/>
        <v/>
      </c>
      <c r="M118" s="138" t="str">
        <f t="shared" si="213"/>
        <v/>
      </c>
      <c r="N118" s="138" t="str">
        <f t="shared" si="213"/>
        <v/>
      </c>
      <c r="O118" s="138" t="str">
        <f t="shared" si="213"/>
        <v/>
      </c>
      <c r="P118" s="138" t="str">
        <f t="shared" si="213"/>
        <v/>
      </c>
      <c r="Q118" s="138" t="str">
        <f t="shared" si="213"/>
        <v/>
      </c>
      <c r="R118" s="138" t="str">
        <f t="shared" si="213"/>
        <v/>
      </c>
      <c r="S118" s="138" t="str">
        <f t="shared" si="213"/>
        <v/>
      </c>
      <c r="T118" s="138" t="str">
        <f t="shared" si="213"/>
        <v/>
      </c>
      <c r="U118" s="138" t="str">
        <f t="shared" si="213"/>
        <v/>
      </c>
      <c r="V118" s="138" t="str">
        <f t="shared" si="213"/>
        <v/>
      </c>
      <c r="W118" s="138" t="str">
        <f t="shared" si="213"/>
        <v/>
      </c>
      <c r="X118" s="138" t="str">
        <f t="shared" si="213"/>
        <v/>
      </c>
      <c r="Y118" s="138" t="str">
        <f t="shared" si="213"/>
        <v/>
      </c>
      <c r="Z118" s="138" t="str">
        <f t="shared" si="213"/>
        <v/>
      </c>
      <c r="AA118" s="138">
        <f t="shared" si="213"/>
        <v>1.8345820640162671E-3</v>
      </c>
      <c r="AB118" s="138">
        <f t="shared" si="213"/>
        <v>2.9951939927809769E-3</v>
      </c>
      <c r="AC118" s="138">
        <f t="shared" si="213"/>
        <v>4.8657949732847077E-3</v>
      </c>
      <c r="AD118" s="138">
        <f t="shared" si="213"/>
        <v>7.8636501796063279E-3</v>
      </c>
      <c r="AE118" s="138">
        <f t="shared" si="213"/>
        <v>1.2639502273427517E-2</v>
      </c>
      <c r="AF118" s="138">
        <f t="shared" si="213"/>
        <v>2.0200303067378262E-2</v>
      </c>
      <c r="AG118" s="138">
        <f t="shared" si="213"/>
        <v>3.2091269651009911E-2</v>
      </c>
      <c r="AH118" s="138">
        <f t="shared" ref="AH118:BM118" si="214">IF(ISBLANK(AI118),MAX(AH46-X,0),IF(AI119="","",(AI118*p+AI119*(1-p))/(EXP(r_*T/n))))</f>
        <v>5.0662616576180354E-2</v>
      </c>
      <c r="AI118" s="138">
        <f t="shared" si="214"/>
        <v>7.9455063494215536E-2</v>
      </c>
      <c r="AJ118" s="138">
        <f t="shared" si="214"/>
        <v>0.12374867313599097</v>
      </c>
      <c r="AK118" s="138">
        <f t="shared" si="214"/>
        <v>0.1913311759660406</v>
      </c>
      <c r="AL118" s="138">
        <f t="shared" si="214"/>
        <v>0.29355331887784952</v>
      </c>
      <c r="AM118" s="138">
        <f t="shared" si="214"/>
        <v>0.4467473263444372</v>
      </c>
      <c r="AN118" s="138">
        <f t="shared" si="214"/>
        <v>0.67408591207654533</v>
      </c>
      <c r="AO118" s="138">
        <f t="shared" si="214"/>
        <v>1.0079467899787802</v>
      </c>
      <c r="AP118" s="138">
        <f t="shared" si="214"/>
        <v>1.4928121144624724</v>
      </c>
      <c r="AQ118" s="138">
        <f t="shared" si="214"/>
        <v>2.1886622781685396</v>
      </c>
      <c r="AR118" s="138">
        <f t="shared" si="214"/>
        <v>3.1747067109164639</v>
      </c>
      <c r="AS118" s="138">
        <f t="shared" si="214"/>
        <v>4.5531208856437697</v>
      </c>
      <c r="AT118" s="138">
        <f t="shared" si="214"/>
        <v>6.4522270932748036</v>
      </c>
      <c r="AU118" s="138">
        <f t="shared" si="214"/>
        <v>9.0282824330596512</v>
      </c>
      <c r="AV118" s="138">
        <f t="shared" si="214"/>
        <v>12.464765416106454</v>
      </c>
      <c r="AW118" s="138">
        <f t="shared" si="214"/>
        <v>16.967867476590925</v>
      </c>
      <c r="AX118" s="138">
        <f t="shared" si="214"/>
        <v>22.756928508076353</v>
      </c>
      <c r="AY118" s="138">
        <f t="shared" si="214"/>
        <v>30.048973376083438</v>
      </c>
      <c r="AZ118" s="138">
        <f t="shared" si="214"/>
        <v>39.037473103960558</v>
      </c>
      <c r="BA118" s="138">
        <f t="shared" si="214"/>
        <v>49.86704941021457</v>
      </c>
      <c r="BB118" s="138">
        <f t="shared" si="214"/>
        <v>62.607934005726207</v>
      </c>
      <c r="BC118" s="138">
        <f t="shared" si="214"/>
        <v>77.23610230408427</v>
      </c>
      <c r="BD118" s="138">
        <f t="shared" si="214"/>
        <v>93.626209639692064</v>
      </c>
      <c r="BE118" s="138">
        <f t="shared" si="214"/>
        <v>111.56353493816917</v>
      </c>
      <c r="BF118" s="138">
        <f t="shared" si="214"/>
        <v>130.77701197070178</v>
      </c>
      <c r="BG118" s="138">
        <f t="shared" si="214"/>
        <v>150.98810090273028</v>
      </c>
      <c r="BH118" s="138">
        <f t="shared" si="214"/>
        <v>171.96186493619354</v>
      </c>
      <c r="BI118" s="138">
        <f t="shared" si="214"/>
        <v>193.54184169844746</v>
      </c>
      <c r="BJ118" s="138">
        <f t="shared" si="214"/>
        <v>215.65465362716165</v>
      </c>
      <c r="BK118" s="138">
        <f t="shared" si="214"/>
        <v>238.28546108569489</v>
      </c>
      <c r="BL118" s="138">
        <f t="shared" si="214"/>
        <v>261.44345819473108</v>
      </c>
      <c r="BM118" s="138">
        <f t="shared" si="214"/>
        <v>285.1409022213694</v>
      </c>
      <c r="BN118" s="138">
        <f t="shared" ref="BN118:BS118" si="215">IF(ISBLANK(BO118),MAX(BN46-X,0),IF(BO119="","",(BO118*p+BO119*(1-p))/(EXP(r_*T/n))))</f>
        <v>309.3903354153008</v>
      </c>
      <c r="BO118" s="138">
        <f t="shared" si="215"/>
        <v>334.20459163467905</v>
      </c>
      <c r="BP118" s="138">
        <f t="shared" si="215"/>
        <v>359.59680312604468</v>
      </c>
      <c r="BQ118" s="138">
        <f t="shared" si="215"/>
        <v>385.5804074618822</v>
      </c>
      <c r="BR118" s="138">
        <f t="shared" si="215"/>
        <v>412.16915463947657</v>
      </c>
      <c r="BS118" s="138">
        <f t="shared" si="215"/>
        <v>439.37711434481844</v>
      </c>
    </row>
    <row r="119" spans="2:71" x14ac:dyDescent="0.2">
      <c r="B119" s="138" t="str">
        <f t="shared" ref="B119:AG119" si="216">IF(ISBLANK(C119),MAX(B47-X,0),IF(C120="","",(C119*p+C120*(1-p))/(EXP(r_*T/n))))</f>
        <v/>
      </c>
      <c r="C119" s="138" t="str">
        <f t="shared" si="216"/>
        <v/>
      </c>
      <c r="D119" s="138" t="str">
        <f t="shared" si="216"/>
        <v/>
      </c>
      <c r="E119" s="138" t="str">
        <f t="shared" si="216"/>
        <v/>
      </c>
      <c r="F119" s="138" t="str">
        <f t="shared" si="216"/>
        <v/>
      </c>
      <c r="G119" s="138" t="str">
        <f t="shared" si="216"/>
        <v/>
      </c>
      <c r="H119" s="138" t="str">
        <f t="shared" si="216"/>
        <v/>
      </c>
      <c r="I119" s="138" t="str">
        <f t="shared" si="216"/>
        <v/>
      </c>
      <c r="J119" s="138" t="str">
        <f t="shared" si="216"/>
        <v/>
      </c>
      <c r="K119" s="138" t="str">
        <f t="shared" si="216"/>
        <v/>
      </c>
      <c r="L119" s="138" t="str">
        <f t="shared" si="216"/>
        <v/>
      </c>
      <c r="M119" s="138" t="str">
        <f t="shared" si="216"/>
        <v/>
      </c>
      <c r="N119" s="138" t="str">
        <f t="shared" si="216"/>
        <v/>
      </c>
      <c r="O119" s="138" t="str">
        <f t="shared" si="216"/>
        <v/>
      </c>
      <c r="P119" s="138" t="str">
        <f t="shared" si="216"/>
        <v/>
      </c>
      <c r="Q119" s="138" t="str">
        <f t="shared" si="216"/>
        <v/>
      </c>
      <c r="R119" s="138" t="str">
        <f t="shared" si="216"/>
        <v/>
      </c>
      <c r="S119" s="138" t="str">
        <f t="shared" si="216"/>
        <v/>
      </c>
      <c r="T119" s="138" t="str">
        <f t="shared" si="216"/>
        <v/>
      </c>
      <c r="U119" s="138" t="str">
        <f t="shared" si="216"/>
        <v/>
      </c>
      <c r="V119" s="138" t="str">
        <f t="shared" si="216"/>
        <v/>
      </c>
      <c r="W119" s="138" t="str">
        <f t="shared" si="216"/>
        <v/>
      </c>
      <c r="X119" s="138" t="str">
        <f t="shared" si="216"/>
        <v/>
      </c>
      <c r="Y119" s="138" t="str">
        <f t="shared" si="216"/>
        <v/>
      </c>
      <c r="Z119" s="138" t="str">
        <f t="shared" si="216"/>
        <v/>
      </c>
      <c r="AA119" s="138" t="str">
        <f t="shared" si="216"/>
        <v/>
      </c>
      <c r="AB119" s="138">
        <f t="shared" si="216"/>
        <v>6.9481577768084192E-4</v>
      </c>
      <c r="AC119" s="138">
        <f t="shared" si="216"/>
        <v>1.1581951064787181E-3</v>
      </c>
      <c r="AD119" s="138">
        <f t="shared" si="216"/>
        <v>1.9217985673998812E-3</v>
      </c>
      <c r="AE119" s="138">
        <f t="shared" si="216"/>
        <v>3.1736128539269653E-3</v>
      </c>
      <c r="AF119" s="138">
        <f t="shared" si="216"/>
        <v>5.2145793920257257E-3</v>
      </c>
      <c r="AG119" s="138">
        <f t="shared" si="216"/>
        <v>8.5230703896179115E-3</v>
      </c>
      <c r="AH119" s="138">
        <f t="shared" ref="AH119:BM119" si="217">IF(ISBLANK(AI119),MAX(AH47-X,0),IF(AI120="","",(AI119*p+AI120*(1-p))/(EXP(r_*T/n))))</f>
        <v>1.3853795301796378E-2</v>
      </c>
      <c r="AI119" s="138">
        <f t="shared" si="217"/>
        <v>2.2387899955595845E-2</v>
      </c>
      <c r="AJ119" s="138">
        <f t="shared" si="217"/>
        <v>3.5958092037463106E-2</v>
      </c>
      <c r="AK119" s="138">
        <f t="shared" si="217"/>
        <v>5.7381957779642709E-2</v>
      </c>
      <c r="AL119" s="138">
        <f t="shared" si="217"/>
        <v>9.0948453940130111E-2</v>
      </c>
      <c r="AM119" s="138">
        <f t="shared" si="217"/>
        <v>0.14311672118872545</v>
      </c>
      <c r="AN119" s="138">
        <f t="shared" si="217"/>
        <v>0.22350199041433347</v>
      </c>
      <c r="AO119" s="138">
        <f t="shared" si="217"/>
        <v>0.34623829611671153</v>
      </c>
      <c r="AP119" s="138">
        <f t="shared" si="217"/>
        <v>0.53181784037138324</v>
      </c>
      <c r="AQ119" s="138">
        <f t="shared" si="217"/>
        <v>0.80950519823000655</v>
      </c>
      <c r="AR119" s="138">
        <f t="shared" si="217"/>
        <v>1.2204004958469379</v>
      </c>
      <c r="AS119" s="138">
        <f t="shared" si="217"/>
        <v>1.8211645415169728</v>
      </c>
      <c r="AT119" s="138">
        <f t="shared" si="217"/>
        <v>2.6883026027451531</v>
      </c>
      <c r="AU119" s="138">
        <f t="shared" si="217"/>
        <v>3.9227135684839154</v>
      </c>
      <c r="AV119" s="138">
        <f t="shared" si="217"/>
        <v>5.6539350589368622</v>
      </c>
      <c r="AW119" s="138">
        <f t="shared" si="217"/>
        <v>8.0431575654984666</v>
      </c>
      <c r="AX119" s="138">
        <f t="shared" si="217"/>
        <v>11.283681527266044</v>
      </c>
      <c r="AY119" s="138">
        <f t="shared" si="217"/>
        <v>15.597145911731673</v>
      </c>
      <c r="AZ119" s="138">
        <f t="shared" si="217"/>
        <v>21.223735596031098</v>
      </c>
      <c r="BA119" s="138">
        <f t="shared" si="217"/>
        <v>28.404924636490065</v>
      </c>
      <c r="BB119" s="138">
        <f t="shared" si="217"/>
        <v>37.358418779062724</v>
      </c>
      <c r="BC119" s="138">
        <f t="shared" si="217"/>
        <v>48.247038295296541</v>
      </c>
      <c r="BD119" s="138">
        <f t="shared" si="217"/>
        <v>61.146274521088877</v>
      </c>
      <c r="BE119" s="138">
        <f t="shared" si="217"/>
        <v>76.018555749215096</v>
      </c>
      <c r="BF119" s="138">
        <f t="shared" si="217"/>
        <v>92.704479609936641</v>
      </c>
      <c r="BG119" s="138">
        <f t="shared" si="217"/>
        <v>110.94028945551244</v>
      </c>
      <c r="BH119" s="138">
        <f t="shared" si="217"/>
        <v>130.404585636321</v>
      </c>
      <c r="BI119" s="138">
        <f t="shared" si="217"/>
        <v>150.78532514846339</v>
      </c>
      <c r="BJ119" s="138">
        <f t="shared" si="217"/>
        <v>171.84442001565907</v>
      </c>
      <c r="BK119" s="138">
        <f t="shared" si="217"/>
        <v>193.45098707876974</v>
      </c>
      <c r="BL119" s="138">
        <f t="shared" si="217"/>
        <v>215.56657854097338</v>
      </c>
      <c r="BM119" s="138">
        <f t="shared" si="217"/>
        <v>238.19738089355653</v>
      </c>
      <c r="BN119" s="138">
        <f t="shared" ref="BN119:BS119" si="218">IF(ISBLANK(BO119),MAX(BN47-X,0),IF(BO120="","",(BO119*p+BO120*(1-p))/(EXP(r_*T/n))))</f>
        <v>261.35537289634664</v>
      </c>
      <c r="BO119" s="138">
        <f t="shared" si="218"/>
        <v>285.05281181644284</v>
      </c>
      <c r="BP119" s="138">
        <f t="shared" si="218"/>
        <v>309.30223990353608</v>
      </c>
      <c r="BQ119" s="138">
        <f t="shared" si="218"/>
        <v>334.11649101578013</v>
      </c>
      <c r="BR119" s="138">
        <f t="shared" si="218"/>
        <v>359.50869739971546</v>
      </c>
      <c r="BS119" s="138">
        <f t="shared" si="218"/>
        <v>385.49229662782659</v>
      </c>
    </row>
    <row r="120" spans="2:71" x14ac:dyDescent="0.2">
      <c r="B120" s="138" t="str">
        <f t="shared" ref="B120:AG120" si="219">IF(ISBLANK(C120),MAX(B48-X,0),IF(C121="","",(C120*p+C121*(1-p))/(EXP(r_*T/n))))</f>
        <v/>
      </c>
      <c r="C120" s="138" t="str">
        <f t="shared" si="219"/>
        <v/>
      </c>
      <c r="D120" s="138" t="str">
        <f t="shared" si="219"/>
        <v/>
      </c>
      <c r="E120" s="138" t="str">
        <f t="shared" si="219"/>
        <v/>
      </c>
      <c r="F120" s="138" t="str">
        <f t="shared" si="219"/>
        <v/>
      </c>
      <c r="G120" s="138" t="str">
        <f t="shared" si="219"/>
        <v/>
      </c>
      <c r="H120" s="138" t="str">
        <f t="shared" si="219"/>
        <v/>
      </c>
      <c r="I120" s="138" t="str">
        <f t="shared" si="219"/>
        <v/>
      </c>
      <c r="J120" s="138" t="str">
        <f t="shared" si="219"/>
        <v/>
      </c>
      <c r="K120" s="138" t="str">
        <f t="shared" si="219"/>
        <v/>
      </c>
      <c r="L120" s="138" t="str">
        <f t="shared" si="219"/>
        <v/>
      </c>
      <c r="M120" s="138" t="str">
        <f t="shared" si="219"/>
        <v/>
      </c>
      <c r="N120" s="138" t="str">
        <f t="shared" si="219"/>
        <v/>
      </c>
      <c r="O120" s="138" t="str">
        <f t="shared" si="219"/>
        <v/>
      </c>
      <c r="P120" s="138" t="str">
        <f t="shared" si="219"/>
        <v/>
      </c>
      <c r="Q120" s="138" t="str">
        <f t="shared" si="219"/>
        <v/>
      </c>
      <c r="R120" s="138" t="str">
        <f t="shared" si="219"/>
        <v/>
      </c>
      <c r="S120" s="138" t="str">
        <f t="shared" si="219"/>
        <v/>
      </c>
      <c r="T120" s="138" t="str">
        <f t="shared" si="219"/>
        <v/>
      </c>
      <c r="U120" s="138" t="str">
        <f t="shared" si="219"/>
        <v/>
      </c>
      <c r="V120" s="138" t="str">
        <f t="shared" si="219"/>
        <v/>
      </c>
      <c r="W120" s="138" t="str">
        <f t="shared" si="219"/>
        <v/>
      </c>
      <c r="X120" s="138" t="str">
        <f t="shared" si="219"/>
        <v/>
      </c>
      <c r="Y120" s="138" t="str">
        <f t="shared" si="219"/>
        <v/>
      </c>
      <c r="Z120" s="138" t="str">
        <f t="shared" si="219"/>
        <v/>
      </c>
      <c r="AA120" s="138" t="str">
        <f t="shared" si="219"/>
        <v/>
      </c>
      <c r="AB120" s="138" t="str">
        <f t="shared" si="219"/>
        <v/>
      </c>
      <c r="AC120" s="138">
        <f t="shared" si="219"/>
        <v>2.3975483529167622E-4</v>
      </c>
      <c r="AD120" s="138">
        <f t="shared" si="219"/>
        <v>4.0830104415808286E-4</v>
      </c>
      <c r="AE120" s="138">
        <f t="shared" si="219"/>
        <v>6.9246145625116631E-4</v>
      </c>
      <c r="AF120" s="138">
        <f t="shared" si="219"/>
        <v>1.1692978866338982E-3</v>
      </c>
      <c r="AG120" s="138">
        <f t="shared" si="219"/>
        <v>1.9655101500269793E-3</v>
      </c>
      <c r="AH120" s="138">
        <f t="shared" ref="AH120:BM120" si="220">IF(ISBLANK(AI120),MAX(AH48-X,0),IF(AI121="","",(AI120*p+AI121*(1-p))/(EXP(r_*T/n))))</f>
        <v>3.2881012511205062E-3</v>
      </c>
      <c r="AI120" s="138">
        <f t="shared" si="220"/>
        <v>5.4730127236768573E-3</v>
      </c>
      <c r="AJ120" s="138">
        <f t="shared" si="220"/>
        <v>9.0615485544543722E-3</v>
      </c>
      <c r="AK120" s="138">
        <f t="shared" si="220"/>
        <v>1.4919258901513114E-2</v>
      </c>
      <c r="AL120" s="138">
        <f t="shared" si="220"/>
        <v>2.4418843133485801E-2</v>
      </c>
      <c r="AM120" s="138">
        <f t="shared" si="220"/>
        <v>3.971815122612516E-2</v>
      </c>
      <c r="AN120" s="138">
        <f t="shared" si="220"/>
        <v>6.4177088830911194E-2</v>
      </c>
      <c r="AO120" s="138">
        <f t="shared" si="220"/>
        <v>0.10297352914438669</v>
      </c>
      <c r="AP120" s="138">
        <f t="shared" si="220"/>
        <v>0.16399800681730087</v>
      </c>
      <c r="AQ120" s="138">
        <f t="shared" si="220"/>
        <v>0.25912867210971291</v>
      </c>
      <c r="AR120" s="138">
        <f t="shared" si="220"/>
        <v>0.40600833924806962</v>
      </c>
      <c r="AS120" s="138">
        <f t="shared" si="220"/>
        <v>0.63045783267808153</v>
      </c>
      <c r="AT120" s="138">
        <f t="shared" si="220"/>
        <v>0.96965283245606126</v>
      </c>
      <c r="AU120" s="138">
        <f t="shared" si="220"/>
        <v>1.4761474767723179</v>
      </c>
      <c r="AV120" s="138">
        <f t="shared" si="220"/>
        <v>2.222722693559728</v>
      </c>
      <c r="AW120" s="138">
        <f t="shared" si="220"/>
        <v>3.3078408822529037</v>
      </c>
      <c r="AX120" s="138">
        <f t="shared" si="220"/>
        <v>4.8611720008273096</v>
      </c>
      <c r="AY120" s="138">
        <f t="shared" si="220"/>
        <v>7.0482040111266562</v>
      </c>
      <c r="AZ120" s="138">
        <f t="shared" si="220"/>
        <v>10.072385173131922</v>
      </c>
      <c r="BA120" s="138">
        <f t="shared" si="220"/>
        <v>14.172661706209549</v>
      </c>
      <c r="BB120" s="138">
        <f t="shared" si="220"/>
        <v>19.613881142984443</v>
      </c>
      <c r="BC120" s="138">
        <f t="shared" si="220"/>
        <v>26.667683898246509</v>
      </c>
      <c r="BD120" s="138">
        <f t="shared" si="220"/>
        <v>35.582685245721123</v>
      </c>
      <c r="BE120" s="138">
        <f t="shared" si="220"/>
        <v>46.54543806217405</v>
      </c>
      <c r="BF120" s="138">
        <f t="shared" si="220"/>
        <v>59.638030926247112</v>
      </c>
      <c r="BG120" s="138">
        <f t="shared" si="220"/>
        <v>74.803542086621206</v>
      </c>
      <c r="BH120" s="138">
        <f t="shared" si="220"/>
        <v>91.834802737969028</v>
      </c>
      <c r="BI120" s="138">
        <f t="shared" si="220"/>
        <v>110.40118600565266</v>
      </c>
      <c r="BJ120" s="138">
        <f t="shared" si="220"/>
        <v>130.11797286554759</v>
      </c>
      <c r="BK120" s="138">
        <f t="shared" si="220"/>
        <v>150.64174918681721</v>
      </c>
      <c r="BL120" s="138">
        <f t="shared" si="220"/>
        <v>171.750824840013</v>
      </c>
      <c r="BM120" s="138">
        <f t="shared" si="220"/>
        <v>193.36290688663138</v>
      </c>
      <c r="BN120" s="138">
        <f t="shared" ref="BN120:BS120" si="221">IF(ISBLANK(BO120),MAX(BN48-X,0),IF(BO121="","",(BO120*p+BO121*(1-p))/(EXP(r_*T/n))))</f>
        <v>215.47849324258894</v>
      </c>
      <c r="BO120" s="138">
        <f t="shared" si="221"/>
        <v>238.10929048862999</v>
      </c>
      <c r="BP120" s="138">
        <f t="shared" si="221"/>
        <v>261.26727738458186</v>
      </c>
      <c r="BQ120" s="138">
        <f t="shared" si="221"/>
        <v>284.96471119754386</v>
      </c>
      <c r="BR120" s="138">
        <f t="shared" si="221"/>
        <v>309.21413417720686</v>
      </c>
      <c r="BS120" s="138">
        <f t="shared" si="221"/>
        <v>334.02838018172451</v>
      </c>
    </row>
    <row r="121" spans="2:71" x14ac:dyDescent="0.2">
      <c r="B121" s="138" t="str">
        <f t="shared" ref="B121:AG121" si="222">IF(ISBLANK(C121),MAX(B49-X,0),IF(C122="","",(C121*p+C122*(1-p))/(EXP(r_*T/n))))</f>
        <v/>
      </c>
      <c r="C121" s="138" t="str">
        <f t="shared" si="222"/>
        <v/>
      </c>
      <c r="D121" s="138" t="str">
        <f t="shared" si="222"/>
        <v/>
      </c>
      <c r="E121" s="138" t="str">
        <f t="shared" si="222"/>
        <v/>
      </c>
      <c r="F121" s="138" t="str">
        <f t="shared" si="222"/>
        <v/>
      </c>
      <c r="G121" s="138" t="str">
        <f t="shared" si="222"/>
        <v/>
      </c>
      <c r="H121" s="138" t="str">
        <f t="shared" si="222"/>
        <v/>
      </c>
      <c r="I121" s="138" t="str">
        <f t="shared" si="222"/>
        <v/>
      </c>
      <c r="J121" s="138" t="str">
        <f t="shared" si="222"/>
        <v/>
      </c>
      <c r="K121" s="138" t="str">
        <f t="shared" si="222"/>
        <v/>
      </c>
      <c r="L121" s="138" t="str">
        <f t="shared" si="222"/>
        <v/>
      </c>
      <c r="M121" s="138" t="str">
        <f t="shared" si="222"/>
        <v/>
      </c>
      <c r="N121" s="138" t="str">
        <f t="shared" si="222"/>
        <v/>
      </c>
      <c r="O121" s="138" t="str">
        <f t="shared" si="222"/>
        <v/>
      </c>
      <c r="P121" s="138" t="str">
        <f t="shared" si="222"/>
        <v/>
      </c>
      <c r="Q121" s="138" t="str">
        <f t="shared" si="222"/>
        <v/>
      </c>
      <c r="R121" s="138" t="str">
        <f t="shared" si="222"/>
        <v/>
      </c>
      <c r="S121" s="138" t="str">
        <f t="shared" si="222"/>
        <v/>
      </c>
      <c r="T121" s="138" t="str">
        <f t="shared" si="222"/>
        <v/>
      </c>
      <c r="U121" s="138" t="str">
        <f t="shared" si="222"/>
        <v/>
      </c>
      <c r="V121" s="138" t="str">
        <f t="shared" si="222"/>
        <v/>
      </c>
      <c r="W121" s="138" t="str">
        <f t="shared" si="222"/>
        <v/>
      </c>
      <c r="X121" s="138" t="str">
        <f t="shared" si="222"/>
        <v/>
      </c>
      <c r="Y121" s="138" t="str">
        <f t="shared" si="222"/>
        <v/>
      </c>
      <c r="Z121" s="138" t="str">
        <f t="shared" si="222"/>
        <v/>
      </c>
      <c r="AA121" s="138" t="str">
        <f t="shared" si="222"/>
        <v/>
      </c>
      <c r="AB121" s="138" t="str">
        <f t="shared" si="222"/>
        <v/>
      </c>
      <c r="AC121" s="138" t="str">
        <f t="shared" si="222"/>
        <v/>
      </c>
      <c r="AD121" s="138">
        <f t="shared" si="222"/>
        <v>7.4232804757909743E-5</v>
      </c>
      <c r="AE121" s="138">
        <f t="shared" si="222"/>
        <v>1.2923971388767056E-4</v>
      </c>
      <c r="AF121" s="138">
        <f t="shared" si="222"/>
        <v>2.241823990480401E-4</v>
      </c>
      <c r="AG121" s="138">
        <f t="shared" si="222"/>
        <v>3.8737605811314438E-4</v>
      </c>
      <c r="AH121" s="138">
        <f t="shared" ref="AH121:BM121" si="223">IF(ISBLANK(AI121),MAX(AH49-X,0),IF(AI122="","",(AI121*p+AI122*(1-p))/(EXP(r_*T/n))))</f>
        <v>6.6665960685006922E-4</v>
      </c>
      <c r="AI121" s="138">
        <f t="shared" si="223"/>
        <v>1.1424137402794758E-3</v>
      </c>
      <c r="AJ121" s="138">
        <f t="shared" si="223"/>
        <v>1.9489073363652993E-3</v>
      </c>
      <c r="AK121" s="138">
        <f t="shared" si="223"/>
        <v>3.3090252715394131E-3</v>
      </c>
      <c r="AL121" s="138">
        <f t="shared" si="223"/>
        <v>5.590284695721994E-3</v>
      </c>
      <c r="AM121" s="138">
        <f t="shared" si="223"/>
        <v>9.3943515110435499E-3</v>
      </c>
      <c r="AN121" s="138">
        <f t="shared" si="223"/>
        <v>1.5698639647367327E-2</v>
      </c>
      <c r="AO121" s="138">
        <f t="shared" si="223"/>
        <v>2.6077795432466046E-2</v>
      </c>
      <c r="AP121" s="138">
        <f t="shared" si="223"/>
        <v>4.3045854737420085E-2</v>
      </c>
      <c r="AQ121" s="138">
        <f t="shared" si="223"/>
        <v>7.0577540199300598E-2</v>
      </c>
      <c r="AR121" s="138">
        <f t="shared" si="223"/>
        <v>0.11489019454894434</v>
      </c>
      <c r="AS121" s="138">
        <f t="shared" si="223"/>
        <v>0.18559604818732817</v>
      </c>
      <c r="AT121" s="138">
        <f t="shared" si="223"/>
        <v>0.29736591807909729</v>
      </c>
      <c r="AU121" s="138">
        <f t="shared" si="223"/>
        <v>0.4722747157937901</v>
      </c>
      <c r="AV121" s="138">
        <f t="shared" si="223"/>
        <v>0.74301544638843586</v>
      </c>
      <c r="AW121" s="138">
        <f t="shared" si="223"/>
        <v>1.1571525274673775</v>
      </c>
      <c r="AX121" s="138">
        <f t="shared" si="223"/>
        <v>1.782506962017584</v>
      </c>
      <c r="AY121" s="138">
        <f t="shared" si="223"/>
        <v>2.7135824227553149</v>
      </c>
      <c r="AZ121" s="138">
        <f t="shared" si="223"/>
        <v>4.0786004964186828</v>
      </c>
      <c r="BA121" s="138">
        <f t="shared" si="223"/>
        <v>6.046165990267788</v>
      </c>
      <c r="BB121" s="138">
        <f t="shared" si="223"/>
        <v>8.8298117750386709</v>
      </c>
      <c r="BC121" s="138">
        <f t="shared" si="223"/>
        <v>12.687743708482916</v>
      </c>
      <c r="BD121" s="138">
        <f t="shared" si="223"/>
        <v>17.914249191940741</v>
      </c>
      <c r="BE121" s="138">
        <f t="shared" si="223"/>
        <v>24.8189310421077</v>
      </c>
      <c r="BF121" s="138">
        <f t="shared" si="223"/>
        <v>33.690970573549883</v>
      </c>
      <c r="BG121" s="138">
        <f t="shared" si="223"/>
        <v>44.749004627159962</v>
      </c>
      <c r="BH121" s="138">
        <f t="shared" si="223"/>
        <v>58.083680682943672</v>
      </c>
      <c r="BI121" s="138">
        <f t="shared" si="223"/>
        <v>73.609069204951339</v>
      </c>
      <c r="BJ121" s="138">
        <f t="shared" si="223"/>
        <v>91.047635755724599</v>
      </c>
      <c r="BK121" s="138">
        <f t="shared" si="223"/>
        <v>109.97404657845311</v>
      </c>
      <c r="BL121" s="138">
        <f t="shared" si="223"/>
        <v>129.92528824033886</v>
      </c>
      <c r="BM121" s="138">
        <f t="shared" si="223"/>
        <v>150.54272632453333</v>
      </c>
      <c r="BN121" s="138">
        <f t="shared" ref="BN121:BS121" si="224">IF(ISBLANK(BO121),MAX(BN49-X,0),IF(BO122="","",(BO121*p+BO122*(1-p))/(EXP(r_*T/n))))</f>
        <v>171.6627395416285</v>
      </c>
      <c r="BO121" s="138">
        <f t="shared" si="224"/>
        <v>193.27481648170479</v>
      </c>
      <c r="BP121" s="138">
        <f t="shared" si="224"/>
        <v>215.39039773082419</v>
      </c>
      <c r="BQ121" s="138">
        <f t="shared" si="224"/>
        <v>238.02118986973102</v>
      </c>
      <c r="BR121" s="138">
        <f t="shared" si="224"/>
        <v>261.17917165825264</v>
      </c>
      <c r="BS121" s="138">
        <f t="shared" si="224"/>
        <v>284.87660036348825</v>
      </c>
    </row>
    <row r="122" spans="2:71" x14ac:dyDescent="0.2">
      <c r="B122" s="138" t="str">
        <f t="shared" ref="B122:AG122" si="225">IF(ISBLANK(C122),MAX(B50-X,0),IF(C123="","",(C122*p+C123*(1-p))/(EXP(r_*T/n))))</f>
        <v/>
      </c>
      <c r="C122" s="138" t="str">
        <f t="shared" si="225"/>
        <v/>
      </c>
      <c r="D122" s="138" t="str">
        <f t="shared" si="225"/>
        <v/>
      </c>
      <c r="E122" s="138" t="str">
        <f t="shared" si="225"/>
        <v/>
      </c>
      <c r="F122" s="138" t="str">
        <f t="shared" si="225"/>
        <v/>
      </c>
      <c r="G122" s="138" t="str">
        <f t="shared" si="225"/>
        <v/>
      </c>
      <c r="H122" s="138" t="str">
        <f t="shared" si="225"/>
        <v/>
      </c>
      <c r="I122" s="138" t="str">
        <f t="shared" si="225"/>
        <v/>
      </c>
      <c r="J122" s="138" t="str">
        <f t="shared" si="225"/>
        <v/>
      </c>
      <c r="K122" s="138" t="str">
        <f t="shared" si="225"/>
        <v/>
      </c>
      <c r="L122" s="138" t="str">
        <f t="shared" si="225"/>
        <v/>
      </c>
      <c r="M122" s="138" t="str">
        <f t="shared" si="225"/>
        <v/>
      </c>
      <c r="N122" s="138" t="str">
        <f t="shared" si="225"/>
        <v/>
      </c>
      <c r="O122" s="138" t="str">
        <f t="shared" si="225"/>
        <v/>
      </c>
      <c r="P122" s="138" t="str">
        <f t="shared" si="225"/>
        <v/>
      </c>
      <c r="Q122" s="138" t="str">
        <f t="shared" si="225"/>
        <v/>
      </c>
      <c r="R122" s="138" t="str">
        <f t="shared" si="225"/>
        <v/>
      </c>
      <c r="S122" s="138" t="str">
        <f t="shared" si="225"/>
        <v/>
      </c>
      <c r="T122" s="138" t="str">
        <f t="shared" si="225"/>
        <v/>
      </c>
      <c r="U122" s="138" t="str">
        <f t="shared" si="225"/>
        <v/>
      </c>
      <c r="V122" s="138" t="str">
        <f t="shared" si="225"/>
        <v/>
      </c>
      <c r="W122" s="138" t="str">
        <f t="shared" si="225"/>
        <v/>
      </c>
      <c r="X122" s="138" t="str">
        <f t="shared" si="225"/>
        <v/>
      </c>
      <c r="Y122" s="138" t="str">
        <f t="shared" si="225"/>
        <v/>
      </c>
      <c r="Z122" s="138" t="str">
        <f t="shared" si="225"/>
        <v/>
      </c>
      <c r="AA122" s="138" t="str">
        <f t="shared" si="225"/>
        <v/>
      </c>
      <c r="AB122" s="138" t="str">
        <f t="shared" si="225"/>
        <v/>
      </c>
      <c r="AC122" s="138" t="str">
        <f t="shared" si="225"/>
        <v/>
      </c>
      <c r="AD122" s="138" t="str">
        <f t="shared" si="225"/>
        <v/>
      </c>
      <c r="AE122" s="138">
        <f t="shared" si="225"/>
        <v>2.0212408243258818E-5</v>
      </c>
      <c r="AF122" s="138">
        <f t="shared" si="225"/>
        <v>3.5999891015902721E-5</v>
      </c>
      <c r="AG122" s="138">
        <f t="shared" si="225"/>
        <v>6.3915964435894563E-5</v>
      </c>
      <c r="AH122" s="138">
        <f t="shared" ref="AH122:BM122" si="226">IF(ISBLANK(AI122),MAX(AH50-X,0),IF(AI123="","",(AI122*p+AI123*(1-p))/(EXP(r_*T/n))))</f>
        <v>1.1310247958597917E-4</v>
      </c>
      <c r="AI122" s="138">
        <f t="shared" si="226"/>
        <v>1.9944063914939265E-4</v>
      </c>
      <c r="AJ122" s="138">
        <f t="shared" si="226"/>
        <v>3.5039028417697103E-4</v>
      </c>
      <c r="AK122" s="138">
        <f t="shared" si="226"/>
        <v>6.1319525056617943E-4</v>
      </c>
      <c r="AL122" s="138">
        <f t="shared" si="226"/>
        <v>1.0687052088965254E-3</v>
      </c>
      <c r="AM122" s="138">
        <f t="shared" si="226"/>
        <v>1.8544937816946921E-3</v>
      </c>
      <c r="AN122" s="138">
        <f t="shared" si="226"/>
        <v>3.2032285057344168E-3</v>
      </c>
      <c r="AO122" s="138">
        <f t="shared" si="226"/>
        <v>5.505821582661519E-3</v>
      </c>
      <c r="AP122" s="138">
        <f t="shared" si="226"/>
        <v>9.4144123984810837E-3</v>
      </c>
      <c r="AQ122" s="138">
        <f t="shared" si="226"/>
        <v>1.6008608888680036E-2</v>
      </c>
      <c r="AR122" s="138">
        <f t="shared" si="226"/>
        <v>2.7060842477774311E-2</v>
      </c>
      <c r="AS122" s="138">
        <f t="shared" si="226"/>
        <v>4.5454641283242773E-2</v>
      </c>
      <c r="AT122" s="138">
        <f t="shared" si="226"/>
        <v>7.5834691657909653E-2</v>
      </c>
      <c r="AU122" s="138">
        <f t="shared" si="226"/>
        <v>0.12560104118176532</v>
      </c>
      <c r="AV122" s="138">
        <f t="shared" si="226"/>
        <v>0.20640182652018055</v>
      </c>
      <c r="AW122" s="138">
        <f t="shared" si="226"/>
        <v>0.33632679980928049</v>
      </c>
      <c r="AX122" s="138">
        <f t="shared" si="226"/>
        <v>0.54304940623238585</v>
      </c>
      <c r="AY122" s="138">
        <f t="shared" si="226"/>
        <v>0.8681901708164742</v>
      </c>
      <c r="AZ122" s="138">
        <f t="shared" si="226"/>
        <v>1.3731451916978301</v>
      </c>
      <c r="BA122" s="138">
        <f t="shared" si="226"/>
        <v>2.1464855534394278</v>
      </c>
      <c r="BB122" s="138">
        <f t="shared" si="226"/>
        <v>3.3127061627446484</v>
      </c>
      <c r="BC122" s="138">
        <f t="shared" si="226"/>
        <v>5.0414856940762887</v>
      </c>
      <c r="BD122" s="138">
        <f t="shared" si="226"/>
        <v>7.5556196364092649</v>
      </c>
      <c r="BE122" s="138">
        <f t="shared" si="226"/>
        <v>11.134386090432358</v>
      </c>
      <c r="BF122" s="138">
        <f t="shared" si="226"/>
        <v>16.107481873668892</v>
      </c>
      <c r="BG122" s="138">
        <f t="shared" si="226"/>
        <v>22.833411776949518</v>
      </c>
      <c r="BH122" s="138">
        <f t="shared" si="226"/>
        <v>31.656551570425414</v>
      </c>
      <c r="BI122" s="138">
        <f t="shared" si="226"/>
        <v>42.840996757988101</v>
      </c>
      <c r="BJ122" s="138">
        <f t="shared" si="226"/>
        <v>56.489006237141446</v>
      </c>
      <c r="BK122" s="138">
        <f t="shared" si="226"/>
        <v>72.468185234372442</v>
      </c>
      <c r="BL122" s="138">
        <f t="shared" si="226"/>
        <v>90.390160874985199</v>
      </c>
      <c r="BM122" s="138">
        <f t="shared" si="226"/>
        <v>109.68934328492605</v>
      </c>
      <c r="BN122" s="138">
        <f t="shared" ref="BN122:BS122" si="227">IF(ISBLANK(BO122),MAX(BN50-X,0),IF(BO123="","",(BO122*p+BO123*(1-p))/(EXP(r_*T/n))))</f>
        <v>129.81551089677495</v>
      </c>
      <c r="BO122" s="138">
        <f t="shared" si="227"/>
        <v>150.45463591960672</v>
      </c>
      <c r="BP122" s="138">
        <f t="shared" si="227"/>
        <v>171.57464402986375</v>
      </c>
      <c r="BQ122" s="138">
        <f t="shared" si="227"/>
        <v>193.18671586280581</v>
      </c>
      <c r="BR122" s="138">
        <f t="shared" si="227"/>
        <v>215.30229200449497</v>
      </c>
      <c r="BS122" s="138">
        <f t="shared" si="227"/>
        <v>237.93307903567541</v>
      </c>
    </row>
    <row r="123" spans="2:71" x14ac:dyDescent="0.2">
      <c r="B123" s="138" t="str">
        <f t="shared" ref="B123:AG123" si="228">IF(ISBLANK(C123),MAX(B51-X,0),IF(C124="","",(C123*p+C124*(1-p))/(EXP(r_*T/n))))</f>
        <v/>
      </c>
      <c r="C123" s="138" t="str">
        <f t="shared" si="228"/>
        <v/>
      </c>
      <c r="D123" s="138" t="str">
        <f t="shared" si="228"/>
        <v/>
      </c>
      <c r="E123" s="138" t="str">
        <f t="shared" si="228"/>
        <v/>
      </c>
      <c r="F123" s="138" t="str">
        <f t="shared" si="228"/>
        <v/>
      </c>
      <c r="G123" s="138" t="str">
        <f t="shared" si="228"/>
        <v/>
      </c>
      <c r="H123" s="138" t="str">
        <f t="shared" si="228"/>
        <v/>
      </c>
      <c r="I123" s="138" t="str">
        <f t="shared" si="228"/>
        <v/>
      </c>
      <c r="J123" s="138" t="str">
        <f t="shared" si="228"/>
        <v/>
      </c>
      <c r="K123" s="138" t="str">
        <f t="shared" si="228"/>
        <v/>
      </c>
      <c r="L123" s="138" t="str">
        <f t="shared" si="228"/>
        <v/>
      </c>
      <c r="M123" s="138" t="str">
        <f t="shared" si="228"/>
        <v/>
      </c>
      <c r="N123" s="138" t="str">
        <f t="shared" si="228"/>
        <v/>
      </c>
      <c r="O123" s="138" t="str">
        <f t="shared" si="228"/>
        <v/>
      </c>
      <c r="P123" s="138" t="str">
        <f t="shared" si="228"/>
        <v/>
      </c>
      <c r="Q123" s="138" t="str">
        <f t="shared" si="228"/>
        <v/>
      </c>
      <c r="R123" s="138" t="str">
        <f t="shared" si="228"/>
        <v/>
      </c>
      <c r="S123" s="138" t="str">
        <f t="shared" si="228"/>
        <v/>
      </c>
      <c r="T123" s="138" t="str">
        <f t="shared" si="228"/>
        <v/>
      </c>
      <c r="U123" s="138" t="str">
        <f t="shared" si="228"/>
        <v/>
      </c>
      <c r="V123" s="138" t="str">
        <f t="shared" si="228"/>
        <v/>
      </c>
      <c r="W123" s="138" t="str">
        <f t="shared" si="228"/>
        <v/>
      </c>
      <c r="X123" s="138" t="str">
        <f t="shared" si="228"/>
        <v/>
      </c>
      <c r="Y123" s="138" t="str">
        <f t="shared" si="228"/>
        <v/>
      </c>
      <c r="Z123" s="138" t="str">
        <f t="shared" si="228"/>
        <v/>
      </c>
      <c r="AA123" s="138" t="str">
        <f t="shared" si="228"/>
        <v/>
      </c>
      <c r="AB123" s="138" t="str">
        <f t="shared" si="228"/>
        <v/>
      </c>
      <c r="AC123" s="138" t="str">
        <f t="shared" si="228"/>
        <v/>
      </c>
      <c r="AD123" s="138" t="str">
        <f t="shared" si="228"/>
        <v/>
      </c>
      <c r="AE123" s="138" t="str">
        <f t="shared" si="228"/>
        <v/>
      </c>
      <c r="AF123" s="138">
        <f t="shared" si="228"/>
        <v>4.7079379445908451E-6</v>
      </c>
      <c r="AG123" s="138">
        <f t="shared" si="228"/>
        <v>8.5842816581057786E-6</v>
      </c>
      <c r="AH123" s="138">
        <f t="shared" ref="AH123:BM123" si="229">IF(ISBLANK(AI123),MAX(AH51-X,0),IF(AI124="","",(AI123*p+AI124*(1-p))/(EXP(r_*T/n))))</f>
        <v>1.5611294042749869E-5</v>
      </c>
      <c r="AI123" s="138">
        <f t="shared" si="229"/>
        <v>2.8312345802524693E-5</v>
      </c>
      <c r="AJ123" s="138">
        <f t="shared" si="229"/>
        <v>5.1197685866139346E-5</v>
      </c>
      <c r="AK123" s="138">
        <f t="shared" si="229"/>
        <v>9.2298060778131662E-5</v>
      </c>
      <c r="AL123" s="138">
        <f t="shared" si="229"/>
        <v>1.6585438765907208E-4</v>
      </c>
      <c r="AM123" s="138">
        <f t="shared" si="229"/>
        <v>2.9701018588324614E-4</v>
      </c>
      <c r="AN123" s="138">
        <f t="shared" si="229"/>
        <v>5.2995167244866616E-4</v>
      </c>
      <c r="AO123" s="138">
        <f t="shared" si="229"/>
        <v>9.4194192931898696E-4</v>
      </c>
      <c r="AP123" s="138">
        <f t="shared" si="229"/>
        <v>1.6673553215362361E-3</v>
      </c>
      <c r="AQ123" s="138">
        <f t="shared" si="229"/>
        <v>2.9385377007821174E-3</v>
      </c>
      <c r="AR123" s="138">
        <f t="shared" si="229"/>
        <v>5.1547154657248986E-3</v>
      </c>
      <c r="AS123" s="138">
        <f t="shared" si="229"/>
        <v>8.9971815040415255E-3</v>
      </c>
      <c r="AT123" s="138">
        <f t="shared" si="229"/>
        <v>1.5619949148923878E-2</v>
      </c>
      <c r="AU123" s="138">
        <f t="shared" si="229"/>
        <v>2.6961865554173806E-2</v>
      </c>
      <c r="AV123" s="138">
        <f t="shared" si="229"/>
        <v>4.6251267471698838E-2</v>
      </c>
      <c r="AW123" s="138">
        <f t="shared" si="229"/>
        <v>7.881054179860178E-2</v>
      </c>
      <c r="AX123" s="138">
        <f t="shared" si="229"/>
        <v>0.13331821737875385</v>
      </c>
      <c r="AY123" s="138">
        <f t="shared" si="229"/>
        <v>0.223751808405034</v>
      </c>
      <c r="AZ123" s="138">
        <f t="shared" si="229"/>
        <v>0.37231264467362141</v>
      </c>
      <c r="BA123" s="138">
        <f t="shared" si="229"/>
        <v>0.61371204437443339</v>
      </c>
      <c r="BB123" s="138">
        <f t="shared" si="229"/>
        <v>1.0012461470459204</v>
      </c>
      <c r="BC123" s="138">
        <f t="shared" si="229"/>
        <v>1.6150437319093665</v>
      </c>
      <c r="BD123" s="138">
        <f t="shared" si="229"/>
        <v>2.5726305351770402</v>
      </c>
      <c r="BE123" s="138">
        <f t="shared" si="229"/>
        <v>4.0413492556590462</v>
      </c>
      <c r="BF123" s="138">
        <f t="shared" si="229"/>
        <v>6.2509877778720657</v>
      </c>
      <c r="BG123" s="138">
        <f t="shared" si="229"/>
        <v>9.5029850175026276</v>
      </c>
      <c r="BH123" s="138">
        <f t="shared" si="229"/>
        <v>14.169764779981747</v>
      </c>
      <c r="BI123" s="138">
        <f t="shared" si="229"/>
        <v>20.674595351770254</v>
      </c>
      <c r="BJ123" s="138">
        <f t="shared" si="229"/>
        <v>29.440561856385685</v>
      </c>
      <c r="BK123" s="138">
        <f t="shared" si="229"/>
        <v>40.800416644612092</v>
      </c>
      <c r="BL123" s="138">
        <f t="shared" si="229"/>
        <v>54.873176728629012</v>
      </c>
      <c r="BM123" s="138">
        <f t="shared" si="229"/>
        <v>71.444490816127072</v>
      </c>
      <c r="BN123" s="138">
        <f t="shared" ref="BN123:BS123" si="230">IF(ISBLANK(BO123),MAX(BN51-X,0),IF(BO124="","",(BO123*p+BO124*(1-p))/(EXP(r_*T/n))))</f>
        <v>89.933608968970589</v>
      </c>
      <c r="BO123" s="138">
        <f t="shared" si="230"/>
        <v>109.55825196543196</v>
      </c>
      <c r="BP123" s="138">
        <f t="shared" si="230"/>
        <v>129.72741538501018</v>
      </c>
      <c r="BQ123" s="138">
        <f t="shared" si="230"/>
        <v>150.36653530070774</v>
      </c>
      <c r="BR123" s="138">
        <f t="shared" si="230"/>
        <v>171.48653830353445</v>
      </c>
      <c r="BS123" s="138">
        <f t="shared" si="230"/>
        <v>193.09860502875017</v>
      </c>
    </row>
    <row r="124" spans="2:71" x14ac:dyDescent="0.2">
      <c r="B124" s="138" t="str">
        <f t="shared" ref="B124:AG124" si="231">IF(ISBLANK(C124),MAX(B52-X,0),IF(C125="","",(C124*p+C125*(1-p))/(EXP(r_*T/n))))</f>
        <v/>
      </c>
      <c r="C124" s="138" t="str">
        <f t="shared" si="231"/>
        <v/>
      </c>
      <c r="D124" s="138" t="str">
        <f t="shared" si="231"/>
        <v/>
      </c>
      <c r="E124" s="138" t="str">
        <f t="shared" si="231"/>
        <v/>
      </c>
      <c r="F124" s="138" t="str">
        <f t="shared" si="231"/>
        <v/>
      </c>
      <c r="G124" s="138" t="str">
        <f t="shared" si="231"/>
        <v/>
      </c>
      <c r="H124" s="138" t="str">
        <f t="shared" si="231"/>
        <v/>
      </c>
      <c r="I124" s="138" t="str">
        <f t="shared" si="231"/>
        <v/>
      </c>
      <c r="J124" s="138" t="str">
        <f t="shared" si="231"/>
        <v/>
      </c>
      <c r="K124" s="138" t="str">
        <f t="shared" si="231"/>
        <v/>
      </c>
      <c r="L124" s="138" t="str">
        <f t="shared" si="231"/>
        <v/>
      </c>
      <c r="M124" s="138" t="str">
        <f t="shared" si="231"/>
        <v/>
      </c>
      <c r="N124" s="138" t="str">
        <f t="shared" si="231"/>
        <v/>
      </c>
      <c r="O124" s="138" t="str">
        <f t="shared" si="231"/>
        <v/>
      </c>
      <c r="P124" s="138" t="str">
        <f t="shared" si="231"/>
        <v/>
      </c>
      <c r="Q124" s="138" t="str">
        <f t="shared" si="231"/>
        <v/>
      </c>
      <c r="R124" s="138" t="str">
        <f t="shared" si="231"/>
        <v/>
      </c>
      <c r="S124" s="138" t="str">
        <f t="shared" si="231"/>
        <v/>
      </c>
      <c r="T124" s="138" t="str">
        <f t="shared" si="231"/>
        <v/>
      </c>
      <c r="U124" s="138" t="str">
        <f t="shared" si="231"/>
        <v/>
      </c>
      <c r="V124" s="138" t="str">
        <f t="shared" si="231"/>
        <v/>
      </c>
      <c r="W124" s="138" t="str">
        <f t="shared" si="231"/>
        <v/>
      </c>
      <c r="X124" s="138" t="str">
        <f t="shared" si="231"/>
        <v/>
      </c>
      <c r="Y124" s="138" t="str">
        <f t="shared" si="231"/>
        <v/>
      </c>
      <c r="Z124" s="138" t="str">
        <f t="shared" si="231"/>
        <v/>
      </c>
      <c r="AA124" s="138" t="str">
        <f t="shared" si="231"/>
        <v/>
      </c>
      <c r="AB124" s="138" t="str">
        <f t="shared" si="231"/>
        <v/>
      </c>
      <c r="AC124" s="138" t="str">
        <f t="shared" si="231"/>
        <v/>
      </c>
      <c r="AD124" s="138" t="str">
        <f t="shared" si="231"/>
        <v/>
      </c>
      <c r="AE124" s="138" t="str">
        <f t="shared" si="231"/>
        <v/>
      </c>
      <c r="AF124" s="138" t="str">
        <f t="shared" si="231"/>
        <v/>
      </c>
      <c r="AG124" s="138">
        <f t="shared" si="231"/>
        <v>9.0105376759098234E-7</v>
      </c>
      <c r="AH124" s="138">
        <f t="shared" ref="AH124:BM124" si="232">IF(ISBLANK(AI124),MAX(AH52-X,0),IF(AI125="","",(AI124*p+AI125*(1-p))/(EXP(r_*T/n))))</f>
        <v>1.6831908183658111E-6</v>
      </c>
      <c r="AI124" s="138">
        <f t="shared" si="232"/>
        <v>3.1378515598660198E-6</v>
      </c>
      <c r="AJ124" s="138">
        <f t="shared" si="232"/>
        <v>5.8371436696008804E-6</v>
      </c>
      <c r="AK124" s="138">
        <f t="shared" si="232"/>
        <v>1.0833928599065866E-5</v>
      </c>
      <c r="AL124" s="138">
        <f t="shared" si="232"/>
        <v>2.0060117408916835E-5</v>
      </c>
      <c r="AM124" s="138">
        <f t="shared" si="232"/>
        <v>3.7049501663901227E-5</v>
      </c>
      <c r="AN124" s="138">
        <f t="shared" si="232"/>
        <v>6.8244357558986751E-5</v>
      </c>
      <c r="AO124" s="138">
        <f t="shared" si="232"/>
        <v>1.2534719697592338E-4</v>
      </c>
      <c r="AP124" s="138">
        <f t="shared" si="232"/>
        <v>2.2953409385141946E-4</v>
      </c>
      <c r="AQ124" s="138">
        <f t="shared" si="232"/>
        <v>4.1896522877424026E-4</v>
      </c>
      <c r="AR124" s="138">
        <f t="shared" si="232"/>
        <v>7.6209961913444285E-4</v>
      </c>
      <c r="AS124" s="138">
        <f t="shared" si="232"/>
        <v>1.3811579851999796E-3</v>
      </c>
      <c r="AT124" s="138">
        <f t="shared" si="232"/>
        <v>2.4931956797121109E-3</v>
      </c>
      <c r="AU124" s="138">
        <f t="shared" si="232"/>
        <v>4.4814785934052352E-3</v>
      </c>
      <c r="AV124" s="138">
        <f t="shared" si="232"/>
        <v>8.0185132556722313E-3</v>
      </c>
      <c r="AW124" s="138">
        <f t="shared" si="232"/>
        <v>1.4276187919898183E-2</v>
      </c>
      <c r="AX124" s="138">
        <f t="shared" si="232"/>
        <v>2.5281028879322445E-2</v>
      </c>
      <c r="AY124" s="138">
        <f t="shared" si="232"/>
        <v>4.450778896098042E-2</v>
      </c>
      <c r="AZ124" s="138">
        <f t="shared" si="232"/>
        <v>7.7857986337334484E-2</v>
      </c>
      <c r="BA124" s="138">
        <f t="shared" si="232"/>
        <v>0.13524793201416363</v>
      </c>
      <c r="BB124" s="138">
        <f t="shared" si="232"/>
        <v>0.23313853605612864</v>
      </c>
      <c r="BC124" s="138">
        <f t="shared" si="232"/>
        <v>0.39847648732303598</v>
      </c>
      <c r="BD124" s="138">
        <f t="shared" si="232"/>
        <v>0.67466770626478267</v>
      </c>
      <c r="BE124" s="138">
        <f t="shared" si="232"/>
        <v>1.1303201806919185</v>
      </c>
      <c r="BF124" s="138">
        <f t="shared" si="232"/>
        <v>1.8714608830747987</v>
      </c>
      <c r="BG124" s="138">
        <f t="shared" si="232"/>
        <v>3.0575269751217005</v>
      </c>
      <c r="BH124" s="138">
        <f t="shared" si="232"/>
        <v>4.9202691813892461</v>
      </c>
      <c r="BI124" s="138">
        <f t="shared" si="232"/>
        <v>7.7822136005223594</v>
      </c>
      <c r="BJ124" s="138">
        <f t="shared" si="232"/>
        <v>12.066857065162306</v>
      </c>
      <c r="BK124" s="138">
        <f t="shared" si="232"/>
        <v>18.286060040337095</v>
      </c>
      <c r="BL124" s="138">
        <f t="shared" si="232"/>
        <v>26.982548397264377</v>
      </c>
      <c r="BM124" s="138">
        <f t="shared" si="232"/>
        <v>38.602794087428542</v>
      </c>
      <c r="BN124" s="138">
        <f t="shared" ref="BN124:BS124" si="233">IF(ISBLANK(BO124),MAX(BN52-X,0),IF(BO125="","",(BO124*p+BO125*(1-p))/(EXP(r_*T/n))))</f>
        <v>53.292305535202281</v>
      </c>
      <c r="BO124" s="138">
        <f t="shared" si="233"/>
        <v>70.668212307683334</v>
      </c>
      <c r="BP124" s="138">
        <f t="shared" si="233"/>
        <v>89.760271211103884</v>
      </c>
      <c r="BQ124" s="138">
        <f t="shared" si="233"/>
        <v>109.47015134653302</v>
      </c>
      <c r="BR124" s="138">
        <f t="shared" si="233"/>
        <v>129.63930965868093</v>
      </c>
      <c r="BS124" s="138">
        <f t="shared" si="233"/>
        <v>150.27842446665204</v>
      </c>
    </row>
    <row r="125" spans="2:71" x14ac:dyDescent="0.2">
      <c r="B125" s="138" t="str">
        <f t="shared" ref="B125:AG125" si="234">IF(ISBLANK(C125),MAX(B53-X,0),IF(C126="","",(C125*p+C126*(1-p))/(EXP(r_*T/n))))</f>
        <v/>
      </c>
      <c r="C125" s="138" t="str">
        <f t="shared" si="234"/>
        <v/>
      </c>
      <c r="D125" s="138" t="str">
        <f t="shared" si="234"/>
        <v/>
      </c>
      <c r="E125" s="138" t="str">
        <f t="shared" si="234"/>
        <v/>
      </c>
      <c r="F125" s="138" t="str">
        <f t="shared" si="234"/>
        <v/>
      </c>
      <c r="G125" s="138" t="str">
        <f t="shared" si="234"/>
        <v/>
      </c>
      <c r="H125" s="138" t="str">
        <f t="shared" si="234"/>
        <v/>
      </c>
      <c r="I125" s="138" t="str">
        <f t="shared" si="234"/>
        <v/>
      </c>
      <c r="J125" s="138" t="str">
        <f t="shared" si="234"/>
        <v/>
      </c>
      <c r="K125" s="138" t="str">
        <f t="shared" si="234"/>
        <v/>
      </c>
      <c r="L125" s="138" t="str">
        <f t="shared" si="234"/>
        <v/>
      </c>
      <c r="M125" s="138" t="str">
        <f t="shared" si="234"/>
        <v/>
      </c>
      <c r="N125" s="138" t="str">
        <f t="shared" si="234"/>
        <v/>
      </c>
      <c r="O125" s="138" t="str">
        <f t="shared" si="234"/>
        <v/>
      </c>
      <c r="P125" s="138" t="str">
        <f t="shared" si="234"/>
        <v/>
      </c>
      <c r="Q125" s="138" t="str">
        <f t="shared" si="234"/>
        <v/>
      </c>
      <c r="R125" s="138" t="str">
        <f t="shared" si="234"/>
        <v/>
      </c>
      <c r="S125" s="138" t="str">
        <f t="shared" si="234"/>
        <v/>
      </c>
      <c r="T125" s="138" t="str">
        <f t="shared" si="234"/>
        <v/>
      </c>
      <c r="U125" s="138" t="str">
        <f t="shared" si="234"/>
        <v/>
      </c>
      <c r="V125" s="138" t="str">
        <f t="shared" si="234"/>
        <v/>
      </c>
      <c r="W125" s="138" t="str">
        <f t="shared" si="234"/>
        <v/>
      </c>
      <c r="X125" s="138" t="str">
        <f t="shared" si="234"/>
        <v/>
      </c>
      <c r="Y125" s="138" t="str">
        <f t="shared" si="234"/>
        <v/>
      </c>
      <c r="Z125" s="138" t="str">
        <f t="shared" si="234"/>
        <v/>
      </c>
      <c r="AA125" s="138" t="str">
        <f t="shared" si="234"/>
        <v/>
      </c>
      <c r="AB125" s="138" t="str">
        <f t="shared" si="234"/>
        <v/>
      </c>
      <c r="AC125" s="138" t="str">
        <f t="shared" si="234"/>
        <v/>
      </c>
      <c r="AD125" s="138" t="str">
        <f t="shared" si="234"/>
        <v/>
      </c>
      <c r="AE125" s="138" t="str">
        <f t="shared" si="234"/>
        <v/>
      </c>
      <c r="AF125" s="138" t="str">
        <f t="shared" si="234"/>
        <v/>
      </c>
      <c r="AG125" s="138" t="str">
        <f t="shared" si="234"/>
        <v/>
      </c>
      <c r="AH125" s="138">
        <f t="shared" ref="AH125:BM125" si="235">IF(ISBLANK(AI125),MAX(AH53-X,0),IF(AI126="","",(AI125*p+AI126*(1-p))/(EXP(r_*T/n))))</f>
        <v>1.3292607962773419E-7</v>
      </c>
      <c r="AI125" s="138">
        <f t="shared" si="235"/>
        <v>2.5458629271093985E-7</v>
      </c>
      <c r="AJ125" s="138">
        <f t="shared" si="235"/>
        <v>4.8691145338528923E-7</v>
      </c>
      <c r="AK125" s="138">
        <f t="shared" si="235"/>
        <v>9.2986865541079509E-7</v>
      </c>
      <c r="AL125" s="138">
        <f t="shared" si="235"/>
        <v>1.7730195825032992E-6</v>
      </c>
      <c r="AM125" s="138">
        <f t="shared" si="235"/>
        <v>3.3750970472143689E-6</v>
      </c>
      <c r="AN125" s="138">
        <f t="shared" si="235"/>
        <v>6.4135247749960751E-6</v>
      </c>
      <c r="AO125" s="138">
        <f t="shared" si="235"/>
        <v>1.2164606687607037E-5</v>
      </c>
      <c r="AP125" s="138">
        <f t="shared" si="235"/>
        <v>2.3027070331503874E-5</v>
      </c>
      <c r="AQ125" s="138">
        <f t="shared" si="235"/>
        <v>4.349728129252689E-5</v>
      </c>
      <c r="AR125" s="138">
        <f t="shared" si="235"/>
        <v>8.1979659440604115E-5</v>
      </c>
      <c r="AS125" s="138">
        <f t="shared" si="235"/>
        <v>1.5413522956354679E-4</v>
      </c>
      <c r="AT125" s="138">
        <f t="shared" si="235"/>
        <v>2.8905021406231942E-4</v>
      </c>
      <c r="AU125" s="138">
        <f t="shared" si="235"/>
        <v>5.4054947101265258E-4</v>
      </c>
      <c r="AV125" s="138">
        <f t="shared" si="235"/>
        <v>1.0078447800789259E-3</v>
      </c>
      <c r="AW125" s="138">
        <f t="shared" si="235"/>
        <v>1.873016865379464E-3</v>
      </c>
      <c r="AX125" s="138">
        <f t="shared" si="235"/>
        <v>3.4686454400983109E-3</v>
      </c>
      <c r="AY125" s="138">
        <f t="shared" si="235"/>
        <v>6.3990115383536677E-3</v>
      </c>
      <c r="AZ125" s="138">
        <f t="shared" si="235"/>
        <v>1.1755648035525637E-2</v>
      </c>
      <c r="BA125" s="138">
        <f t="shared" si="235"/>
        <v>2.1497338490153638E-2</v>
      </c>
      <c r="BB125" s="138">
        <f t="shared" si="235"/>
        <v>3.9113292511491572E-2</v>
      </c>
      <c r="BC125" s="138">
        <f t="shared" si="235"/>
        <v>7.0766962363796412E-2</v>
      </c>
      <c r="BD125" s="138">
        <f t="shared" si="235"/>
        <v>0.12724153485578127</v>
      </c>
      <c r="BE125" s="138">
        <f t="shared" si="235"/>
        <v>0.22719392517917508</v>
      </c>
      <c r="BF125" s="138">
        <f t="shared" si="235"/>
        <v>0.40248630243195027</v>
      </c>
      <c r="BG125" s="138">
        <f t="shared" si="235"/>
        <v>0.70669722757901599</v>
      </c>
      <c r="BH125" s="138">
        <f t="shared" si="235"/>
        <v>1.2282543028345068</v>
      </c>
      <c r="BI125" s="138">
        <f t="shared" si="235"/>
        <v>2.1097734292652737</v>
      </c>
      <c r="BJ125" s="138">
        <f t="shared" si="235"/>
        <v>3.5746422195027772</v>
      </c>
      <c r="BK125" s="138">
        <f t="shared" si="235"/>
        <v>5.9596135798579652</v>
      </c>
      <c r="BL125" s="138">
        <f t="shared" si="235"/>
        <v>9.7462901535521667</v>
      </c>
      <c r="BM125" s="138">
        <f t="shared" si="235"/>
        <v>15.572002775175285</v>
      </c>
      <c r="BN125" s="138">
        <f t="shared" ref="BN125:BS125" si="236">IF(ISBLANK(BO125),MAX(BN53-X,0),IF(BO126="","",(BO125*p+BO126*(1-p))/(EXP(r_*T/n))))</f>
        <v>24.17888732050227</v>
      </c>
      <c r="BO125" s="138">
        <f t="shared" si="236"/>
        <v>36.231453606796777</v>
      </c>
      <c r="BP125" s="138">
        <f t="shared" si="236"/>
        <v>51.923716911161684</v>
      </c>
      <c r="BQ125" s="138">
        <f t="shared" si="236"/>
        <v>70.41113294510896</v>
      </c>
      <c r="BR125" s="138">
        <f t="shared" si="236"/>
        <v>89.672165484774624</v>
      </c>
      <c r="BS125" s="138">
        <f t="shared" si="236"/>
        <v>109.38204051247737</v>
      </c>
    </row>
    <row r="126" spans="2:71" x14ac:dyDescent="0.2">
      <c r="B126" s="138" t="str">
        <f t="shared" ref="B126:AG126" si="237">IF(ISBLANK(C126),MAX(B54-X,0),IF(C127="","",(C126*p+C127*(1-p))/(EXP(r_*T/n))))</f>
        <v/>
      </c>
      <c r="C126" s="138" t="str">
        <f t="shared" si="237"/>
        <v/>
      </c>
      <c r="D126" s="138" t="str">
        <f t="shared" si="237"/>
        <v/>
      </c>
      <c r="E126" s="138" t="str">
        <f t="shared" si="237"/>
        <v/>
      </c>
      <c r="F126" s="138" t="str">
        <f t="shared" si="237"/>
        <v/>
      </c>
      <c r="G126" s="138" t="str">
        <f t="shared" si="237"/>
        <v/>
      </c>
      <c r="H126" s="138" t="str">
        <f t="shared" si="237"/>
        <v/>
      </c>
      <c r="I126" s="138" t="str">
        <f t="shared" si="237"/>
        <v/>
      </c>
      <c r="J126" s="138" t="str">
        <f t="shared" si="237"/>
        <v/>
      </c>
      <c r="K126" s="138" t="str">
        <f t="shared" si="237"/>
        <v/>
      </c>
      <c r="L126" s="138" t="str">
        <f t="shared" si="237"/>
        <v/>
      </c>
      <c r="M126" s="138" t="str">
        <f t="shared" si="237"/>
        <v/>
      </c>
      <c r="N126" s="138" t="str">
        <f t="shared" si="237"/>
        <v/>
      </c>
      <c r="O126" s="138" t="str">
        <f t="shared" si="237"/>
        <v/>
      </c>
      <c r="P126" s="138" t="str">
        <f t="shared" si="237"/>
        <v/>
      </c>
      <c r="Q126" s="138" t="str">
        <f t="shared" si="237"/>
        <v/>
      </c>
      <c r="R126" s="138" t="str">
        <f t="shared" si="237"/>
        <v/>
      </c>
      <c r="S126" s="138" t="str">
        <f t="shared" si="237"/>
        <v/>
      </c>
      <c r="T126" s="138" t="str">
        <f t="shared" si="237"/>
        <v/>
      </c>
      <c r="U126" s="138" t="str">
        <f t="shared" si="237"/>
        <v/>
      </c>
      <c r="V126" s="138" t="str">
        <f t="shared" si="237"/>
        <v/>
      </c>
      <c r="W126" s="138" t="str">
        <f t="shared" si="237"/>
        <v/>
      </c>
      <c r="X126" s="138" t="str">
        <f t="shared" si="237"/>
        <v/>
      </c>
      <c r="Y126" s="138" t="str">
        <f t="shared" si="237"/>
        <v/>
      </c>
      <c r="Z126" s="138" t="str">
        <f t="shared" si="237"/>
        <v/>
      </c>
      <c r="AA126" s="138" t="str">
        <f t="shared" si="237"/>
        <v/>
      </c>
      <c r="AB126" s="138" t="str">
        <f t="shared" si="237"/>
        <v/>
      </c>
      <c r="AC126" s="138" t="str">
        <f t="shared" si="237"/>
        <v/>
      </c>
      <c r="AD126" s="138" t="str">
        <f t="shared" si="237"/>
        <v/>
      </c>
      <c r="AE126" s="138" t="str">
        <f t="shared" si="237"/>
        <v/>
      </c>
      <c r="AF126" s="138" t="str">
        <f t="shared" si="237"/>
        <v/>
      </c>
      <c r="AG126" s="138" t="str">
        <f t="shared" si="237"/>
        <v/>
      </c>
      <c r="AH126" s="138" t="str">
        <f t="shared" ref="AH126:BM126" si="238">IF(ISBLANK(AI126),MAX(AH54-X,0),IF(AI127="","",(AI126*p+AI127*(1-p))/(EXP(r_*T/n))))</f>
        <v/>
      </c>
      <c r="AI126" s="138">
        <f t="shared" si="238"/>
        <v>1.3444170344149077E-8</v>
      </c>
      <c r="AJ126" s="138">
        <f t="shared" si="238"/>
        <v>2.6420957331049197E-8</v>
      </c>
      <c r="AK126" s="138">
        <f t="shared" si="238"/>
        <v>5.1885656194615615E-8</v>
      </c>
      <c r="AL126" s="138">
        <f t="shared" si="238"/>
        <v>1.0181518399516945E-7</v>
      </c>
      <c r="AM126" s="138">
        <f t="shared" si="238"/>
        <v>1.9962961663064891E-7</v>
      </c>
      <c r="AN126" s="138">
        <f t="shared" si="238"/>
        <v>3.9107816623244707E-7</v>
      </c>
      <c r="AO126" s="138">
        <f t="shared" si="238"/>
        <v>7.654298549976139E-7</v>
      </c>
      <c r="AP126" s="138">
        <f t="shared" si="238"/>
        <v>1.4966675082504059E-6</v>
      </c>
      <c r="AQ126" s="138">
        <f t="shared" si="238"/>
        <v>2.9234507355679264E-6</v>
      </c>
      <c r="AR126" s="138">
        <f t="shared" si="238"/>
        <v>5.7040898529486491E-6</v>
      </c>
      <c r="AS126" s="138">
        <f t="shared" si="238"/>
        <v>1.1116382674079114E-5</v>
      </c>
      <c r="AT126" s="138">
        <f t="shared" si="238"/>
        <v>2.1636646143193604E-5</v>
      </c>
      <c r="AU126" s="138">
        <f t="shared" si="238"/>
        <v>4.2055644072736947E-5</v>
      </c>
      <c r="AV126" s="138">
        <f t="shared" si="238"/>
        <v>8.1624444126110335E-5</v>
      </c>
      <c r="AW126" s="138">
        <f t="shared" si="238"/>
        <v>1.5817063096863586E-4</v>
      </c>
      <c r="AX126" s="138">
        <f t="shared" si="238"/>
        <v>3.0597262415837679E-4</v>
      </c>
      <c r="AY126" s="138">
        <f t="shared" si="238"/>
        <v>5.9077768284605532E-4</v>
      </c>
      <c r="AZ126" s="138">
        <f t="shared" si="238"/>
        <v>1.1383474181477988E-3</v>
      </c>
      <c r="BA126" s="138">
        <f t="shared" si="238"/>
        <v>2.1885085313983329E-3</v>
      </c>
      <c r="BB126" s="138">
        <f t="shared" si="238"/>
        <v>4.1970534671014522E-3</v>
      </c>
      <c r="BC126" s="138">
        <f t="shared" si="238"/>
        <v>8.0268961981738458E-3</v>
      </c>
      <c r="BD126" s="138">
        <f t="shared" si="238"/>
        <v>1.5304598180256309E-2</v>
      </c>
      <c r="BE126" s="138">
        <f t="shared" si="238"/>
        <v>2.9080846054878894E-2</v>
      </c>
      <c r="BF126" s="138">
        <f t="shared" si="238"/>
        <v>5.5044224712385979E-2</v>
      </c>
      <c r="BG126" s="138">
        <f t="shared" si="238"/>
        <v>0.10373027420660287</v>
      </c>
      <c r="BH126" s="138">
        <f t="shared" si="238"/>
        <v>0.19449426140488141</v>
      </c>
      <c r="BI126" s="138">
        <f t="shared" si="238"/>
        <v>0.36254907918882312</v>
      </c>
      <c r="BJ126" s="138">
        <f t="shared" si="238"/>
        <v>0.67119136703596094</v>
      </c>
      <c r="BK126" s="138">
        <f t="shared" si="238"/>
        <v>1.2324846655214861</v>
      </c>
      <c r="BL126" s="138">
        <f t="shared" si="238"/>
        <v>2.240946163128763</v>
      </c>
      <c r="BM126" s="138">
        <f t="shared" si="238"/>
        <v>4.0252743870317511</v>
      </c>
      <c r="BN126" s="138">
        <f t="shared" ref="BN126:BS126" si="239">IF(ISBLANK(BO126),MAX(BN54-X,0),IF(BO127="","",(BO126*p+BO127*(1-p))/(EXP(r_*T/n))))</f>
        <v>7.1199317254500913</v>
      </c>
      <c r="BO126" s="138">
        <f t="shared" si="239"/>
        <v>12.343385261045926</v>
      </c>
      <c r="BP126" s="138">
        <f t="shared" si="239"/>
        <v>20.822350668100487</v>
      </c>
      <c r="BQ126" s="138">
        <f t="shared" si="239"/>
        <v>33.770960263269252</v>
      </c>
      <c r="BR126" s="138">
        <f t="shared" si="239"/>
        <v>51.50063859647576</v>
      </c>
      <c r="BS126" s="138">
        <f t="shared" si="239"/>
        <v>70.323022111053319</v>
      </c>
    </row>
    <row r="127" spans="2:71" x14ac:dyDescent="0.2">
      <c r="B127" s="138" t="str">
        <f t="shared" ref="B127:AG127" si="240">IF(ISBLANK(C127),MAX(B55-X,0),IF(C128="","",(C127*p+C128*(1-p))/(EXP(r_*T/n))))</f>
        <v/>
      </c>
      <c r="C127" s="138" t="str">
        <f t="shared" si="240"/>
        <v/>
      </c>
      <c r="D127" s="138" t="str">
        <f t="shared" si="240"/>
        <v/>
      </c>
      <c r="E127" s="138" t="str">
        <f t="shared" si="240"/>
        <v/>
      </c>
      <c r="F127" s="138" t="str">
        <f t="shared" si="240"/>
        <v/>
      </c>
      <c r="G127" s="138" t="str">
        <f t="shared" si="240"/>
        <v/>
      </c>
      <c r="H127" s="138" t="str">
        <f t="shared" si="240"/>
        <v/>
      </c>
      <c r="I127" s="138" t="str">
        <f t="shared" si="240"/>
        <v/>
      </c>
      <c r="J127" s="138" t="str">
        <f t="shared" si="240"/>
        <v/>
      </c>
      <c r="K127" s="138" t="str">
        <f t="shared" si="240"/>
        <v/>
      </c>
      <c r="L127" s="138" t="str">
        <f t="shared" si="240"/>
        <v/>
      </c>
      <c r="M127" s="138" t="str">
        <f t="shared" si="240"/>
        <v/>
      </c>
      <c r="N127" s="138" t="str">
        <f t="shared" si="240"/>
        <v/>
      </c>
      <c r="O127" s="138" t="str">
        <f t="shared" si="240"/>
        <v/>
      </c>
      <c r="P127" s="138" t="str">
        <f t="shared" si="240"/>
        <v/>
      </c>
      <c r="Q127" s="138" t="str">
        <f t="shared" si="240"/>
        <v/>
      </c>
      <c r="R127" s="138" t="str">
        <f t="shared" si="240"/>
        <v/>
      </c>
      <c r="S127" s="138" t="str">
        <f t="shared" si="240"/>
        <v/>
      </c>
      <c r="T127" s="138" t="str">
        <f t="shared" si="240"/>
        <v/>
      </c>
      <c r="U127" s="138" t="str">
        <f t="shared" si="240"/>
        <v/>
      </c>
      <c r="V127" s="138" t="str">
        <f t="shared" si="240"/>
        <v/>
      </c>
      <c r="W127" s="138" t="str">
        <f t="shared" si="240"/>
        <v/>
      </c>
      <c r="X127" s="138" t="str">
        <f t="shared" si="240"/>
        <v/>
      </c>
      <c r="Y127" s="138" t="str">
        <f t="shared" si="240"/>
        <v/>
      </c>
      <c r="Z127" s="138" t="str">
        <f t="shared" si="240"/>
        <v/>
      </c>
      <c r="AA127" s="138" t="str">
        <f t="shared" si="240"/>
        <v/>
      </c>
      <c r="AB127" s="138" t="str">
        <f t="shared" si="240"/>
        <v/>
      </c>
      <c r="AC127" s="138" t="str">
        <f t="shared" si="240"/>
        <v/>
      </c>
      <c r="AD127" s="138" t="str">
        <f t="shared" si="240"/>
        <v/>
      </c>
      <c r="AE127" s="138" t="str">
        <f t="shared" si="240"/>
        <v/>
      </c>
      <c r="AF127" s="138" t="str">
        <f t="shared" si="240"/>
        <v/>
      </c>
      <c r="AG127" s="138" t="str">
        <f t="shared" si="240"/>
        <v/>
      </c>
      <c r="AH127" s="138" t="str">
        <f t="shared" ref="AH127:BM127" si="241">IF(ISBLANK(AI127),MAX(AH55-X,0),IF(AI128="","",(AI127*p+AI128*(1-p))/(EXP(r_*T/n))))</f>
        <v/>
      </c>
      <c r="AI127" s="138" t="str">
        <f t="shared" si="241"/>
        <v/>
      </c>
      <c r="AJ127" s="138">
        <f t="shared" si="241"/>
        <v>6.9964596829771492E-10</v>
      </c>
      <c r="AK127" s="138">
        <f t="shared" si="241"/>
        <v>1.4120381423507354E-9</v>
      </c>
      <c r="AL127" s="138">
        <f t="shared" si="241"/>
        <v>2.849800907599724E-9</v>
      </c>
      <c r="AM127" s="138">
        <f t="shared" si="241"/>
        <v>5.7515197142167208E-9</v>
      </c>
      <c r="AN127" s="138">
        <f t="shared" si="241"/>
        <v>1.1607821070871074E-8</v>
      </c>
      <c r="AO127" s="138">
        <f t="shared" si="241"/>
        <v>2.3427114346891963E-8</v>
      </c>
      <c r="AP127" s="138">
        <f t="shared" si="241"/>
        <v>4.7281025721493648E-8</v>
      </c>
      <c r="AQ127" s="138">
        <f t="shared" si="241"/>
        <v>9.5423420920516545E-8</v>
      </c>
      <c r="AR127" s="138">
        <f t="shared" si="241"/>
        <v>1.9258527329356805E-7</v>
      </c>
      <c r="AS127" s="138">
        <f t="shared" si="241"/>
        <v>3.8867908037432293E-7</v>
      </c>
      <c r="AT127" s="138">
        <f t="shared" si="241"/>
        <v>7.8443914706989618E-7</v>
      </c>
      <c r="AU127" s="138">
        <f t="shared" si="241"/>
        <v>1.5831692687528478E-6</v>
      </c>
      <c r="AV127" s="138">
        <f t="shared" si="241"/>
        <v>3.1951808408410502E-6</v>
      </c>
      <c r="AW127" s="138">
        <f t="shared" si="241"/>
        <v>6.4485717397231125E-6</v>
      </c>
      <c r="AX127" s="138">
        <f t="shared" si="241"/>
        <v>1.3014624070983605E-5</v>
      </c>
      <c r="AY127" s="138">
        <f t="shared" si="241"/>
        <v>2.6266349595778662E-5</v>
      </c>
      <c r="AZ127" s="138">
        <f t="shared" si="241"/>
        <v>5.3011221632275681E-5</v>
      </c>
      <c r="BA127" s="138">
        <f t="shared" si="241"/>
        <v>1.069882059057756E-4</v>
      </c>
      <c r="BB127" s="138">
        <f t="shared" si="241"/>
        <v>2.1592553143441411E-4</v>
      </c>
      <c r="BC127" s="138">
        <f t="shared" si="241"/>
        <v>4.3578481133047246E-4</v>
      </c>
      <c r="BD127" s="138">
        <f t="shared" si="241"/>
        <v>8.7950878492578288E-4</v>
      </c>
      <c r="BE127" s="138">
        <f t="shared" si="241"/>
        <v>1.7750405306692183E-3</v>
      </c>
      <c r="BF127" s="138">
        <f t="shared" si="241"/>
        <v>3.5824188905450634E-3</v>
      </c>
      <c r="BG127" s="138">
        <f t="shared" si="241"/>
        <v>7.2301025726413167E-3</v>
      </c>
      <c r="BH127" s="138">
        <f t="shared" si="241"/>
        <v>1.4591923727535129E-2</v>
      </c>
      <c r="BI127" s="138">
        <f t="shared" si="241"/>
        <v>2.9449684279156327E-2</v>
      </c>
      <c r="BJ127" s="138">
        <f t="shared" si="241"/>
        <v>5.9435885242835565E-2</v>
      </c>
      <c r="BK127" s="138">
        <f t="shared" si="241"/>
        <v>0.11995457815823896</v>
      </c>
      <c r="BL127" s="138">
        <f t="shared" si="241"/>
        <v>0.24209449833769456</v>
      </c>
      <c r="BM127" s="138">
        <f t="shared" si="241"/>
        <v>0.4885994934521341</v>
      </c>
      <c r="BN127" s="138">
        <f t="shared" ref="BN127:BS127" si="242">IF(ISBLANK(BO127),MAX(BN55-X,0),IF(BO128="","",(BO127*p+BO128*(1-p))/(EXP(r_*T/n))))</f>
        <v>0.98610033123793406</v>
      </c>
      <c r="BO127" s="138">
        <f t="shared" si="242"/>
        <v>1.9901655165404386</v>
      </c>
      <c r="BP127" s="138">
        <f t="shared" si="242"/>
        <v>4.016588026346569</v>
      </c>
      <c r="BQ127" s="138">
        <f t="shared" si="242"/>
        <v>8.1063505720042031</v>
      </c>
      <c r="BR127" s="138">
        <f t="shared" si="242"/>
        <v>16.360383281828483</v>
      </c>
      <c r="BS127" s="138">
        <f t="shared" si="242"/>
        <v>33.018821324199962</v>
      </c>
    </row>
    <row r="128" spans="2:71" x14ac:dyDescent="0.2">
      <c r="B128" s="138" t="str">
        <f t="shared" ref="B128:AG128" si="243">IF(ISBLANK(C128),MAX(B56-X,0),IF(C129="","",(C128*p+C129*(1-p))/(EXP(r_*T/n))))</f>
        <v/>
      </c>
      <c r="C128" s="138" t="str">
        <f t="shared" si="243"/>
        <v/>
      </c>
      <c r="D128" s="138" t="str">
        <f t="shared" si="243"/>
        <v/>
      </c>
      <c r="E128" s="138" t="str">
        <f t="shared" si="243"/>
        <v/>
      </c>
      <c r="F128" s="138" t="str">
        <f t="shared" si="243"/>
        <v/>
      </c>
      <c r="G128" s="138" t="str">
        <f t="shared" si="243"/>
        <v/>
      </c>
      <c r="H128" s="138" t="str">
        <f t="shared" si="243"/>
        <v/>
      </c>
      <c r="I128" s="138" t="str">
        <f t="shared" si="243"/>
        <v/>
      </c>
      <c r="J128" s="138" t="str">
        <f t="shared" si="243"/>
        <v/>
      </c>
      <c r="K128" s="138" t="str">
        <f t="shared" si="243"/>
        <v/>
      </c>
      <c r="L128" s="138" t="str">
        <f t="shared" si="243"/>
        <v/>
      </c>
      <c r="M128" s="138" t="str">
        <f t="shared" si="243"/>
        <v/>
      </c>
      <c r="N128" s="138" t="str">
        <f t="shared" si="243"/>
        <v/>
      </c>
      <c r="O128" s="138" t="str">
        <f t="shared" si="243"/>
        <v/>
      </c>
      <c r="P128" s="138" t="str">
        <f t="shared" si="243"/>
        <v/>
      </c>
      <c r="Q128" s="138" t="str">
        <f t="shared" si="243"/>
        <v/>
      </c>
      <c r="R128" s="138" t="str">
        <f t="shared" si="243"/>
        <v/>
      </c>
      <c r="S128" s="138" t="str">
        <f t="shared" si="243"/>
        <v/>
      </c>
      <c r="T128" s="138" t="str">
        <f t="shared" si="243"/>
        <v/>
      </c>
      <c r="U128" s="138" t="str">
        <f t="shared" si="243"/>
        <v/>
      </c>
      <c r="V128" s="138" t="str">
        <f t="shared" si="243"/>
        <v/>
      </c>
      <c r="W128" s="138" t="str">
        <f t="shared" si="243"/>
        <v/>
      </c>
      <c r="X128" s="138" t="str">
        <f t="shared" si="243"/>
        <v/>
      </c>
      <c r="Y128" s="138" t="str">
        <f t="shared" si="243"/>
        <v/>
      </c>
      <c r="Z128" s="138" t="str">
        <f t="shared" si="243"/>
        <v/>
      </c>
      <c r="AA128" s="138" t="str">
        <f t="shared" si="243"/>
        <v/>
      </c>
      <c r="AB128" s="138" t="str">
        <f t="shared" si="243"/>
        <v/>
      </c>
      <c r="AC128" s="138" t="str">
        <f t="shared" si="243"/>
        <v/>
      </c>
      <c r="AD128" s="138" t="str">
        <f t="shared" si="243"/>
        <v/>
      </c>
      <c r="AE128" s="138" t="str">
        <f t="shared" si="243"/>
        <v/>
      </c>
      <c r="AF128" s="138" t="str">
        <f t="shared" si="243"/>
        <v/>
      </c>
      <c r="AG128" s="138" t="str">
        <f t="shared" si="243"/>
        <v/>
      </c>
      <c r="AH128" s="138" t="str">
        <f t="shared" ref="AH128:BM128" si="244">IF(ISBLANK(AI128),MAX(AH56-X,0),IF(AI129="","",(AI128*p+AI129*(1-p))/(EXP(r_*T/n))))</f>
        <v/>
      </c>
      <c r="AI128" s="138" t="str">
        <f t="shared" si="244"/>
        <v/>
      </c>
      <c r="AJ128" s="138" t="str">
        <f t="shared" si="244"/>
        <v/>
      </c>
      <c r="AK128" s="138">
        <f t="shared" si="244"/>
        <v>0</v>
      </c>
      <c r="AL128" s="138">
        <f t="shared" si="244"/>
        <v>0</v>
      </c>
      <c r="AM128" s="138">
        <f t="shared" si="244"/>
        <v>0</v>
      </c>
      <c r="AN128" s="138">
        <f t="shared" si="244"/>
        <v>0</v>
      </c>
      <c r="AO128" s="138">
        <f t="shared" si="244"/>
        <v>0</v>
      </c>
      <c r="AP128" s="138">
        <f t="shared" si="244"/>
        <v>0</v>
      </c>
      <c r="AQ128" s="138">
        <f t="shared" si="244"/>
        <v>0</v>
      </c>
      <c r="AR128" s="138">
        <f t="shared" si="244"/>
        <v>0</v>
      </c>
      <c r="AS128" s="138">
        <f t="shared" si="244"/>
        <v>0</v>
      </c>
      <c r="AT128" s="138">
        <f t="shared" si="244"/>
        <v>0</v>
      </c>
      <c r="AU128" s="138">
        <f t="shared" si="244"/>
        <v>0</v>
      </c>
      <c r="AV128" s="138">
        <f t="shared" si="244"/>
        <v>0</v>
      </c>
      <c r="AW128" s="138">
        <f t="shared" si="244"/>
        <v>0</v>
      </c>
      <c r="AX128" s="138">
        <f t="shared" si="244"/>
        <v>0</v>
      </c>
      <c r="AY128" s="138">
        <f t="shared" si="244"/>
        <v>0</v>
      </c>
      <c r="AZ128" s="138">
        <f t="shared" si="244"/>
        <v>0</v>
      </c>
      <c r="BA128" s="138">
        <f t="shared" si="244"/>
        <v>0</v>
      </c>
      <c r="BB128" s="138">
        <f t="shared" si="244"/>
        <v>0</v>
      </c>
      <c r="BC128" s="138">
        <f t="shared" si="244"/>
        <v>0</v>
      </c>
      <c r="BD128" s="138">
        <f t="shared" si="244"/>
        <v>0</v>
      </c>
      <c r="BE128" s="138">
        <f t="shared" si="244"/>
        <v>0</v>
      </c>
      <c r="BF128" s="138">
        <f t="shared" si="244"/>
        <v>0</v>
      </c>
      <c r="BG128" s="138">
        <f t="shared" si="244"/>
        <v>0</v>
      </c>
      <c r="BH128" s="138">
        <f t="shared" si="244"/>
        <v>0</v>
      </c>
      <c r="BI128" s="138">
        <f t="shared" si="244"/>
        <v>0</v>
      </c>
      <c r="BJ128" s="138">
        <f t="shared" si="244"/>
        <v>0</v>
      </c>
      <c r="BK128" s="138">
        <f t="shared" si="244"/>
        <v>0</v>
      </c>
      <c r="BL128" s="138">
        <f t="shared" si="244"/>
        <v>0</v>
      </c>
      <c r="BM128" s="138">
        <f t="shared" si="244"/>
        <v>0</v>
      </c>
      <c r="BN128" s="138">
        <f t="shared" ref="BN128:BS128" si="245">IF(ISBLANK(BO128),MAX(BN56-X,0),IF(BO129="","",(BO128*p+BO129*(1-p))/(EXP(r_*T/n))))</f>
        <v>0</v>
      </c>
      <c r="BO128" s="138">
        <f t="shared" si="245"/>
        <v>0</v>
      </c>
      <c r="BP128" s="138">
        <f t="shared" si="245"/>
        <v>0</v>
      </c>
      <c r="BQ128" s="138">
        <f t="shared" si="245"/>
        <v>0</v>
      </c>
      <c r="BR128" s="138">
        <f t="shared" si="245"/>
        <v>0</v>
      </c>
      <c r="BS128" s="138">
        <f t="shared" si="245"/>
        <v>0</v>
      </c>
    </row>
    <row r="129" spans="2:71" x14ac:dyDescent="0.2">
      <c r="B129" s="138" t="str">
        <f t="shared" ref="B129:AG129" si="246">IF(ISBLANK(C129),MAX(B57-X,0),IF(C130="","",(C129*p+C130*(1-p))/(EXP(r_*T/n))))</f>
        <v/>
      </c>
      <c r="C129" s="138" t="str">
        <f t="shared" si="246"/>
        <v/>
      </c>
      <c r="D129" s="138" t="str">
        <f t="shared" si="246"/>
        <v/>
      </c>
      <c r="E129" s="138" t="str">
        <f t="shared" si="246"/>
        <v/>
      </c>
      <c r="F129" s="138" t="str">
        <f t="shared" si="246"/>
        <v/>
      </c>
      <c r="G129" s="138" t="str">
        <f t="shared" si="246"/>
        <v/>
      </c>
      <c r="H129" s="138" t="str">
        <f t="shared" si="246"/>
        <v/>
      </c>
      <c r="I129" s="138" t="str">
        <f t="shared" si="246"/>
        <v/>
      </c>
      <c r="J129" s="138" t="str">
        <f t="shared" si="246"/>
        <v/>
      </c>
      <c r="K129" s="138" t="str">
        <f t="shared" si="246"/>
        <v/>
      </c>
      <c r="L129" s="138" t="str">
        <f t="shared" si="246"/>
        <v/>
      </c>
      <c r="M129" s="138" t="str">
        <f t="shared" si="246"/>
        <v/>
      </c>
      <c r="N129" s="138" t="str">
        <f t="shared" si="246"/>
        <v/>
      </c>
      <c r="O129" s="138" t="str">
        <f t="shared" si="246"/>
        <v/>
      </c>
      <c r="P129" s="138" t="str">
        <f t="shared" si="246"/>
        <v/>
      </c>
      <c r="Q129" s="138" t="str">
        <f t="shared" si="246"/>
        <v/>
      </c>
      <c r="R129" s="138" t="str">
        <f t="shared" si="246"/>
        <v/>
      </c>
      <c r="S129" s="138" t="str">
        <f t="shared" si="246"/>
        <v/>
      </c>
      <c r="T129" s="138" t="str">
        <f t="shared" si="246"/>
        <v/>
      </c>
      <c r="U129" s="138" t="str">
        <f t="shared" si="246"/>
        <v/>
      </c>
      <c r="V129" s="138" t="str">
        <f t="shared" si="246"/>
        <v/>
      </c>
      <c r="W129" s="138" t="str">
        <f t="shared" si="246"/>
        <v/>
      </c>
      <c r="X129" s="138" t="str">
        <f t="shared" si="246"/>
        <v/>
      </c>
      <c r="Y129" s="138" t="str">
        <f t="shared" si="246"/>
        <v/>
      </c>
      <c r="Z129" s="138" t="str">
        <f t="shared" si="246"/>
        <v/>
      </c>
      <c r="AA129" s="138" t="str">
        <f t="shared" si="246"/>
        <v/>
      </c>
      <c r="AB129" s="138" t="str">
        <f t="shared" si="246"/>
        <v/>
      </c>
      <c r="AC129" s="138" t="str">
        <f t="shared" si="246"/>
        <v/>
      </c>
      <c r="AD129" s="138" t="str">
        <f t="shared" si="246"/>
        <v/>
      </c>
      <c r="AE129" s="138" t="str">
        <f t="shared" si="246"/>
        <v/>
      </c>
      <c r="AF129" s="138" t="str">
        <f t="shared" si="246"/>
        <v/>
      </c>
      <c r="AG129" s="138" t="str">
        <f t="shared" si="246"/>
        <v/>
      </c>
      <c r="AH129" s="138" t="str">
        <f t="shared" ref="AH129:BM129" si="247">IF(ISBLANK(AI129),MAX(AH57-X,0),IF(AI130="","",(AI129*p+AI130*(1-p))/(EXP(r_*T/n))))</f>
        <v/>
      </c>
      <c r="AI129" s="138" t="str">
        <f t="shared" si="247"/>
        <v/>
      </c>
      <c r="AJ129" s="138" t="str">
        <f t="shared" si="247"/>
        <v/>
      </c>
      <c r="AK129" s="138" t="str">
        <f t="shared" si="247"/>
        <v/>
      </c>
      <c r="AL129" s="138">
        <f t="shared" si="247"/>
        <v>0</v>
      </c>
      <c r="AM129" s="138">
        <f t="shared" si="247"/>
        <v>0</v>
      </c>
      <c r="AN129" s="138">
        <f t="shared" si="247"/>
        <v>0</v>
      </c>
      <c r="AO129" s="138">
        <f t="shared" si="247"/>
        <v>0</v>
      </c>
      <c r="AP129" s="138">
        <f t="shared" si="247"/>
        <v>0</v>
      </c>
      <c r="AQ129" s="138">
        <f t="shared" si="247"/>
        <v>0</v>
      </c>
      <c r="AR129" s="138">
        <f t="shared" si="247"/>
        <v>0</v>
      </c>
      <c r="AS129" s="138">
        <f t="shared" si="247"/>
        <v>0</v>
      </c>
      <c r="AT129" s="138">
        <f t="shared" si="247"/>
        <v>0</v>
      </c>
      <c r="AU129" s="138">
        <f t="shared" si="247"/>
        <v>0</v>
      </c>
      <c r="AV129" s="138">
        <f t="shared" si="247"/>
        <v>0</v>
      </c>
      <c r="AW129" s="138">
        <f t="shared" si="247"/>
        <v>0</v>
      </c>
      <c r="AX129" s="138">
        <f t="shared" si="247"/>
        <v>0</v>
      </c>
      <c r="AY129" s="138">
        <f t="shared" si="247"/>
        <v>0</v>
      </c>
      <c r="AZ129" s="138">
        <f t="shared" si="247"/>
        <v>0</v>
      </c>
      <c r="BA129" s="138">
        <f t="shared" si="247"/>
        <v>0</v>
      </c>
      <c r="BB129" s="138">
        <f t="shared" si="247"/>
        <v>0</v>
      </c>
      <c r="BC129" s="138">
        <f t="shared" si="247"/>
        <v>0</v>
      </c>
      <c r="BD129" s="138">
        <f t="shared" si="247"/>
        <v>0</v>
      </c>
      <c r="BE129" s="138">
        <f t="shared" si="247"/>
        <v>0</v>
      </c>
      <c r="BF129" s="138">
        <f t="shared" si="247"/>
        <v>0</v>
      </c>
      <c r="BG129" s="138">
        <f t="shared" si="247"/>
        <v>0</v>
      </c>
      <c r="BH129" s="138">
        <f t="shared" si="247"/>
        <v>0</v>
      </c>
      <c r="BI129" s="138">
        <f t="shared" si="247"/>
        <v>0</v>
      </c>
      <c r="BJ129" s="138">
        <f t="shared" si="247"/>
        <v>0</v>
      </c>
      <c r="BK129" s="138">
        <f t="shared" si="247"/>
        <v>0</v>
      </c>
      <c r="BL129" s="138">
        <f t="shared" si="247"/>
        <v>0</v>
      </c>
      <c r="BM129" s="138">
        <f t="shared" si="247"/>
        <v>0</v>
      </c>
      <c r="BN129" s="138">
        <f t="shared" ref="BN129:BS129" si="248">IF(ISBLANK(BO129),MAX(BN57-X,0),IF(BO130="","",(BO129*p+BO130*(1-p))/(EXP(r_*T/n))))</f>
        <v>0</v>
      </c>
      <c r="BO129" s="138">
        <f t="shared" si="248"/>
        <v>0</v>
      </c>
      <c r="BP129" s="138">
        <f t="shared" si="248"/>
        <v>0</v>
      </c>
      <c r="BQ129" s="138">
        <f t="shared" si="248"/>
        <v>0</v>
      </c>
      <c r="BR129" s="138">
        <f t="shared" si="248"/>
        <v>0</v>
      </c>
      <c r="BS129" s="138">
        <f t="shared" si="248"/>
        <v>0</v>
      </c>
    </row>
    <row r="130" spans="2:71" x14ac:dyDescent="0.2">
      <c r="B130" s="138" t="str">
        <f t="shared" ref="B130:AG130" si="249">IF(ISBLANK(C130),MAX(B58-X,0),IF(C131="","",(C130*p+C131*(1-p))/(EXP(r_*T/n))))</f>
        <v/>
      </c>
      <c r="C130" s="138" t="str">
        <f t="shared" si="249"/>
        <v/>
      </c>
      <c r="D130" s="138" t="str">
        <f t="shared" si="249"/>
        <v/>
      </c>
      <c r="E130" s="138" t="str">
        <f t="shared" si="249"/>
        <v/>
      </c>
      <c r="F130" s="138" t="str">
        <f t="shared" si="249"/>
        <v/>
      </c>
      <c r="G130" s="138" t="str">
        <f t="shared" si="249"/>
        <v/>
      </c>
      <c r="H130" s="138" t="str">
        <f t="shared" si="249"/>
        <v/>
      </c>
      <c r="I130" s="138" t="str">
        <f t="shared" si="249"/>
        <v/>
      </c>
      <c r="J130" s="138" t="str">
        <f t="shared" si="249"/>
        <v/>
      </c>
      <c r="K130" s="138" t="str">
        <f t="shared" si="249"/>
        <v/>
      </c>
      <c r="L130" s="138" t="str">
        <f t="shared" si="249"/>
        <v/>
      </c>
      <c r="M130" s="138" t="str">
        <f t="shared" si="249"/>
        <v/>
      </c>
      <c r="N130" s="138" t="str">
        <f t="shared" si="249"/>
        <v/>
      </c>
      <c r="O130" s="138" t="str">
        <f t="shared" si="249"/>
        <v/>
      </c>
      <c r="P130" s="138" t="str">
        <f t="shared" si="249"/>
        <v/>
      </c>
      <c r="Q130" s="138" t="str">
        <f t="shared" si="249"/>
        <v/>
      </c>
      <c r="R130" s="138" t="str">
        <f t="shared" si="249"/>
        <v/>
      </c>
      <c r="S130" s="138" t="str">
        <f t="shared" si="249"/>
        <v/>
      </c>
      <c r="T130" s="138" t="str">
        <f t="shared" si="249"/>
        <v/>
      </c>
      <c r="U130" s="138" t="str">
        <f t="shared" si="249"/>
        <v/>
      </c>
      <c r="V130" s="138" t="str">
        <f t="shared" si="249"/>
        <v/>
      </c>
      <c r="W130" s="138" t="str">
        <f t="shared" si="249"/>
        <v/>
      </c>
      <c r="X130" s="138" t="str">
        <f t="shared" si="249"/>
        <v/>
      </c>
      <c r="Y130" s="138" t="str">
        <f t="shared" si="249"/>
        <v/>
      </c>
      <c r="Z130" s="138" t="str">
        <f t="shared" si="249"/>
        <v/>
      </c>
      <c r="AA130" s="138" t="str">
        <f t="shared" si="249"/>
        <v/>
      </c>
      <c r="AB130" s="138" t="str">
        <f t="shared" si="249"/>
        <v/>
      </c>
      <c r="AC130" s="138" t="str">
        <f t="shared" si="249"/>
        <v/>
      </c>
      <c r="AD130" s="138" t="str">
        <f t="shared" si="249"/>
        <v/>
      </c>
      <c r="AE130" s="138" t="str">
        <f t="shared" si="249"/>
        <v/>
      </c>
      <c r="AF130" s="138" t="str">
        <f t="shared" si="249"/>
        <v/>
      </c>
      <c r="AG130" s="138" t="str">
        <f t="shared" si="249"/>
        <v/>
      </c>
      <c r="AH130" s="138" t="str">
        <f t="shared" ref="AH130:BM130" si="250">IF(ISBLANK(AI130),MAX(AH58-X,0),IF(AI131="","",(AI130*p+AI131*(1-p))/(EXP(r_*T/n))))</f>
        <v/>
      </c>
      <c r="AI130" s="138" t="str">
        <f t="shared" si="250"/>
        <v/>
      </c>
      <c r="AJ130" s="138" t="str">
        <f t="shared" si="250"/>
        <v/>
      </c>
      <c r="AK130" s="138" t="str">
        <f t="shared" si="250"/>
        <v/>
      </c>
      <c r="AL130" s="138" t="str">
        <f t="shared" si="250"/>
        <v/>
      </c>
      <c r="AM130" s="138">
        <f t="shared" si="250"/>
        <v>0</v>
      </c>
      <c r="AN130" s="138">
        <f t="shared" si="250"/>
        <v>0</v>
      </c>
      <c r="AO130" s="138">
        <f t="shared" si="250"/>
        <v>0</v>
      </c>
      <c r="AP130" s="138">
        <f t="shared" si="250"/>
        <v>0</v>
      </c>
      <c r="AQ130" s="138">
        <f t="shared" si="250"/>
        <v>0</v>
      </c>
      <c r="AR130" s="138">
        <f t="shared" si="250"/>
        <v>0</v>
      </c>
      <c r="AS130" s="138">
        <f t="shared" si="250"/>
        <v>0</v>
      </c>
      <c r="AT130" s="138">
        <f t="shared" si="250"/>
        <v>0</v>
      </c>
      <c r="AU130" s="138">
        <f t="shared" si="250"/>
        <v>0</v>
      </c>
      <c r="AV130" s="138">
        <f t="shared" si="250"/>
        <v>0</v>
      </c>
      <c r="AW130" s="138">
        <f t="shared" si="250"/>
        <v>0</v>
      </c>
      <c r="AX130" s="138">
        <f t="shared" si="250"/>
        <v>0</v>
      </c>
      <c r="AY130" s="138">
        <f t="shared" si="250"/>
        <v>0</v>
      </c>
      <c r="AZ130" s="138">
        <f t="shared" si="250"/>
        <v>0</v>
      </c>
      <c r="BA130" s="138">
        <f t="shared" si="250"/>
        <v>0</v>
      </c>
      <c r="BB130" s="138">
        <f t="shared" si="250"/>
        <v>0</v>
      </c>
      <c r="BC130" s="138">
        <f t="shared" si="250"/>
        <v>0</v>
      </c>
      <c r="BD130" s="138">
        <f t="shared" si="250"/>
        <v>0</v>
      </c>
      <c r="BE130" s="138">
        <f t="shared" si="250"/>
        <v>0</v>
      </c>
      <c r="BF130" s="138">
        <f t="shared" si="250"/>
        <v>0</v>
      </c>
      <c r="BG130" s="138">
        <f t="shared" si="250"/>
        <v>0</v>
      </c>
      <c r="BH130" s="138">
        <f t="shared" si="250"/>
        <v>0</v>
      </c>
      <c r="BI130" s="138">
        <f t="shared" si="250"/>
        <v>0</v>
      </c>
      <c r="BJ130" s="138">
        <f t="shared" si="250"/>
        <v>0</v>
      </c>
      <c r="BK130" s="138">
        <f t="shared" si="250"/>
        <v>0</v>
      </c>
      <c r="BL130" s="138">
        <f t="shared" si="250"/>
        <v>0</v>
      </c>
      <c r="BM130" s="138">
        <f t="shared" si="250"/>
        <v>0</v>
      </c>
      <c r="BN130" s="138">
        <f t="shared" ref="BN130:BS130" si="251">IF(ISBLANK(BO130),MAX(BN58-X,0),IF(BO131="","",(BO130*p+BO131*(1-p))/(EXP(r_*T/n))))</f>
        <v>0</v>
      </c>
      <c r="BO130" s="138">
        <f t="shared" si="251"/>
        <v>0</v>
      </c>
      <c r="BP130" s="138">
        <f t="shared" si="251"/>
        <v>0</v>
      </c>
      <c r="BQ130" s="138">
        <f t="shared" si="251"/>
        <v>0</v>
      </c>
      <c r="BR130" s="138">
        <f t="shared" si="251"/>
        <v>0</v>
      </c>
      <c r="BS130" s="138">
        <f t="shared" si="251"/>
        <v>0</v>
      </c>
    </row>
    <row r="131" spans="2:71" x14ac:dyDescent="0.2">
      <c r="B131" s="138" t="str">
        <f t="shared" ref="B131:AG131" si="252">IF(ISBLANK(C131),MAX(B59-X,0),IF(C132="","",(C131*p+C132*(1-p))/(EXP(r_*T/n))))</f>
        <v/>
      </c>
      <c r="C131" s="138" t="str">
        <f t="shared" si="252"/>
        <v/>
      </c>
      <c r="D131" s="138" t="str">
        <f t="shared" si="252"/>
        <v/>
      </c>
      <c r="E131" s="138" t="str">
        <f t="shared" si="252"/>
        <v/>
      </c>
      <c r="F131" s="138" t="str">
        <f t="shared" si="252"/>
        <v/>
      </c>
      <c r="G131" s="138" t="str">
        <f t="shared" si="252"/>
        <v/>
      </c>
      <c r="H131" s="138" t="str">
        <f t="shared" si="252"/>
        <v/>
      </c>
      <c r="I131" s="138" t="str">
        <f t="shared" si="252"/>
        <v/>
      </c>
      <c r="J131" s="138" t="str">
        <f t="shared" si="252"/>
        <v/>
      </c>
      <c r="K131" s="138" t="str">
        <f t="shared" si="252"/>
        <v/>
      </c>
      <c r="L131" s="138" t="str">
        <f t="shared" si="252"/>
        <v/>
      </c>
      <c r="M131" s="138" t="str">
        <f t="shared" si="252"/>
        <v/>
      </c>
      <c r="N131" s="138" t="str">
        <f t="shared" si="252"/>
        <v/>
      </c>
      <c r="O131" s="138" t="str">
        <f t="shared" si="252"/>
        <v/>
      </c>
      <c r="P131" s="138" t="str">
        <f t="shared" si="252"/>
        <v/>
      </c>
      <c r="Q131" s="138" t="str">
        <f t="shared" si="252"/>
        <v/>
      </c>
      <c r="R131" s="138" t="str">
        <f t="shared" si="252"/>
        <v/>
      </c>
      <c r="S131" s="138" t="str">
        <f t="shared" si="252"/>
        <v/>
      </c>
      <c r="T131" s="138" t="str">
        <f t="shared" si="252"/>
        <v/>
      </c>
      <c r="U131" s="138" t="str">
        <f t="shared" si="252"/>
        <v/>
      </c>
      <c r="V131" s="138" t="str">
        <f t="shared" si="252"/>
        <v/>
      </c>
      <c r="W131" s="138" t="str">
        <f t="shared" si="252"/>
        <v/>
      </c>
      <c r="X131" s="138" t="str">
        <f t="shared" si="252"/>
        <v/>
      </c>
      <c r="Y131" s="138" t="str">
        <f t="shared" si="252"/>
        <v/>
      </c>
      <c r="Z131" s="138" t="str">
        <f t="shared" si="252"/>
        <v/>
      </c>
      <c r="AA131" s="138" t="str">
        <f t="shared" si="252"/>
        <v/>
      </c>
      <c r="AB131" s="138" t="str">
        <f t="shared" si="252"/>
        <v/>
      </c>
      <c r="AC131" s="138" t="str">
        <f t="shared" si="252"/>
        <v/>
      </c>
      <c r="AD131" s="138" t="str">
        <f t="shared" si="252"/>
        <v/>
      </c>
      <c r="AE131" s="138" t="str">
        <f t="shared" si="252"/>
        <v/>
      </c>
      <c r="AF131" s="138" t="str">
        <f t="shared" si="252"/>
        <v/>
      </c>
      <c r="AG131" s="138" t="str">
        <f t="shared" si="252"/>
        <v/>
      </c>
      <c r="AH131" s="138" t="str">
        <f t="shared" ref="AH131:BM131" si="253">IF(ISBLANK(AI131),MAX(AH59-X,0),IF(AI132="","",(AI131*p+AI132*(1-p))/(EXP(r_*T/n))))</f>
        <v/>
      </c>
      <c r="AI131" s="138" t="str">
        <f t="shared" si="253"/>
        <v/>
      </c>
      <c r="AJ131" s="138" t="str">
        <f t="shared" si="253"/>
        <v/>
      </c>
      <c r="AK131" s="138" t="str">
        <f t="shared" si="253"/>
        <v/>
      </c>
      <c r="AL131" s="138" t="str">
        <f t="shared" si="253"/>
        <v/>
      </c>
      <c r="AM131" s="138" t="str">
        <f t="shared" si="253"/>
        <v/>
      </c>
      <c r="AN131" s="138">
        <f t="shared" si="253"/>
        <v>0</v>
      </c>
      <c r="AO131" s="138">
        <f t="shared" si="253"/>
        <v>0</v>
      </c>
      <c r="AP131" s="138">
        <f t="shared" si="253"/>
        <v>0</v>
      </c>
      <c r="AQ131" s="138">
        <f t="shared" si="253"/>
        <v>0</v>
      </c>
      <c r="AR131" s="138">
        <f t="shared" si="253"/>
        <v>0</v>
      </c>
      <c r="AS131" s="138">
        <f t="shared" si="253"/>
        <v>0</v>
      </c>
      <c r="AT131" s="138">
        <f t="shared" si="253"/>
        <v>0</v>
      </c>
      <c r="AU131" s="138">
        <f t="shared" si="253"/>
        <v>0</v>
      </c>
      <c r="AV131" s="138">
        <f t="shared" si="253"/>
        <v>0</v>
      </c>
      <c r="AW131" s="138">
        <f t="shared" si="253"/>
        <v>0</v>
      </c>
      <c r="AX131" s="138">
        <f t="shared" si="253"/>
        <v>0</v>
      </c>
      <c r="AY131" s="138">
        <f t="shared" si="253"/>
        <v>0</v>
      </c>
      <c r="AZ131" s="138">
        <f t="shared" si="253"/>
        <v>0</v>
      </c>
      <c r="BA131" s="138">
        <f t="shared" si="253"/>
        <v>0</v>
      </c>
      <c r="BB131" s="138">
        <f t="shared" si="253"/>
        <v>0</v>
      </c>
      <c r="BC131" s="138">
        <f t="shared" si="253"/>
        <v>0</v>
      </c>
      <c r="BD131" s="138">
        <f t="shared" si="253"/>
        <v>0</v>
      </c>
      <c r="BE131" s="138">
        <f t="shared" si="253"/>
        <v>0</v>
      </c>
      <c r="BF131" s="138">
        <f t="shared" si="253"/>
        <v>0</v>
      </c>
      <c r="BG131" s="138">
        <f t="shared" si="253"/>
        <v>0</v>
      </c>
      <c r="BH131" s="138">
        <f t="shared" si="253"/>
        <v>0</v>
      </c>
      <c r="BI131" s="138">
        <f t="shared" si="253"/>
        <v>0</v>
      </c>
      <c r="BJ131" s="138">
        <f t="shared" si="253"/>
        <v>0</v>
      </c>
      <c r="BK131" s="138">
        <f t="shared" si="253"/>
        <v>0</v>
      </c>
      <c r="BL131" s="138">
        <f t="shared" si="253"/>
        <v>0</v>
      </c>
      <c r="BM131" s="138">
        <f t="shared" si="253"/>
        <v>0</v>
      </c>
      <c r="BN131" s="138">
        <f t="shared" ref="BN131:BS131" si="254">IF(ISBLANK(BO131),MAX(BN59-X,0),IF(BO132="","",(BO131*p+BO132*(1-p))/(EXP(r_*T/n))))</f>
        <v>0</v>
      </c>
      <c r="BO131" s="138">
        <f t="shared" si="254"/>
        <v>0</v>
      </c>
      <c r="BP131" s="138">
        <f t="shared" si="254"/>
        <v>0</v>
      </c>
      <c r="BQ131" s="138">
        <f t="shared" si="254"/>
        <v>0</v>
      </c>
      <c r="BR131" s="138">
        <f t="shared" si="254"/>
        <v>0</v>
      </c>
      <c r="BS131" s="138">
        <f t="shared" si="254"/>
        <v>0</v>
      </c>
    </row>
    <row r="132" spans="2:71" x14ac:dyDescent="0.2">
      <c r="B132" s="138" t="str">
        <f t="shared" ref="B132:AG132" si="255">IF(ISBLANK(C132),MAX(B60-X,0),IF(C133="","",(C132*p+C133*(1-p))/(EXP(r_*T/n))))</f>
        <v/>
      </c>
      <c r="C132" s="138" t="str">
        <f t="shared" si="255"/>
        <v/>
      </c>
      <c r="D132" s="138" t="str">
        <f t="shared" si="255"/>
        <v/>
      </c>
      <c r="E132" s="138" t="str">
        <f t="shared" si="255"/>
        <v/>
      </c>
      <c r="F132" s="138" t="str">
        <f t="shared" si="255"/>
        <v/>
      </c>
      <c r="G132" s="138" t="str">
        <f t="shared" si="255"/>
        <v/>
      </c>
      <c r="H132" s="138" t="str">
        <f t="shared" si="255"/>
        <v/>
      </c>
      <c r="I132" s="138" t="str">
        <f t="shared" si="255"/>
        <v/>
      </c>
      <c r="J132" s="138" t="str">
        <f t="shared" si="255"/>
        <v/>
      </c>
      <c r="K132" s="138" t="str">
        <f t="shared" si="255"/>
        <v/>
      </c>
      <c r="L132" s="138" t="str">
        <f t="shared" si="255"/>
        <v/>
      </c>
      <c r="M132" s="138" t="str">
        <f t="shared" si="255"/>
        <v/>
      </c>
      <c r="N132" s="138" t="str">
        <f t="shared" si="255"/>
        <v/>
      </c>
      <c r="O132" s="138" t="str">
        <f t="shared" si="255"/>
        <v/>
      </c>
      <c r="P132" s="138" t="str">
        <f t="shared" si="255"/>
        <v/>
      </c>
      <c r="Q132" s="138" t="str">
        <f t="shared" si="255"/>
        <v/>
      </c>
      <c r="R132" s="138" t="str">
        <f t="shared" si="255"/>
        <v/>
      </c>
      <c r="S132" s="138" t="str">
        <f t="shared" si="255"/>
        <v/>
      </c>
      <c r="T132" s="138" t="str">
        <f t="shared" si="255"/>
        <v/>
      </c>
      <c r="U132" s="138" t="str">
        <f t="shared" si="255"/>
        <v/>
      </c>
      <c r="V132" s="138" t="str">
        <f t="shared" si="255"/>
        <v/>
      </c>
      <c r="W132" s="138" t="str">
        <f t="shared" si="255"/>
        <v/>
      </c>
      <c r="X132" s="138" t="str">
        <f t="shared" si="255"/>
        <v/>
      </c>
      <c r="Y132" s="138" t="str">
        <f t="shared" si="255"/>
        <v/>
      </c>
      <c r="Z132" s="138" t="str">
        <f t="shared" si="255"/>
        <v/>
      </c>
      <c r="AA132" s="138" t="str">
        <f t="shared" si="255"/>
        <v/>
      </c>
      <c r="AB132" s="138" t="str">
        <f t="shared" si="255"/>
        <v/>
      </c>
      <c r="AC132" s="138" t="str">
        <f t="shared" si="255"/>
        <v/>
      </c>
      <c r="AD132" s="138" t="str">
        <f t="shared" si="255"/>
        <v/>
      </c>
      <c r="AE132" s="138" t="str">
        <f t="shared" si="255"/>
        <v/>
      </c>
      <c r="AF132" s="138" t="str">
        <f t="shared" si="255"/>
        <v/>
      </c>
      <c r="AG132" s="138" t="str">
        <f t="shared" si="255"/>
        <v/>
      </c>
      <c r="AH132" s="138" t="str">
        <f t="shared" ref="AH132:BM132" si="256">IF(ISBLANK(AI132),MAX(AH60-X,0),IF(AI133="","",(AI132*p+AI133*(1-p))/(EXP(r_*T/n))))</f>
        <v/>
      </c>
      <c r="AI132" s="138" t="str">
        <f t="shared" si="256"/>
        <v/>
      </c>
      <c r="AJ132" s="138" t="str">
        <f t="shared" si="256"/>
        <v/>
      </c>
      <c r="AK132" s="138" t="str">
        <f t="shared" si="256"/>
        <v/>
      </c>
      <c r="AL132" s="138" t="str">
        <f t="shared" si="256"/>
        <v/>
      </c>
      <c r="AM132" s="138" t="str">
        <f t="shared" si="256"/>
        <v/>
      </c>
      <c r="AN132" s="138" t="str">
        <f t="shared" si="256"/>
        <v/>
      </c>
      <c r="AO132" s="138">
        <f t="shared" si="256"/>
        <v>0</v>
      </c>
      <c r="AP132" s="138">
        <f t="shared" si="256"/>
        <v>0</v>
      </c>
      <c r="AQ132" s="138">
        <f t="shared" si="256"/>
        <v>0</v>
      </c>
      <c r="AR132" s="138">
        <f t="shared" si="256"/>
        <v>0</v>
      </c>
      <c r="AS132" s="138">
        <f t="shared" si="256"/>
        <v>0</v>
      </c>
      <c r="AT132" s="138">
        <f t="shared" si="256"/>
        <v>0</v>
      </c>
      <c r="AU132" s="138">
        <f t="shared" si="256"/>
        <v>0</v>
      </c>
      <c r="AV132" s="138">
        <f t="shared" si="256"/>
        <v>0</v>
      </c>
      <c r="AW132" s="138">
        <f t="shared" si="256"/>
        <v>0</v>
      </c>
      <c r="AX132" s="138">
        <f t="shared" si="256"/>
        <v>0</v>
      </c>
      <c r="AY132" s="138">
        <f t="shared" si="256"/>
        <v>0</v>
      </c>
      <c r="AZ132" s="138">
        <f t="shared" si="256"/>
        <v>0</v>
      </c>
      <c r="BA132" s="138">
        <f t="shared" si="256"/>
        <v>0</v>
      </c>
      <c r="BB132" s="138">
        <f t="shared" si="256"/>
        <v>0</v>
      </c>
      <c r="BC132" s="138">
        <f t="shared" si="256"/>
        <v>0</v>
      </c>
      <c r="BD132" s="138">
        <f t="shared" si="256"/>
        <v>0</v>
      </c>
      <c r="BE132" s="138">
        <f t="shared" si="256"/>
        <v>0</v>
      </c>
      <c r="BF132" s="138">
        <f t="shared" si="256"/>
        <v>0</v>
      </c>
      <c r="BG132" s="138">
        <f t="shared" si="256"/>
        <v>0</v>
      </c>
      <c r="BH132" s="138">
        <f t="shared" si="256"/>
        <v>0</v>
      </c>
      <c r="BI132" s="138">
        <f t="shared" si="256"/>
        <v>0</v>
      </c>
      <c r="BJ132" s="138">
        <f t="shared" si="256"/>
        <v>0</v>
      </c>
      <c r="BK132" s="138">
        <f t="shared" si="256"/>
        <v>0</v>
      </c>
      <c r="BL132" s="138">
        <f t="shared" si="256"/>
        <v>0</v>
      </c>
      <c r="BM132" s="138">
        <f t="shared" si="256"/>
        <v>0</v>
      </c>
      <c r="BN132" s="138">
        <f t="shared" ref="BN132:BS132" si="257">IF(ISBLANK(BO132),MAX(BN60-X,0),IF(BO133="","",(BO132*p+BO133*(1-p))/(EXP(r_*T/n))))</f>
        <v>0</v>
      </c>
      <c r="BO132" s="138">
        <f t="shared" si="257"/>
        <v>0</v>
      </c>
      <c r="BP132" s="138">
        <f t="shared" si="257"/>
        <v>0</v>
      </c>
      <c r="BQ132" s="138">
        <f t="shared" si="257"/>
        <v>0</v>
      </c>
      <c r="BR132" s="138">
        <f t="shared" si="257"/>
        <v>0</v>
      </c>
      <c r="BS132" s="138">
        <f t="shared" si="257"/>
        <v>0</v>
      </c>
    </row>
    <row r="133" spans="2:71" x14ac:dyDescent="0.2">
      <c r="B133" s="138" t="str">
        <f t="shared" ref="B133:AG133" si="258">IF(ISBLANK(C133),MAX(B61-X,0),IF(C134="","",(C133*p+C134*(1-p))/(EXP(r_*T/n))))</f>
        <v/>
      </c>
      <c r="C133" s="138" t="str">
        <f t="shared" si="258"/>
        <v/>
      </c>
      <c r="D133" s="138" t="str">
        <f t="shared" si="258"/>
        <v/>
      </c>
      <c r="E133" s="138" t="str">
        <f t="shared" si="258"/>
        <v/>
      </c>
      <c r="F133" s="138" t="str">
        <f t="shared" si="258"/>
        <v/>
      </c>
      <c r="G133" s="138" t="str">
        <f t="shared" si="258"/>
        <v/>
      </c>
      <c r="H133" s="138" t="str">
        <f t="shared" si="258"/>
        <v/>
      </c>
      <c r="I133" s="138" t="str">
        <f t="shared" si="258"/>
        <v/>
      </c>
      <c r="J133" s="138" t="str">
        <f t="shared" si="258"/>
        <v/>
      </c>
      <c r="K133" s="138" t="str">
        <f t="shared" si="258"/>
        <v/>
      </c>
      <c r="L133" s="138" t="str">
        <f t="shared" si="258"/>
        <v/>
      </c>
      <c r="M133" s="138" t="str">
        <f t="shared" si="258"/>
        <v/>
      </c>
      <c r="N133" s="138" t="str">
        <f t="shared" si="258"/>
        <v/>
      </c>
      <c r="O133" s="138" t="str">
        <f t="shared" si="258"/>
        <v/>
      </c>
      <c r="P133" s="138" t="str">
        <f t="shared" si="258"/>
        <v/>
      </c>
      <c r="Q133" s="138" t="str">
        <f t="shared" si="258"/>
        <v/>
      </c>
      <c r="R133" s="138" t="str">
        <f t="shared" si="258"/>
        <v/>
      </c>
      <c r="S133" s="138" t="str">
        <f t="shared" si="258"/>
        <v/>
      </c>
      <c r="T133" s="138" t="str">
        <f t="shared" si="258"/>
        <v/>
      </c>
      <c r="U133" s="138" t="str">
        <f t="shared" si="258"/>
        <v/>
      </c>
      <c r="V133" s="138" t="str">
        <f t="shared" si="258"/>
        <v/>
      </c>
      <c r="W133" s="138" t="str">
        <f t="shared" si="258"/>
        <v/>
      </c>
      <c r="X133" s="138" t="str">
        <f t="shared" si="258"/>
        <v/>
      </c>
      <c r="Y133" s="138" t="str">
        <f t="shared" si="258"/>
        <v/>
      </c>
      <c r="Z133" s="138" t="str">
        <f t="shared" si="258"/>
        <v/>
      </c>
      <c r="AA133" s="138" t="str">
        <f t="shared" si="258"/>
        <v/>
      </c>
      <c r="AB133" s="138" t="str">
        <f t="shared" si="258"/>
        <v/>
      </c>
      <c r="AC133" s="138" t="str">
        <f t="shared" si="258"/>
        <v/>
      </c>
      <c r="AD133" s="138" t="str">
        <f t="shared" si="258"/>
        <v/>
      </c>
      <c r="AE133" s="138" t="str">
        <f t="shared" si="258"/>
        <v/>
      </c>
      <c r="AF133" s="138" t="str">
        <f t="shared" si="258"/>
        <v/>
      </c>
      <c r="AG133" s="138" t="str">
        <f t="shared" si="258"/>
        <v/>
      </c>
      <c r="AH133" s="138" t="str">
        <f t="shared" ref="AH133:BM133" si="259">IF(ISBLANK(AI133),MAX(AH61-X,0),IF(AI134="","",(AI133*p+AI134*(1-p))/(EXP(r_*T/n))))</f>
        <v/>
      </c>
      <c r="AI133" s="138" t="str">
        <f t="shared" si="259"/>
        <v/>
      </c>
      <c r="AJ133" s="138" t="str">
        <f t="shared" si="259"/>
        <v/>
      </c>
      <c r="AK133" s="138" t="str">
        <f t="shared" si="259"/>
        <v/>
      </c>
      <c r="AL133" s="138" t="str">
        <f t="shared" si="259"/>
        <v/>
      </c>
      <c r="AM133" s="138" t="str">
        <f t="shared" si="259"/>
        <v/>
      </c>
      <c r="AN133" s="138" t="str">
        <f t="shared" si="259"/>
        <v/>
      </c>
      <c r="AO133" s="138" t="str">
        <f t="shared" si="259"/>
        <v/>
      </c>
      <c r="AP133" s="138">
        <f t="shared" si="259"/>
        <v>0</v>
      </c>
      <c r="AQ133" s="138">
        <f t="shared" si="259"/>
        <v>0</v>
      </c>
      <c r="AR133" s="138">
        <f t="shared" si="259"/>
        <v>0</v>
      </c>
      <c r="AS133" s="138">
        <f t="shared" si="259"/>
        <v>0</v>
      </c>
      <c r="AT133" s="138">
        <f t="shared" si="259"/>
        <v>0</v>
      </c>
      <c r="AU133" s="138">
        <f t="shared" si="259"/>
        <v>0</v>
      </c>
      <c r="AV133" s="138">
        <f t="shared" si="259"/>
        <v>0</v>
      </c>
      <c r="AW133" s="138">
        <f t="shared" si="259"/>
        <v>0</v>
      </c>
      <c r="AX133" s="138">
        <f t="shared" si="259"/>
        <v>0</v>
      </c>
      <c r="AY133" s="138">
        <f t="shared" si="259"/>
        <v>0</v>
      </c>
      <c r="AZ133" s="138">
        <f t="shared" si="259"/>
        <v>0</v>
      </c>
      <c r="BA133" s="138">
        <f t="shared" si="259"/>
        <v>0</v>
      </c>
      <c r="BB133" s="138">
        <f t="shared" si="259"/>
        <v>0</v>
      </c>
      <c r="BC133" s="138">
        <f t="shared" si="259"/>
        <v>0</v>
      </c>
      <c r="BD133" s="138">
        <f t="shared" si="259"/>
        <v>0</v>
      </c>
      <c r="BE133" s="138">
        <f t="shared" si="259"/>
        <v>0</v>
      </c>
      <c r="BF133" s="138">
        <f t="shared" si="259"/>
        <v>0</v>
      </c>
      <c r="BG133" s="138">
        <f t="shared" si="259"/>
        <v>0</v>
      </c>
      <c r="BH133" s="138">
        <f t="shared" si="259"/>
        <v>0</v>
      </c>
      <c r="BI133" s="138">
        <f t="shared" si="259"/>
        <v>0</v>
      </c>
      <c r="BJ133" s="138">
        <f t="shared" si="259"/>
        <v>0</v>
      </c>
      <c r="BK133" s="138">
        <f t="shared" si="259"/>
        <v>0</v>
      </c>
      <c r="BL133" s="138">
        <f t="shared" si="259"/>
        <v>0</v>
      </c>
      <c r="BM133" s="138">
        <f t="shared" si="259"/>
        <v>0</v>
      </c>
      <c r="BN133" s="138">
        <f t="shared" ref="BN133:BS133" si="260">IF(ISBLANK(BO133),MAX(BN61-X,0),IF(BO134="","",(BO133*p+BO134*(1-p))/(EXP(r_*T/n))))</f>
        <v>0</v>
      </c>
      <c r="BO133" s="138">
        <f t="shared" si="260"/>
        <v>0</v>
      </c>
      <c r="BP133" s="138">
        <f t="shared" si="260"/>
        <v>0</v>
      </c>
      <c r="BQ133" s="138">
        <f t="shared" si="260"/>
        <v>0</v>
      </c>
      <c r="BR133" s="138">
        <f t="shared" si="260"/>
        <v>0</v>
      </c>
      <c r="BS133" s="138">
        <f t="shared" si="260"/>
        <v>0</v>
      </c>
    </row>
    <row r="134" spans="2:71" x14ac:dyDescent="0.2">
      <c r="B134" s="138" t="str">
        <f t="shared" ref="B134:AG134" si="261">IF(ISBLANK(C134),MAX(B62-X,0),IF(C135="","",(C134*p+C135*(1-p))/(EXP(r_*T/n))))</f>
        <v/>
      </c>
      <c r="C134" s="138" t="str">
        <f t="shared" si="261"/>
        <v/>
      </c>
      <c r="D134" s="138" t="str">
        <f t="shared" si="261"/>
        <v/>
      </c>
      <c r="E134" s="138" t="str">
        <f t="shared" si="261"/>
        <v/>
      </c>
      <c r="F134" s="138" t="str">
        <f t="shared" si="261"/>
        <v/>
      </c>
      <c r="G134" s="138" t="str">
        <f t="shared" si="261"/>
        <v/>
      </c>
      <c r="H134" s="138" t="str">
        <f t="shared" si="261"/>
        <v/>
      </c>
      <c r="I134" s="138" t="str">
        <f t="shared" si="261"/>
        <v/>
      </c>
      <c r="J134" s="138" t="str">
        <f t="shared" si="261"/>
        <v/>
      </c>
      <c r="K134" s="138" t="str">
        <f t="shared" si="261"/>
        <v/>
      </c>
      <c r="L134" s="138" t="str">
        <f t="shared" si="261"/>
        <v/>
      </c>
      <c r="M134" s="138" t="str">
        <f t="shared" si="261"/>
        <v/>
      </c>
      <c r="N134" s="138" t="str">
        <f t="shared" si="261"/>
        <v/>
      </c>
      <c r="O134" s="138" t="str">
        <f t="shared" si="261"/>
        <v/>
      </c>
      <c r="P134" s="138" t="str">
        <f t="shared" si="261"/>
        <v/>
      </c>
      <c r="Q134" s="138" t="str">
        <f t="shared" si="261"/>
        <v/>
      </c>
      <c r="R134" s="138" t="str">
        <f t="shared" si="261"/>
        <v/>
      </c>
      <c r="S134" s="138" t="str">
        <f t="shared" si="261"/>
        <v/>
      </c>
      <c r="T134" s="138" t="str">
        <f t="shared" si="261"/>
        <v/>
      </c>
      <c r="U134" s="138" t="str">
        <f t="shared" si="261"/>
        <v/>
      </c>
      <c r="V134" s="138" t="str">
        <f t="shared" si="261"/>
        <v/>
      </c>
      <c r="W134" s="138" t="str">
        <f t="shared" si="261"/>
        <v/>
      </c>
      <c r="X134" s="138" t="str">
        <f t="shared" si="261"/>
        <v/>
      </c>
      <c r="Y134" s="138" t="str">
        <f t="shared" si="261"/>
        <v/>
      </c>
      <c r="Z134" s="138" t="str">
        <f t="shared" si="261"/>
        <v/>
      </c>
      <c r="AA134" s="138" t="str">
        <f t="shared" si="261"/>
        <v/>
      </c>
      <c r="AB134" s="138" t="str">
        <f t="shared" si="261"/>
        <v/>
      </c>
      <c r="AC134" s="138" t="str">
        <f t="shared" si="261"/>
        <v/>
      </c>
      <c r="AD134" s="138" t="str">
        <f t="shared" si="261"/>
        <v/>
      </c>
      <c r="AE134" s="138" t="str">
        <f t="shared" si="261"/>
        <v/>
      </c>
      <c r="AF134" s="138" t="str">
        <f t="shared" si="261"/>
        <v/>
      </c>
      <c r="AG134" s="138" t="str">
        <f t="shared" si="261"/>
        <v/>
      </c>
      <c r="AH134" s="138" t="str">
        <f t="shared" ref="AH134:BM134" si="262">IF(ISBLANK(AI134),MAX(AH62-X,0),IF(AI135="","",(AI134*p+AI135*(1-p))/(EXP(r_*T/n))))</f>
        <v/>
      </c>
      <c r="AI134" s="138" t="str">
        <f t="shared" si="262"/>
        <v/>
      </c>
      <c r="AJ134" s="138" t="str">
        <f t="shared" si="262"/>
        <v/>
      </c>
      <c r="AK134" s="138" t="str">
        <f t="shared" si="262"/>
        <v/>
      </c>
      <c r="AL134" s="138" t="str">
        <f t="shared" si="262"/>
        <v/>
      </c>
      <c r="AM134" s="138" t="str">
        <f t="shared" si="262"/>
        <v/>
      </c>
      <c r="AN134" s="138" t="str">
        <f t="shared" si="262"/>
        <v/>
      </c>
      <c r="AO134" s="138" t="str">
        <f t="shared" si="262"/>
        <v/>
      </c>
      <c r="AP134" s="138" t="str">
        <f t="shared" si="262"/>
        <v/>
      </c>
      <c r="AQ134" s="138">
        <f t="shared" si="262"/>
        <v>0</v>
      </c>
      <c r="AR134" s="138">
        <f t="shared" si="262"/>
        <v>0</v>
      </c>
      <c r="AS134" s="138">
        <f t="shared" si="262"/>
        <v>0</v>
      </c>
      <c r="AT134" s="138">
        <f t="shared" si="262"/>
        <v>0</v>
      </c>
      <c r="AU134" s="138">
        <f t="shared" si="262"/>
        <v>0</v>
      </c>
      <c r="AV134" s="138">
        <f t="shared" si="262"/>
        <v>0</v>
      </c>
      <c r="AW134" s="138">
        <f t="shared" si="262"/>
        <v>0</v>
      </c>
      <c r="AX134" s="138">
        <f t="shared" si="262"/>
        <v>0</v>
      </c>
      <c r="AY134" s="138">
        <f t="shared" si="262"/>
        <v>0</v>
      </c>
      <c r="AZ134" s="138">
        <f t="shared" si="262"/>
        <v>0</v>
      </c>
      <c r="BA134" s="138">
        <f t="shared" si="262"/>
        <v>0</v>
      </c>
      <c r="BB134" s="138">
        <f t="shared" si="262"/>
        <v>0</v>
      </c>
      <c r="BC134" s="138">
        <f t="shared" si="262"/>
        <v>0</v>
      </c>
      <c r="BD134" s="138">
        <f t="shared" si="262"/>
        <v>0</v>
      </c>
      <c r="BE134" s="138">
        <f t="shared" si="262"/>
        <v>0</v>
      </c>
      <c r="BF134" s="138">
        <f t="shared" si="262"/>
        <v>0</v>
      </c>
      <c r="BG134" s="138">
        <f t="shared" si="262"/>
        <v>0</v>
      </c>
      <c r="BH134" s="138">
        <f t="shared" si="262"/>
        <v>0</v>
      </c>
      <c r="BI134" s="138">
        <f t="shared" si="262"/>
        <v>0</v>
      </c>
      <c r="BJ134" s="138">
        <f t="shared" si="262"/>
        <v>0</v>
      </c>
      <c r="BK134" s="138">
        <f t="shared" si="262"/>
        <v>0</v>
      </c>
      <c r="BL134" s="138">
        <f t="shared" si="262"/>
        <v>0</v>
      </c>
      <c r="BM134" s="138">
        <f t="shared" si="262"/>
        <v>0</v>
      </c>
      <c r="BN134" s="138">
        <f t="shared" ref="BN134:BS134" si="263">IF(ISBLANK(BO134),MAX(BN62-X,0),IF(BO135="","",(BO134*p+BO135*(1-p))/(EXP(r_*T/n))))</f>
        <v>0</v>
      </c>
      <c r="BO134" s="138">
        <f t="shared" si="263"/>
        <v>0</v>
      </c>
      <c r="BP134" s="138">
        <f t="shared" si="263"/>
        <v>0</v>
      </c>
      <c r="BQ134" s="138">
        <f t="shared" si="263"/>
        <v>0</v>
      </c>
      <c r="BR134" s="138">
        <f t="shared" si="263"/>
        <v>0</v>
      </c>
      <c r="BS134" s="138">
        <f t="shared" si="263"/>
        <v>0</v>
      </c>
    </row>
    <row r="135" spans="2:71" x14ac:dyDescent="0.2">
      <c r="B135" s="138" t="str">
        <f t="shared" ref="B135:AG135" si="264">IF(ISBLANK(C135),MAX(B63-X,0),IF(C136="","",(C135*p+C136*(1-p))/(EXP(r_*T/n))))</f>
        <v/>
      </c>
      <c r="C135" s="138" t="str">
        <f t="shared" si="264"/>
        <v/>
      </c>
      <c r="D135" s="138" t="str">
        <f t="shared" si="264"/>
        <v/>
      </c>
      <c r="E135" s="138" t="str">
        <f t="shared" si="264"/>
        <v/>
      </c>
      <c r="F135" s="138" t="str">
        <f t="shared" si="264"/>
        <v/>
      </c>
      <c r="G135" s="138" t="str">
        <f t="shared" si="264"/>
        <v/>
      </c>
      <c r="H135" s="138" t="str">
        <f t="shared" si="264"/>
        <v/>
      </c>
      <c r="I135" s="138" t="str">
        <f t="shared" si="264"/>
        <v/>
      </c>
      <c r="J135" s="138" t="str">
        <f t="shared" si="264"/>
        <v/>
      </c>
      <c r="K135" s="138" t="str">
        <f t="shared" si="264"/>
        <v/>
      </c>
      <c r="L135" s="138" t="str">
        <f t="shared" si="264"/>
        <v/>
      </c>
      <c r="M135" s="138" t="str">
        <f t="shared" si="264"/>
        <v/>
      </c>
      <c r="N135" s="138" t="str">
        <f t="shared" si="264"/>
        <v/>
      </c>
      <c r="O135" s="138" t="str">
        <f t="shared" si="264"/>
        <v/>
      </c>
      <c r="P135" s="138" t="str">
        <f t="shared" si="264"/>
        <v/>
      </c>
      <c r="Q135" s="138" t="str">
        <f t="shared" si="264"/>
        <v/>
      </c>
      <c r="R135" s="138" t="str">
        <f t="shared" si="264"/>
        <v/>
      </c>
      <c r="S135" s="138" t="str">
        <f t="shared" si="264"/>
        <v/>
      </c>
      <c r="T135" s="138" t="str">
        <f t="shared" si="264"/>
        <v/>
      </c>
      <c r="U135" s="138" t="str">
        <f t="shared" si="264"/>
        <v/>
      </c>
      <c r="V135" s="138" t="str">
        <f t="shared" si="264"/>
        <v/>
      </c>
      <c r="W135" s="138" t="str">
        <f t="shared" si="264"/>
        <v/>
      </c>
      <c r="X135" s="138" t="str">
        <f t="shared" si="264"/>
        <v/>
      </c>
      <c r="Y135" s="138" t="str">
        <f t="shared" si="264"/>
        <v/>
      </c>
      <c r="Z135" s="138" t="str">
        <f t="shared" si="264"/>
        <v/>
      </c>
      <c r="AA135" s="138" t="str">
        <f t="shared" si="264"/>
        <v/>
      </c>
      <c r="AB135" s="138" t="str">
        <f t="shared" si="264"/>
        <v/>
      </c>
      <c r="AC135" s="138" t="str">
        <f t="shared" si="264"/>
        <v/>
      </c>
      <c r="AD135" s="138" t="str">
        <f t="shared" si="264"/>
        <v/>
      </c>
      <c r="AE135" s="138" t="str">
        <f t="shared" si="264"/>
        <v/>
      </c>
      <c r="AF135" s="138" t="str">
        <f t="shared" si="264"/>
        <v/>
      </c>
      <c r="AG135" s="138" t="str">
        <f t="shared" si="264"/>
        <v/>
      </c>
      <c r="AH135" s="138" t="str">
        <f t="shared" ref="AH135:BM135" si="265">IF(ISBLANK(AI135),MAX(AH63-X,0),IF(AI136="","",(AI135*p+AI136*(1-p))/(EXP(r_*T/n))))</f>
        <v/>
      </c>
      <c r="AI135" s="138" t="str">
        <f t="shared" si="265"/>
        <v/>
      </c>
      <c r="AJ135" s="138" t="str">
        <f t="shared" si="265"/>
        <v/>
      </c>
      <c r="AK135" s="138" t="str">
        <f t="shared" si="265"/>
        <v/>
      </c>
      <c r="AL135" s="138" t="str">
        <f t="shared" si="265"/>
        <v/>
      </c>
      <c r="AM135" s="138" t="str">
        <f t="shared" si="265"/>
        <v/>
      </c>
      <c r="AN135" s="138" t="str">
        <f t="shared" si="265"/>
        <v/>
      </c>
      <c r="AO135" s="138" t="str">
        <f t="shared" si="265"/>
        <v/>
      </c>
      <c r="AP135" s="138" t="str">
        <f t="shared" si="265"/>
        <v/>
      </c>
      <c r="AQ135" s="138" t="str">
        <f t="shared" si="265"/>
        <v/>
      </c>
      <c r="AR135" s="138">
        <f t="shared" si="265"/>
        <v>0</v>
      </c>
      <c r="AS135" s="138">
        <f t="shared" si="265"/>
        <v>0</v>
      </c>
      <c r="AT135" s="138">
        <f t="shared" si="265"/>
        <v>0</v>
      </c>
      <c r="AU135" s="138">
        <f t="shared" si="265"/>
        <v>0</v>
      </c>
      <c r="AV135" s="138">
        <f t="shared" si="265"/>
        <v>0</v>
      </c>
      <c r="AW135" s="138">
        <f t="shared" si="265"/>
        <v>0</v>
      </c>
      <c r="AX135" s="138">
        <f t="shared" si="265"/>
        <v>0</v>
      </c>
      <c r="AY135" s="138">
        <f t="shared" si="265"/>
        <v>0</v>
      </c>
      <c r="AZ135" s="138">
        <f t="shared" si="265"/>
        <v>0</v>
      </c>
      <c r="BA135" s="138">
        <f t="shared" si="265"/>
        <v>0</v>
      </c>
      <c r="BB135" s="138">
        <f t="shared" si="265"/>
        <v>0</v>
      </c>
      <c r="BC135" s="138">
        <f t="shared" si="265"/>
        <v>0</v>
      </c>
      <c r="BD135" s="138">
        <f t="shared" si="265"/>
        <v>0</v>
      </c>
      <c r="BE135" s="138">
        <f t="shared" si="265"/>
        <v>0</v>
      </c>
      <c r="BF135" s="138">
        <f t="shared" si="265"/>
        <v>0</v>
      </c>
      <c r="BG135" s="138">
        <f t="shared" si="265"/>
        <v>0</v>
      </c>
      <c r="BH135" s="138">
        <f t="shared" si="265"/>
        <v>0</v>
      </c>
      <c r="BI135" s="138">
        <f t="shared" si="265"/>
        <v>0</v>
      </c>
      <c r="BJ135" s="138">
        <f t="shared" si="265"/>
        <v>0</v>
      </c>
      <c r="BK135" s="138">
        <f t="shared" si="265"/>
        <v>0</v>
      </c>
      <c r="BL135" s="138">
        <f t="shared" si="265"/>
        <v>0</v>
      </c>
      <c r="BM135" s="138">
        <f t="shared" si="265"/>
        <v>0</v>
      </c>
      <c r="BN135" s="138">
        <f t="shared" ref="BN135:BS135" si="266">IF(ISBLANK(BO135),MAX(BN63-X,0),IF(BO136="","",(BO135*p+BO136*(1-p))/(EXP(r_*T/n))))</f>
        <v>0</v>
      </c>
      <c r="BO135" s="138">
        <f t="shared" si="266"/>
        <v>0</v>
      </c>
      <c r="BP135" s="138">
        <f t="shared" si="266"/>
        <v>0</v>
      </c>
      <c r="BQ135" s="138">
        <f t="shared" si="266"/>
        <v>0</v>
      </c>
      <c r="BR135" s="138">
        <f t="shared" si="266"/>
        <v>0</v>
      </c>
      <c r="BS135" s="138">
        <f t="shared" si="266"/>
        <v>0</v>
      </c>
    </row>
    <row r="136" spans="2:71" x14ac:dyDescent="0.2">
      <c r="B136" s="138" t="str">
        <f t="shared" ref="B136:AG136" si="267">IF(ISBLANK(C136),MAX(B64-X,0),IF(C137="","",(C136*p+C137*(1-p))/(EXP(r_*T/n))))</f>
        <v/>
      </c>
      <c r="C136" s="138" t="str">
        <f t="shared" si="267"/>
        <v/>
      </c>
      <c r="D136" s="138" t="str">
        <f t="shared" si="267"/>
        <v/>
      </c>
      <c r="E136" s="138" t="str">
        <f t="shared" si="267"/>
        <v/>
      </c>
      <c r="F136" s="138" t="str">
        <f t="shared" si="267"/>
        <v/>
      </c>
      <c r="G136" s="138" t="str">
        <f t="shared" si="267"/>
        <v/>
      </c>
      <c r="H136" s="138" t="str">
        <f t="shared" si="267"/>
        <v/>
      </c>
      <c r="I136" s="138" t="str">
        <f t="shared" si="267"/>
        <v/>
      </c>
      <c r="J136" s="138" t="str">
        <f t="shared" si="267"/>
        <v/>
      </c>
      <c r="K136" s="138" t="str">
        <f t="shared" si="267"/>
        <v/>
      </c>
      <c r="L136" s="138" t="str">
        <f t="shared" si="267"/>
        <v/>
      </c>
      <c r="M136" s="138" t="str">
        <f t="shared" si="267"/>
        <v/>
      </c>
      <c r="N136" s="138" t="str">
        <f t="shared" si="267"/>
        <v/>
      </c>
      <c r="O136" s="138" t="str">
        <f t="shared" si="267"/>
        <v/>
      </c>
      <c r="P136" s="138" t="str">
        <f t="shared" si="267"/>
        <v/>
      </c>
      <c r="Q136" s="138" t="str">
        <f t="shared" si="267"/>
        <v/>
      </c>
      <c r="R136" s="138" t="str">
        <f t="shared" si="267"/>
        <v/>
      </c>
      <c r="S136" s="138" t="str">
        <f t="shared" si="267"/>
        <v/>
      </c>
      <c r="T136" s="138" t="str">
        <f t="shared" si="267"/>
        <v/>
      </c>
      <c r="U136" s="138" t="str">
        <f t="shared" si="267"/>
        <v/>
      </c>
      <c r="V136" s="138" t="str">
        <f t="shared" si="267"/>
        <v/>
      </c>
      <c r="W136" s="138" t="str">
        <f t="shared" si="267"/>
        <v/>
      </c>
      <c r="X136" s="138" t="str">
        <f t="shared" si="267"/>
        <v/>
      </c>
      <c r="Y136" s="138" t="str">
        <f t="shared" si="267"/>
        <v/>
      </c>
      <c r="Z136" s="138" t="str">
        <f t="shared" si="267"/>
        <v/>
      </c>
      <c r="AA136" s="138" t="str">
        <f t="shared" si="267"/>
        <v/>
      </c>
      <c r="AB136" s="138" t="str">
        <f t="shared" si="267"/>
        <v/>
      </c>
      <c r="AC136" s="138" t="str">
        <f t="shared" si="267"/>
        <v/>
      </c>
      <c r="AD136" s="138" t="str">
        <f t="shared" si="267"/>
        <v/>
      </c>
      <c r="AE136" s="138" t="str">
        <f t="shared" si="267"/>
        <v/>
      </c>
      <c r="AF136" s="138" t="str">
        <f t="shared" si="267"/>
        <v/>
      </c>
      <c r="AG136" s="138" t="str">
        <f t="shared" si="267"/>
        <v/>
      </c>
      <c r="AH136" s="138" t="str">
        <f t="shared" ref="AH136:BM136" si="268">IF(ISBLANK(AI136),MAX(AH64-X,0),IF(AI137="","",(AI136*p+AI137*(1-p))/(EXP(r_*T/n))))</f>
        <v/>
      </c>
      <c r="AI136" s="138" t="str">
        <f t="shared" si="268"/>
        <v/>
      </c>
      <c r="AJ136" s="138" t="str">
        <f t="shared" si="268"/>
        <v/>
      </c>
      <c r="AK136" s="138" t="str">
        <f t="shared" si="268"/>
        <v/>
      </c>
      <c r="AL136" s="138" t="str">
        <f t="shared" si="268"/>
        <v/>
      </c>
      <c r="AM136" s="138" t="str">
        <f t="shared" si="268"/>
        <v/>
      </c>
      <c r="AN136" s="138" t="str">
        <f t="shared" si="268"/>
        <v/>
      </c>
      <c r="AO136" s="138" t="str">
        <f t="shared" si="268"/>
        <v/>
      </c>
      <c r="AP136" s="138" t="str">
        <f t="shared" si="268"/>
        <v/>
      </c>
      <c r="AQ136" s="138" t="str">
        <f t="shared" si="268"/>
        <v/>
      </c>
      <c r="AR136" s="138" t="str">
        <f t="shared" si="268"/>
        <v/>
      </c>
      <c r="AS136" s="138">
        <f t="shared" si="268"/>
        <v>0</v>
      </c>
      <c r="AT136" s="138">
        <f t="shared" si="268"/>
        <v>0</v>
      </c>
      <c r="AU136" s="138">
        <f t="shared" si="268"/>
        <v>0</v>
      </c>
      <c r="AV136" s="138">
        <f t="shared" si="268"/>
        <v>0</v>
      </c>
      <c r="AW136" s="138">
        <f t="shared" si="268"/>
        <v>0</v>
      </c>
      <c r="AX136" s="138">
        <f t="shared" si="268"/>
        <v>0</v>
      </c>
      <c r="AY136" s="138">
        <f t="shared" si="268"/>
        <v>0</v>
      </c>
      <c r="AZ136" s="138">
        <f t="shared" si="268"/>
        <v>0</v>
      </c>
      <c r="BA136" s="138">
        <f t="shared" si="268"/>
        <v>0</v>
      </c>
      <c r="BB136" s="138">
        <f t="shared" si="268"/>
        <v>0</v>
      </c>
      <c r="BC136" s="138">
        <f t="shared" si="268"/>
        <v>0</v>
      </c>
      <c r="BD136" s="138">
        <f t="shared" si="268"/>
        <v>0</v>
      </c>
      <c r="BE136" s="138">
        <f t="shared" si="268"/>
        <v>0</v>
      </c>
      <c r="BF136" s="138">
        <f t="shared" si="268"/>
        <v>0</v>
      </c>
      <c r="BG136" s="138">
        <f t="shared" si="268"/>
        <v>0</v>
      </c>
      <c r="BH136" s="138">
        <f t="shared" si="268"/>
        <v>0</v>
      </c>
      <c r="BI136" s="138">
        <f t="shared" si="268"/>
        <v>0</v>
      </c>
      <c r="BJ136" s="138">
        <f t="shared" si="268"/>
        <v>0</v>
      </c>
      <c r="BK136" s="138">
        <f t="shared" si="268"/>
        <v>0</v>
      </c>
      <c r="BL136" s="138">
        <f t="shared" si="268"/>
        <v>0</v>
      </c>
      <c r="BM136" s="138">
        <f t="shared" si="268"/>
        <v>0</v>
      </c>
      <c r="BN136" s="138">
        <f t="shared" ref="BN136:BS136" si="269">IF(ISBLANK(BO136),MAX(BN64-X,0),IF(BO137="","",(BO136*p+BO137*(1-p))/(EXP(r_*T/n))))</f>
        <v>0</v>
      </c>
      <c r="BO136" s="138">
        <f t="shared" si="269"/>
        <v>0</v>
      </c>
      <c r="BP136" s="138">
        <f t="shared" si="269"/>
        <v>0</v>
      </c>
      <c r="BQ136" s="138">
        <f t="shared" si="269"/>
        <v>0</v>
      </c>
      <c r="BR136" s="138">
        <f t="shared" si="269"/>
        <v>0</v>
      </c>
      <c r="BS136" s="138">
        <f t="shared" si="269"/>
        <v>0</v>
      </c>
    </row>
    <row r="137" spans="2:71" x14ac:dyDescent="0.2">
      <c r="B137" s="138" t="str">
        <f t="shared" ref="B137:AG137" si="270">IF(ISBLANK(C137),MAX(B65-X,0),IF(C138="","",(C137*p+C138*(1-p))/(EXP(r_*T/n))))</f>
        <v/>
      </c>
      <c r="C137" s="138" t="str">
        <f t="shared" si="270"/>
        <v/>
      </c>
      <c r="D137" s="138" t="str">
        <f t="shared" si="270"/>
        <v/>
      </c>
      <c r="E137" s="138" t="str">
        <f t="shared" si="270"/>
        <v/>
      </c>
      <c r="F137" s="138" t="str">
        <f t="shared" si="270"/>
        <v/>
      </c>
      <c r="G137" s="138" t="str">
        <f t="shared" si="270"/>
        <v/>
      </c>
      <c r="H137" s="138" t="str">
        <f t="shared" si="270"/>
        <v/>
      </c>
      <c r="I137" s="138" t="str">
        <f t="shared" si="270"/>
        <v/>
      </c>
      <c r="J137" s="138" t="str">
        <f t="shared" si="270"/>
        <v/>
      </c>
      <c r="K137" s="138" t="str">
        <f t="shared" si="270"/>
        <v/>
      </c>
      <c r="L137" s="138" t="str">
        <f t="shared" si="270"/>
        <v/>
      </c>
      <c r="M137" s="138" t="str">
        <f t="shared" si="270"/>
        <v/>
      </c>
      <c r="N137" s="138" t="str">
        <f t="shared" si="270"/>
        <v/>
      </c>
      <c r="O137" s="138" t="str">
        <f t="shared" si="270"/>
        <v/>
      </c>
      <c r="P137" s="138" t="str">
        <f t="shared" si="270"/>
        <v/>
      </c>
      <c r="Q137" s="138" t="str">
        <f t="shared" si="270"/>
        <v/>
      </c>
      <c r="R137" s="138" t="str">
        <f t="shared" si="270"/>
        <v/>
      </c>
      <c r="S137" s="138" t="str">
        <f t="shared" si="270"/>
        <v/>
      </c>
      <c r="T137" s="138" t="str">
        <f t="shared" si="270"/>
        <v/>
      </c>
      <c r="U137" s="138" t="str">
        <f t="shared" si="270"/>
        <v/>
      </c>
      <c r="V137" s="138" t="str">
        <f t="shared" si="270"/>
        <v/>
      </c>
      <c r="W137" s="138" t="str">
        <f t="shared" si="270"/>
        <v/>
      </c>
      <c r="X137" s="138" t="str">
        <f t="shared" si="270"/>
        <v/>
      </c>
      <c r="Y137" s="138" t="str">
        <f t="shared" si="270"/>
        <v/>
      </c>
      <c r="Z137" s="138" t="str">
        <f t="shared" si="270"/>
        <v/>
      </c>
      <c r="AA137" s="138" t="str">
        <f t="shared" si="270"/>
        <v/>
      </c>
      <c r="AB137" s="138" t="str">
        <f t="shared" si="270"/>
        <v/>
      </c>
      <c r="AC137" s="138" t="str">
        <f t="shared" si="270"/>
        <v/>
      </c>
      <c r="AD137" s="138" t="str">
        <f t="shared" si="270"/>
        <v/>
      </c>
      <c r="AE137" s="138" t="str">
        <f t="shared" si="270"/>
        <v/>
      </c>
      <c r="AF137" s="138" t="str">
        <f t="shared" si="270"/>
        <v/>
      </c>
      <c r="AG137" s="138" t="str">
        <f t="shared" si="270"/>
        <v/>
      </c>
      <c r="AH137" s="138" t="str">
        <f t="shared" ref="AH137:BM137" si="271">IF(ISBLANK(AI137),MAX(AH65-X,0),IF(AI138="","",(AI137*p+AI138*(1-p))/(EXP(r_*T/n))))</f>
        <v/>
      </c>
      <c r="AI137" s="138" t="str">
        <f t="shared" si="271"/>
        <v/>
      </c>
      <c r="AJ137" s="138" t="str">
        <f t="shared" si="271"/>
        <v/>
      </c>
      <c r="AK137" s="138" t="str">
        <f t="shared" si="271"/>
        <v/>
      </c>
      <c r="AL137" s="138" t="str">
        <f t="shared" si="271"/>
        <v/>
      </c>
      <c r="AM137" s="138" t="str">
        <f t="shared" si="271"/>
        <v/>
      </c>
      <c r="AN137" s="138" t="str">
        <f t="shared" si="271"/>
        <v/>
      </c>
      <c r="AO137" s="138" t="str">
        <f t="shared" si="271"/>
        <v/>
      </c>
      <c r="AP137" s="138" t="str">
        <f t="shared" si="271"/>
        <v/>
      </c>
      <c r="AQ137" s="138" t="str">
        <f t="shared" si="271"/>
        <v/>
      </c>
      <c r="AR137" s="138" t="str">
        <f t="shared" si="271"/>
        <v/>
      </c>
      <c r="AS137" s="138" t="str">
        <f t="shared" si="271"/>
        <v/>
      </c>
      <c r="AT137" s="138">
        <f t="shared" si="271"/>
        <v>0</v>
      </c>
      <c r="AU137" s="138">
        <f t="shared" si="271"/>
        <v>0</v>
      </c>
      <c r="AV137" s="138">
        <f t="shared" si="271"/>
        <v>0</v>
      </c>
      <c r="AW137" s="138">
        <f t="shared" si="271"/>
        <v>0</v>
      </c>
      <c r="AX137" s="138">
        <f t="shared" si="271"/>
        <v>0</v>
      </c>
      <c r="AY137" s="138">
        <f t="shared" si="271"/>
        <v>0</v>
      </c>
      <c r="AZ137" s="138">
        <f t="shared" si="271"/>
        <v>0</v>
      </c>
      <c r="BA137" s="138">
        <f t="shared" si="271"/>
        <v>0</v>
      </c>
      <c r="BB137" s="138">
        <f t="shared" si="271"/>
        <v>0</v>
      </c>
      <c r="BC137" s="138">
        <f t="shared" si="271"/>
        <v>0</v>
      </c>
      <c r="BD137" s="138">
        <f t="shared" si="271"/>
        <v>0</v>
      </c>
      <c r="BE137" s="138">
        <f t="shared" si="271"/>
        <v>0</v>
      </c>
      <c r="BF137" s="138">
        <f t="shared" si="271"/>
        <v>0</v>
      </c>
      <c r="BG137" s="138">
        <f t="shared" si="271"/>
        <v>0</v>
      </c>
      <c r="BH137" s="138">
        <f t="shared" si="271"/>
        <v>0</v>
      </c>
      <c r="BI137" s="138">
        <f t="shared" si="271"/>
        <v>0</v>
      </c>
      <c r="BJ137" s="138">
        <f t="shared" si="271"/>
        <v>0</v>
      </c>
      <c r="BK137" s="138">
        <f t="shared" si="271"/>
        <v>0</v>
      </c>
      <c r="BL137" s="138">
        <f t="shared" si="271"/>
        <v>0</v>
      </c>
      <c r="BM137" s="138">
        <f t="shared" si="271"/>
        <v>0</v>
      </c>
      <c r="BN137" s="138">
        <f t="shared" ref="BN137:BS137" si="272">IF(ISBLANK(BO137),MAX(BN65-X,0),IF(BO138="","",(BO137*p+BO138*(1-p))/(EXP(r_*T/n))))</f>
        <v>0</v>
      </c>
      <c r="BO137" s="138">
        <f t="shared" si="272"/>
        <v>0</v>
      </c>
      <c r="BP137" s="138">
        <f t="shared" si="272"/>
        <v>0</v>
      </c>
      <c r="BQ137" s="138">
        <f t="shared" si="272"/>
        <v>0</v>
      </c>
      <c r="BR137" s="138">
        <f t="shared" si="272"/>
        <v>0</v>
      </c>
      <c r="BS137" s="138">
        <f t="shared" si="272"/>
        <v>0</v>
      </c>
    </row>
    <row r="138" spans="2:71" x14ac:dyDescent="0.2">
      <c r="B138" s="138" t="str">
        <f t="shared" ref="B138:AG138" si="273">IF(ISBLANK(C138),MAX(B66-X,0),IF(C139="","",(C138*p+C139*(1-p))/(EXP(r_*T/n))))</f>
        <v/>
      </c>
      <c r="C138" s="138" t="str">
        <f t="shared" si="273"/>
        <v/>
      </c>
      <c r="D138" s="138" t="str">
        <f t="shared" si="273"/>
        <v/>
      </c>
      <c r="E138" s="138" t="str">
        <f t="shared" si="273"/>
        <v/>
      </c>
      <c r="F138" s="138" t="str">
        <f t="shared" si="273"/>
        <v/>
      </c>
      <c r="G138" s="138" t="str">
        <f t="shared" si="273"/>
        <v/>
      </c>
      <c r="H138" s="138" t="str">
        <f t="shared" si="273"/>
        <v/>
      </c>
      <c r="I138" s="138" t="str">
        <f t="shared" si="273"/>
        <v/>
      </c>
      <c r="J138" s="138" t="str">
        <f t="shared" si="273"/>
        <v/>
      </c>
      <c r="K138" s="138" t="str">
        <f t="shared" si="273"/>
        <v/>
      </c>
      <c r="L138" s="138" t="str">
        <f t="shared" si="273"/>
        <v/>
      </c>
      <c r="M138" s="138" t="str">
        <f t="shared" si="273"/>
        <v/>
      </c>
      <c r="N138" s="138" t="str">
        <f t="shared" si="273"/>
        <v/>
      </c>
      <c r="O138" s="138" t="str">
        <f t="shared" si="273"/>
        <v/>
      </c>
      <c r="P138" s="138" t="str">
        <f t="shared" si="273"/>
        <v/>
      </c>
      <c r="Q138" s="138" t="str">
        <f t="shared" si="273"/>
        <v/>
      </c>
      <c r="R138" s="138" t="str">
        <f t="shared" si="273"/>
        <v/>
      </c>
      <c r="S138" s="138" t="str">
        <f t="shared" si="273"/>
        <v/>
      </c>
      <c r="T138" s="138" t="str">
        <f t="shared" si="273"/>
        <v/>
      </c>
      <c r="U138" s="138" t="str">
        <f t="shared" si="273"/>
        <v/>
      </c>
      <c r="V138" s="138" t="str">
        <f t="shared" si="273"/>
        <v/>
      </c>
      <c r="W138" s="138" t="str">
        <f t="shared" si="273"/>
        <v/>
      </c>
      <c r="X138" s="138" t="str">
        <f t="shared" si="273"/>
        <v/>
      </c>
      <c r="Y138" s="138" t="str">
        <f t="shared" si="273"/>
        <v/>
      </c>
      <c r="Z138" s="138" t="str">
        <f t="shared" si="273"/>
        <v/>
      </c>
      <c r="AA138" s="138" t="str">
        <f t="shared" si="273"/>
        <v/>
      </c>
      <c r="AB138" s="138" t="str">
        <f t="shared" si="273"/>
        <v/>
      </c>
      <c r="AC138" s="138" t="str">
        <f t="shared" si="273"/>
        <v/>
      </c>
      <c r="AD138" s="138" t="str">
        <f t="shared" si="273"/>
        <v/>
      </c>
      <c r="AE138" s="138" t="str">
        <f t="shared" si="273"/>
        <v/>
      </c>
      <c r="AF138" s="138" t="str">
        <f t="shared" si="273"/>
        <v/>
      </c>
      <c r="AG138" s="138" t="str">
        <f t="shared" si="273"/>
        <v/>
      </c>
      <c r="AH138" s="138" t="str">
        <f t="shared" ref="AH138:BM138" si="274">IF(ISBLANK(AI138),MAX(AH66-X,0),IF(AI139="","",(AI138*p+AI139*(1-p))/(EXP(r_*T/n))))</f>
        <v/>
      </c>
      <c r="AI138" s="138" t="str">
        <f t="shared" si="274"/>
        <v/>
      </c>
      <c r="AJ138" s="138" t="str">
        <f t="shared" si="274"/>
        <v/>
      </c>
      <c r="AK138" s="138" t="str">
        <f t="shared" si="274"/>
        <v/>
      </c>
      <c r="AL138" s="138" t="str">
        <f t="shared" si="274"/>
        <v/>
      </c>
      <c r="AM138" s="138" t="str">
        <f t="shared" si="274"/>
        <v/>
      </c>
      <c r="AN138" s="138" t="str">
        <f t="shared" si="274"/>
        <v/>
      </c>
      <c r="AO138" s="138" t="str">
        <f t="shared" si="274"/>
        <v/>
      </c>
      <c r="AP138" s="138" t="str">
        <f t="shared" si="274"/>
        <v/>
      </c>
      <c r="AQ138" s="138" t="str">
        <f t="shared" si="274"/>
        <v/>
      </c>
      <c r="AR138" s="138" t="str">
        <f t="shared" si="274"/>
        <v/>
      </c>
      <c r="AS138" s="138" t="str">
        <f t="shared" si="274"/>
        <v/>
      </c>
      <c r="AT138" s="138" t="str">
        <f t="shared" si="274"/>
        <v/>
      </c>
      <c r="AU138" s="138">
        <f t="shared" si="274"/>
        <v>0</v>
      </c>
      <c r="AV138" s="138">
        <f t="shared" si="274"/>
        <v>0</v>
      </c>
      <c r="AW138" s="138">
        <f t="shared" si="274"/>
        <v>0</v>
      </c>
      <c r="AX138" s="138">
        <f t="shared" si="274"/>
        <v>0</v>
      </c>
      <c r="AY138" s="138">
        <f t="shared" si="274"/>
        <v>0</v>
      </c>
      <c r="AZ138" s="138">
        <f t="shared" si="274"/>
        <v>0</v>
      </c>
      <c r="BA138" s="138">
        <f t="shared" si="274"/>
        <v>0</v>
      </c>
      <c r="BB138" s="138">
        <f t="shared" si="274"/>
        <v>0</v>
      </c>
      <c r="BC138" s="138">
        <f t="shared" si="274"/>
        <v>0</v>
      </c>
      <c r="BD138" s="138">
        <f t="shared" si="274"/>
        <v>0</v>
      </c>
      <c r="BE138" s="138">
        <f t="shared" si="274"/>
        <v>0</v>
      </c>
      <c r="BF138" s="138">
        <f t="shared" si="274"/>
        <v>0</v>
      </c>
      <c r="BG138" s="138">
        <f t="shared" si="274"/>
        <v>0</v>
      </c>
      <c r="BH138" s="138">
        <f t="shared" si="274"/>
        <v>0</v>
      </c>
      <c r="BI138" s="138">
        <f t="shared" si="274"/>
        <v>0</v>
      </c>
      <c r="BJ138" s="138">
        <f t="shared" si="274"/>
        <v>0</v>
      </c>
      <c r="BK138" s="138">
        <f t="shared" si="274"/>
        <v>0</v>
      </c>
      <c r="BL138" s="138">
        <f t="shared" si="274"/>
        <v>0</v>
      </c>
      <c r="BM138" s="138">
        <f t="shared" si="274"/>
        <v>0</v>
      </c>
      <c r="BN138" s="138">
        <f t="shared" ref="BN138:BS138" si="275">IF(ISBLANK(BO138),MAX(BN66-X,0),IF(BO139="","",(BO138*p+BO139*(1-p))/(EXP(r_*T/n))))</f>
        <v>0</v>
      </c>
      <c r="BO138" s="138">
        <f t="shared" si="275"/>
        <v>0</v>
      </c>
      <c r="BP138" s="138">
        <f t="shared" si="275"/>
        <v>0</v>
      </c>
      <c r="BQ138" s="138">
        <f t="shared" si="275"/>
        <v>0</v>
      </c>
      <c r="BR138" s="138">
        <f t="shared" si="275"/>
        <v>0</v>
      </c>
      <c r="BS138" s="138">
        <f t="shared" si="275"/>
        <v>0</v>
      </c>
    </row>
    <row r="139" spans="2:71" x14ac:dyDescent="0.2">
      <c r="B139" s="138" t="str">
        <f t="shared" ref="B139:AG139" si="276">IF(ISBLANK(C139),MAX(B67-X,0),IF(C140="","",(C139*p+C140*(1-p))/(EXP(r_*T/n))))</f>
        <v/>
      </c>
      <c r="C139" s="138" t="str">
        <f t="shared" si="276"/>
        <v/>
      </c>
      <c r="D139" s="138" t="str">
        <f t="shared" si="276"/>
        <v/>
      </c>
      <c r="E139" s="138" t="str">
        <f t="shared" si="276"/>
        <v/>
      </c>
      <c r="F139" s="138" t="str">
        <f t="shared" si="276"/>
        <v/>
      </c>
      <c r="G139" s="138" t="str">
        <f t="shared" si="276"/>
        <v/>
      </c>
      <c r="H139" s="138" t="str">
        <f t="shared" si="276"/>
        <v/>
      </c>
      <c r="I139" s="138" t="str">
        <f t="shared" si="276"/>
        <v/>
      </c>
      <c r="J139" s="138" t="str">
        <f t="shared" si="276"/>
        <v/>
      </c>
      <c r="K139" s="138" t="str">
        <f t="shared" si="276"/>
        <v/>
      </c>
      <c r="L139" s="138" t="str">
        <f t="shared" si="276"/>
        <v/>
      </c>
      <c r="M139" s="138" t="str">
        <f t="shared" si="276"/>
        <v/>
      </c>
      <c r="N139" s="138" t="str">
        <f t="shared" si="276"/>
        <v/>
      </c>
      <c r="O139" s="138" t="str">
        <f t="shared" si="276"/>
        <v/>
      </c>
      <c r="P139" s="138" t="str">
        <f t="shared" si="276"/>
        <v/>
      </c>
      <c r="Q139" s="138" t="str">
        <f t="shared" si="276"/>
        <v/>
      </c>
      <c r="R139" s="138" t="str">
        <f t="shared" si="276"/>
        <v/>
      </c>
      <c r="S139" s="138" t="str">
        <f t="shared" si="276"/>
        <v/>
      </c>
      <c r="T139" s="138" t="str">
        <f t="shared" si="276"/>
        <v/>
      </c>
      <c r="U139" s="138" t="str">
        <f t="shared" si="276"/>
        <v/>
      </c>
      <c r="V139" s="138" t="str">
        <f t="shared" si="276"/>
        <v/>
      </c>
      <c r="W139" s="138" t="str">
        <f t="shared" si="276"/>
        <v/>
      </c>
      <c r="X139" s="138" t="str">
        <f t="shared" si="276"/>
        <v/>
      </c>
      <c r="Y139" s="138" t="str">
        <f t="shared" si="276"/>
        <v/>
      </c>
      <c r="Z139" s="138" t="str">
        <f t="shared" si="276"/>
        <v/>
      </c>
      <c r="AA139" s="138" t="str">
        <f t="shared" si="276"/>
        <v/>
      </c>
      <c r="AB139" s="138" t="str">
        <f t="shared" si="276"/>
        <v/>
      </c>
      <c r="AC139" s="138" t="str">
        <f t="shared" si="276"/>
        <v/>
      </c>
      <c r="AD139" s="138" t="str">
        <f t="shared" si="276"/>
        <v/>
      </c>
      <c r="AE139" s="138" t="str">
        <f t="shared" si="276"/>
        <v/>
      </c>
      <c r="AF139" s="138" t="str">
        <f t="shared" si="276"/>
        <v/>
      </c>
      <c r="AG139" s="138" t="str">
        <f t="shared" si="276"/>
        <v/>
      </c>
      <c r="AH139" s="138" t="str">
        <f t="shared" ref="AH139:BM139" si="277">IF(ISBLANK(AI139),MAX(AH67-X,0),IF(AI140="","",(AI139*p+AI140*(1-p))/(EXP(r_*T/n))))</f>
        <v/>
      </c>
      <c r="AI139" s="138" t="str">
        <f t="shared" si="277"/>
        <v/>
      </c>
      <c r="AJ139" s="138" t="str">
        <f t="shared" si="277"/>
        <v/>
      </c>
      <c r="AK139" s="138" t="str">
        <f t="shared" si="277"/>
        <v/>
      </c>
      <c r="AL139" s="138" t="str">
        <f t="shared" si="277"/>
        <v/>
      </c>
      <c r="AM139" s="138" t="str">
        <f t="shared" si="277"/>
        <v/>
      </c>
      <c r="AN139" s="138" t="str">
        <f t="shared" si="277"/>
        <v/>
      </c>
      <c r="AO139" s="138" t="str">
        <f t="shared" si="277"/>
        <v/>
      </c>
      <c r="AP139" s="138" t="str">
        <f t="shared" si="277"/>
        <v/>
      </c>
      <c r="AQ139" s="138" t="str">
        <f t="shared" si="277"/>
        <v/>
      </c>
      <c r="AR139" s="138" t="str">
        <f t="shared" si="277"/>
        <v/>
      </c>
      <c r="AS139" s="138" t="str">
        <f t="shared" si="277"/>
        <v/>
      </c>
      <c r="AT139" s="138" t="str">
        <f t="shared" si="277"/>
        <v/>
      </c>
      <c r="AU139" s="138" t="str">
        <f t="shared" si="277"/>
        <v/>
      </c>
      <c r="AV139" s="138">
        <f t="shared" si="277"/>
        <v>0</v>
      </c>
      <c r="AW139" s="138">
        <f t="shared" si="277"/>
        <v>0</v>
      </c>
      <c r="AX139" s="138">
        <f t="shared" si="277"/>
        <v>0</v>
      </c>
      <c r="AY139" s="138">
        <f t="shared" si="277"/>
        <v>0</v>
      </c>
      <c r="AZ139" s="138">
        <f t="shared" si="277"/>
        <v>0</v>
      </c>
      <c r="BA139" s="138">
        <f t="shared" si="277"/>
        <v>0</v>
      </c>
      <c r="BB139" s="138">
        <f t="shared" si="277"/>
        <v>0</v>
      </c>
      <c r="BC139" s="138">
        <f t="shared" si="277"/>
        <v>0</v>
      </c>
      <c r="BD139" s="138">
        <f t="shared" si="277"/>
        <v>0</v>
      </c>
      <c r="BE139" s="138">
        <f t="shared" si="277"/>
        <v>0</v>
      </c>
      <c r="BF139" s="138">
        <f t="shared" si="277"/>
        <v>0</v>
      </c>
      <c r="BG139" s="138">
        <f t="shared" si="277"/>
        <v>0</v>
      </c>
      <c r="BH139" s="138">
        <f t="shared" si="277"/>
        <v>0</v>
      </c>
      <c r="BI139" s="138">
        <f t="shared" si="277"/>
        <v>0</v>
      </c>
      <c r="BJ139" s="138">
        <f t="shared" si="277"/>
        <v>0</v>
      </c>
      <c r="BK139" s="138">
        <f t="shared" si="277"/>
        <v>0</v>
      </c>
      <c r="BL139" s="138">
        <f t="shared" si="277"/>
        <v>0</v>
      </c>
      <c r="BM139" s="138">
        <f t="shared" si="277"/>
        <v>0</v>
      </c>
      <c r="BN139" s="138">
        <f t="shared" ref="BN139:BS139" si="278">IF(ISBLANK(BO139),MAX(BN67-X,0),IF(BO140="","",(BO139*p+BO140*(1-p))/(EXP(r_*T/n))))</f>
        <v>0</v>
      </c>
      <c r="BO139" s="138">
        <f t="shared" si="278"/>
        <v>0</v>
      </c>
      <c r="BP139" s="138">
        <f t="shared" si="278"/>
        <v>0</v>
      </c>
      <c r="BQ139" s="138">
        <f t="shared" si="278"/>
        <v>0</v>
      </c>
      <c r="BR139" s="138">
        <f t="shared" si="278"/>
        <v>0</v>
      </c>
      <c r="BS139" s="138">
        <f t="shared" si="278"/>
        <v>0</v>
      </c>
    </row>
    <row r="140" spans="2:71" x14ac:dyDescent="0.2">
      <c r="B140" s="138" t="str">
        <f t="shared" ref="B140:AG140" si="279">IF(ISBLANK(C140),MAX(B68-X,0),IF(C141="","",(C140*p+C141*(1-p))/(EXP(r_*T/n))))</f>
        <v/>
      </c>
      <c r="C140" s="138" t="str">
        <f t="shared" si="279"/>
        <v/>
      </c>
      <c r="D140" s="138" t="str">
        <f t="shared" si="279"/>
        <v/>
      </c>
      <c r="E140" s="138" t="str">
        <f t="shared" si="279"/>
        <v/>
      </c>
      <c r="F140" s="138" t="str">
        <f t="shared" si="279"/>
        <v/>
      </c>
      <c r="G140" s="138" t="str">
        <f t="shared" si="279"/>
        <v/>
      </c>
      <c r="H140" s="138" t="str">
        <f t="shared" si="279"/>
        <v/>
      </c>
      <c r="I140" s="138" t="str">
        <f t="shared" si="279"/>
        <v/>
      </c>
      <c r="J140" s="138" t="str">
        <f t="shared" si="279"/>
        <v/>
      </c>
      <c r="K140" s="138" t="str">
        <f t="shared" si="279"/>
        <v/>
      </c>
      <c r="L140" s="138" t="str">
        <f t="shared" si="279"/>
        <v/>
      </c>
      <c r="M140" s="138" t="str">
        <f t="shared" si="279"/>
        <v/>
      </c>
      <c r="N140" s="138" t="str">
        <f t="shared" si="279"/>
        <v/>
      </c>
      <c r="O140" s="138" t="str">
        <f t="shared" si="279"/>
        <v/>
      </c>
      <c r="P140" s="138" t="str">
        <f t="shared" si="279"/>
        <v/>
      </c>
      <c r="Q140" s="138" t="str">
        <f t="shared" si="279"/>
        <v/>
      </c>
      <c r="R140" s="138" t="str">
        <f t="shared" si="279"/>
        <v/>
      </c>
      <c r="S140" s="138" t="str">
        <f t="shared" si="279"/>
        <v/>
      </c>
      <c r="T140" s="138" t="str">
        <f t="shared" si="279"/>
        <v/>
      </c>
      <c r="U140" s="138" t="str">
        <f t="shared" si="279"/>
        <v/>
      </c>
      <c r="V140" s="138" t="str">
        <f t="shared" si="279"/>
        <v/>
      </c>
      <c r="W140" s="138" t="str">
        <f t="shared" si="279"/>
        <v/>
      </c>
      <c r="X140" s="138" t="str">
        <f t="shared" si="279"/>
        <v/>
      </c>
      <c r="Y140" s="138" t="str">
        <f t="shared" si="279"/>
        <v/>
      </c>
      <c r="Z140" s="138" t="str">
        <f t="shared" si="279"/>
        <v/>
      </c>
      <c r="AA140" s="138" t="str">
        <f t="shared" si="279"/>
        <v/>
      </c>
      <c r="AB140" s="138" t="str">
        <f t="shared" si="279"/>
        <v/>
      </c>
      <c r="AC140" s="138" t="str">
        <f t="shared" si="279"/>
        <v/>
      </c>
      <c r="AD140" s="138" t="str">
        <f t="shared" si="279"/>
        <v/>
      </c>
      <c r="AE140" s="138" t="str">
        <f t="shared" si="279"/>
        <v/>
      </c>
      <c r="AF140" s="138" t="str">
        <f t="shared" si="279"/>
        <v/>
      </c>
      <c r="AG140" s="138" t="str">
        <f t="shared" si="279"/>
        <v/>
      </c>
      <c r="AH140" s="138" t="str">
        <f t="shared" ref="AH140:BM140" si="280">IF(ISBLANK(AI140),MAX(AH68-X,0),IF(AI141="","",(AI140*p+AI141*(1-p))/(EXP(r_*T/n))))</f>
        <v/>
      </c>
      <c r="AI140" s="138" t="str">
        <f t="shared" si="280"/>
        <v/>
      </c>
      <c r="AJ140" s="138" t="str">
        <f t="shared" si="280"/>
        <v/>
      </c>
      <c r="AK140" s="138" t="str">
        <f t="shared" si="280"/>
        <v/>
      </c>
      <c r="AL140" s="138" t="str">
        <f t="shared" si="280"/>
        <v/>
      </c>
      <c r="AM140" s="138" t="str">
        <f t="shared" si="280"/>
        <v/>
      </c>
      <c r="AN140" s="138" t="str">
        <f t="shared" si="280"/>
        <v/>
      </c>
      <c r="AO140" s="138" t="str">
        <f t="shared" si="280"/>
        <v/>
      </c>
      <c r="AP140" s="138" t="str">
        <f t="shared" si="280"/>
        <v/>
      </c>
      <c r="AQ140" s="138" t="str">
        <f t="shared" si="280"/>
        <v/>
      </c>
      <c r="AR140" s="138" t="str">
        <f t="shared" si="280"/>
        <v/>
      </c>
      <c r="AS140" s="138" t="str">
        <f t="shared" si="280"/>
        <v/>
      </c>
      <c r="AT140" s="138" t="str">
        <f t="shared" si="280"/>
        <v/>
      </c>
      <c r="AU140" s="138" t="str">
        <f t="shared" si="280"/>
        <v/>
      </c>
      <c r="AV140" s="138" t="str">
        <f t="shared" si="280"/>
        <v/>
      </c>
      <c r="AW140" s="138">
        <f t="shared" si="280"/>
        <v>0</v>
      </c>
      <c r="AX140" s="138">
        <f t="shared" si="280"/>
        <v>0</v>
      </c>
      <c r="AY140" s="138">
        <f t="shared" si="280"/>
        <v>0</v>
      </c>
      <c r="AZ140" s="138">
        <f t="shared" si="280"/>
        <v>0</v>
      </c>
      <c r="BA140" s="138">
        <f t="shared" si="280"/>
        <v>0</v>
      </c>
      <c r="BB140" s="138">
        <f t="shared" si="280"/>
        <v>0</v>
      </c>
      <c r="BC140" s="138">
        <f t="shared" si="280"/>
        <v>0</v>
      </c>
      <c r="BD140" s="138">
        <f t="shared" si="280"/>
        <v>0</v>
      </c>
      <c r="BE140" s="138">
        <f t="shared" si="280"/>
        <v>0</v>
      </c>
      <c r="BF140" s="138">
        <f t="shared" si="280"/>
        <v>0</v>
      </c>
      <c r="BG140" s="138">
        <f t="shared" si="280"/>
        <v>0</v>
      </c>
      <c r="BH140" s="138">
        <f t="shared" si="280"/>
        <v>0</v>
      </c>
      <c r="BI140" s="138">
        <f t="shared" si="280"/>
        <v>0</v>
      </c>
      <c r="BJ140" s="138">
        <f t="shared" si="280"/>
        <v>0</v>
      </c>
      <c r="BK140" s="138">
        <f t="shared" si="280"/>
        <v>0</v>
      </c>
      <c r="BL140" s="138">
        <f t="shared" si="280"/>
        <v>0</v>
      </c>
      <c r="BM140" s="138">
        <f t="shared" si="280"/>
        <v>0</v>
      </c>
      <c r="BN140" s="138">
        <f t="shared" ref="BN140:BS140" si="281">IF(ISBLANK(BO140),MAX(BN68-X,0),IF(BO141="","",(BO140*p+BO141*(1-p))/(EXP(r_*T/n))))</f>
        <v>0</v>
      </c>
      <c r="BO140" s="138">
        <f t="shared" si="281"/>
        <v>0</v>
      </c>
      <c r="BP140" s="138">
        <f t="shared" si="281"/>
        <v>0</v>
      </c>
      <c r="BQ140" s="138">
        <f t="shared" si="281"/>
        <v>0</v>
      </c>
      <c r="BR140" s="138">
        <f t="shared" si="281"/>
        <v>0</v>
      </c>
      <c r="BS140" s="138">
        <f t="shared" si="281"/>
        <v>0</v>
      </c>
    </row>
    <row r="141" spans="2:71" x14ac:dyDescent="0.2">
      <c r="B141" s="138" t="str">
        <f t="shared" ref="B141:AG141" si="282">IF(ISBLANK(C141),MAX(B69-X,0),IF(C142="","",(C141*p+C142*(1-p))/(EXP(r_*T/n))))</f>
        <v/>
      </c>
      <c r="C141" s="138" t="str">
        <f t="shared" si="282"/>
        <v/>
      </c>
      <c r="D141" s="138" t="str">
        <f t="shared" si="282"/>
        <v/>
      </c>
      <c r="E141" s="138" t="str">
        <f t="shared" si="282"/>
        <v/>
      </c>
      <c r="F141" s="138" t="str">
        <f t="shared" si="282"/>
        <v/>
      </c>
      <c r="G141" s="138" t="str">
        <f t="shared" si="282"/>
        <v/>
      </c>
      <c r="H141" s="138" t="str">
        <f t="shared" si="282"/>
        <v/>
      </c>
      <c r="I141" s="138" t="str">
        <f t="shared" si="282"/>
        <v/>
      </c>
      <c r="J141" s="138" t="str">
        <f t="shared" si="282"/>
        <v/>
      </c>
      <c r="K141" s="138" t="str">
        <f t="shared" si="282"/>
        <v/>
      </c>
      <c r="L141" s="138" t="str">
        <f t="shared" si="282"/>
        <v/>
      </c>
      <c r="M141" s="138" t="str">
        <f t="shared" si="282"/>
        <v/>
      </c>
      <c r="N141" s="138" t="str">
        <f t="shared" si="282"/>
        <v/>
      </c>
      <c r="O141" s="138" t="str">
        <f t="shared" si="282"/>
        <v/>
      </c>
      <c r="P141" s="138" t="str">
        <f t="shared" si="282"/>
        <v/>
      </c>
      <c r="Q141" s="138" t="str">
        <f t="shared" si="282"/>
        <v/>
      </c>
      <c r="R141" s="138" t="str">
        <f t="shared" si="282"/>
        <v/>
      </c>
      <c r="S141" s="138" t="str">
        <f t="shared" si="282"/>
        <v/>
      </c>
      <c r="T141" s="138" t="str">
        <f t="shared" si="282"/>
        <v/>
      </c>
      <c r="U141" s="138" t="str">
        <f t="shared" si="282"/>
        <v/>
      </c>
      <c r="V141" s="138" t="str">
        <f t="shared" si="282"/>
        <v/>
      </c>
      <c r="W141" s="138" t="str">
        <f t="shared" si="282"/>
        <v/>
      </c>
      <c r="X141" s="138" t="str">
        <f t="shared" si="282"/>
        <v/>
      </c>
      <c r="Y141" s="138" t="str">
        <f t="shared" si="282"/>
        <v/>
      </c>
      <c r="Z141" s="138" t="str">
        <f t="shared" si="282"/>
        <v/>
      </c>
      <c r="AA141" s="138" t="str">
        <f t="shared" si="282"/>
        <v/>
      </c>
      <c r="AB141" s="138" t="str">
        <f t="shared" si="282"/>
        <v/>
      </c>
      <c r="AC141" s="138" t="str">
        <f t="shared" si="282"/>
        <v/>
      </c>
      <c r="AD141" s="138" t="str">
        <f t="shared" si="282"/>
        <v/>
      </c>
      <c r="AE141" s="138" t="str">
        <f t="shared" si="282"/>
        <v/>
      </c>
      <c r="AF141" s="138" t="str">
        <f t="shared" si="282"/>
        <v/>
      </c>
      <c r="AG141" s="138" t="str">
        <f t="shared" si="282"/>
        <v/>
      </c>
      <c r="AH141" s="138" t="str">
        <f t="shared" ref="AH141:BM141" si="283">IF(ISBLANK(AI141),MAX(AH69-X,0),IF(AI142="","",(AI141*p+AI142*(1-p))/(EXP(r_*T/n))))</f>
        <v/>
      </c>
      <c r="AI141" s="138" t="str">
        <f t="shared" si="283"/>
        <v/>
      </c>
      <c r="AJ141" s="138" t="str">
        <f t="shared" si="283"/>
        <v/>
      </c>
      <c r="AK141" s="138" t="str">
        <f t="shared" si="283"/>
        <v/>
      </c>
      <c r="AL141" s="138" t="str">
        <f t="shared" si="283"/>
        <v/>
      </c>
      <c r="AM141" s="138" t="str">
        <f t="shared" si="283"/>
        <v/>
      </c>
      <c r="AN141" s="138" t="str">
        <f t="shared" si="283"/>
        <v/>
      </c>
      <c r="AO141" s="138" t="str">
        <f t="shared" si="283"/>
        <v/>
      </c>
      <c r="AP141" s="138" t="str">
        <f t="shared" si="283"/>
        <v/>
      </c>
      <c r="AQ141" s="138" t="str">
        <f t="shared" si="283"/>
        <v/>
      </c>
      <c r="AR141" s="138" t="str">
        <f t="shared" si="283"/>
        <v/>
      </c>
      <c r="AS141" s="138" t="str">
        <f t="shared" si="283"/>
        <v/>
      </c>
      <c r="AT141" s="138" t="str">
        <f t="shared" si="283"/>
        <v/>
      </c>
      <c r="AU141" s="138" t="str">
        <f t="shared" si="283"/>
        <v/>
      </c>
      <c r="AV141" s="138" t="str">
        <f t="shared" si="283"/>
        <v/>
      </c>
      <c r="AW141" s="138" t="str">
        <f t="shared" si="283"/>
        <v/>
      </c>
      <c r="AX141" s="138">
        <f t="shared" si="283"/>
        <v>0</v>
      </c>
      <c r="AY141" s="138">
        <f t="shared" si="283"/>
        <v>0</v>
      </c>
      <c r="AZ141" s="138">
        <f t="shared" si="283"/>
        <v>0</v>
      </c>
      <c r="BA141" s="138">
        <f t="shared" si="283"/>
        <v>0</v>
      </c>
      <c r="BB141" s="138">
        <f t="shared" si="283"/>
        <v>0</v>
      </c>
      <c r="BC141" s="138">
        <f t="shared" si="283"/>
        <v>0</v>
      </c>
      <c r="BD141" s="138">
        <f t="shared" si="283"/>
        <v>0</v>
      </c>
      <c r="BE141" s="138">
        <f t="shared" si="283"/>
        <v>0</v>
      </c>
      <c r="BF141" s="138">
        <f t="shared" si="283"/>
        <v>0</v>
      </c>
      <c r="BG141" s="138">
        <f t="shared" si="283"/>
        <v>0</v>
      </c>
      <c r="BH141" s="138">
        <f t="shared" si="283"/>
        <v>0</v>
      </c>
      <c r="BI141" s="138">
        <f t="shared" si="283"/>
        <v>0</v>
      </c>
      <c r="BJ141" s="138">
        <f t="shared" si="283"/>
        <v>0</v>
      </c>
      <c r="BK141" s="138">
        <f t="shared" si="283"/>
        <v>0</v>
      </c>
      <c r="BL141" s="138">
        <f t="shared" si="283"/>
        <v>0</v>
      </c>
      <c r="BM141" s="138">
        <f t="shared" si="283"/>
        <v>0</v>
      </c>
      <c r="BN141" s="138">
        <f t="shared" ref="BN141:BS141" si="284">IF(ISBLANK(BO141),MAX(BN69-X,0),IF(BO142="","",(BO141*p+BO142*(1-p))/(EXP(r_*T/n))))</f>
        <v>0</v>
      </c>
      <c r="BO141" s="138">
        <f t="shared" si="284"/>
        <v>0</v>
      </c>
      <c r="BP141" s="138">
        <f t="shared" si="284"/>
        <v>0</v>
      </c>
      <c r="BQ141" s="138">
        <f t="shared" si="284"/>
        <v>0</v>
      </c>
      <c r="BR141" s="138">
        <f t="shared" si="284"/>
        <v>0</v>
      </c>
      <c r="BS141" s="138">
        <f t="shared" si="284"/>
        <v>0</v>
      </c>
    </row>
    <row r="142" spans="2:71" x14ac:dyDescent="0.2">
      <c r="B142" s="138" t="str">
        <f t="shared" ref="B142:AG142" si="285">IF(ISBLANK(C142),MAX(B70-X,0),IF(C143="","",(C142*p+C143*(1-p))/(EXP(r_*T/n))))</f>
        <v/>
      </c>
      <c r="C142" s="138" t="str">
        <f t="shared" si="285"/>
        <v/>
      </c>
      <c r="D142" s="138" t="str">
        <f t="shared" si="285"/>
        <v/>
      </c>
      <c r="E142" s="138" t="str">
        <f t="shared" si="285"/>
        <v/>
      </c>
      <c r="F142" s="138" t="str">
        <f t="shared" si="285"/>
        <v/>
      </c>
      <c r="G142" s="138" t="str">
        <f t="shared" si="285"/>
        <v/>
      </c>
      <c r="H142" s="138" t="str">
        <f t="shared" si="285"/>
        <v/>
      </c>
      <c r="I142" s="138" t="str">
        <f t="shared" si="285"/>
        <v/>
      </c>
      <c r="J142" s="138" t="str">
        <f t="shared" si="285"/>
        <v/>
      </c>
      <c r="K142" s="138" t="str">
        <f t="shared" si="285"/>
        <v/>
      </c>
      <c r="L142" s="138" t="str">
        <f t="shared" si="285"/>
        <v/>
      </c>
      <c r="M142" s="138" t="str">
        <f t="shared" si="285"/>
        <v/>
      </c>
      <c r="N142" s="138" t="str">
        <f t="shared" si="285"/>
        <v/>
      </c>
      <c r="O142" s="138" t="str">
        <f t="shared" si="285"/>
        <v/>
      </c>
      <c r="P142" s="138" t="str">
        <f t="shared" si="285"/>
        <v/>
      </c>
      <c r="Q142" s="138" t="str">
        <f t="shared" si="285"/>
        <v/>
      </c>
      <c r="R142" s="138" t="str">
        <f t="shared" si="285"/>
        <v/>
      </c>
      <c r="S142" s="138" t="str">
        <f t="shared" si="285"/>
        <v/>
      </c>
      <c r="T142" s="138" t="str">
        <f t="shared" si="285"/>
        <v/>
      </c>
      <c r="U142" s="138" t="str">
        <f t="shared" si="285"/>
        <v/>
      </c>
      <c r="V142" s="138" t="str">
        <f t="shared" si="285"/>
        <v/>
      </c>
      <c r="W142" s="138" t="str">
        <f t="shared" si="285"/>
        <v/>
      </c>
      <c r="X142" s="138" t="str">
        <f t="shared" si="285"/>
        <v/>
      </c>
      <c r="Y142" s="138" t="str">
        <f t="shared" si="285"/>
        <v/>
      </c>
      <c r="Z142" s="138" t="str">
        <f t="shared" si="285"/>
        <v/>
      </c>
      <c r="AA142" s="138" t="str">
        <f t="shared" si="285"/>
        <v/>
      </c>
      <c r="AB142" s="138" t="str">
        <f t="shared" si="285"/>
        <v/>
      </c>
      <c r="AC142" s="138" t="str">
        <f t="shared" si="285"/>
        <v/>
      </c>
      <c r="AD142" s="138" t="str">
        <f t="shared" si="285"/>
        <v/>
      </c>
      <c r="AE142" s="138" t="str">
        <f t="shared" si="285"/>
        <v/>
      </c>
      <c r="AF142" s="138" t="str">
        <f t="shared" si="285"/>
        <v/>
      </c>
      <c r="AG142" s="138" t="str">
        <f t="shared" si="285"/>
        <v/>
      </c>
      <c r="AH142" s="138" t="str">
        <f t="shared" ref="AH142:BM142" si="286">IF(ISBLANK(AI142),MAX(AH70-X,0),IF(AI143="","",(AI142*p+AI143*(1-p))/(EXP(r_*T/n))))</f>
        <v/>
      </c>
      <c r="AI142" s="138" t="str">
        <f t="shared" si="286"/>
        <v/>
      </c>
      <c r="AJ142" s="138" t="str">
        <f t="shared" si="286"/>
        <v/>
      </c>
      <c r="AK142" s="138" t="str">
        <f t="shared" si="286"/>
        <v/>
      </c>
      <c r="AL142" s="138" t="str">
        <f t="shared" si="286"/>
        <v/>
      </c>
      <c r="AM142" s="138" t="str">
        <f t="shared" si="286"/>
        <v/>
      </c>
      <c r="AN142" s="138" t="str">
        <f t="shared" si="286"/>
        <v/>
      </c>
      <c r="AO142" s="138" t="str">
        <f t="shared" si="286"/>
        <v/>
      </c>
      <c r="AP142" s="138" t="str">
        <f t="shared" si="286"/>
        <v/>
      </c>
      <c r="AQ142" s="138" t="str">
        <f t="shared" si="286"/>
        <v/>
      </c>
      <c r="AR142" s="138" t="str">
        <f t="shared" si="286"/>
        <v/>
      </c>
      <c r="AS142" s="138" t="str">
        <f t="shared" si="286"/>
        <v/>
      </c>
      <c r="AT142" s="138" t="str">
        <f t="shared" si="286"/>
        <v/>
      </c>
      <c r="AU142" s="138" t="str">
        <f t="shared" si="286"/>
        <v/>
      </c>
      <c r="AV142" s="138" t="str">
        <f t="shared" si="286"/>
        <v/>
      </c>
      <c r="AW142" s="138" t="str">
        <f t="shared" si="286"/>
        <v/>
      </c>
      <c r="AX142" s="138" t="str">
        <f t="shared" si="286"/>
        <v/>
      </c>
      <c r="AY142" s="138">
        <f t="shared" si="286"/>
        <v>0</v>
      </c>
      <c r="AZ142" s="138">
        <f t="shared" si="286"/>
        <v>0</v>
      </c>
      <c r="BA142" s="138">
        <f t="shared" si="286"/>
        <v>0</v>
      </c>
      <c r="BB142" s="138">
        <f t="shared" si="286"/>
        <v>0</v>
      </c>
      <c r="BC142" s="138">
        <f t="shared" si="286"/>
        <v>0</v>
      </c>
      <c r="BD142" s="138">
        <f t="shared" si="286"/>
        <v>0</v>
      </c>
      <c r="BE142" s="138">
        <f t="shared" si="286"/>
        <v>0</v>
      </c>
      <c r="BF142" s="138">
        <f t="shared" si="286"/>
        <v>0</v>
      </c>
      <c r="BG142" s="138">
        <f t="shared" si="286"/>
        <v>0</v>
      </c>
      <c r="BH142" s="138">
        <f t="shared" si="286"/>
        <v>0</v>
      </c>
      <c r="BI142" s="138">
        <f t="shared" si="286"/>
        <v>0</v>
      </c>
      <c r="BJ142" s="138">
        <f t="shared" si="286"/>
        <v>0</v>
      </c>
      <c r="BK142" s="138">
        <f t="shared" si="286"/>
        <v>0</v>
      </c>
      <c r="BL142" s="138">
        <f t="shared" si="286"/>
        <v>0</v>
      </c>
      <c r="BM142" s="138">
        <f t="shared" si="286"/>
        <v>0</v>
      </c>
      <c r="BN142" s="138">
        <f t="shared" ref="BN142:BS142" si="287">IF(ISBLANK(BO142),MAX(BN70-X,0),IF(BO143="","",(BO142*p+BO143*(1-p))/(EXP(r_*T/n))))</f>
        <v>0</v>
      </c>
      <c r="BO142" s="138">
        <f t="shared" si="287"/>
        <v>0</v>
      </c>
      <c r="BP142" s="138">
        <f t="shared" si="287"/>
        <v>0</v>
      </c>
      <c r="BQ142" s="138">
        <f t="shared" si="287"/>
        <v>0</v>
      </c>
      <c r="BR142" s="138">
        <f t="shared" si="287"/>
        <v>0</v>
      </c>
      <c r="BS142" s="138">
        <f t="shared" si="287"/>
        <v>0</v>
      </c>
    </row>
    <row r="143" spans="2:71" x14ac:dyDescent="0.2">
      <c r="B143" s="138" t="str">
        <f t="shared" ref="B143:AG143" si="288">IF(ISBLANK(C143),MAX(B71-X,0),IF(C144="","",(C143*p+C144*(1-p))/(EXP(r_*T/n))))</f>
        <v/>
      </c>
      <c r="C143" s="138" t="str">
        <f t="shared" si="288"/>
        <v/>
      </c>
      <c r="D143" s="138" t="str">
        <f t="shared" si="288"/>
        <v/>
      </c>
      <c r="E143" s="138" t="str">
        <f t="shared" si="288"/>
        <v/>
      </c>
      <c r="F143" s="138" t="str">
        <f t="shared" si="288"/>
        <v/>
      </c>
      <c r="G143" s="138" t="str">
        <f t="shared" si="288"/>
        <v/>
      </c>
      <c r="H143" s="138" t="str">
        <f t="shared" si="288"/>
        <v/>
      </c>
      <c r="I143" s="138" t="str">
        <f t="shared" si="288"/>
        <v/>
      </c>
      <c r="J143" s="138" t="str">
        <f t="shared" si="288"/>
        <v/>
      </c>
      <c r="K143" s="138" t="str">
        <f t="shared" si="288"/>
        <v/>
      </c>
      <c r="L143" s="138" t="str">
        <f t="shared" si="288"/>
        <v/>
      </c>
      <c r="M143" s="138" t="str">
        <f t="shared" si="288"/>
        <v/>
      </c>
      <c r="N143" s="138" t="str">
        <f t="shared" si="288"/>
        <v/>
      </c>
      <c r="O143" s="138" t="str">
        <f t="shared" si="288"/>
        <v/>
      </c>
      <c r="P143" s="138" t="str">
        <f t="shared" si="288"/>
        <v/>
      </c>
      <c r="Q143" s="138" t="str">
        <f t="shared" si="288"/>
        <v/>
      </c>
      <c r="R143" s="138" t="str">
        <f t="shared" si="288"/>
        <v/>
      </c>
      <c r="S143" s="138" t="str">
        <f t="shared" si="288"/>
        <v/>
      </c>
      <c r="T143" s="138" t="str">
        <f t="shared" si="288"/>
        <v/>
      </c>
      <c r="U143" s="138" t="str">
        <f t="shared" si="288"/>
        <v/>
      </c>
      <c r="V143" s="138" t="str">
        <f t="shared" si="288"/>
        <v/>
      </c>
      <c r="W143" s="138" t="str">
        <f t="shared" si="288"/>
        <v/>
      </c>
      <c r="X143" s="138" t="str">
        <f t="shared" si="288"/>
        <v/>
      </c>
      <c r="Y143" s="138" t="str">
        <f t="shared" si="288"/>
        <v/>
      </c>
      <c r="Z143" s="138" t="str">
        <f t="shared" si="288"/>
        <v/>
      </c>
      <c r="AA143" s="138" t="str">
        <f t="shared" si="288"/>
        <v/>
      </c>
      <c r="AB143" s="138" t="str">
        <f t="shared" si="288"/>
        <v/>
      </c>
      <c r="AC143" s="138" t="str">
        <f t="shared" si="288"/>
        <v/>
      </c>
      <c r="AD143" s="138" t="str">
        <f t="shared" si="288"/>
        <v/>
      </c>
      <c r="AE143" s="138" t="str">
        <f t="shared" si="288"/>
        <v/>
      </c>
      <c r="AF143" s="138" t="str">
        <f t="shared" si="288"/>
        <v/>
      </c>
      <c r="AG143" s="138" t="str">
        <f t="shared" si="288"/>
        <v/>
      </c>
      <c r="AH143" s="138" t="str">
        <f t="shared" ref="AH143:BM143" si="289">IF(ISBLANK(AI143),MAX(AH71-X,0),IF(AI144="","",(AI143*p+AI144*(1-p))/(EXP(r_*T/n))))</f>
        <v/>
      </c>
      <c r="AI143" s="138" t="str">
        <f t="shared" si="289"/>
        <v/>
      </c>
      <c r="AJ143" s="138" t="str">
        <f t="shared" si="289"/>
        <v/>
      </c>
      <c r="AK143" s="138" t="str">
        <f t="shared" si="289"/>
        <v/>
      </c>
      <c r="AL143" s="138" t="str">
        <f t="shared" si="289"/>
        <v/>
      </c>
      <c r="AM143" s="138" t="str">
        <f t="shared" si="289"/>
        <v/>
      </c>
      <c r="AN143" s="138" t="str">
        <f t="shared" si="289"/>
        <v/>
      </c>
      <c r="AO143" s="138" t="str">
        <f t="shared" si="289"/>
        <v/>
      </c>
      <c r="AP143" s="138" t="str">
        <f t="shared" si="289"/>
        <v/>
      </c>
      <c r="AQ143" s="138" t="str">
        <f t="shared" si="289"/>
        <v/>
      </c>
      <c r="AR143" s="138" t="str">
        <f t="shared" si="289"/>
        <v/>
      </c>
      <c r="AS143" s="138" t="str">
        <f t="shared" si="289"/>
        <v/>
      </c>
      <c r="AT143" s="138" t="str">
        <f t="shared" si="289"/>
        <v/>
      </c>
      <c r="AU143" s="138" t="str">
        <f t="shared" si="289"/>
        <v/>
      </c>
      <c r="AV143" s="138" t="str">
        <f t="shared" si="289"/>
        <v/>
      </c>
      <c r="AW143" s="138" t="str">
        <f t="shared" si="289"/>
        <v/>
      </c>
      <c r="AX143" s="138" t="str">
        <f t="shared" si="289"/>
        <v/>
      </c>
      <c r="AY143" s="138" t="str">
        <f t="shared" si="289"/>
        <v/>
      </c>
      <c r="AZ143" s="138">
        <f t="shared" si="289"/>
        <v>0</v>
      </c>
      <c r="BA143" s="138">
        <f t="shared" si="289"/>
        <v>0</v>
      </c>
      <c r="BB143" s="138">
        <f t="shared" si="289"/>
        <v>0</v>
      </c>
      <c r="BC143" s="138">
        <f t="shared" si="289"/>
        <v>0</v>
      </c>
      <c r="BD143" s="138">
        <f t="shared" si="289"/>
        <v>0</v>
      </c>
      <c r="BE143" s="138">
        <f t="shared" si="289"/>
        <v>0</v>
      </c>
      <c r="BF143" s="138">
        <f t="shared" si="289"/>
        <v>0</v>
      </c>
      <c r="BG143" s="138">
        <f t="shared" si="289"/>
        <v>0</v>
      </c>
      <c r="BH143" s="138">
        <f t="shared" si="289"/>
        <v>0</v>
      </c>
      <c r="BI143" s="138">
        <f t="shared" si="289"/>
        <v>0</v>
      </c>
      <c r="BJ143" s="138">
        <f t="shared" si="289"/>
        <v>0</v>
      </c>
      <c r="BK143" s="138">
        <f t="shared" si="289"/>
        <v>0</v>
      </c>
      <c r="BL143" s="138">
        <f t="shared" si="289"/>
        <v>0</v>
      </c>
      <c r="BM143" s="138">
        <f t="shared" si="289"/>
        <v>0</v>
      </c>
      <c r="BN143" s="138">
        <f t="shared" ref="BN143:BS143" si="290">IF(ISBLANK(BO143),MAX(BN71-X,0),IF(BO144="","",(BO143*p+BO144*(1-p))/(EXP(r_*T/n))))</f>
        <v>0</v>
      </c>
      <c r="BO143" s="138">
        <f t="shared" si="290"/>
        <v>0</v>
      </c>
      <c r="BP143" s="138">
        <f t="shared" si="290"/>
        <v>0</v>
      </c>
      <c r="BQ143" s="138">
        <f t="shared" si="290"/>
        <v>0</v>
      </c>
      <c r="BR143" s="138">
        <f t="shared" si="290"/>
        <v>0</v>
      </c>
      <c r="BS143" s="138">
        <f t="shared" si="290"/>
        <v>0</v>
      </c>
    </row>
    <row r="144" spans="2:71" x14ac:dyDescent="0.2">
      <c r="B144" s="138" t="str">
        <f t="shared" ref="B144:AG144" si="291">IF(ISBLANK(C144),MAX(B72-X,0),IF(C145="","",(C144*p+C145*(1-p))/(EXP(r_*T/n))))</f>
        <v/>
      </c>
      <c r="C144" s="138" t="str">
        <f t="shared" si="291"/>
        <v/>
      </c>
      <c r="D144" s="138" t="str">
        <f t="shared" si="291"/>
        <v/>
      </c>
      <c r="E144" s="138" t="str">
        <f t="shared" si="291"/>
        <v/>
      </c>
      <c r="F144" s="138" t="str">
        <f t="shared" si="291"/>
        <v/>
      </c>
      <c r="G144" s="138" t="str">
        <f t="shared" si="291"/>
        <v/>
      </c>
      <c r="H144" s="138" t="str">
        <f t="shared" si="291"/>
        <v/>
      </c>
      <c r="I144" s="138" t="str">
        <f t="shared" si="291"/>
        <v/>
      </c>
      <c r="J144" s="138" t="str">
        <f t="shared" si="291"/>
        <v/>
      </c>
      <c r="K144" s="138" t="str">
        <f t="shared" si="291"/>
        <v/>
      </c>
      <c r="L144" s="138" t="str">
        <f t="shared" si="291"/>
        <v/>
      </c>
      <c r="M144" s="138" t="str">
        <f t="shared" si="291"/>
        <v/>
      </c>
      <c r="N144" s="138" t="str">
        <f t="shared" si="291"/>
        <v/>
      </c>
      <c r="O144" s="138" t="str">
        <f t="shared" si="291"/>
        <v/>
      </c>
      <c r="P144" s="138" t="str">
        <f t="shared" si="291"/>
        <v/>
      </c>
      <c r="Q144" s="138" t="str">
        <f t="shared" si="291"/>
        <v/>
      </c>
      <c r="R144" s="138" t="str">
        <f t="shared" si="291"/>
        <v/>
      </c>
      <c r="S144" s="138" t="str">
        <f t="shared" si="291"/>
        <v/>
      </c>
      <c r="T144" s="138" t="str">
        <f t="shared" si="291"/>
        <v/>
      </c>
      <c r="U144" s="138" t="str">
        <f t="shared" si="291"/>
        <v/>
      </c>
      <c r="V144" s="138" t="str">
        <f t="shared" si="291"/>
        <v/>
      </c>
      <c r="W144" s="138" t="str">
        <f t="shared" si="291"/>
        <v/>
      </c>
      <c r="X144" s="138" t="str">
        <f t="shared" si="291"/>
        <v/>
      </c>
      <c r="Y144" s="138" t="str">
        <f t="shared" si="291"/>
        <v/>
      </c>
      <c r="Z144" s="138" t="str">
        <f t="shared" si="291"/>
        <v/>
      </c>
      <c r="AA144" s="138" t="str">
        <f t="shared" si="291"/>
        <v/>
      </c>
      <c r="AB144" s="138" t="str">
        <f t="shared" si="291"/>
        <v/>
      </c>
      <c r="AC144" s="138" t="str">
        <f t="shared" si="291"/>
        <v/>
      </c>
      <c r="AD144" s="138" t="str">
        <f t="shared" si="291"/>
        <v/>
      </c>
      <c r="AE144" s="138" t="str">
        <f t="shared" si="291"/>
        <v/>
      </c>
      <c r="AF144" s="138" t="str">
        <f t="shared" si="291"/>
        <v/>
      </c>
      <c r="AG144" s="138" t="str">
        <f t="shared" si="291"/>
        <v/>
      </c>
      <c r="AH144" s="138" t="str">
        <f t="shared" ref="AH144:BM144" si="292">IF(ISBLANK(AI144),MAX(AH72-X,0),IF(AI145="","",(AI144*p+AI145*(1-p))/(EXP(r_*T/n))))</f>
        <v/>
      </c>
      <c r="AI144" s="138" t="str">
        <f t="shared" si="292"/>
        <v/>
      </c>
      <c r="AJ144" s="138" t="str">
        <f t="shared" si="292"/>
        <v/>
      </c>
      <c r="AK144" s="138" t="str">
        <f t="shared" si="292"/>
        <v/>
      </c>
      <c r="AL144" s="138" t="str">
        <f t="shared" si="292"/>
        <v/>
      </c>
      <c r="AM144" s="138" t="str">
        <f t="shared" si="292"/>
        <v/>
      </c>
      <c r="AN144" s="138" t="str">
        <f t="shared" si="292"/>
        <v/>
      </c>
      <c r="AO144" s="138" t="str">
        <f t="shared" si="292"/>
        <v/>
      </c>
      <c r="AP144" s="138" t="str">
        <f t="shared" si="292"/>
        <v/>
      </c>
      <c r="AQ144" s="138" t="str">
        <f t="shared" si="292"/>
        <v/>
      </c>
      <c r="AR144" s="138" t="str">
        <f t="shared" si="292"/>
        <v/>
      </c>
      <c r="AS144" s="138" t="str">
        <f t="shared" si="292"/>
        <v/>
      </c>
      <c r="AT144" s="138" t="str">
        <f t="shared" si="292"/>
        <v/>
      </c>
      <c r="AU144" s="138" t="str">
        <f t="shared" si="292"/>
        <v/>
      </c>
      <c r="AV144" s="138" t="str">
        <f t="shared" si="292"/>
        <v/>
      </c>
      <c r="AW144" s="138" t="str">
        <f t="shared" si="292"/>
        <v/>
      </c>
      <c r="AX144" s="138" t="str">
        <f t="shared" si="292"/>
        <v/>
      </c>
      <c r="AY144" s="138" t="str">
        <f t="shared" si="292"/>
        <v/>
      </c>
      <c r="AZ144" s="138" t="str">
        <f t="shared" si="292"/>
        <v/>
      </c>
      <c r="BA144" s="138">
        <f t="shared" si="292"/>
        <v>0</v>
      </c>
      <c r="BB144" s="138">
        <f t="shared" si="292"/>
        <v>0</v>
      </c>
      <c r="BC144" s="138">
        <f t="shared" si="292"/>
        <v>0</v>
      </c>
      <c r="BD144" s="138">
        <f t="shared" si="292"/>
        <v>0</v>
      </c>
      <c r="BE144" s="138">
        <f t="shared" si="292"/>
        <v>0</v>
      </c>
      <c r="BF144" s="138">
        <f t="shared" si="292"/>
        <v>0</v>
      </c>
      <c r="BG144" s="138">
        <f t="shared" si="292"/>
        <v>0</v>
      </c>
      <c r="BH144" s="138">
        <f t="shared" si="292"/>
        <v>0</v>
      </c>
      <c r="BI144" s="138">
        <f t="shared" si="292"/>
        <v>0</v>
      </c>
      <c r="BJ144" s="138">
        <f t="shared" si="292"/>
        <v>0</v>
      </c>
      <c r="BK144" s="138">
        <f t="shared" si="292"/>
        <v>0</v>
      </c>
      <c r="BL144" s="138">
        <f t="shared" si="292"/>
        <v>0</v>
      </c>
      <c r="BM144" s="138">
        <f t="shared" si="292"/>
        <v>0</v>
      </c>
      <c r="BN144" s="138">
        <f t="shared" ref="BN144:BS144" si="293">IF(ISBLANK(BO144),MAX(BN72-X,0),IF(BO145="","",(BO144*p+BO145*(1-p))/(EXP(r_*T/n))))</f>
        <v>0</v>
      </c>
      <c r="BO144" s="138">
        <f t="shared" si="293"/>
        <v>0</v>
      </c>
      <c r="BP144" s="138">
        <f t="shared" si="293"/>
        <v>0</v>
      </c>
      <c r="BQ144" s="138">
        <f t="shared" si="293"/>
        <v>0</v>
      </c>
      <c r="BR144" s="138">
        <f t="shared" si="293"/>
        <v>0</v>
      </c>
      <c r="BS144" s="138">
        <f t="shared" si="293"/>
        <v>0</v>
      </c>
    </row>
    <row r="145" spans="2:71" x14ac:dyDescent="0.2">
      <c r="B145" s="138" t="str">
        <f t="shared" ref="B145:AG145" si="294">IF(ISBLANK(C145),MAX(B73-X,0),IF(C146="","",(C145*p+C146*(1-p))/(EXP(r_*T/n))))</f>
        <v/>
      </c>
      <c r="C145" s="138" t="str">
        <f t="shared" si="294"/>
        <v/>
      </c>
      <c r="D145" s="138" t="str">
        <f t="shared" si="294"/>
        <v/>
      </c>
      <c r="E145" s="138" t="str">
        <f t="shared" si="294"/>
        <v/>
      </c>
      <c r="F145" s="138" t="str">
        <f t="shared" si="294"/>
        <v/>
      </c>
      <c r="G145" s="138" t="str">
        <f t="shared" si="294"/>
        <v/>
      </c>
      <c r="H145" s="138" t="str">
        <f t="shared" si="294"/>
        <v/>
      </c>
      <c r="I145" s="138" t="str">
        <f t="shared" si="294"/>
        <v/>
      </c>
      <c r="J145" s="138" t="str">
        <f t="shared" si="294"/>
        <v/>
      </c>
      <c r="K145" s="138" t="str">
        <f t="shared" si="294"/>
        <v/>
      </c>
      <c r="L145" s="138" t="str">
        <f t="shared" si="294"/>
        <v/>
      </c>
      <c r="M145" s="138" t="str">
        <f t="shared" si="294"/>
        <v/>
      </c>
      <c r="N145" s="138" t="str">
        <f t="shared" si="294"/>
        <v/>
      </c>
      <c r="O145" s="138" t="str">
        <f t="shared" si="294"/>
        <v/>
      </c>
      <c r="P145" s="138" t="str">
        <f t="shared" si="294"/>
        <v/>
      </c>
      <c r="Q145" s="138" t="str">
        <f t="shared" si="294"/>
        <v/>
      </c>
      <c r="R145" s="138" t="str">
        <f t="shared" si="294"/>
        <v/>
      </c>
      <c r="S145" s="138" t="str">
        <f t="shared" si="294"/>
        <v/>
      </c>
      <c r="T145" s="138" t="str">
        <f t="shared" si="294"/>
        <v/>
      </c>
      <c r="U145" s="138" t="str">
        <f t="shared" si="294"/>
        <v/>
      </c>
      <c r="V145" s="138" t="str">
        <f t="shared" si="294"/>
        <v/>
      </c>
      <c r="W145" s="138" t="str">
        <f t="shared" si="294"/>
        <v/>
      </c>
      <c r="X145" s="138" t="str">
        <f t="shared" si="294"/>
        <v/>
      </c>
      <c r="Y145" s="138" t="str">
        <f t="shared" si="294"/>
        <v/>
      </c>
      <c r="Z145" s="138" t="str">
        <f t="shared" si="294"/>
        <v/>
      </c>
      <c r="AA145" s="138" t="str">
        <f t="shared" si="294"/>
        <v/>
      </c>
      <c r="AB145" s="138" t="str">
        <f t="shared" si="294"/>
        <v/>
      </c>
      <c r="AC145" s="138" t="str">
        <f t="shared" si="294"/>
        <v/>
      </c>
      <c r="AD145" s="138" t="str">
        <f t="shared" si="294"/>
        <v/>
      </c>
      <c r="AE145" s="138" t="str">
        <f t="shared" si="294"/>
        <v/>
      </c>
      <c r="AF145" s="138" t="str">
        <f t="shared" si="294"/>
        <v/>
      </c>
      <c r="AG145" s="138" t="str">
        <f t="shared" si="294"/>
        <v/>
      </c>
      <c r="AH145" s="138" t="str">
        <f t="shared" ref="AH145:BM145" si="295">IF(ISBLANK(AI145),MAX(AH73-X,0),IF(AI146="","",(AI145*p+AI146*(1-p))/(EXP(r_*T/n))))</f>
        <v/>
      </c>
      <c r="AI145" s="138" t="str">
        <f t="shared" si="295"/>
        <v/>
      </c>
      <c r="AJ145" s="138" t="str">
        <f t="shared" si="295"/>
        <v/>
      </c>
      <c r="AK145" s="138" t="str">
        <f t="shared" si="295"/>
        <v/>
      </c>
      <c r="AL145" s="138" t="str">
        <f t="shared" si="295"/>
        <v/>
      </c>
      <c r="AM145" s="138" t="str">
        <f t="shared" si="295"/>
        <v/>
      </c>
      <c r="AN145" s="138" t="str">
        <f t="shared" si="295"/>
        <v/>
      </c>
      <c r="AO145" s="138" t="str">
        <f t="shared" si="295"/>
        <v/>
      </c>
      <c r="AP145" s="138" t="str">
        <f t="shared" si="295"/>
        <v/>
      </c>
      <c r="AQ145" s="138" t="str">
        <f t="shared" si="295"/>
        <v/>
      </c>
      <c r="AR145" s="138" t="str">
        <f t="shared" si="295"/>
        <v/>
      </c>
      <c r="AS145" s="138" t="str">
        <f t="shared" si="295"/>
        <v/>
      </c>
      <c r="AT145" s="138" t="str">
        <f t="shared" si="295"/>
        <v/>
      </c>
      <c r="AU145" s="138" t="str">
        <f t="shared" si="295"/>
        <v/>
      </c>
      <c r="AV145" s="138" t="str">
        <f t="shared" si="295"/>
        <v/>
      </c>
      <c r="AW145" s="138" t="str">
        <f t="shared" si="295"/>
        <v/>
      </c>
      <c r="AX145" s="138" t="str">
        <f t="shared" si="295"/>
        <v/>
      </c>
      <c r="AY145" s="138" t="str">
        <f t="shared" si="295"/>
        <v/>
      </c>
      <c r="AZ145" s="138" t="str">
        <f t="shared" si="295"/>
        <v/>
      </c>
      <c r="BA145" s="138" t="str">
        <f t="shared" si="295"/>
        <v/>
      </c>
      <c r="BB145" s="138">
        <f t="shared" si="295"/>
        <v>0</v>
      </c>
      <c r="BC145" s="138">
        <f t="shared" si="295"/>
        <v>0</v>
      </c>
      <c r="BD145" s="138">
        <f t="shared" si="295"/>
        <v>0</v>
      </c>
      <c r="BE145" s="138">
        <f t="shared" si="295"/>
        <v>0</v>
      </c>
      <c r="BF145" s="138">
        <f t="shared" si="295"/>
        <v>0</v>
      </c>
      <c r="BG145" s="138">
        <f t="shared" si="295"/>
        <v>0</v>
      </c>
      <c r="BH145" s="138">
        <f t="shared" si="295"/>
        <v>0</v>
      </c>
      <c r="BI145" s="138">
        <f t="shared" si="295"/>
        <v>0</v>
      </c>
      <c r="BJ145" s="138">
        <f t="shared" si="295"/>
        <v>0</v>
      </c>
      <c r="BK145" s="138">
        <f t="shared" si="295"/>
        <v>0</v>
      </c>
      <c r="BL145" s="138">
        <f t="shared" si="295"/>
        <v>0</v>
      </c>
      <c r="BM145" s="138">
        <f t="shared" si="295"/>
        <v>0</v>
      </c>
      <c r="BN145" s="138">
        <f t="shared" ref="BN145:BS145" si="296">IF(ISBLANK(BO145),MAX(BN73-X,0),IF(BO146="","",(BO145*p+BO146*(1-p))/(EXP(r_*T/n))))</f>
        <v>0</v>
      </c>
      <c r="BO145" s="138">
        <f t="shared" si="296"/>
        <v>0</v>
      </c>
      <c r="BP145" s="138">
        <f t="shared" si="296"/>
        <v>0</v>
      </c>
      <c r="BQ145" s="138">
        <f t="shared" si="296"/>
        <v>0</v>
      </c>
      <c r="BR145" s="138">
        <f t="shared" si="296"/>
        <v>0</v>
      </c>
      <c r="BS145" s="138">
        <f t="shared" si="296"/>
        <v>0</v>
      </c>
    </row>
    <row r="146" spans="2:71" x14ac:dyDescent="0.2">
      <c r="B146" s="138" t="str">
        <f t="shared" ref="B146:AG146" si="297">IF(ISBLANK(C146),MAX(B74-X,0),IF(C147="","",(C146*p+C147*(1-p))/(EXP(r_*T/n))))</f>
        <v/>
      </c>
      <c r="C146" s="138" t="str">
        <f t="shared" si="297"/>
        <v/>
      </c>
      <c r="D146" s="138" t="str">
        <f t="shared" si="297"/>
        <v/>
      </c>
      <c r="E146" s="138" t="str">
        <f t="shared" si="297"/>
        <v/>
      </c>
      <c r="F146" s="138" t="str">
        <f t="shared" si="297"/>
        <v/>
      </c>
      <c r="G146" s="138" t="str">
        <f t="shared" si="297"/>
        <v/>
      </c>
      <c r="H146" s="138" t="str">
        <f t="shared" si="297"/>
        <v/>
      </c>
      <c r="I146" s="138" t="str">
        <f t="shared" si="297"/>
        <v/>
      </c>
      <c r="J146" s="138" t="str">
        <f t="shared" si="297"/>
        <v/>
      </c>
      <c r="K146" s="138" t="str">
        <f t="shared" si="297"/>
        <v/>
      </c>
      <c r="L146" s="138" t="str">
        <f t="shared" si="297"/>
        <v/>
      </c>
      <c r="M146" s="138" t="str">
        <f t="shared" si="297"/>
        <v/>
      </c>
      <c r="N146" s="138" t="str">
        <f t="shared" si="297"/>
        <v/>
      </c>
      <c r="O146" s="138" t="str">
        <f t="shared" si="297"/>
        <v/>
      </c>
      <c r="P146" s="138" t="str">
        <f t="shared" si="297"/>
        <v/>
      </c>
      <c r="Q146" s="138" t="str">
        <f t="shared" si="297"/>
        <v/>
      </c>
      <c r="R146" s="138" t="str">
        <f t="shared" si="297"/>
        <v/>
      </c>
      <c r="S146" s="138" t="str">
        <f t="shared" si="297"/>
        <v/>
      </c>
      <c r="T146" s="138" t="str">
        <f t="shared" si="297"/>
        <v/>
      </c>
      <c r="U146" s="138" t="str">
        <f t="shared" si="297"/>
        <v/>
      </c>
      <c r="V146" s="138" t="str">
        <f t="shared" si="297"/>
        <v/>
      </c>
      <c r="W146" s="138" t="str">
        <f t="shared" si="297"/>
        <v/>
      </c>
      <c r="X146" s="138" t="str">
        <f t="shared" si="297"/>
        <v/>
      </c>
      <c r="Y146" s="138" t="str">
        <f t="shared" si="297"/>
        <v/>
      </c>
      <c r="Z146" s="138" t="str">
        <f t="shared" si="297"/>
        <v/>
      </c>
      <c r="AA146" s="138" t="str">
        <f t="shared" si="297"/>
        <v/>
      </c>
      <c r="AB146" s="138" t="str">
        <f t="shared" si="297"/>
        <v/>
      </c>
      <c r="AC146" s="138" t="str">
        <f t="shared" si="297"/>
        <v/>
      </c>
      <c r="AD146" s="138" t="str">
        <f t="shared" si="297"/>
        <v/>
      </c>
      <c r="AE146" s="138" t="str">
        <f t="shared" si="297"/>
        <v/>
      </c>
      <c r="AF146" s="138" t="str">
        <f t="shared" si="297"/>
        <v/>
      </c>
      <c r="AG146" s="138" t="str">
        <f t="shared" si="297"/>
        <v/>
      </c>
      <c r="AH146" s="138" t="str">
        <f t="shared" ref="AH146:BM146" si="298">IF(ISBLANK(AI146),MAX(AH74-X,0),IF(AI147="","",(AI146*p+AI147*(1-p))/(EXP(r_*T/n))))</f>
        <v/>
      </c>
      <c r="AI146" s="138" t="str">
        <f t="shared" si="298"/>
        <v/>
      </c>
      <c r="AJ146" s="138" t="str">
        <f t="shared" si="298"/>
        <v/>
      </c>
      <c r="AK146" s="138" t="str">
        <f t="shared" si="298"/>
        <v/>
      </c>
      <c r="AL146" s="138" t="str">
        <f t="shared" si="298"/>
        <v/>
      </c>
      <c r="AM146" s="138" t="str">
        <f t="shared" si="298"/>
        <v/>
      </c>
      <c r="AN146" s="138" t="str">
        <f t="shared" si="298"/>
        <v/>
      </c>
      <c r="AO146" s="138" t="str">
        <f t="shared" si="298"/>
        <v/>
      </c>
      <c r="AP146" s="138" t="str">
        <f t="shared" si="298"/>
        <v/>
      </c>
      <c r="AQ146" s="138" t="str">
        <f t="shared" si="298"/>
        <v/>
      </c>
      <c r="AR146" s="138" t="str">
        <f t="shared" si="298"/>
        <v/>
      </c>
      <c r="AS146" s="138" t="str">
        <f t="shared" si="298"/>
        <v/>
      </c>
      <c r="AT146" s="138" t="str">
        <f t="shared" si="298"/>
        <v/>
      </c>
      <c r="AU146" s="138" t="str">
        <f t="shared" si="298"/>
        <v/>
      </c>
      <c r="AV146" s="138" t="str">
        <f t="shared" si="298"/>
        <v/>
      </c>
      <c r="AW146" s="138" t="str">
        <f t="shared" si="298"/>
        <v/>
      </c>
      <c r="AX146" s="138" t="str">
        <f t="shared" si="298"/>
        <v/>
      </c>
      <c r="AY146" s="138" t="str">
        <f t="shared" si="298"/>
        <v/>
      </c>
      <c r="AZ146" s="138" t="str">
        <f t="shared" si="298"/>
        <v/>
      </c>
      <c r="BA146" s="138" t="str">
        <f t="shared" si="298"/>
        <v/>
      </c>
      <c r="BB146" s="138" t="str">
        <f t="shared" si="298"/>
        <v/>
      </c>
      <c r="BC146" s="138">
        <f t="shared" si="298"/>
        <v>0</v>
      </c>
      <c r="BD146" s="138">
        <f t="shared" si="298"/>
        <v>0</v>
      </c>
      <c r="BE146" s="138">
        <f t="shared" si="298"/>
        <v>0</v>
      </c>
      <c r="BF146" s="138">
        <f t="shared" si="298"/>
        <v>0</v>
      </c>
      <c r="BG146" s="138">
        <f t="shared" si="298"/>
        <v>0</v>
      </c>
      <c r="BH146" s="138">
        <f t="shared" si="298"/>
        <v>0</v>
      </c>
      <c r="BI146" s="138">
        <f t="shared" si="298"/>
        <v>0</v>
      </c>
      <c r="BJ146" s="138">
        <f t="shared" si="298"/>
        <v>0</v>
      </c>
      <c r="BK146" s="138">
        <f t="shared" si="298"/>
        <v>0</v>
      </c>
      <c r="BL146" s="138">
        <f t="shared" si="298"/>
        <v>0</v>
      </c>
      <c r="BM146" s="138">
        <f t="shared" si="298"/>
        <v>0</v>
      </c>
      <c r="BN146" s="138">
        <f t="shared" ref="BN146:BS146" si="299">IF(ISBLANK(BO146),MAX(BN74-X,0),IF(BO147="","",(BO146*p+BO147*(1-p))/(EXP(r_*T/n))))</f>
        <v>0</v>
      </c>
      <c r="BO146" s="138">
        <f t="shared" si="299"/>
        <v>0</v>
      </c>
      <c r="BP146" s="138">
        <f t="shared" si="299"/>
        <v>0</v>
      </c>
      <c r="BQ146" s="138">
        <f t="shared" si="299"/>
        <v>0</v>
      </c>
      <c r="BR146" s="138">
        <f t="shared" si="299"/>
        <v>0</v>
      </c>
      <c r="BS146" s="138">
        <f t="shared" si="299"/>
        <v>0</v>
      </c>
    </row>
    <row r="147" spans="2:71" x14ac:dyDescent="0.2">
      <c r="B147" s="138" t="str">
        <f t="shared" ref="B147:AG147" si="300">IF(ISBLANK(C147),MAX(B75-X,0),IF(C148="","",(C147*p+C148*(1-p))/(EXP(r_*T/n))))</f>
        <v/>
      </c>
      <c r="C147" s="138" t="str">
        <f t="shared" si="300"/>
        <v/>
      </c>
      <c r="D147" s="138" t="str">
        <f t="shared" si="300"/>
        <v/>
      </c>
      <c r="E147" s="138" t="str">
        <f t="shared" si="300"/>
        <v/>
      </c>
      <c r="F147" s="138" t="str">
        <f t="shared" si="300"/>
        <v/>
      </c>
      <c r="G147" s="138" t="str">
        <f t="shared" si="300"/>
        <v/>
      </c>
      <c r="H147" s="138" t="str">
        <f t="shared" si="300"/>
        <v/>
      </c>
      <c r="I147" s="138" t="str">
        <f t="shared" si="300"/>
        <v/>
      </c>
      <c r="J147" s="138" t="str">
        <f t="shared" si="300"/>
        <v/>
      </c>
      <c r="K147" s="138" t="str">
        <f t="shared" si="300"/>
        <v/>
      </c>
      <c r="L147" s="138" t="str">
        <f t="shared" si="300"/>
        <v/>
      </c>
      <c r="M147" s="138" t="str">
        <f t="shared" si="300"/>
        <v/>
      </c>
      <c r="N147" s="138" t="str">
        <f t="shared" si="300"/>
        <v/>
      </c>
      <c r="O147" s="138" t="str">
        <f t="shared" si="300"/>
        <v/>
      </c>
      <c r="P147" s="138" t="str">
        <f t="shared" si="300"/>
        <v/>
      </c>
      <c r="Q147" s="138" t="str">
        <f t="shared" si="300"/>
        <v/>
      </c>
      <c r="R147" s="138" t="str">
        <f t="shared" si="300"/>
        <v/>
      </c>
      <c r="S147" s="138" t="str">
        <f t="shared" si="300"/>
        <v/>
      </c>
      <c r="T147" s="138" t="str">
        <f t="shared" si="300"/>
        <v/>
      </c>
      <c r="U147" s="138" t="str">
        <f t="shared" si="300"/>
        <v/>
      </c>
      <c r="V147" s="138" t="str">
        <f t="shared" si="300"/>
        <v/>
      </c>
      <c r="W147" s="138" t="str">
        <f t="shared" si="300"/>
        <v/>
      </c>
      <c r="X147" s="138" t="str">
        <f t="shared" si="300"/>
        <v/>
      </c>
      <c r="Y147" s="138" t="str">
        <f t="shared" si="300"/>
        <v/>
      </c>
      <c r="Z147" s="138" t="str">
        <f t="shared" si="300"/>
        <v/>
      </c>
      <c r="AA147" s="138" t="str">
        <f t="shared" si="300"/>
        <v/>
      </c>
      <c r="AB147" s="138" t="str">
        <f t="shared" si="300"/>
        <v/>
      </c>
      <c r="AC147" s="138" t="str">
        <f t="shared" si="300"/>
        <v/>
      </c>
      <c r="AD147" s="138" t="str">
        <f t="shared" si="300"/>
        <v/>
      </c>
      <c r="AE147" s="138" t="str">
        <f t="shared" si="300"/>
        <v/>
      </c>
      <c r="AF147" s="138" t="str">
        <f t="shared" si="300"/>
        <v/>
      </c>
      <c r="AG147" s="138" t="str">
        <f t="shared" si="300"/>
        <v/>
      </c>
      <c r="AH147" s="138" t="str">
        <f t="shared" ref="AH147:BM147" si="301">IF(ISBLANK(AI147),MAX(AH75-X,0),IF(AI148="","",(AI147*p+AI148*(1-p))/(EXP(r_*T/n))))</f>
        <v/>
      </c>
      <c r="AI147" s="138" t="str">
        <f t="shared" si="301"/>
        <v/>
      </c>
      <c r="AJ147" s="138" t="str">
        <f t="shared" si="301"/>
        <v/>
      </c>
      <c r="AK147" s="138" t="str">
        <f t="shared" si="301"/>
        <v/>
      </c>
      <c r="AL147" s="138" t="str">
        <f t="shared" si="301"/>
        <v/>
      </c>
      <c r="AM147" s="138" t="str">
        <f t="shared" si="301"/>
        <v/>
      </c>
      <c r="AN147" s="138" t="str">
        <f t="shared" si="301"/>
        <v/>
      </c>
      <c r="AO147" s="138" t="str">
        <f t="shared" si="301"/>
        <v/>
      </c>
      <c r="AP147" s="138" t="str">
        <f t="shared" si="301"/>
        <v/>
      </c>
      <c r="AQ147" s="138" t="str">
        <f t="shared" si="301"/>
        <v/>
      </c>
      <c r="AR147" s="138" t="str">
        <f t="shared" si="301"/>
        <v/>
      </c>
      <c r="AS147" s="138" t="str">
        <f t="shared" si="301"/>
        <v/>
      </c>
      <c r="AT147" s="138" t="str">
        <f t="shared" si="301"/>
        <v/>
      </c>
      <c r="AU147" s="138" t="str">
        <f t="shared" si="301"/>
        <v/>
      </c>
      <c r="AV147" s="138" t="str">
        <f t="shared" si="301"/>
        <v/>
      </c>
      <c r="AW147" s="138" t="str">
        <f t="shared" si="301"/>
        <v/>
      </c>
      <c r="AX147" s="138" t="str">
        <f t="shared" si="301"/>
        <v/>
      </c>
      <c r="AY147" s="138" t="str">
        <f t="shared" si="301"/>
        <v/>
      </c>
      <c r="AZ147" s="138" t="str">
        <f t="shared" si="301"/>
        <v/>
      </c>
      <c r="BA147" s="138" t="str">
        <f t="shared" si="301"/>
        <v/>
      </c>
      <c r="BB147" s="138" t="str">
        <f t="shared" si="301"/>
        <v/>
      </c>
      <c r="BC147" s="138" t="str">
        <f t="shared" si="301"/>
        <v/>
      </c>
      <c r="BD147" s="138">
        <f t="shared" si="301"/>
        <v>0</v>
      </c>
      <c r="BE147" s="138">
        <f t="shared" si="301"/>
        <v>0</v>
      </c>
      <c r="BF147" s="138">
        <f t="shared" si="301"/>
        <v>0</v>
      </c>
      <c r="BG147" s="138">
        <f t="shared" si="301"/>
        <v>0</v>
      </c>
      <c r="BH147" s="138">
        <f t="shared" si="301"/>
        <v>0</v>
      </c>
      <c r="BI147" s="138">
        <f t="shared" si="301"/>
        <v>0</v>
      </c>
      <c r="BJ147" s="138">
        <f t="shared" si="301"/>
        <v>0</v>
      </c>
      <c r="BK147" s="138">
        <f t="shared" si="301"/>
        <v>0</v>
      </c>
      <c r="BL147" s="138">
        <f t="shared" si="301"/>
        <v>0</v>
      </c>
      <c r="BM147" s="138">
        <f t="shared" si="301"/>
        <v>0</v>
      </c>
      <c r="BN147" s="138">
        <f t="shared" ref="BN147:BS147" si="302">IF(ISBLANK(BO147),MAX(BN75-X,0),IF(BO148="","",(BO147*p+BO148*(1-p))/(EXP(r_*T/n))))</f>
        <v>0</v>
      </c>
      <c r="BO147" s="138">
        <f t="shared" si="302"/>
        <v>0</v>
      </c>
      <c r="BP147" s="138">
        <f t="shared" si="302"/>
        <v>0</v>
      </c>
      <c r="BQ147" s="138">
        <f t="shared" si="302"/>
        <v>0</v>
      </c>
      <c r="BR147" s="138">
        <f t="shared" si="302"/>
        <v>0</v>
      </c>
      <c r="BS147" s="138">
        <f t="shared" si="302"/>
        <v>0</v>
      </c>
    </row>
    <row r="148" spans="2:71" x14ac:dyDescent="0.2">
      <c r="B148" s="138" t="str">
        <f t="shared" ref="B148:AG148" si="303">IF(ISBLANK(C148),MAX(B76-X,0),IF(C149="","",(C148*p+C149*(1-p))/(EXP(r_*T/n))))</f>
        <v/>
      </c>
      <c r="C148" s="138" t="str">
        <f t="shared" si="303"/>
        <v/>
      </c>
      <c r="D148" s="138" t="str">
        <f t="shared" si="303"/>
        <v/>
      </c>
      <c r="E148" s="138" t="str">
        <f t="shared" si="303"/>
        <v/>
      </c>
      <c r="F148" s="138" t="str">
        <f t="shared" si="303"/>
        <v/>
      </c>
      <c r="G148" s="138" t="str">
        <f t="shared" si="303"/>
        <v/>
      </c>
      <c r="H148" s="138" t="str">
        <f t="shared" si="303"/>
        <v/>
      </c>
      <c r="I148" s="138" t="str">
        <f t="shared" si="303"/>
        <v/>
      </c>
      <c r="J148" s="138" t="str">
        <f t="shared" si="303"/>
        <v/>
      </c>
      <c r="K148" s="138" t="str">
        <f t="shared" si="303"/>
        <v/>
      </c>
      <c r="L148" s="138" t="str">
        <f t="shared" si="303"/>
        <v/>
      </c>
      <c r="M148" s="138" t="str">
        <f t="shared" si="303"/>
        <v/>
      </c>
      <c r="N148" s="138" t="str">
        <f t="shared" si="303"/>
        <v/>
      </c>
      <c r="O148" s="138" t="str">
        <f t="shared" si="303"/>
        <v/>
      </c>
      <c r="P148" s="138" t="str">
        <f t="shared" si="303"/>
        <v/>
      </c>
      <c r="Q148" s="138" t="str">
        <f t="shared" si="303"/>
        <v/>
      </c>
      <c r="R148" s="138" t="str">
        <f t="shared" si="303"/>
        <v/>
      </c>
      <c r="S148" s="138" t="str">
        <f t="shared" si="303"/>
        <v/>
      </c>
      <c r="T148" s="138" t="str">
        <f t="shared" si="303"/>
        <v/>
      </c>
      <c r="U148" s="138" t="str">
        <f t="shared" si="303"/>
        <v/>
      </c>
      <c r="V148" s="138" t="str">
        <f t="shared" si="303"/>
        <v/>
      </c>
      <c r="W148" s="138" t="str">
        <f t="shared" si="303"/>
        <v/>
      </c>
      <c r="X148" s="138" t="str">
        <f t="shared" si="303"/>
        <v/>
      </c>
      <c r="Y148" s="138" t="str">
        <f t="shared" si="303"/>
        <v/>
      </c>
      <c r="Z148" s="138" t="str">
        <f t="shared" si="303"/>
        <v/>
      </c>
      <c r="AA148" s="138" t="str">
        <f t="shared" si="303"/>
        <v/>
      </c>
      <c r="AB148" s="138" t="str">
        <f t="shared" si="303"/>
        <v/>
      </c>
      <c r="AC148" s="138" t="str">
        <f t="shared" si="303"/>
        <v/>
      </c>
      <c r="AD148" s="138" t="str">
        <f t="shared" si="303"/>
        <v/>
      </c>
      <c r="AE148" s="138" t="str">
        <f t="shared" si="303"/>
        <v/>
      </c>
      <c r="AF148" s="138" t="str">
        <f t="shared" si="303"/>
        <v/>
      </c>
      <c r="AG148" s="138" t="str">
        <f t="shared" si="303"/>
        <v/>
      </c>
      <c r="AH148" s="138" t="str">
        <f t="shared" ref="AH148:BM148" si="304">IF(ISBLANK(AI148),MAX(AH76-X,0),IF(AI149="","",(AI148*p+AI149*(1-p))/(EXP(r_*T/n))))</f>
        <v/>
      </c>
      <c r="AI148" s="138" t="str">
        <f t="shared" si="304"/>
        <v/>
      </c>
      <c r="AJ148" s="138" t="str">
        <f t="shared" si="304"/>
        <v/>
      </c>
      <c r="AK148" s="138" t="str">
        <f t="shared" si="304"/>
        <v/>
      </c>
      <c r="AL148" s="138" t="str">
        <f t="shared" si="304"/>
        <v/>
      </c>
      <c r="AM148" s="138" t="str">
        <f t="shared" si="304"/>
        <v/>
      </c>
      <c r="AN148" s="138" t="str">
        <f t="shared" si="304"/>
        <v/>
      </c>
      <c r="AO148" s="138" t="str">
        <f t="shared" si="304"/>
        <v/>
      </c>
      <c r="AP148" s="138" t="str">
        <f t="shared" si="304"/>
        <v/>
      </c>
      <c r="AQ148" s="138" t="str">
        <f t="shared" si="304"/>
        <v/>
      </c>
      <c r="AR148" s="138" t="str">
        <f t="shared" si="304"/>
        <v/>
      </c>
      <c r="AS148" s="138" t="str">
        <f t="shared" si="304"/>
        <v/>
      </c>
      <c r="AT148" s="138" t="str">
        <f t="shared" si="304"/>
        <v/>
      </c>
      <c r="AU148" s="138" t="str">
        <f t="shared" si="304"/>
        <v/>
      </c>
      <c r="AV148" s="138" t="str">
        <f t="shared" si="304"/>
        <v/>
      </c>
      <c r="AW148" s="138" t="str">
        <f t="shared" si="304"/>
        <v/>
      </c>
      <c r="AX148" s="138" t="str">
        <f t="shared" si="304"/>
        <v/>
      </c>
      <c r="AY148" s="138" t="str">
        <f t="shared" si="304"/>
        <v/>
      </c>
      <c r="AZ148" s="138" t="str">
        <f t="shared" si="304"/>
        <v/>
      </c>
      <c r="BA148" s="138" t="str">
        <f t="shared" si="304"/>
        <v/>
      </c>
      <c r="BB148" s="138" t="str">
        <f t="shared" si="304"/>
        <v/>
      </c>
      <c r="BC148" s="138" t="str">
        <f t="shared" si="304"/>
        <v/>
      </c>
      <c r="BD148" s="138" t="str">
        <f t="shared" si="304"/>
        <v/>
      </c>
      <c r="BE148" s="138">
        <f t="shared" si="304"/>
        <v>0</v>
      </c>
      <c r="BF148" s="138">
        <f t="shared" si="304"/>
        <v>0</v>
      </c>
      <c r="BG148" s="138">
        <f t="shared" si="304"/>
        <v>0</v>
      </c>
      <c r="BH148" s="138">
        <f t="shared" si="304"/>
        <v>0</v>
      </c>
      <c r="BI148" s="138">
        <f t="shared" si="304"/>
        <v>0</v>
      </c>
      <c r="BJ148" s="138">
        <f t="shared" si="304"/>
        <v>0</v>
      </c>
      <c r="BK148" s="138">
        <f t="shared" si="304"/>
        <v>0</v>
      </c>
      <c r="BL148" s="138">
        <f t="shared" si="304"/>
        <v>0</v>
      </c>
      <c r="BM148" s="138">
        <f t="shared" si="304"/>
        <v>0</v>
      </c>
      <c r="BN148" s="138">
        <f t="shared" ref="BN148:BS148" si="305">IF(ISBLANK(BO148),MAX(BN76-X,0),IF(BO149="","",(BO148*p+BO149*(1-p))/(EXP(r_*T/n))))</f>
        <v>0</v>
      </c>
      <c r="BO148" s="138">
        <f t="shared" si="305"/>
        <v>0</v>
      </c>
      <c r="BP148" s="138">
        <f t="shared" si="305"/>
        <v>0</v>
      </c>
      <c r="BQ148" s="138">
        <f t="shared" si="305"/>
        <v>0</v>
      </c>
      <c r="BR148" s="138">
        <f t="shared" si="305"/>
        <v>0</v>
      </c>
      <c r="BS148" s="138">
        <f t="shared" si="305"/>
        <v>0</v>
      </c>
    </row>
    <row r="149" spans="2:71" x14ac:dyDescent="0.2">
      <c r="B149" s="138" t="str">
        <f t="shared" ref="B149:AG149" si="306">IF(ISBLANK(C149),MAX(B77-X,0),IF(C150="","",(C149*p+C150*(1-p))/(EXP(r_*T/n))))</f>
        <v/>
      </c>
      <c r="C149" s="138" t="str">
        <f t="shared" si="306"/>
        <v/>
      </c>
      <c r="D149" s="138" t="str">
        <f t="shared" si="306"/>
        <v/>
      </c>
      <c r="E149" s="138" t="str">
        <f t="shared" si="306"/>
        <v/>
      </c>
      <c r="F149" s="138" t="str">
        <f t="shared" si="306"/>
        <v/>
      </c>
      <c r="G149" s="138" t="str">
        <f t="shared" si="306"/>
        <v/>
      </c>
      <c r="H149" s="138" t="str">
        <f t="shared" si="306"/>
        <v/>
      </c>
      <c r="I149" s="138" t="str">
        <f t="shared" si="306"/>
        <v/>
      </c>
      <c r="J149" s="138" t="str">
        <f t="shared" si="306"/>
        <v/>
      </c>
      <c r="K149" s="138" t="str">
        <f t="shared" si="306"/>
        <v/>
      </c>
      <c r="L149" s="138" t="str">
        <f t="shared" si="306"/>
        <v/>
      </c>
      <c r="M149" s="138" t="str">
        <f t="shared" si="306"/>
        <v/>
      </c>
      <c r="N149" s="138" t="str">
        <f t="shared" si="306"/>
        <v/>
      </c>
      <c r="O149" s="138" t="str">
        <f t="shared" si="306"/>
        <v/>
      </c>
      <c r="P149" s="138" t="str">
        <f t="shared" si="306"/>
        <v/>
      </c>
      <c r="Q149" s="138" t="str">
        <f t="shared" si="306"/>
        <v/>
      </c>
      <c r="R149" s="138" t="str">
        <f t="shared" si="306"/>
        <v/>
      </c>
      <c r="S149" s="138" t="str">
        <f t="shared" si="306"/>
        <v/>
      </c>
      <c r="T149" s="138" t="str">
        <f t="shared" si="306"/>
        <v/>
      </c>
      <c r="U149" s="138" t="str">
        <f t="shared" si="306"/>
        <v/>
      </c>
      <c r="V149" s="138" t="str">
        <f t="shared" si="306"/>
        <v/>
      </c>
      <c r="W149" s="138" t="str">
        <f t="shared" si="306"/>
        <v/>
      </c>
      <c r="X149" s="138" t="str">
        <f t="shared" si="306"/>
        <v/>
      </c>
      <c r="Y149" s="138" t="str">
        <f t="shared" si="306"/>
        <v/>
      </c>
      <c r="Z149" s="138" t="str">
        <f t="shared" si="306"/>
        <v/>
      </c>
      <c r="AA149" s="138" t="str">
        <f t="shared" si="306"/>
        <v/>
      </c>
      <c r="AB149" s="138" t="str">
        <f t="shared" si="306"/>
        <v/>
      </c>
      <c r="AC149" s="138" t="str">
        <f t="shared" si="306"/>
        <v/>
      </c>
      <c r="AD149" s="138" t="str">
        <f t="shared" si="306"/>
        <v/>
      </c>
      <c r="AE149" s="138" t="str">
        <f t="shared" si="306"/>
        <v/>
      </c>
      <c r="AF149" s="138" t="str">
        <f t="shared" si="306"/>
        <v/>
      </c>
      <c r="AG149" s="138" t="str">
        <f t="shared" si="306"/>
        <v/>
      </c>
      <c r="AH149" s="138" t="str">
        <f t="shared" ref="AH149:BM149" si="307">IF(ISBLANK(AI149),MAX(AH77-X,0),IF(AI150="","",(AI149*p+AI150*(1-p))/(EXP(r_*T/n))))</f>
        <v/>
      </c>
      <c r="AI149" s="138" t="str">
        <f t="shared" si="307"/>
        <v/>
      </c>
      <c r="AJ149" s="138" t="str">
        <f t="shared" si="307"/>
        <v/>
      </c>
      <c r="AK149" s="138" t="str">
        <f t="shared" si="307"/>
        <v/>
      </c>
      <c r="AL149" s="138" t="str">
        <f t="shared" si="307"/>
        <v/>
      </c>
      <c r="AM149" s="138" t="str">
        <f t="shared" si="307"/>
        <v/>
      </c>
      <c r="AN149" s="138" t="str">
        <f t="shared" si="307"/>
        <v/>
      </c>
      <c r="AO149" s="138" t="str">
        <f t="shared" si="307"/>
        <v/>
      </c>
      <c r="AP149" s="138" t="str">
        <f t="shared" si="307"/>
        <v/>
      </c>
      <c r="AQ149" s="138" t="str">
        <f t="shared" si="307"/>
        <v/>
      </c>
      <c r="AR149" s="138" t="str">
        <f t="shared" si="307"/>
        <v/>
      </c>
      <c r="AS149" s="138" t="str">
        <f t="shared" si="307"/>
        <v/>
      </c>
      <c r="AT149" s="138" t="str">
        <f t="shared" si="307"/>
        <v/>
      </c>
      <c r="AU149" s="138" t="str">
        <f t="shared" si="307"/>
        <v/>
      </c>
      <c r="AV149" s="138" t="str">
        <f t="shared" si="307"/>
        <v/>
      </c>
      <c r="AW149" s="138" t="str">
        <f t="shared" si="307"/>
        <v/>
      </c>
      <c r="AX149" s="138" t="str">
        <f t="shared" si="307"/>
        <v/>
      </c>
      <c r="AY149" s="138" t="str">
        <f t="shared" si="307"/>
        <v/>
      </c>
      <c r="AZ149" s="138" t="str">
        <f t="shared" si="307"/>
        <v/>
      </c>
      <c r="BA149" s="138" t="str">
        <f t="shared" si="307"/>
        <v/>
      </c>
      <c r="BB149" s="138" t="str">
        <f t="shared" si="307"/>
        <v/>
      </c>
      <c r="BC149" s="138" t="str">
        <f t="shared" si="307"/>
        <v/>
      </c>
      <c r="BD149" s="138" t="str">
        <f t="shared" si="307"/>
        <v/>
      </c>
      <c r="BE149" s="138" t="str">
        <f t="shared" si="307"/>
        <v/>
      </c>
      <c r="BF149" s="138">
        <f t="shared" si="307"/>
        <v>0</v>
      </c>
      <c r="BG149" s="138">
        <f t="shared" si="307"/>
        <v>0</v>
      </c>
      <c r="BH149" s="138">
        <f t="shared" si="307"/>
        <v>0</v>
      </c>
      <c r="BI149" s="138">
        <f t="shared" si="307"/>
        <v>0</v>
      </c>
      <c r="BJ149" s="138">
        <f t="shared" si="307"/>
        <v>0</v>
      </c>
      <c r="BK149" s="138">
        <f t="shared" si="307"/>
        <v>0</v>
      </c>
      <c r="BL149" s="138">
        <f t="shared" si="307"/>
        <v>0</v>
      </c>
      <c r="BM149" s="138">
        <f t="shared" si="307"/>
        <v>0</v>
      </c>
      <c r="BN149" s="138">
        <f t="shared" ref="BN149:BS149" si="308">IF(ISBLANK(BO149),MAX(BN77-X,0),IF(BO150="","",(BO149*p+BO150*(1-p))/(EXP(r_*T/n))))</f>
        <v>0</v>
      </c>
      <c r="BO149" s="138">
        <f t="shared" si="308"/>
        <v>0</v>
      </c>
      <c r="BP149" s="138">
        <f t="shared" si="308"/>
        <v>0</v>
      </c>
      <c r="BQ149" s="138">
        <f t="shared" si="308"/>
        <v>0</v>
      </c>
      <c r="BR149" s="138">
        <f t="shared" si="308"/>
        <v>0</v>
      </c>
      <c r="BS149" s="138">
        <f t="shared" si="308"/>
        <v>0</v>
      </c>
    </row>
    <row r="150" spans="2:71" x14ac:dyDescent="0.2">
      <c r="B150" s="138" t="str">
        <f t="shared" ref="B150:AG150" si="309">IF(ISBLANK(C150),MAX(B78-X,0),IF(C151="","",(C150*p+C151*(1-p))/(EXP(r_*T/n))))</f>
        <v/>
      </c>
      <c r="C150" s="138" t="str">
        <f t="shared" si="309"/>
        <v/>
      </c>
      <c r="D150" s="138" t="str">
        <f t="shared" si="309"/>
        <v/>
      </c>
      <c r="E150" s="138" t="str">
        <f t="shared" si="309"/>
        <v/>
      </c>
      <c r="F150" s="138" t="str">
        <f t="shared" si="309"/>
        <v/>
      </c>
      <c r="G150" s="138" t="str">
        <f t="shared" si="309"/>
        <v/>
      </c>
      <c r="H150" s="138" t="str">
        <f t="shared" si="309"/>
        <v/>
      </c>
      <c r="I150" s="138" t="str">
        <f t="shared" si="309"/>
        <v/>
      </c>
      <c r="J150" s="138" t="str">
        <f t="shared" si="309"/>
        <v/>
      </c>
      <c r="K150" s="138" t="str">
        <f t="shared" si="309"/>
        <v/>
      </c>
      <c r="L150" s="138" t="str">
        <f t="shared" si="309"/>
        <v/>
      </c>
      <c r="M150" s="138" t="str">
        <f t="shared" si="309"/>
        <v/>
      </c>
      <c r="N150" s="138" t="str">
        <f t="shared" si="309"/>
        <v/>
      </c>
      <c r="O150" s="138" t="str">
        <f t="shared" si="309"/>
        <v/>
      </c>
      <c r="P150" s="138" t="str">
        <f t="shared" si="309"/>
        <v/>
      </c>
      <c r="Q150" s="138" t="str">
        <f t="shared" si="309"/>
        <v/>
      </c>
      <c r="R150" s="138" t="str">
        <f t="shared" si="309"/>
        <v/>
      </c>
      <c r="S150" s="138" t="str">
        <f t="shared" si="309"/>
        <v/>
      </c>
      <c r="T150" s="138" t="str">
        <f t="shared" si="309"/>
        <v/>
      </c>
      <c r="U150" s="138" t="str">
        <f t="shared" si="309"/>
        <v/>
      </c>
      <c r="V150" s="138" t="str">
        <f t="shared" si="309"/>
        <v/>
      </c>
      <c r="W150" s="138" t="str">
        <f t="shared" si="309"/>
        <v/>
      </c>
      <c r="X150" s="138" t="str">
        <f t="shared" si="309"/>
        <v/>
      </c>
      <c r="Y150" s="138" t="str">
        <f t="shared" si="309"/>
        <v/>
      </c>
      <c r="Z150" s="138" t="str">
        <f t="shared" si="309"/>
        <v/>
      </c>
      <c r="AA150" s="138" t="str">
        <f t="shared" si="309"/>
        <v/>
      </c>
      <c r="AB150" s="138" t="str">
        <f t="shared" si="309"/>
        <v/>
      </c>
      <c r="AC150" s="138" t="str">
        <f t="shared" si="309"/>
        <v/>
      </c>
      <c r="AD150" s="138" t="str">
        <f t="shared" si="309"/>
        <v/>
      </c>
      <c r="AE150" s="138" t="str">
        <f t="shared" si="309"/>
        <v/>
      </c>
      <c r="AF150" s="138" t="str">
        <f t="shared" si="309"/>
        <v/>
      </c>
      <c r="AG150" s="138" t="str">
        <f t="shared" si="309"/>
        <v/>
      </c>
      <c r="AH150" s="138" t="str">
        <f t="shared" ref="AH150:BM150" si="310">IF(ISBLANK(AI150),MAX(AH78-X,0),IF(AI151="","",(AI150*p+AI151*(1-p))/(EXP(r_*T/n))))</f>
        <v/>
      </c>
      <c r="AI150" s="138" t="str">
        <f t="shared" si="310"/>
        <v/>
      </c>
      <c r="AJ150" s="138" t="str">
        <f t="shared" si="310"/>
        <v/>
      </c>
      <c r="AK150" s="138" t="str">
        <f t="shared" si="310"/>
        <v/>
      </c>
      <c r="AL150" s="138" t="str">
        <f t="shared" si="310"/>
        <v/>
      </c>
      <c r="AM150" s="138" t="str">
        <f t="shared" si="310"/>
        <v/>
      </c>
      <c r="AN150" s="138" t="str">
        <f t="shared" si="310"/>
        <v/>
      </c>
      <c r="AO150" s="138" t="str">
        <f t="shared" si="310"/>
        <v/>
      </c>
      <c r="AP150" s="138" t="str">
        <f t="shared" si="310"/>
        <v/>
      </c>
      <c r="AQ150" s="138" t="str">
        <f t="shared" si="310"/>
        <v/>
      </c>
      <c r="AR150" s="138" t="str">
        <f t="shared" si="310"/>
        <v/>
      </c>
      <c r="AS150" s="138" t="str">
        <f t="shared" si="310"/>
        <v/>
      </c>
      <c r="AT150" s="138" t="str">
        <f t="shared" si="310"/>
        <v/>
      </c>
      <c r="AU150" s="138" t="str">
        <f t="shared" si="310"/>
        <v/>
      </c>
      <c r="AV150" s="138" t="str">
        <f t="shared" si="310"/>
        <v/>
      </c>
      <c r="AW150" s="138" t="str">
        <f t="shared" si="310"/>
        <v/>
      </c>
      <c r="AX150" s="138" t="str">
        <f t="shared" si="310"/>
        <v/>
      </c>
      <c r="AY150" s="138" t="str">
        <f t="shared" si="310"/>
        <v/>
      </c>
      <c r="AZ150" s="138" t="str">
        <f t="shared" si="310"/>
        <v/>
      </c>
      <c r="BA150" s="138" t="str">
        <f t="shared" si="310"/>
        <v/>
      </c>
      <c r="BB150" s="138" t="str">
        <f t="shared" si="310"/>
        <v/>
      </c>
      <c r="BC150" s="138" t="str">
        <f t="shared" si="310"/>
        <v/>
      </c>
      <c r="BD150" s="138" t="str">
        <f t="shared" si="310"/>
        <v/>
      </c>
      <c r="BE150" s="138" t="str">
        <f t="shared" si="310"/>
        <v/>
      </c>
      <c r="BF150" s="138" t="str">
        <f t="shared" si="310"/>
        <v/>
      </c>
      <c r="BG150" s="138">
        <f t="shared" si="310"/>
        <v>0</v>
      </c>
      <c r="BH150" s="138">
        <f t="shared" si="310"/>
        <v>0</v>
      </c>
      <c r="BI150" s="138">
        <f t="shared" si="310"/>
        <v>0</v>
      </c>
      <c r="BJ150" s="138">
        <f t="shared" si="310"/>
        <v>0</v>
      </c>
      <c r="BK150" s="138">
        <f t="shared" si="310"/>
        <v>0</v>
      </c>
      <c r="BL150" s="138">
        <f t="shared" si="310"/>
        <v>0</v>
      </c>
      <c r="BM150" s="138">
        <f t="shared" si="310"/>
        <v>0</v>
      </c>
      <c r="BN150" s="138">
        <f t="shared" ref="BN150:BS150" si="311">IF(ISBLANK(BO150),MAX(BN78-X,0),IF(BO151="","",(BO150*p+BO151*(1-p))/(EXP(r_*T/n))))</f>
        <v>0</v>
      </c>
      <c r="BO150" s="138">
        <f t="shared" si="311"/>
        <v>0</v>
      </c>
      <c r="BP150" s="138">
        <f t="shared" si="311"/>
        <v>0</v>
      </c>
      <c r="BQ150" s="138">
        <f t="shared" si="311"/>
        <v>0</v>
      </c>
      <c r="BR150" s="138">
        <f t="shared" si="311"/>
        <v>0</v>
      </c>
      <c r="BS150" s="138">
        <f t="shared" si="311"/>
        <v>0</v>
      </c>
    </row>
    <row r="151" spans="2:71" x14ac:dyDescent="0.2">
      <c r="B151" s="138" t="str">
        <f t="shared" ref="B151:AG151" si="312">IF(ISBLANK(C151),MAX(B79-X,0),IF(C152="","",(C151*p+C152*(1-p))/(EXP(r_*T/n))))</f>
        <v/>
      </c>
      <c r="C151" s="138" t="str">
        <f t="shared" si="312"/>
        <v/>
      </c>
      <c r="D151" s="138" t="str">
        <f t="shared" si="312"/>
        <v/>
      </c>
      <c r="E151" s="138" t="str">
        <f t="shared" si="312"/>
        <v/>
      </c>
      <c r="F151" s="138" t="str">
        <f t="shared" si="312"/>
        <v/>
      </c>
      <c r="G151" s="138" t="str">
        <f t="shared" si="312"/>
        <v/>
      </c>
      <c r="H151" s="138" t="str">
        <f t="shared" si="312"/>
        <v/>
      </c>
      <c r="I151" s="138" t="str">
        <f t="shared" si="312"/>
        <v/>
      </c>
      <c r="J151" s="138" t="str">
        <f t="shared" si="312"/>
        <v/>
      </c>
      <c r="K151" s="138" t="str">
        <f t="shared" si="312"/>
        <v/>
      </c>
      <c r="L151" s="138" t="str">
        <f t="shared" si="312"/>
        <v/>
      </c>
      <c r="M151" s="138" t="str">
        <f t="shared" si="312"/>
        <v/>
      </c>
      <c r="N151" s="138" t="str">
        <f t="shared" si="312"/>
        <v/>
      </c>
      <c r="O151" s="138" t="str">
        <f t="shared" si="312"/>
        <v/>
      </c>
      <c r="P151" s="138" t="str">
        <f t="shared" si="312"/>
        <v/>
      </c>
      <c r="Q151" s="138" t="str">
        <f t="shared" si="312"/>
        <v/>
      </c>
      <c r="R151" s="138" t="str">
        <f t="shared" si="312"/>
        <v/>
      </c>
      <c r="S151" s="138" t="str">
        <f t="shared" si="312"/>
        <v/>
      </c>
      <c r="T151" s="138" t="str">
        <f t="shared" si="312"/>
        <v/>
      </c>
      <c r="U151" s="138" t="str">
        <f t="shared" si="312"/>
        <v/>
      </c>
      <c r="V151" s="138" t="str">
        <f t="shared" si="312"/>
        <v/>
      </c>
      <c r="W151" s="138" t="str">
        <f t="shared" si="312"/>
        <v/>
      </c>
      <c r="X151" s="138" t="str">
        <f t="shared" si="312"/>
        <v/>
      </c>
      <c r="Y151" s="138" t="str">
        <f t="shared" si="312"/>
        <v/>
      </c>
      <c r="Z151" s="138" t="str">
        <f t="shared" si="312"/>
        <v/>
      </c>
      <c r="AA151" s="138" t="str">
        <f t="shared" si="312"/>
        <v/>
      </c>
      <c r="AB151" s="138" t="str">
        <f t="shared" si="312"/>
        <v/>
      </c>
      <c r="AC151" s="138" t="str">
        <f t="shared" si="312"/>
        <v/>
      </c>
      <c r="AD151" s="138" t="str">
        <f t="shared" si="312"/>
        <v/>
      </c>
      <c r="AE151" s="138" t="str">
        <f t="shared" si="312"/>
        <v/>
      </c>
      <c r="AF151" s="138" t="str">
        <f t="shared" si="312"/>
        <v/>
      </c>
      <c r="AG151" s="138" t="str">
        <f t="shared" si="312"/>
        <v/>
      </c>
      <c r="AH151" s="138" t="str">
        <f t="shared" ref="AH151:BM151" si="313">IF(ISBLANK(AI151),MAX(AH79-X,0),IF(AI152="","",(AI151*p+AI152*(1-p))/(EXP(r_*T/n))))</f>
        <v/>
      </c>
      <c r="AI151" s="138" t="str">
        <f t="shared" si="313"/>
        <v/>
      </c>
      <c r="AJ151" s="138" t="str">
        <f t="shared" si="313"/>
        <v/>
      </c>
      <c r="AK151" s="138" t="str">
        <f t="shared" si="313"/>
        <v/>
      </c>
      <c r="AL151" s="138" t="str">
        <f t="shared" si="313"/>
        <v/>
      </c>
      <c r="AM151" s="138" t="str">
        <f t="shared" si="313"/>
        <v/>
      </c>
      <c r="AN151" s="138" t="str">
        <f t="shared" si="313"/>
        <v/>
      </c>
      <c r="AO151" s="138" t="str">
        <f t="shared" si="313"/>
        <v/>
      </c>
      <c r="AP151" s="138" t="str">
        <f t="shared" si="313"/>
        <v/>
      </c>
      <c r="AQ151" s="138" t="str">
        <f t="shared" si="313"/>
        <v/>
      </c>
      <c r="AR151" s="138" t="str">
        <f t="shared" si="313"/>
        <v/>
      </c>
      <c r="AS151" s="138" t="str">
        <f t="shared" si="313"/>
        <v/>
      </c>
      <c r="AT151" s="138" t="str">
        <f t="shared" si="313"/>
        <v/>
      </c>
      <c r="AU151" s="138" t="str">
        <f t="shared" si="313"/>
        <v/>
      </c>
      <c r="AV151" s="138" t="str">
        <f t="shared" si="313"/>
        <v/>
      </c>
      <c r="AW151" s="138" t="str">
        <f t="shared" si="313"/>
        <v/>
      </c>
      <c r="AX151" s="138" t="str">
        <f t="shared" si="313"/>
        <v/>
      </c>
      <c r="AY151" s="138" t="str">
        <f t="shared" si="313"/>
        <v/>
      </c>
      <c r="AZ151" s="138" t="str">
        <f t="shared" si="313"/>
        <v/>
      </c>
      <c r="BA151" s="138" t="str">
        <f t="shared" si="313"/>
        <v/>
      </c>
      <c r="BB151" s="138" t="str">
        <f t="shared" si="313"/>
        <v/>
      </c>
      <c r="BC151" s="138" t="str">
        <f t="shared" si="313"/>
        <v/>
      </c>
      <c r="BD151" s="138" t="str">
        <f t="shared" si="313"/>
        <v/>
      </c>
      <c r="BE151" s="138" t="str">
        <f t="shared" si="313"/>
        <v/>
      </c>
      <c r="BF151" s="138" t="str">
        <f t="shared" si="313"/>
        <v/>
      </c>
      <c r="BG151" s="138" t="str">
        <f t="shared" si="313"/>
        <v/>
      </c>
      <c r="BH151" s="138">
        <f t="shared" si="313"/>
        <v>0</v>
      </c>
      <c r="BI151" s="138">
        <f t="shared" si="313"/>
        <v>0</v>
      </c>
      <c r="BJ151" s="138">
        <f t="shared" si="313"/>
        <v>0</v>
      </c>
      <c r="BK151" s="138">
        <f t="shared" si="313"/>
        <v>0</v>
      </c>
      <c r="BL151" s="138">
        <f t="shared" si="313"/>
        <v>0</v>
      </c>
      <c r="BM151" s="138">
        <f t="shared" si="313"/>
        <v>0</v>
      </c>
      <c r="BN151" s="138">
        <f t="shared" ref="BN151:BS151" si="314">IF(ISBLANK(BO151),MAX(BN79-X,0),IF(BO152="","",(BO151*p+BO152*(1-p))/(EXP(r_*T/n))))</f>
        <v>0</v>
      </c>
      <c r="BO151" s="138">
        <f t="shared" si="314"/>
        <v>0</v>
      </c>
      <c r="BP151" s="138">
        <f t="shared" si="314"/>
        <v>0</v>
      </c>
      <c r="BQ151" s="138">
        <f t="shared" si="314"/>
        <v>0</v>
      </c>
      <c r="BR151" s="138">
        <f t="shared" si="314"/>
        <v>0</v>
      </c>
      <c r="BS151" s="138">
        <f t="shared" si="314"/>
        <v>0</v>
      </c>
    </row>
    <row r="152" spans="2:71" x14ac:dyDescent="0.2">
      <c r="B152" s="138" t="str">
        <f t="shared" ref="B152:AG152" si="315">IF(ISBLANK(C152),MAX(B80-X,0),IF(C153="","",(C152*p+C153*(1-p))/(EXP(r_*T/n))))</f>
        <v/>
      </c>
      <c r="C152" s="138" t="str">
        <f t="shared" si="315"/>
        <v/>
      </c>
      <c r="D152" s="138" t="str">
        <f t="shared" si="315"/>
        <v/>
      </c>
      <c r="E152" s="138" t="str">
        <f t="shared" si="315"/>
        <v/>
      </c>
      <c r="F152" s="138" t="str">
        <f t="shared" si="315"/>
        <v/>
      </c>
      <c r="G152" s="138" t="str">
        <f t="shared" si="315"/>
        <v/>
      </c>
      <c r="H152" s="138" t="str">
        <f t="shared" si="315"/>
        <v/>
      </c>
      <c r="I152" s="138" t="str">
        <f t="shared" si="315"/>
        <v/>
      </c>
      <c r="J152" s="138" t="str">
        <f t="shared" si="315"/>
        <v/>
      </c>
      <c r="K152" s="138" t="str">
        <f t="shared" si="315"/>
        <v/>
      </c>
      <c r="L152" s="138" t="str">
        <f t="shared" si="315"/>
        <v/>
      </c>
      <c r="M152" s="138" t="str">
        <f t="shared" si="315"/>
        <v/>
      </c>
      <c r="N152" s="138" t="str">
        <f t="shared" si="315"/>
        <v/>
      </c>
      <c r="O152" s="138" t="str">
        <f t="shared" si="315"/>
        <v/>
      </c>
      <c r="P152" s="138" t="str">
        <f t="shared" si="315"/>
        <v/>
      </c>
      <c r="Q152" s="138" t="str">
        <f t="shared" si="315"/>
        <v/>
      </c>
      <c r="R152" s="138" t="str">
        <f t="shared" si="315"/>
        <v/>
      </c>
      <c r="S152" s="138" t="str">
        <f t="shared" si="315"/>
        <v/>
      </c>
      <c r="T152" s="138" t="str">
        <f t="shared" si="315"/>
        <v/>
      </c>
      <c r="U152" s="138" t="str">
        <f t="shared" si="315"/>
        <v/>
      </c>
      <c r="V152" s="138" t="str">
        <f t="shared" si="315"/>
        <v/>
      </c>
      <c r="W152" s="138" t="str">
        <f t="shared" si="315"/>
        <v/>
      </c>
      <c r="X152" s="138" t="str">
        <f t="shared" si="315"/>
        <v/>
      </c>
      <c r="Y152" s="138" t="str">
        <f t="shared" si="315"/>
        <v/>
      </c>
      <c r="Z152" s="138" t="str">
        <f t="shared" si="315"/>
        <v/>
      </c>
      <c r="AA152" s="138" t="str">
        <f t="shared" si="315"/>
        <v/>
      </c>
      <c r="AB152" s="138" t="str">
        <f t="shared" si="315"/>
        <v/>
      </c>
      <c r="AC152" s="138" t="str">
        <f t="shared" si="315"/>
        <v/>
      </c>
      <c r="AD152" s="138" t="str">
        <f t="shared" si="315"/>
        <v/>
      </c>
      <c r="AE152" s="138" t="str">
        <f t="shared" si="315"/>
        <v/>
      </c>
      <c r="AF152" s="138" t="str">
        <f t="shared" si="315"/>
        <v/>
      </c>
      <c r="AG152" s="138" t="str">
        <f t="shared" si="315"/>
        <v/>
      </c>
      <c r="AH152" s="138" t="str">
        <f t="shared" ref="AH152:BM152" si="316">IF(ISBLANK(AI152),MAX(AH80-X,0),IF(AI153="","",(AI152*p+AI153*(1-p))/(EXP(r_*T/n))))</f>
        <v/>
      </c>
      <c r="AI152" s="138" t="str">
        <f t="shared" si="316"/>
        <v/>
      </c>
      <c r="AJ152" s="138" t="str">
        <f t="shared" si="316"/>
        <v/>
      </c>
      <c r="AK152" s="138" t="str">
        <f t="shared" si="316"/>
        <v/>
      </c>
      <c r="AL152" s="138" t="str">
        <f t="shared" si="316"/>
        <v/>
      </c>
      <c r="AM152" s="138" t="str">
        <f t="shared" si="316"/>
        <v/>
      </c>
      <c r="AN152" s="138" t="str">
        <f t="shared" si="316"/>
        <v/>
      </c>
      <c r="AO152" s="138" t="str">
        <f t="shared" si="316"/>
        <v/>
      </c>
      <c r="AP152" s="138" t="str">
        <f t="shared" si="316"/>
        <v/>
      </c>
      <c r="AQ152" s="138" t="str">
        <f t="shared" si="316"/>
        <v/>
      </c>
      <c r="AR152" s="138" t="str">
        <f t="shared" si="316"/>
        <v/>
      </c>
      <c r="AS152" s="138" t="str">
        <f t="shared" si="316"/>
        <v/>
      </c>
      <c r="AT152" s="138" t="str">
        <f t="shared" si="316"/>
        <v/>
      </c>
      <c r="AU152" s="138" t="str">
        <f t="shared" si="316"/>
        <v/>
      </c>
      <c r="AV152" s="138" t="str">
        <f t="shared" si="316"/>
        <v/>
      </c>
      <c r="AW152" s="138" t="str">
        <f t="shared" si="316"/>
        <v/>
      </c>
      <c r="AX152" s="138" t="str">
        <f t="shared" si="316"/>
        <v/>
      </c>
      <c r="AY152" s="138" t="str">
        <f t="shared" si="316"/>
        <v/>
      </c>
      <c r="AZ152" s="138" t="str">
        <f t="shared" si="316"/>
        <v/>
      </c>
      <c r="BA152" s="138" t="str">
        <f t="shared" si="316"/>
        <v/>
      </c>
      <c r="BB152" s="138" t="str">
        <f t="shared" si="316"/>
        <v/>
      </c>
      <c r="BC152" s="138" t="str">
        <f t="shared" si="316"/>
        <v/>
      </c>
      <c r="BD152" s="138" t="str">
        <f t="shared" si="316"/>
        <v/>
      </c>
      <c r="BE152" s="138" t="str">
        <f t="shared" si="316"/>
        <v/>
      </c>
      <c r="BF152" s="138" t="str">
        <f t="shared" si="316"/>
        <v/>
      </c>
      <c r="BG152" s="138" t="str">
        <f t="shared" si="316"/>
        <v/>
      </c>
      <c r="BH152" s="138" t="str">
        <f t="shared" si="316"/>
        <v/>
      </c>
      <c r="BI152" s="138">
        <f t="shared" si="316"/>
        <v>0</v>
      </c>
      <c r="BJ152" s="138">
        <f t="shared" si="316"/>
        <v>0</v>
      </c>
      <c r="BK152" s="138">
        <f t="shared" si="316"/>
        <v>0</v>
      </c>
      <c r="BL152" s="138">
        <f t="shared" si="316"/>
        <v>0</v>
      </c>
      <c r="BM152" s="138">
        <f t="shared" si="316"/>
        <v>0</v>
      </c>
      <c r="BN152" s="138">
        <f t="shared" ref="BN152:BS152" si="317">IF(ISBLANK(BO152),MAX(BN80-X,0),IF(BO153="","",(BO152*p+BO153*(1-p))/(EXP(r_*T/n))))</f>
        <v>0</v>
      </c>
      <c r="BO152" s="138">
        <f t="shared" si="317"/>
        <v>0</v>
      </c>
      <c r="BP152" s="138">
        <f t="shared" si="317"/>
        <v>0</v>
      </c>
      <c r="BQ152" s="138">
        <f t="shared" si="317"/>
        <v>0</v>
      </c>
      <c r="BR152" s="138">
        <f t="shared" si="317"/>
        <v>0</v>
      </c>
      <c r="BS152" s="138">
        <f t="shared" si="317"/>
        <v>0</v>
      </c>
    </row>
    <row r="153" spans="2:71" x14ac:dyDescent="0.2">
      <c r="B153" s="138" t="str">
        <f t="shared" ref="B153:AG153" si="318">IF(ISBLANK(C153),MAX(B81-X,0),IF(C154="","",(C153*p+C154*(1-p))/(EXP(r_*T/n))))</f>
        <v/>
      </c>
      <c r="C153" s="138" t="str">
        <f t="shared" si="318"/>
        <v/>
      </c>
      <c r="D153" s="138" t="str">
        <f t="shared" si="318"/>
        <v/>
      </c>
      <c r="E153" s="138" t="str">
        <f t="shared" si="318"/>
        <v/>
      </c>
      <c r="F153" s="138" t="str">
        <f t="shared" si="318"/>
        <v/>
      </c>
      <c r="G153" s="138" t="str">
        <f t="shared" si="318"/>
        <v/>
      </c>
      <c r="H153" s="138" t="str">
        <f t="shared" si="318"/>
        <v/>
      </c>
      <c r="I153" s="138" t="str">
        <f t="shared" si="318"/>
        <v/>
      </c>
      <c r="J153" s="138" t="str">
        <f t="shared" si="318"/>
        <v/>
      </c>
      <c r="K153" s="138" t="str">
        <f t="shared" si="318"/>
        <v/>
      </c>
      <c r="L153" s="138" t="str">
        <f t="shared" si="318"/>
        <v/>
      </c>
      <c r="M153" s="138" t="str">
        <f t="shared" si="318"/>
        <v/>
      </c>
      <c r="N153" s="138" t="str">
        <f t="shared" si="318"/>
        <v/>
      </c>
      <c r="O153" s="138" t="str">
        <f t="shared" si="318"/>
        <v/>
      </c>
      <c r="P153" s="138" t="str">
        <f t="shared" si="318"/>
        <v/>
      </c>
      <c r="Q153" s="138" t="str">
        <f t="shared" si="318"/>
        <v/>
      </c>
      <c r="R153" s="138" t="str">
        <f t="shared" si="318"/>
        <v/>
      </c>
      <c r="S153" s="138" t="str">
        <f t="shared" si="318"/>
        <v/>
      </c>
      <c r="T153" s="138" t="str">
        <f t="shared" si="318"/>
        <v/>
      </c>
      <c r="U153" s="138" t="str">
        <f t="shared" si="318"/>
        <v/>
      </c>
      <c r="V153" s="138" t="str">
        <f t="shared" si="318"/>
        <v/>
      </c>
      <c r="W153" s="138" t="str">
        <f t="shared" si="318"/>
        <v/>
      </c>
      <c r="X153" s="138" t="str">
        <f t="shared" si="318"/>
        <v/>
      </c>
      <c r="Y153" s="138" t="str">
        <f t="shared" si="318"/>
        <v/>
      </c>
      <c r="Z153" s="138" t="str">
        <f t="shared" si="318"/>
        <v/>
      </c>
      <c r="AA153" s="138" t="str">
        <f t="shared" si="318"/>
        <v/>
      </c>
      <c r="AB153" s="138" t="str">
        <f t="shared" si="318"/>
        <v/>
      </c>
      <c r="AC153" s="138" t="str">
        <f t="shared" si="318"/>
        <v/>
      </c>
      <c r="AD153" s="138" t="str">
        <f t="shared" si="318"/>
        <v/>
      </c>
      <c r="AE153" s="138" t="str">
        <f t="shared" si="318"/>
        <v/>
      </c>
      <c r="AF153" s="138" t="str">
        <f t="shared" si="318"/>
        <v/>
      </c>
      <c r="AG153" s="138" t="str">
        <f t="shared" si="318"/>
        <v/>
      </c>
      <c r="AH153" s="138" t="str">
        <f t="shared" ref="AH153:BM153" si="319">IF(ISBLANK(AI153),MAX(AH81-X,0),IF(AI154="","",(AI153*p+AI154*(1-p))/(EXP(r_*T/n))))</f>
        <v/>
      </c>
      <c r="AI153" s="138" t="str">
        <f t="shared" si="319"/>
        <v/>
      </c>
      <c r="AJ153" s="138" t="str">
        <f t="shared" si="319"/>
        <v/>
      </c>
      <c r="AK153" s="138" t="str">
        <f t="shared" si="319"/>
        <v/>
      </c>
      <c r="AL153" s="138" t="str">
        <f t="shared" si="319"/>
        <v/>
      </c>
      <c r="AM153" s="138" t="str">
        <f t="shared" si="319"/>
        <v/>
      </c>
      <c r="AN153" s="138" t="str">
        <f t="shared" si="319"/>
        <v/>
      </c>
      <c r="AO153" s="138" t="str">
        <f t="shared" si="319"/>
        <v/>
      </c>
      <c r="AP153" s="138" t="str">
        <f t="shared" si="319"/>
        <v/>
      </c>
      <c r="AQ153" s="138" t="str">
        <f t="shared" si="319"/>
        <v/>
      </c>
      <c r="AR153" s="138" t="str">
        <f t="shared" si="319"/>
        <v/>
      </c>
      <c r="AS153" s="138" t="str">
        <f t="shared" si="319"/>
        <v/>
      </c>
      <c r="AT153" s="138" t="str">
        <f t="shared" si="319"/>
        <v/>
      </c>
      <c r="AU153" s="138" t="str">
        <f t="shared" si="319"/>
        <v/>
      </c>
      <c r="AV153" s="138" t="str">
        <f t="shared" si="319"/>
        <v/>
      </c>
      <c r="AW153" s="138" t="str">
        <f t="shared" si="319"/>
        <v/>
      </c>
      <c r="AX153" s="138" t="str">
        <f t="shared" si="319"/>
        <v/>
      </c>
      <c r="AY153" s="138" t="str">
        <f t="shared" si="319"/>
        <v/>
      </c>
      <c r="AZ153" s="138" t="str">
        <f t="shared" si="319"/>
        <v/>
      </c>
      <c r="BA153" s="138" t="str">
        <f t="shared" si="319"/>
        <v/>
      </c>
      <c r="BB153" s="138" t="str">
        <f t="shared" si="319"/>
        <v/>
      </c>
      <c r="BC153" s="138" t="str">
        <f t="shared" si="319"/>
        <v/>
      </c>
      <c r="BD153" s="138" t="str">
        <f t="shared" si="319"/>
        <v/>
      </c>
      <c r="BE153" s="138" t="str">
        <f t="shared" si="319"/>
        <v/>
      </c>
      <c r="BF153" s="138" t="str">
        <f t="shared" si="319"/>
        <v/>
      </c>
      <c r="BG153" s="138" t="str">
        <f t="shared" si="319"/>
        <v/>
      </c>
      <c r="BH153" s="138" t="str">
        <f t="shared" si="319"/>
        <v/>
      </c>
      <c r="BI153" s="138" t="str">
        <f t="shared" si="319"/>
        <v/>
      </c>
      <c r="BJ153" s="138">
        <f t="shared" si="319"/>
        <v>0</v>
      </c>
      <c r="BK153" s="138">
        <f t="shared" si="319"/>
        <v>0</v>
      </c>
      <c r="BL153" s="138">
        <f t="shared" si="319"/>
        <v>0</v>
      </c>
      <c r="BM153" s="138">
        <f t="shared" si="319"/>
        <v>0</v>
      </c>
      <c r="BN153" s="138">
        <f t="shared" ref="BN153:BS153" si="320">IF(ISBLANK(BO153),MAX(BN81-X,0),IF(BO154="","",(BO153*p+BO154*(1-p))/(EXP(r_*T/n))))</f>
        <v>0</v>
      </c>
      <c r="BO153" s="138">
        <f t="shared" si="320"/>
        <v>0</v>
      </c>
      <c r="BP153" s="138">
        <f t="shared" si="320"/>
        <v>0</v>
      </c>
      <c r="BQ153" s="138">
        <f t="shared" si="320"/>
        <v>0</v>
      </c>
      <c r="BR153" s="138">
        <f t="shared" si="320"/>
        <v>0</v>
      </c>
      <c r="BS153" s="138">
        <f t="shared" si="320"/>
        <v>0</v>
      </c>
    </row>
    <row r="154" spans="2:71" x14ac:dyDescent="0.2">
      <c r="B154" s="138" t="str">
        <f t="shared" ref="B154:AG154" si="321">IF(ISBLANK(C154),MAX(B82-X,0),IF(C155="","",(C154*p+C155*(1-p))/(EXP(r_*T/n))))</f>
        <v/>
      </c>
      <c r="C154" s="138" t="str">
        <f t="shared" si="321"/>
        <v/>
      </c>
      <c r="D154" s="138" t="str">
        <f t="shared" si="321"/>
        <v/>
      </c>
      <c r="E154" s="138" t="str">
        <f t="shared" si="321"/>
        <v/>
      </c>
      <c r="F154" s="138" t="str">
        <f t="shared" si="321"/>
        <v/>
      </c>
      <c r="G154" s="138" t="str">
        <f t="shared" si="321"/>
        <v/>
      </c>
      <c r="H154" s="138" t="str">
        <f t="shared" si="321"/>
        <v/>
      </c>
      <c r="I154" s="138" t="str">
        <f t="shared" si="321"/>
        <v/>
      </c>
      <c r="J154" s="138" t="str">
        <f t="shared" si="321"/>
        <v/>
      </c>
      <c r="K154" s="138" t="str">
        <f t="shared" si="321"/>
        <v/>
      </c>
      <c r="L154" s="138" t="str">
        <f t="shared" si="321"/>
        <v/>
      </c>
      <c r="M154" s="138" t="str">
        <f t="shared" si="321"/>
        <v/>
      </c>
      <c r="N154" s="138" t="str">
        <f t="shared" si="321"/>
        <v/>
      </c>
      <c r="O154" s="138" t="str">
        <f t="shared" si="321"/>
        <v/>
      </c>
      <c r="P154" s="138" t="str">
        <f t="shared" si="321"/>
        <v/>
      </c>
      <c r="Q154" s="138" t="str">
        <f t="shared" si="321"/>
        <v/>
      </c>
      <c r="R154" s="138" t="str">
        <f t="shared" si="321"/>
        <v/>
      </c>
      <c r="S154" s="138" t="str">
        <f t="shared" si="321"/>
        <v/>
      </c>
      <c r="T154" s="138" t="str">
        <f t="shared" si="321"/>
        <v/>
      </c>
      <c r="U154" s="138" t="str">
        <f t="shared" si="321"/>
        <v/>
      </c>
      <c r="V154" s="138" t="str">
        <f t="shared" si="321"/>
        <v/>
      </c>
      <c r="W154" s="138" t="str">
        <f t="shared" si="321"/>
        <v/>
      </c>
      <c r="X154" s="138" t="str">
        <f t="shared" si="321"/>
        <v/>
      </c>
      <c r="Y154" s="138" t="str">
        <f t="shared" si="321"/>
        <v/>
      </c>
      <c r="Z154" s="138" t="str">
        <f t="shared" si="321"/>
        <v/>
      </c>
      <c r="AA154" s="138" t="str">
        <f t="shared" si="321"/>
        <v/>
      </c>
      <c r="AB154" s="138" t="str">
        <f t="shared" si="321"/>
        <v/>
      </c>
      <c r="AC154" s="138" t="str">
        <f t="shared" si="321"/>
        <v/>
      </c>
      <c r="AD154" s="138" t="str">
        <f t="shared" si="321"/>
        <v/>
      </c>
      <c r="AE154" s="138" t="str">
        <f t="shared" si="321"/>
        <v/>
      </c>
      <c r="AF154" s="138" t="str">
        <f t="shared" si="321"/>
        <v/>
      </c>
      <c r="AG154" s="138" t="str">
        <f t="shared" si="321"/>
        <v/>
      </c>
      <c r="AH154" s="138" t="str">
        <f t="shared" ref="AH154:BM154" si="322">IF(ISBLANK(AI154),MAX(AH82-X,0),IF(AI155="","",(AI154*p+AI155*(1-p))/(EXP(r_*T/n))))</f>
        <v/>
      </c>
      <c r="AI154" s="138" t="str">
        <f t="shared" si="322"/>
        <v/>
      </c>
      <c r="AJ154" s="138" t="str">
        <f t="shared" si="322"/>
        <v/>
      </c>
      <c r="AK154" s="138" t="str">
        <f t="shared" si="322"/>
        <v/>
      </c>
      <c r="AL154" s="138" t="str">
        <f t="shared" si="322"/>
        <v/>
      </c>
      <c r="AM154" s="138" t="str">
        <f t="shared" si="322"/>
        <v/>
      </c>
      <c r="AN154" s="138" t="str">
        <f t="shared" si="322"/>
        <v/>
      </c>
      <c r="AO154" s="138" t="str">
        <f t="shared" si="322"/>
        <v/>
      </c>
      <c r="AP154" s="138" t="str">
        <f t="shared" si="322"/>
        <v/>
      </c>
      <c r="AQ154" s="138" t="str">
        <f t="shared" si="322"/>
        <v/>
      </c>
      <c r="AR154" s="138" t="str">
        <f t="shared" si="322"/>
        <v/>
      </c>
      <c r="AS154" s="138" t="str">
        <f t="shared" si="322"/>
        <v/>
      </c>
      <c r="AT154" s="138" t="str">
        <f t="shared" si="322"/>
        <v/>
      </c>
      <c r="AU154" s="138" t="str">
        <f t="shared" si="322"/>
        <v/>
      </c>
      <c r="AV154" s="138" t="str">
        <f t="shared" si="322"/>
        <v/>
      </c>
      <c r="AW154" s="138" t="str">
        <f t="shared" si="322"/>
        <v/>
      </c>
      <c r="AX154" s="138" t="str">
        <f t="shared" si="322"/>
        <v/>
      </c>
      <c r="AY154" s="138" t="str">
        <f t="shared" si="322"/>
        <v/>
      </c>
      <c r="AZ154" s="138" t="str">
        <f t="shared" si="322"/>
        <v/>
      </c>
      <c r="BA154" s="138" t="str">
        <f t="shared" si="322"/>
        <v/>
      </c>
      <c r="BB154" s="138" t="str">
        <f t="shared" si="322"/>
        <v/>
      </c>
      <c r="BC154" s="138" t="str">
        <f t="shared" si="322"/>
        <v/>
      </c>
      <c r="BD154" s="138" t="str">
        <f t="shared" si="322"/>
        <v/>
      </c>
      <c r="BE154" s="138" t="str">
        <f t="shared" si="322"/>
        <v/>
      </c>
      <c r="BF154" s="138" t="str">
        <f t="shared" si="322"/>
        <v/>
      </c>
      <c r="BG154" s="138" t="str">
        <f t="shared" si="322"/>
        <v/>
      </c>
      <c r="BH154" s="138" t="str">
        <f t="shared" si="322"/>
        <v/>
      </c>
      <c r="BI154" s="138" t="str">
        <f t="shared" si="322"/>
        <v/>
      </c>
      <c r="BJ154" s="138" t="str">
        <f t="shared" si="322"/>
        <v/>
      </c>
      <c r="BK154" s="138">
        <f t="shared" si="322"/>
        <v>0</v>
      </c>
      <c r="BL154" s="138">
        <f t="shared" si="322"/>
        <v>0</v>
      </c>
      <c r="BM154" s="138">
        <f t="shared" si="322"/>
        <v>0</v>
      </c>
      <c r="BN154" s="138">
        <f t="shared" ref="BN154:BS154" si="323">IF(ISBLANK(BO154),MAX(BN82-X,0),IF(BO155="","",(BO154*p+BO155*(1-p))/(EXP(r_*T/n))))</f>
        <v>0</v>
      </c>
      <c r="BO154" s="138">
        <f t="shared" si="323"/>
        <v>0</v>
      </c>
      <c r="BP154" s="138">
        <f t="shared" si="323"/>
        <v>0</v>
      </c>
      <c r="BQ154" s="138">
        <f t="shared" si="323"/>
        <v>0</v>
      </c>
      <c r="BR154" s="138">
        <f t="shared" si="323"/>
        <v>0</v>
      </c>
      <c r="BS154" s="138">
        <f t="shared" si="323"/>
        <v>0</v>
      </c>
    </row>
    <row r="155" spans="2:71" x14ac:dyDescent="0.2">
      <c r="B155" s="138" t="str">
        <f t="shared" ref="B155:AG155" si="324">IF(ISBLANK(C155),MAX(B83-X,0),IF(C156="","",(C155*p+C156*(1-p))/(EXP(r_*T/n))))</f>
        <v/>
      </c>
      <c r="C155" s="138" t="str">
        <f t="shared" si="324"/>
        <v/>
      </c>
      <c r="D155" s="138" t="str">
        <f t="shared" si="324"/>
        <v/>
      </c>
      <c r="E155" s="138" t="str">
        <f t="shared" si="324"/>
        <v/>
      </c>
      <c r="F155" s="138" t="str">
        <f t="shared" si="324"/>
        <v/>
      </c>
      <c r="G155" s="138" t="str">
        <f t="shared" si="324"/>
        <v/>
      </c>
      <c r="H155" s="138" t="str">
        <f t="shared" si="324"/>
        <v/>
      </c>
      <c r="I155" s="138" t="str">
        <f t="shared" si="324"/>
        <v/>
      </c>
      <c r="J155" s="138" t="str">
        <f t="shared" si="324"/>
        <v/>
      </c>
      <c r="K155" s="138" t="str">
        <f t="shared" si="324"/>
        <v/>
      </c>
      <c r="L155" s="138" t="str">
        <f t="shared" si="324"/>
        <v/>
      </c>
      <c r="M155" s="138" t="str">
        <f t="shared" si="324"/>
        <v/>
      </c>
      <c r="N155" s="138" t="str">
        <f t="shared" si="324"/>
        <v/>
      </c>
      <c r="O155" s="138" t="str">
        <f t="shared" si="324"/>
        <v/>
      </c>
      <c r="P155" s="138" t="str">
        <f t="shared" si="324"/>
        <v/>
      </c>
      <c r="Q155" s="138" t="str">
        <f t="shared" si="324"/>
        <v/>
      </c>
      <c r="R155" s="138" t="str">
        <f t="shared" si="324"/>
        <v/>
      </c>
      <c r="S155" s="138" t="str">
        <f t="shared" si="324"/>
        <v/>
      </c>
      <c r="T155" s="138" t="str">
        <f t="shared" si="324"/>
        <v/>
      </c>
      <c r="U155" s="138" t="str">
        <f t="shared" si="324"/>
        <v/>
      </c>
      <c r="V155" s="138" t="str">
        <f t="shared" si="324"/>
        <v/>
      </c>
      <c r="W155" s="138" t="str">
        <f t="shared" si="324"/>
        <v/>
      </c>
      <c r="X155" s="138" t="str">
        <f t="shared" si="324"/>
        <v/>
      </c>
      <c r="Y155" s="138" t="str">
        <f t="shared" si="324"/>
        <v/>
      </c>
      <c r="Z155" s="138" t="str">
        <f t="shared" si="324"/>
        <v/>
      </c>
      <c r="AA155" s="138" t="str">
        <f t="shared" si="324"/>
        <v/>
      </c>
      <c r="AB155" s="138" t="str">
        <f t="shared" si="324"/>
        <v/>
      </c>
      <c r="AC155" s="138" t="str">
        <f t="shared" si="324"/>
        <v/>
      </c>
      <c r="AD155" s="138" t="str">
        <f t="shared" si="324"/>
        <v/>
      </c>
      <c r="AE155" s="138" t="str">
        <f t="shared" si="324"/>
        <v/>
      </c>
      <c r="AF155" s="138" t="str">
        <f t="shared" si="324"/>
        <v/>
      </c>
      <c r="AG155" s="138" t="str">
        <f t="shared" si="324"/>
        <v/>
      </c>
      <c r="AH155" s="138" t="str">
        <f t="shared" ref="AH155:BM155" si="325">IF(ISBLANK(AI155),MAX(AH83-X,0),IF(AI156="","",(AI155*p+AI156*(1-p))/(EXP(r_*T/n))))</f>
        <v/>
      </c>
      <c r="AI155" s="138" t="str">
        <f t="shared" si="325"/>
        <v/>
      </c>
      <c r="AJ155" s="138" t="str">
        <f t="shared" si="325"/>
        <v/>
      </c>
      <c r="AK155" s="138" t="str">
        <f t="shared" si="325"/>
        <v/>
      </c>
      <c r="AL155" s="138" t="str">
        <f t="shared" si="325"/>
        <v/>
      </c>
      <c r="AM155" s="138" t="str">
        <f t="shared" si="325"/>
        <v/>
      </c>
      <c r="AN155" s="138" t="str">
        <f t="shared" si="325"/>
        <v/>
      </c>
      <c r="AO155" s="138" t="str">
        <f t="shared" si="325"/>
        <v/>
      </c>
      <c r="AP155" s="138" t="str">
        <f t="shared" si="325"/>
        <v/>
      </c>
      <c r="AQ155" s="138" t="str">
        <f t="shared" si="325"/>
        <v/>
      </c>
      <c r="AR155" s="138" t="str">
        <f t="shared" si="325"/>
        <v/>
      </c>
      <c r="AS155" s="138" t="str">
        <f t="shared" si="325"/>
        <v/>
      </c>
      <c r="AT155" s="138" t="str">
        <f t="shared" si="325"/>
        <v/>
      </c>
      <c r="AU155" s="138" t="str">
        <f t="shared" si="325"/>
        <v/>
      </c>
      <c r="AV155" s="138" t="str">
        <f t="shared" si="325"/>
        <v/>
      </c>
      <c r="AW155" s="138" t="str">
        <f t="shared" si="325"/>
        <v/>
      </c>
      <c r="AX155" s="138" t="str">
        <f t="shared" si="325"/>
        <v/>
      </c>
      <c r="AY155" s="138" t="str">
        <f t="shared" si="325"/>
        <v/>
      </c>
      <c r="AZ155" s="138" t="str">
        <f t="shared" si="325"/>
        <v/>
      </c>
      <c r="BA155" s="138" t="str">
        <f t="shared" si="325"/>
        <v/>
      </c>
      <c r="BB155" s="138" t="str">
        <f t="shared" si="325"/>
        <v/>
      </c>
      <c r="BC155" s="138" t="str">
        <f t="shared" si="325"/>
        <v/>
      </c>
      <c r="BD155" s="138" t="str">
        <f t="shared" si="325"/>
        <v/>
      </c>
      <c r="BE155" s="138" t="str">
        <f t="shared" si="325"/>
        <v/>
      </c>
      <c r="BF155" s="138" t="str">
        <f t="shared" si="325"/>
        <v/>
      </c>
      <c r="BG155" s="138" t="str">
        <f t="shared" si="325"/>
        <v/>
      </c>
      <c r="BH155" s="138" t="str">
        <f t="shared" si="325"/>
        <v/>
      </c>
      <c r="BI155" s="138" t="str">
        <f t="shared" si="325"/>
        <v/>
      </c>
      <c r="BJ155" s="138" t="str">
        <f t="shared" si="325"/>
        <v/>
      </c>
      <c r="BK155" s="138" t="str">
        <f t="shared" si="325"/>
        <v/>
      </c>
      <c r="BL155" s="138">
        <f t="shared" si="325"/>
        <v>0</v>
      </c>
      <c r="BM155" s="138">
        <f t="shared" si="325"/>
        <v>0</v>
      </c>
      <c r="BN155" s="138">
        <f t="shared" ref="BN155:BS155" si="326">IF(ISBLANK(BO155),MAX(BN83-X,0),IF(BO156="","",(BO155*p+BO156*(1-p))/(EXP(r_*T/n))))</f>
        <v>0</v>
      </c>
      <c r="BO155" s="138">
        <f t="shared" si="326"/>
        <v>0</v>
      </c>
      <c r="BP155" s="138">
        <f t="shared" si="326"/>
        <v>0</v>
      </c>
      <c r="BQ155" s="138">
        <f t="shared" si="326"/>
        <v>0</v>
      </c>
      <c r="BR155" s="138">
        <f t="shared" si="326"/>
        <v>0</v>
      </c>
      <c r="BS155" s="138">
        <f t="shared" si="326"/>
        <v>0</v>
      </c>
    </row>
    <row r="156" spans="2:71" x14ac:dyDescent="0.2">
      <c r="B156" s="138" t="str">
        <f t="shared" ref="B156:AG156" si="327">IF(ISBLANK(C156),MAX(B84-X,0),IF(C157="","",(C156*p+C157*(1-p))/(EXP(r_*T/n))))</f>
        <v/>
      </c>
      <c r="C156" s="138" t="str">
        <f t="shared" si="327"/>
        <v/>
      </c>
      <c r="D156" s="138" t="str">
        <f t="shared" si="327"/>
        <v/>
      </c>
      <c r="E156" s="138" t="str">
        <f t="shared" si="327"/>
        <v/>
      </c>
      <c r="F156" s="138" t="str">
        <f t="shared" si="327"/>
        <v/>
      </c>
      <c r="G156" s="138" t="str">
        <f t="shared" si="327"/>
        <v/>
      </c>
      <c r="H156" s="138" t="str">
        <f t="shared" si="327"/>
        <v/>
      </c>
      <c r="I156" s="138" t="str">
        <f t="shared" si="327"/>
        <v/>
      </c>
      <c r="J156" s="138" t="str">
        <f t="shared" si="327"/>
        <v/>
      </c>
      <c r="K156" s="138" t="str">
        <f t="shared" si="327"/>
        <v/>
      </c>
      <c r="L156" s="138" t="str">
        <f t="shared" si="327"/>
        <v/>
      </c>
      <c r="M156" s="138" t="str">
        <f t="shared" si="327"/>
        <v/>
      </c>
      <c r="N156" s="138" t="str">
        <f t="shared" si="327"/>
        <v/>
      </c>
      <c r="O156" s="138" t="str">
        <f t="shared" si="327"/>
        <v/>
      </c>
      <c r="P156" s="138" t="str">
        <f t="shared" si="327"/>
        <v/>
      </c>
      <c r="Q156" s="138" t="str">
        <f t="shared" si="327"/>
        <v/>
      </c>
      <c r="R156" s="138" t="str">
        <f t="shared" si="327"/>
        <v/>
      </c>
      <c r="S156" s="138" t="str">
        <f t="shared" si="327"/>
        <v/>
      </c>
      <c r="T156" s="138" t="str">
        <f t="shared" si="327"/>
        <v/>
      </c>
      <c r="U156" s="138" t="str">
        <f t="shared" si="327"/>
        <v/>
      </c>
      <c r="V156" s="138" t="str">
        <f t="shared" si="327"/>
        <v/>
      </c>
      <c r="W156" s="138" t="str">
        <f t="shared" si="327"/>
        <v/>
      </c>
      <c r="X156" s="138" t="str">
        <f t="shared" si="327"/>
        <v/>
      </c>
      <c r="Y156" s="138" t="str">
        <f t="shared" si="327"/>
        <v/>
      </c>
      <c r="Z156" s="138" t="str">
        <f t="shared" si="327"/>
        <v/>
      </c>
      <c r="AA156" s="138" t="str">
        <f t="shared" si="327"/>
        <v/>
      </c>
      <c r="AB156" s="138" t="str">
        <f t="shared" si="327"/>
        <v/>
      </c>
      <c r="AC156" s="138" t="str">
        <f t="shared" si="327"/>
        <v/>
      </c>
      <c r="AD156" s="138" t="str">
        <f t="shared" si="327"/>
        <v/>
      </c>
      <c r="AE156" s="138" t="str">
        <f t="shared" si="327"/>
        <v/>
      </c>
      <c r="AF156" s="138" t="str">
        <f t="shared" si="327"/>
        <v/>
      </c>
      <c r="AG156" s="138" t="str">
        <f t="shared" si="327"/>
        <v/>
      </c>
      <c r="AH156" s="138" t="str">
        <f t="shared" ref="AH156:BM156" si="328">IF(ISBLANK(AI156),MAX(AH84-X,0),IF(AI157="","",(AI156*p+AI157*(1-p))/(EXP(r_*T/n))))</f>
        <v/>
      </c>
      <c r="AI156" s="138" t="str">
        <f t="shared" si="328"/>
        <v/>
      </c>
      <c r="AJ156" s="138" t="str">
        <f t="shared" si="328"/>
        <v/>
      </c>
      <c r="AK156" s="138" t="str">
        <f t="shared" si="328"/>
        <v/>
      </c>
      <c r="AL156" s="138" t="str">
        <f t="shared" si="328"/>
        <v/>
      </c>
      <c r="AM156" s="138" t="str">
        <f t="shared" si="328"/>
        <v/>
      </c>
      <c r="AN156" s="138" t="str">
        <f t="shared" si="328"/>
        <v/>
      </c>
      <c r="AO156" s="138" t="str">
        <f t="shared" si="328"/>
        <v/>
      </c>
      <c r="AP156" s="138" t="str">
        <f t="shared" si="328"/>
        <v/>
      </c>
      <c r="AQ156" s="138" t="str">
        <f t="shared" si="328"/>
        <v/>
      </c>
      <c r="AR156" s="138" t="str">
        <f t="shared" si="328"/>
        <v/>
      </c>
      <c r="AS156" s="138" t="str">
        <f t="shared" si="328"/>
        <v/>
      </c>
      <c r="AT156" s="138" t="str">
        <f t="shared" si="328"/>
        <v/>
      </c>
      <c r="AU156" s="138" t="str">
        <f t="shared" si="328"/>
        <v/>
      </c>
      <c r="AV156" s="138" t="str">
        <f t="shared" si="328"/>
        <v/>
      </c>
      <c r="AW156" s="138" t="str">
        <f t="shared" si="328"/>
        <v/>
      </c>
      <c r="AX156" s="138" t="str">
        <f t="shared" si="328"/>
        <v/>
      </c>
      <c r="AY156" s="138" t="str">
        <f t="shared" si="328"/>
        <v/>
      </c>
      <c r="AZ156" s="138" t="str">
        <f t="shared" si="328"/>
        <v/>
      </c>
      <c r="BA156" s="138" t="str">
        <f t="shared" si="328"/>
        <v/>
      </c>
      <c r="BB156" s="138" t="str">
        <f t="shared" si="328"/>
        <v/>
      </c>
      <c r="BC156" s="138" t="str">
        <f t="shared" si="328"/>
        <v/>
      </c>
      <c r="BD156" s="138" t="str">
        <f t="shared" si="328"/>
        <v/>
      </c>
      <c r="BE156" s="138" t="str">
        <f t="shared" si="328"/>
        <v/>
      </c>
      <c r="BF156" s="138" t="str">
        <f t="shared" si="328"/>
        <v/>
      </c>
      <c r="BG156" s="138" t="str">
        <f t="shared" si="328"/>
        <v/>
      </c>
      <c r="BH156" s="138" t="str">
        <f t="shared" si="328"/>
        <v/>
      </c>
      <c r="BI156" s="138" t="str">
        <f t="shared" si="328"/>
        <v/>
      </c>
      <c r="BJ156" s="138" t="str">
        <f t="shared" si="328"/>
        <v/>
      </c>
      <c r="BK156" s="138" t="str">
        <f t="shared" si="328"/>
        <v/>
      </c>
      <c r="BL156" s="138" t="str">
        <f t="shared" si="328"/>
        <v/>
      </c>
      <c r="BM156" s="138">
        <f t="shared" si="328"/>
        <v>0</v>
      </c>
      <c r="BN156" s="138">
        <f t="shared" ref="BN156:BS156" si="329">IF(ISBLANK(BO156),MAX(BN84-X,0),IF(BO157="","",(BO156*p+BO157*(1-p))/(EXP(r_*T/n))))</f>
        <v>0</v>
      </c>
      <c r="BO156" s="138">
        <f t="shared" si="329"/>
        <v>0</v>
      </c>
      <c r="BP156" s="138">
        <f t="shared" si="329"/>
        <v>0</v>
      </c>
      <c r="BQ156" s="138">
        <f t="shared" si="329"/>
        <v>0</v>
      </c>
      <c r="BR156" s="138">
        <f t="shared" si="329"/>
        <v>0</v>
      </c>
      <c r="BS156" s="138">
        <f t="shared" si="329"/>
        <v>0</v>
      </c>
    </row>
    <row r="157" spans="2:71" x14ac:dyDescent="0.2">
      <c r="B157" s="138" t="str">
        <f t="shared" ref="B157:AG157" si="330">IF(ISBLANK(C157),MAX(B85-X,0),IF(C158="","",(C157*p+C158*(1-p))/(EXP(r_*T/n))))</f>
        <v/>
      </c>
      <c r="C157" s="138" t="str">
        <f t="shared" si="330"/>
        <v/>
      </c>
      <c r="D157" s="138" t="str">
        <f t="shared" si="330"/>
        <v/>
      </c>
      <c r="E157" s="138" t="str">
        <f t="shared" si="330"/>
        <v/>
      </c>
      <c r="F157" s="138" t="str">
        <f t="shared" si="330"/>
        <v/>
      </c>
      <c r="G157" s="138" t="str">
        <f t="shared" si="330"/>
        <v/>
      </c>
      <c r="H157" s="138" t="str">
        <f t="shared" si="330"/>
        <v/>
      </c>
      <c r="I157" s="138" t="str">
        <f t="shared" si="330"/>
        <v/>
      </c>
      <c r="J157" s="138" t="str">
        <f t="shared" si="330"/>
        <v/>
      </c>
      <c r="K157" s="138" t="str">
        <f t="shared" si="330"/>
        <v/>
      </c>
      <c r="L157" s="138" t="str">
        <f t="shared" si="330"/>
        <v/>
      </c>
      <c r="M157" s="138" t="str">
        <f t="shared" si="330"/>
        <v/>
      </c>
      <c r="N157" s="138" t="str">
        <f t="shared" si="330"/>
        <v/>
      </c>
      <c r="O157" s="138" t="str">
        <f t="shared" si="330"/>
        <v/>
      </c>
      <c r="P157" s="138" t="str">
        <f t="shared" si="330"/>
        <v/>
      </c>
      <c r="Q157" s="138" t="str">
        <f t="shared" si="330"/>
        <v/>
      </c>
      <c r="R157" s="138" t="str">
        <f t="shared" si="330"/>
        <v/>
      </c>
      <c r="S157" s="138" t="str">
        <f t="shared" si="330"/>
        <v/>
      </c>
      <c r="T157" s="138" t="str">
        <f t="shared" si="330"/>
        <v/>
      </c>
      <c r="U157" s="138" t="str">
        <f t="shared" si="330"/>
        <v/>
      </c>
      <c r="V157" s="138" t="str">
        <f t="shared" si="330"/>
        <v/>
      </c>
      <c r="W157" s="138" t="str">
        <f t="shared" si="330"/>
        <v/>
      </c>
      <c r="X157" s="138" t="str">
        <f t="shared" si="330"/>
        <v/>
      </c>
      <c r="Y157" s="138" t="str">
        <f t="shared" si="330"/>
        <v/>
      </c>
      <c r="Z157" s="138" t="str">
        <f t="shared" si="330"/>
        <v/>
      </c>
      <c r="AA157" s="138" t="str">
        <f t="shared" si="330"/>
        <v/>
      </c>
      <c r="AB157" s="138" t="str">
        <f t="shared" si="330"/>
        <v/>
      </c>
      <c r="AC157" s="138" t="str">
        <f t="shared" si="330"/>
        <v/>
      </c>
      <c r="AD157" s="138" t="str">
        <f t="shared" si="330"/>
        <v/>
      </c>
      <c r="AE157" s="138" t="str">
        <f t="shared" si="330"/>
        <v/>
      </c>
      <c r="AF157" s="138" t="str">
        <f t="shared" si="330"/>
        <v/>
      </c>
      <c r="AG157" s="138" t="str">
        <f t="shared" si="330"/>
        <v/>
      </c>
      <c r="AH157" s="138" t="str">
        <f t="shared" ref="AH157:BM157" si="331">IF(ISBLANK(AI157),MAX(AH85-X,0),IF(AI158="","",(AI157*p+AI158*(1-p))/(EXP(r_*T/n))))</f>
        <v/>
      </c>
      <c r="AI157" s="138" t="str">
        <f t="shared" si="331"/>
        <v/>
      </c>
      <c r="AJ157" s="138" t="str">
        <f t="shared" si="331"/>
        <v/>
      </c>
      <c r="AK157" s="138" t="str">
        <f t="shared" si="331"/>
        <v/>
      </c>
      <c r="AL157" s="138" t="str">
        <f t="shared" si="331"/>
        <v/>
      </c>
      <c r="AM157" s="138" t="str">
        <f t="shared" si="331"/>
        <v/>
      </c>
      <c r="AN157" s="138" t="str">
        <f t="shared" si="331"/>
        <v/>
      </c>
      <c r="AO157" s="138" t="str">
        <f t="shared" si="331"/>
        <v/>
      </c>
      <c r="AP157" s="138" t="str">
        <f t="shared" si="331"/>
        <v/>
      </c>
      <c r="AQ157" s="138" t="str">
        <f t="shared" si="331"/>
        <v/>
      </c>
      <c r="AR157" s="138" t="str">
        <f t="shared" si="331"/>
        <v/>
      </c>
      <c r="AS157" s="138" t="str">
        <f t="shared" si="331"/>
        <v/>
      </c>
      <c r="AT157" s="138" t="str">
        <f t="shared" si="331"/>
        <v/>
      </c>
      <c r="AU157" s="138" t="str">
        <f t="shared" si="331"/>
        <v/>
      </c>
      <c r="AV157" s="138" t="str">
        <f t="shared" si="331"/>
        <v/>
      </c>
      <c r="AW157" s="138" t="str">
        <f t="shared" si="331"/>
        <v/>
      </c>
      <c r="AX157" s="138" t="str">
        <f t="shared" si="331"/>
        <v/>
      </c>
      <c r="AY157" s="138" t="str">
        <f t="shared" si="331"/>
        <v/>
      </c>
      <c r="AZ157" s="138" t="str">
        <f t="shared" si="331"/>
        <v/>
      </c>
      <c r="BA157" s="138" t="str">
        <f t="shared" si="331"/>
        <v/>
      </c>
      <c r="BB157" s="138" t="str">
        <f t="shared" si="331"/>
        <v/>
      </c>
      <c r="BC157" s="138" t="str">
        <f t="shared" si="331"/>
        <v/>
      </c>
      <c r="BD157" s="138" t="str">
        <f t="shared" si="331"/>
        <v/>
      </c>
      <c r="BE157" s="138" t="str">
        <f t="shared" si="331"/>
        <v/>
      </c>
      <c r="BF157" s="138" t="str">
        <f t="shared" si="331"/>
        <v/>
      </c>
      <c r="BG157" s="138" t="str">
        <f t="shared" si="331"/>
        <v/>
      </c>
      <c r="BH157" s="138" t="str">
        <f t="shared" si="331"/>
        <v/>
      </c>
      <c r="BI157" s="138" t="str">
        <f t="shared" si="331"/>
        <v/>
      </c>
      <c r="BJ157" s="138" t="str">
        <f t="shared" si="331"/>
        <v/>
      </c>
      <c r="BK157" s="138" t="str">
        <f t="shared" si="331"/>
        <v/>
      </c>
      <c r="BL157" s="138" t="str">
        <f t="shared" si="331"/>
        <v/>
      </c>
      <c r="BM157" s="138" t="str">
        <f t="shared" si="331"/>
        <v/>
      </c>
      <c r="BN157" s="138">
        <f t="shared" ref="BN157:BS157" si="332">IF(ISBLANK(BO157),MAX(BN85-X,0),IF(BO158="","",(BO157*p+BO158*(1-p))/(EXP(r_*T/n))))</f>
        <v>0</v>
      </c>
      <c r="BO157" s="138">
        <f t="shared" si="332"/>
        <v>0</v>
      </c>
      <c r="BP157" s="138">
        <f t="shared" si="332"/>
        <v>0</v>
      </c>
      <c r="BQ157" s="138">
        <f t="shared" si="332"/>
        <v>0</v>
      </c>
      <c r="BR157" s="138">
        <f t="shared" si="332"/>
        <v>0</v>
      </c>
      <c r="BS157" s="138">
        <f t="shared" si="332"/>
        <v>0</v>
      </c>
    </row>
    <row r="158" spans="2:71" x14ac:dyDescent="0.2">
      <c r="B158" s="138" t="str">
        <f t="shared" ref="B158:AG158" si="333">IF(ISBLANK(C158),MAX(B86-X,0),IF(C159="","",(C158*p+C159*(1-p))/(EXP(r_*T/n))))</f>
        <v/>
      </c>
      <c r="C158" s="138" t="str">
        <f t="shared" si="333"/>
        <v/>
      </c>
      <c r="D158" s="138" t="str">
        <f t="shared" si="333"/>
        <v/>
      </c>
      <c r="E158" s="138" t="str">
        <f t="shared" si="333"/>
        <v/>
      </c>
      <c r="F158" s="138" t="str">
        <f t="shared" si="333"/>
        <v/>
      </c>
      <c r="G158" s="138" t="str">
        <f t="shared" si="333"/>
        <v/>
      </c>
      <c r="H158" s="138" t="str">
        <f t="shared" si="333"/>
        <v/>
      </c>
      <c r="I158" s="138" t="str">
        <f t="shared" si="333"/>
        <v/>
      </c>
      <c r="J158" s="138" t="str">
        <f t="shared" si="333"/>
        <v/>
      </c>
      <c r="K158" s="138" t="str">
        <f t="shared" si="333"/>
        <v/>
      </c>
      <c r="L158" s="138" t="str">
        <f t="shared" si="333"/>
        <v/>
      </c>
      <c r="M158" s="138" t="str">
        <f t="shared" si="333"/>
        <v/>
      </c>
      <c r="N158" s="138" t="str">
        <f t="shared" si="333"/>
        <v/>
      </c>
      <c r="O158" s="138" t="str">
        <f t="shared" si="333"/>
        <v/>
      </c>
      <c r="P158" s="138" t="str">
        <f t="shared" si="333"/>
        <v/>
      </c>
      <c r="Q158" s="138" t="str">
        <f t="shared" si="333"/>
        <v/>
      </c>
      <c r="R158" s="138" t="str">
        <f t="shared" si="333"/>
        <v/>
      </c>
      <c r="S158" s="138" t="str">
        <f t="shared" si="333"/>
        <v/>
      </c>
      <c r="T158" s="138" t="str">
        <f t="shared" si="333"/>
        <v/>
      </c>
      <c r="U158" s="138" t="str">
        <f t="shared" si="333"/>
        <v/>
      </c>
      <c r="V158" s="138" t="str">
        <f t="shared" si="333"/>
        <v/>
      </c>
      <c r="W158" s="138" t="str">
        <f t="shared" si="333"/>
        <v/>
      </c>
      <c r="X158" s="138" t="str">
        <f t="shared" si="333"/>
        <v/>
      </c>
      <c r="Y158" s="138" t="str">
        <f t="shared" si="333"/>
        <v/>
      </c>
      <c r="Z158" s="138" t="str">
        <f t="shared" si="333"/>
        <v/>
      </c>
      <c r="AA158" s="138" t="str">
        <f t="shared" si="333"/>
        <v/>
      </c>
      <c r="AB158" s="138" t="str">
        <f t="shared" si="333"/>
        <v/>
      </c>
      <c r="AC158" s="138" t="str">
        <f t="shared" si="333"/>
        <v/>
      </c>
      <c r="AD158" s="138" t="str">
        <f t="shared" si="333"/>
        <v/>
      </c>
      <c r="AE158" s="138" t="str">
        <f t="shared" si="333"/>
        <v/>
      </c>
      <c r="AF158" s="138" t="str">
        <f t="shared" si="333"/>
        <v/>
      </c>
      <c r="AG158" s="138" t="str">
        <f t="shared" si="333"/>
        <v/>
      </c>
      <c r="AH158" s="138" t="str">
        <f t="shared" ref="AH158:BM158" si="334">IF(ISBLANK(AI158),MAX(AH86-X,0),IF(AI159="","",(AI158*p+AI159*(1-p))/(EXP(r_*T/n))))</f>
        <v/>
      </c>
      <c r="AI158" s="138" t="str">
        <f t="shared" si="334"/>
        <v/>
      </c>
      <c r="AJ158" s="138" t="str">
        <f t="shared" si="334"/>
        <v/>
      </c>
      <c r="AK158" s="138" t="str">
        <f t="shared" si="334"/>
        <v/>
      </c>
      <c r="AL158" s="138" t="str">
        <f t="shared" si="334"/>
        <v/>
      </c>
      <c r="AM158" s="138" t="str">
        <f t="shared" si="334"/>
        <v/>
      </c>
      <c r="AN158" s="138" t="str">
        <f t="shared" si="334"/>
        <v/>
      </c>
      <c r="AO158" s="138" t="str">
        <f t="shared" si="334"/>
        <v/>
      </c>
      <c r="AP158" s="138" t="str">
        <f t="shared" si="334"/>
        <v/>
      </c>
      <c r="AQ158" s="138" t="str">
        <f t="shared" si="334"/>
        <v/>
      </c>
      <c r="AR158" s="138" t="str">
        <f t="shared" si="334"/>
        <v/>
      </c>
      <c r="AS158" s="138" t="str">
        <f t="shared" si="334"/>
        <v/>
      </c>
      <c r="AT158" s="138" t="str">
        <f t="shared" si="334"/>
        <v/>
      </c>
      <c r="AU158" s="138" t="str">
        <f t="shared" si="334"/>
        <v/>
      </c>
      <c r="AV158" s="138" t="str">
        <f t="shared" si="334"/>
        <v/>
      </c>
      <c r="AW158" s="138" t="str">
        <f t="shared" si="334"/>
        <v/>
      </c>
      <c r="AX158" s="138" t="str">
        <f t="shared" si="334"/>
        <v/>
      </c>
      <c r="AY158" s="138" t="str">
        <f t="shared" si="334"/>
        <v/>
      </c>
      <c r="AZ158" s="138" t="str">
        <f t="shared" si="334"/>
        <v/>
      </c>
      <c r="BA158" s="138" t="str">
        <f t="shared" si="334"/>
        <v/>
      </c>
      <c r="BB158" s="138" t="str">
        <f t="shared" si="334"/>
        <v/>
      </c>
      <c r="BC158" s="138" t="str">
        <f t="shared" si="334"/>
        <v/>
      </c>
      <c r="BD158" s="138" t="str">
        <f t="shared" si="334"/>
        <v/>
      </c>
      <c r="BE158" s="138" t="str">
        <f t="shared" si="334"/>
        <v/>
      </c>
      <c r="BF158" s="138" t="str">
        <f t="shared" si="334"/>
        <v/>
      </c>
      <c r="BG158" s="138" t="str">
        <f t="shared" si="334"/>
        <v/>
      </c>
      <c r="BH158" s="138" t="str">
        <f t="shared" si="334"/>
        <v/>
      </c>
      <c r="BI158" s="138" t="str">
        <f t="shared" si="334"/>
        <v/>
      </c>
      <c r="BJ158" s="138" t="str">
        <f t="shared" si="334"/>
        <v/>
      </c>
      <c r="BK158" s="138" t="str">
        <f t="shared" si="334"/>
        <v/>
      </c>
      <c r="BL158" s="138" t="str">
        <f t="shared" si="334"/>
        <v/>
      </c>
      <c r="BM158" s="138" t="str">
        <f t="shared" si="334"/>
        <v/>
      </c>
      <c r="BN158" s="138" t="str">
        <f t="shared" ref="BN158:BS158" si="335">IF(ISBLANK(BO158),MAX(BN86-X,0),IF(BO159="","",(BO158*p+BO159*(1-p))/(EXP(r_*T/n))))</f>
        <v/>
      </c>
      <c r="BO158" s="138">
        <f t="shared" si="335"/>
        <v>0</v>
      </c>
      <c r="BP158" s="138">
        <f t="shared" si="335"/>
        <v>0</v>
      </c>
      <c r="BQ158" s="138">
        <f t="shared" si="335"/>
        <v>0</v>
      </c>
      <c r="BR158" s="138">
        <f t="shared" si="335"/>
        <v>0</v>
      </c>
      <c r="BS158" s="138">
        <f t="shared" si="335"/>
        <v>0</v>
      </c>
    </row>
    <row r="159" spans="2:71" x14ac:dyDescent="0.2">
      <c r="B159" s="138" t="str">
        <f t="shared" ref="B159:AG159" si="336">IF(ISBLANK(C159),MAX(B87-X,0),IF(C160="","",(C159*p+C160*(1-p))/(EXP(r_*T/n))))</f>
        <v/>
      </c>
      <c r="C159" s="138" t="str">
        <f t="shared" si="336"/>
        <v/>
      </c>
      <c r="D159" s="138" t="str">
        <f t="shared" si="336"/>
        <v/>
      </c>
      <c r="E159" s="138" t="str">
        <f t="shared" si="336"/>
        <v/>
      </c>
      <c r="F159" s="138" t="str">
        <f t="shared" si="336"/>
        <v/>
      </c>
      <c r="G159" s="138" t="str">
        <f t="shared" si="336"/>
        <v/>
      </c>
      <c r="H159" s="138" t="str">
        <f t="shared" si="336"/>
        <v/>
      </c>
      <c r="I159" s="138" t="str">
        <f t="shared" si="336"/>
        <v/>
      </c>
      <c r="J159" s="138" t="str">
        <f t="shared" si="336"/>
        <v/>
      </c>
      <c r="K159" s="138" t="str">
        <f t="shared" si="336"/>
        <v/>
      </c>
      <c r="L159" s="138" t="str">
        <f t="shared" si="336"/>
        <v/>
      </c>
      <c r="M159" s="138" t="str">
        <f t="shared" si="336"/>
        <v/>
      </c>
      <c r="N159" s="138" t="str">
        <f t="shared" si="336"/>
        <v/>
      </c>
      <c r="O159" s="138" t="str">
        <f t="shared" si="336"/>
        <v/>
      </c>
      <c r="P159" s="138" t="str">
        <f t="shared" si="336"/>
        <v/>
      </c>
      <c r="Q159" s="138" t="str">
        <f t="shared" si="336"/>
        <v/>
      </c>
      <c r="R159" s="138" t="str">
        <f t="shared" si="336"/>
        <v/>
      </c>
      <c r="S159" s="138" t="str">
        <f t="shared" si="336"/>
        <v/>
      </c>
      <c r="T159" s="138" t="str">
        <f t="shared" si="336"/>
        <v/>
      </c>
      <c r="U159" s="138" t="str">
        <f t="shared" si="336"/>
        <v/>
      </c>
      <c r="V159" s="138" t="str">
        <f t="shared" si="336"/>
        <v/>
      </c>
      <c r="W159" s="138" t="str">
        <f t="shared" si="336"/>
        <v/>
      </c>
      <c r="X159" s="138" t="str">
        <f t="shared" si="336"/>
        <v/>
      </c>
      <c r="Y159" s="138" t="str">
        <f t="shared" si="336"/>
        <v/>
      </c>
      <c r="Z159" s="138" t="str">
        <f t="shared" si="336"/>
        <v/>
      </c>
      <c r="AA159" s="138" t="str">
        <f t="shared" si="336"/>
        <v/>
      </c>
      <c r="AB159" s="138" t="str">
        <f t="shared" si="336"/>
        <v/>
      </c>
      <c r="AC159" s="138" t="str">
        <f t="shared" si="336"/>
        <v/>
      </c>
      <c r="AD159" s="138" t="str">
        <f t="shared" si="336"/>
        <v/>
      </c>
      <c r="AE159" s="138" t="str">
        <f t="shared" si="336"/>
        <v/>
      </c>
      <c r="AF159" s="138" t="str">
        <f t="shared" si="336"/>
        <v/>
      </c>
      <c r="AG159" s="138" t="str">
        <f t="shared" si="336"/>
        <v/>
      </c>
      <c r="AH159" s="138" t="str">
        <f t="shared" ref="AH159:BM159" si="337">IF(ISBLANK(AI159),MAX(AH87-X,0),IF(AI160="","",(AI159*p+AI160*(1-p))/(EXP(r_*T/n))))</f>
        <v/>
      </c>
      <c r="AI159" s="138" t="str">
        <f t="shared" si="337"/>
        <v/>
      </c>
      <c r="AJ159" s="138" t="str">
        <f t="shared" si="337"/>
        <v/>
      </c>
      <c r="AK159" s="138" t="str">
        <f t="shared" si="337"/>
        <v/>
      </c>
      <c r="AL159" s="138" t="str">
        <f t="shared" si="337"/>
        <v/>
      </c>
      <c r="AM159" s="138" t="str">
        <f t="shared" si="337"/>
        <v/>
      </c>
      <c r="AN159" s="138" t="str">
        <f t="shared" si="337"/>
        <v/>
      </c>
      <c r="AO159" s="138" t="str">
        <f t="shared" si="337"/>
        <v/>
      </c>
      <c r="AP159" s="138" t="str">
        <f t="shared" si="337"/>
        <v/>
      </c>
      <c r="AQ159" s="138" t="str">
        <f t="shared" si="337"/>
        <v/>
      </c>
      <c r="AR159" s="138" t="str">
        <f t="shared" si="337"/>
        <v/>
      </c>
      <c r="AS159" s="138" t="str">
        <f t="shared" si="337"/>
        <v/>
      </c>
      <c r="AT159" s="138" t="str">
        <f t="shared" si="337"/>
        <v/>
      </c>
      <c r="AU159" s="138" t="str">
        <f t="shared" si="337"/>
        <v/>
      </c>
      <c r="AV159" s="138" t="str">
        <f t="shared" si="337"/>
        <v/>
      </c>
      <c r="AW159" s="138" t="str">
        <f t="shared" si="337"/>
        <v/>
      </c>
      <c r="AX159" s="138" t="str">
        <f t="shared" si="337"/>
        <v/>
      </c>
      <c r="AY159" s="138" t="str">
        <f t="shared" si="337"/>
        <v/>
      </c>
      <c r="AZ159" s="138" t="str">
        <f t="shared" si="337"/>
        <v/>
      </c>
      <c r="BA159" s="138" t="str">
        <f t="shared" si="337"/>
        <v/>
      </c>
      <c r="BB159" s="138" t="str">
        <f t="shared" si="337"/>
        <v/>
      </c>
      <c r="BC159" s="138" t="str">
        <f t="shared" si="337"/>
        <v/>
      </c>
      <c r="BD159" s="138" t="str">
        <f t="shared" si="337"/>
        <v/>
      </c>
      <c r="BE159" s="138" t="str">
        <f t="shared" si="337"/>
        <v/>
      </c>
      <c r="BF159" s="138" t="str">
        <f t="shared" si="337"/>
        <v/>
      </c>
      <c r="BG159" s="138" t="str">
        <f t="shared" si="337"/>
        <v/>
      </c>
      <c r="BH159" s="138" t="str">
        <f t="shared" si="337"/>
        <v/>
      </c>
      <c r="BI159" s="138" t="str">
        <f t="shared" si="337"/>
        <v/>
      </c>
      <c r="BJ159" s="138" t="str">
        <f t="shared" si="337"/>
        <v/>
      </c>
      <c r="BK159" s="138" t="str">
        <f t="shared" si="337"/>
        <v/>
      </c>
      <c r="BL159" s="138" t="str">
        <f t="shared" si="337"/>
        <v/>
      </c>
      <c r="BM159" s="138" t="str">
        <f t="shared" si="337"/>
        <v/>
      </c>
      <c r="BN159" s="138" t="str">
        <f t="shared" ref="BN159:BS159" si="338">IF(ISBLANK(BO159),MAX(BN87-X,0),IF(BO160="","",(BO159*p+BO160*(1-p))/(EXP(r_*T/n))))</f>
        <v/>
      </c>
      <c r="BO159" s="138" t="str">
        <f t="shared" si="338"/>
        <v/>
      </c>
      <c r="BP159" s="138">
        <f t="shared" si="338"/>
        <v>0</v>
      </c>
      <c r="BQ159" s="138">
        <f t="shared" si="338"/>
        <v>0</v>
      </c>
      <c r="BR159" s="138">
        <f t="shared" si="338"/>
        <v>0</v>
      </c>
      <c r="BS159" s="138">
        <f t="shared" si="338"/>
        <v>0</v>
      </c>
    </row>
    <row r="160" spans="2:71" x14ac:dyDescent="0.2">
      <c r="B160" s="138" t="str">
        <f t="shared" ref="B160:AG160" si="339">IF(ISBLANK(C160),MAX(B88-X,0),IF(C161="","",(C160*p+C161*(1-p))/(EXP(r_*T/n))))</f>
        <v/>
      </c>
      <c r="C160" s="138" t="str">
        <f t="shared" si="339"/>
        <v/>
      </c>
      <c r="D160" s="138" t="str">
        <f t="shared" si="339"/>
        <v/>
      </c>
      <c r="E160" s="138" t="str">
        <f t="shared" si="339"/>
        <v/>
      </c>
      <c r="F160" s="138" t="str">
        <f t="shared" si="339"/>
        <v/>
      </c>
      <c r="G160" s="138" t="str">
        <f t="shared" si="339"/>
        <v/>
      </c>
      <c r="H160" s="138" t="str">
        <f t="shared" si="339"/>
        <v/>
      </c>
      <c r="I160" s="138" t="str">
        <f t="shared" si="339"/>
        <v/>
      </c>
      <c r="J160" s="138" t="str">
        <f t="shared" si="339"/>
        <v/>
      </c>
      <c r="K160" s="138" t="str">
        <f t="shared" si="339"/>
        <v/>
      </c>
      <c r="L160" s="138" t="str">
        <f t="shared" si="339"/>
        <v/>
      </c>
      <c r="M160" s="138" t="str">
        <f t="shared" si="339"/>
        <v/>
      </c>
      <c r="N160" s="138" t="str">
        <f t="shared" si="339"/>
        <v/>
      </c>
      <c r="O160" s="138" t="str">
        <f t="shared" si="339"/>
        <v/>
      </c>
      <c r="P160" s="138" t="str">
        <f t="shared" si="339"/>
        <v/>
      </c>
      <c r="Q160" s="138" t="str">
        <f t="shared" si="339"/>
        <v/>
      </c>
      <c r="R160" s="138" t="str">
        <f t="shared" si="339"/>
        <v/>
      </c>
      <c r="S160" s="138" t="str">
        <f t="shared" si="339"/>
        <v/>
      </c>
      <c r="T160" s="138" t="str">
        <f t="shared" si="339"/>
        <v/>
      </c>
      <c r="U160" s="138" t="str">
        <f t="shared" si="339"/>
        <v/>
      </c>
      <c r="V160" s="138" t="str">
        <f t="shared" si="339"/>
        <v/>
      </c>
      <c r="W160" s="138" t="str">
        <f t="shared" si="339"/>
        <v/>
      </c>
      <c r="X160" s="138" t="str">
        <f t="shared" si="339"/>
        <v/>
      </c>
      <c r="Y160" s="138" t="str">
        <f t="shared" si="339"/>
        <v/>
      </c>
      <c r="Z160" s="138" t="str">
        <f t="shared" si="339"/>
        <v/>
      </c>
      <c r="AA160" s="138" t="str">
        <f t="shared" si="339"/>
        <v/>
      </c>
      <c r="AB160" s="138" t="str">
        <f t="shared" si="339"/>
        <v/>
      </c>
      <c r="AC160" s="138" t="str">
        <f t="shared" si="339"/>
        <v/>
      </c>
      <c r="AD160" s="138" t="str">
        <f t="shared" si="339"/>
        <v/>
      </c>
      <c r="AE160" s="138" t="str">
        <f t="shared" si="339"/>
        <v/>
      </c>
      <c r="AF160" s="138" t="str">
        <f t="shared" si="339"/>
        <v/>
      </c>
      <c r="AG160" s="138" t="str">
        <f t="shared" si="339"/>
        <v/>
      </c>
      <c r="AH160" s="138" t="str">
        <f t="shared" ref="AH160:BM160" si="340">IF(ISBLANK(AI160),MAX(AH88-X,0),IF(AI161="","",(AI160*p+AI161*(1-p))/(EXP(r_*T/n))))</f>
        <v/>
      </c>
      <c r="AI160" s="138" t="str">
        <f t="shared" si="340"/>
        <v/>
      </c>
      <c r="AJ160" s="138" t="str">
        <f t="shared" si="340"/>
        <v/>
      </c>
      <c r="AK160" s="138" t="str">
        <f t="shared" si="340"/>
        <v/>
      </c>
      <c r="AL160" s="138" t="str">
        <f t="shared" si="340"/>
        <v/>
      </c>
      <c r="AM160" s="138" t="str">
        <f t="shared" si="340"/>
        <v/>
      </c>
      <c r="AN160" s="138" t="str">
        <f t="shared" si="340"/>
        <v/>
      </c>
      <c r="AO160" s="138" t="str">
        <f t="shared" si="340"/>
        <v/>
      </c>
      <c r="AP160" s="138" t="str">
        <f t="shared" si="340"/>
        <v/>
      </c>
      <c r="AQ160" s="138" t="str">
        <f t="shared" si="340"/>
        <v/>
      </c>
      <c r="AR160" s="138" t="str">
        <f t="shared" si="340"/>
        <v/>
      </c>
      <c r="AS160" s="138" t="str">
        <f t="shared" si="340"/>
        <v/>
      </c>
      <c r="AT160" s="138" t="str">
        <f t="shared" si="340"/>
        <v/>
      </c>
      <c r="AU160" s="138" t="str">
        <f t="shared" si="340"/>
        <v/>
      </c>
      <c r="AV160" s="138" t="str">
        <f t="shared" si="340"/>
        <v/>
      </c>
      <c r="AW160" s="138" t="str">
        <f t="shared" si="340"/>
        <v/>
      </c>
      <c r="AX160" s="138" t="str">
        <f t="shared" si="340"/>
        <v/>
      </c>
      <c r="AY160" s="138" t="str">
        <f t="shared" si="340"/>
        <v/>
      </c>
      <c r="AZ160" s="138" t="str">
        <f t="shared" si="340"/>
        <v/>
      </c>
      <c r="BA160" s="138" t="str">
        <f t="shared" si="340"/>
        <v/>
      </c>
      <c r="BB160" s="138" t="str">
        <f t="shared" si="340"/>
        <v/>
      </c>
      <c r="BC160" s="138" t="str">
        <f t="shared" si="340"/>
        <v/>
      </c>
      <c r="BD160" s="138" t="str">
        <f t="shared" si="340"/>
        <v/>
      </c>
      <c r="BE160" s="138" t="str">
        <f t="shared" si="340"/>
        <v/>
      </c>
      <c r="BF160" s="138" t="str">
        <f t="shared" si="340"/>
        <v/>
      </c>
      <c r="BG160" s="138" t="str">
        <f t="shared" si="340"/>
        <v/>
      </c>
      <c r="BH160" s="138" t="str">
        <f t="shared" si="340"/>
        <v/>
      </c>
      <c r="BI160" s="138" t="str">
        <f t="shared" si="340"/>
        <v/>
      </c>
      <c r="BJ160" s="138" t="str">
        <f t="shared" si="340"/>
        <v/>
      </c>
      <c r="BK160" s="138" t="str">
        <f t="shared" si="340"/>
        <v/>
      </c>
      <c r="BL160" s="138" t="str">
        <f t="shared" si="340"/>
        <v/>
      </c>
      <c r="BM160" s="138" t="str">
        <f t="shared" si="340"/>
        <v/>
      </c>
      <c r="BN160" s="138" t="str">
        <f t="shared" ref="BN160:BS160" si="341">IF(ISBLANK(BO160),MAX(BN88-X,0),IF(BO161="","",(BO160*p+BO161*(1-p))/(EXP(r_*T/n))))</f>
        <v/>
      </c>
      <c r="BO160" s="138" t="str">
        <f t="shared" si="341"/>
        <v/>
      </c>
      <c r="BP160" s="138" t="str">
        <f t="shared" si="341"/>
        <v/>
      </c>
      <c r="BQ160" s="138">
        <f t="shared" si="341"/>
        <v>0</v>
      </c>
      <c r="BR160" s="138">
        <f t="shared" si="341"/>
        <v>0</v>
      </c>
      <c r="BS160" s="138">
        <f t="shared" si="341"/>
        <v>0</v>
      </c>
    </row>
    <row r="161" spans="2:71" x14ac:dyDescent="0.2">
      <c r="B161" s="138" t="str">
        <f t="shared" ref="B161:AG161" si="342">IF(ISBLANK(C161),MAX(B89-X,0),IF(C162="","",(C161*p+C162*(1-p))/(EXP(r_*T/n))))</f>
        <v/>
      </c>
      <c r="C161" s="138" t="str">
        <f t="shared" si="342"/>
        <v/>
      </c>
      <c r="D161" s="138" t="str">
        <f t="shared" si="342"/>
        <v/>
      </c>
      <c r="E161" s="138" t="str">
        <f t="shared" si="342"/>
        <v/>
      </c>
      <c r="F161" s="138" t="str">
        <f t="shared" si="342"/>
        <v/>
      </c>
      <c r="G161" s="138" t="str">
        <f t="shared" si="342"/>
        <v/>
      </c>
      <c r="H161" s="138" t="str">
        <f t="shared" si="342"/>
        <v/>
      </c>
      <c r="I161" s="138" t="str">
        <f t="shared" si="342"/>
        <v/>
      </c>
      <c r="J161" s="138" t="str">
        <f t="shared" si="342"/>
        <v/>
      </c>
      <c r="K161" s="138" t="str">
        <f t="shared" si="342"/>
        <v/>
      </c>
      <c r="L161" s="138" t="str">
        <f t="shared" si="342"/>
        <v/>
      </c>
      <c r="M161" s="138" t="str">
        <f t="shared" si="342"/>
        <v/>
      </c>
      <c r="N161" s="138" t="str">
        <f t="shared" si="342"/>
        <v/>
      </c>
      <c r="O161" s="138" t="str">
        <f t="shared" si="342"/>
        <v/>
      </c>
      <c r="P161" s="138" t="str">
        <f t="shared" si="342"/>
        <v/>
      </c>
      <c r="Q161" s="138" t="str">
        <f t="shared" si="342"/>
        <v/>
      </c>
      <c r="R161" s="138" t="str">
        <f t="shared" si="342"/>
        <v/>
      </c>
      <c r="S161" s="138" t="str">
        <f t="shared" si="342"/>
        <v/>
      </c>
      <c r="T161" s="138" t="str">
        <f t="shared" si="342"/>
        <v/>
      </c>
      <c r="U161" s="138" t="str">
        <f t="shared" si="342"/>
        <v/>
      </c>
      <c r="V161" s="138" t="str">
        <f t="shared" si="342"/>
        <v/>
      </c>
      <c r="W161" s="138" t="str">
        <f t="shared" si="342"/>
        <v/>
      </c>
      <c r="X161" s="138" t="str">
        <f t="shared" si="342"/>
        <v/>
      </c>
      <c r="Y161" s="138" t="str">
        <f t="shared" si="342"/>
        <v/>
      </c>
      <c r="Z161" s="138" t="str">
        <f t="shared" si="342"/>
        <v/>
      </c>
      <c r="AA161" s="138" t="str">
        <f t="shared" si="342"/>
        <v/>
      </c>
      <c r="AB161" s="138" t="str">
        <f t="shared" si="342"/>
        <v/>
      </c>
      <c r="AC161" s="138" t="str">
        <f t="shared" si="342"/>
        <v/>
      </c>
      <c r="AD161" s="138" t="str">
        <f t="shared" si="342"/>
        <v/>
      </c>
      <c r="AE161" s="138" t="str">
        <f t="shared" si="342"/>
        <v/>
      </c>
      <c r="AF161" s="138" t="str">
        <f t="shared" si="342"/>
        <v/>
      </c>
      <c r="AG161" s="138" t="str">
        <f t="shared" si="342"/>
        <v/>
      </c>
      <c r="AH161" s="138" t="str">
        <f t="shared" ref="AH161:BM161" si="343">IF(ISBLANK(AI161),MAX(AH89-X,0),IF(AI162="","",(AI161*p+AI162*(1-p))/(EXP(r_*T/n))))</f>
        <v/>
      </c>
      <c r="AI161" s="138" t="str">
        <f t="shared" si="343"/>
        <v/>
      </c>
      <c r="AJ161" s="138" t="str">
        <f t="shared" si="343"/>
        <v/>
      </c>
      <c r="AK161" s="138" t="str">
        <f t="shared" si="343"/>
        <v/>
      </c>
      <c r="AL161" s="138" t="str">
        <f t="shared" si="343"/>
        <v/>
      </c>
      <c r="AM161" s="138" t="str">
        <f t="shared" si="343"/>
        <v/>
      </c>
      <c r="AN161" s="138" t="str">
        <f t="shared" si="343"/>
        <v/>
      </c>
      <c r="AO161" s="138" t="str">
        <f t="shared" si="343"/>
        <v/>
      </c>
      <c r="AP161" s="138" t="str">
        <f t="shared" si="343"/>
        <v/>
      </c>
      <c r="AQ161" s="138" t="str">
        <f t="shared" si="343"/>
        <v/>
      </c>
      <c r="AR161" s="138" t="str">
        <f t="shared" si="343"/>
        <v/>
      </c>
      <c r="AS161" s="138" t="str">
        <f t="shared" si="343"/>
        <v/>
      </c>
      <c r="AT161" s="138" t="str">
        <f t="shared" si="343"/>
        <v/>
      </c>
      <c r="AU161" s="138" t="str">
        <f t="shared" si="343"/>
        <v/>
      </c>
      <c r="AV161" s="138" t="str">
        <f t="shared" si="343"/>
        <v/>
      </c>
      <c r="AW161" s="138" t="str">
        <f t="shared" si="343"/>
        <v/>
      </c>
      <c r="AX161" s="138" t="str">
        <f t="shared" si="343"/>
        <v/>
      </c>
      <c r="AY161" s="138" t="str">
        <f t="shared" si="343"/>
        <v/>
      </c>
      <c r="AZ161" s="138" t="str">
        <f t="shared" si="343"/>
        <v/>
      </c>
      <c r="BA161" s="138" t="str">
        <f t="shared" si="343"/>
        <v/>
      </c>
      <c r="BB161" s="138" t="str">
        <f t="shared" si="343"/>
        <v/>
      </c>
      <c r="BC161" s="138" t="str">
        <f t="shared" si="343"/>
        <v/>
      </c>
      <c r="BD161" s="138" t="str">
        <f t="shared" si="343"/>
        <v/>
      </c>
      <c r="BE161" s="138" t="str">
        <f t="shared" si="343"/>
        <v/>
      </c>
      <c r="BF161" s="138" t="str">
        <f t="shared" si="343"/>
        <v/>
      </c>
      <c r="BG161" s="138" t="str">
        <f t="shared" si="343"/>
        <v/>
      </c>
      <c r="BH161" s="138" t="str">
        <f t="shared" si="343"/>
        <v/>
      </c>
      <c r="BI161" s="138" t="str">
        <f t="shared" si="343"/>
        <v/>
      </c>
      <c r="BJ161" s="138" t="str">
        <f t="shared" si="343"/>
        <v/>
      </c>
      <c r="BK161" s="138" t="str">
        <f t="shared" si="343"/>
        <v/>
      </c>
      <c r="BL161" s="138" t="str">
        <f t="shared" si="343"/>
        <v/>
      </c>
      <c r="BM161" s="138" t="str">
        <f t="shared" si="343"/>
        <v/>
      </c>
      <c r="BN161" s="138" t="str">
        <f t="shared" ref="BN161:BS161" si="344">IF(ISBLANK(BO161),MAX(BN89-X,0),IF(BO162="","",(BO161*p+BO162*(1-p))/(EXP(r_*T/n))))</f>
        <v/>
      </c>
      <c r="BO161" s="138" t="str">
        <f t="shared" si="344"/>
        <v/>
      </c>
      <c r="BP161" s="138" t="str">
        <f t="shared" si="344"/>
        <v/>
      </c>
      <c r="BQ161" s="138" t="str">
        <f t="shared" si="344"/>
        <v/>
      </c>
      <c r="BR161" s="138">
        <f t="shared" si="344"/>
        <v>0</v>
      </c>
      <c r="BS161" s="138">
        <f t="shared" si="344"/>
        <v>0</v>
      </c>
    </row>
    <row r="162" spans="2:71" x14ac:dyDescent="0.2">
      <c r="B162" s="138" t="str">
        <f t="shared" ref="B162:AG162" si="345">IF(ISBLANK(C162),MAX(B90-X,0),IF(C163="","",(C162*p+C163*(1-p))/(EXP(r_*T/n))))</f>
        <v/>
      </c>
      <c r="C162" s="138" t="str">
        <f t="shared" si="345"/>
        <v/>
      </c>
      <c r="D162" s="138" t="str">
        <f t="shared" si="345"/>
        <v/>
      </c>
      <c r="E162" s="138" t="str">
        <f t="shared" si="345"/>
        <v/>
      </c>
      <c r="F162" s="138" t="str">
        <f t="shared" si="345"/>
        <v/>
      </c>
      <c r="G162" s="138" t="str">
        <f t="shared" si="345"/>
        <v/>
      </c>
      <c r="H162" s="138" t="str">
        <f t="shared" si="345"/>
        <v/>
      </c>
      <c r="I162" s="138" t="str">
        <f t="shared" si="345"/>
        <v/>
      </c>
      <c r="J162" s="138" t="str">
        <f t="shared" si="345"/>
        <v/>
      </c>
      <c r="K162" s="138" t="str">
        <f t="shared" si="345"/>
        <v/>
      </c>
      <c r="L162" s="138" t="str">
        <f t="shared" si="345"/>
        <v/>
      </c>
      <c r="M162" s="138" t="str">
        <f t="shared" si="345"/>
        <v/>
      </c>
      <c r="N162" s="138" t="str">
        <f t="shared" si="345"/>
        <v/>
      </c>
      <c r="O162" s="138" t="str">
        <f t="shared" si="345"/>
        <v/>
      </c>
      <c r="P162" s="138" t="str">
        <f t="shared" si="345"/>
        <v/>
      </c>
      <c r="Q162" s="138" t="str">
        <f t="shared" si="345"/>
        <v/>
      </c>
      <c r="R162" s="138" t="str">
        <f t="shared" si="345"/>
        <v/>
      </c>
      <c r="S162" s="138" t="str">
        <f t="shared" si="345"/>
        <v/>
      </c>
      <c r="T162" s="138" t="str">
        <f t="shared" si="345"/>
        <v/>
      </c>
      <c r="U162" s="138" t="str">
        <f t="shared" si="345"/>
        <v/>
      </c>
      <c r="V162" s="138" t="str">
        <f t="shared" si="345"/>
        <v/>
      </c>
      <c r="W162" s="138" t="str">
        <f t="shared" si="345"/>
        <v/>
      </c>
      <c r="X162" s="138" t="str">
        <f t="shared" si="345"/>
        <v/>
      </c>
      <c r="Y162" s="138" t="str">
        <f t="shared" si="345"/>
        <v/>
      </c>
      <c r="Z162" s="138" t="str">
        <f t="shared" si="345"/>
        <v/>
      </c>
      <c r="AA162" s="138" t="str">
        <f t="shared" si="345"/>
        <v/>
      </c>
      <c r="AB162" s="138" t="str">
        <f t="shared" si="345"/>
        <v/>
      </c>
      <c r="AC162" s="138" t="str">
        <f t="shared" si="345"/>
        <v/>
      </c>
      <c r="AD162" s="138" t="str">
        <f t="shared" si="345"/>
        <v/>
      </c>
      <c r="AE162" s="138" t="str">
        <f t="shared" si="345"/>
        <v/>
      </c>
      <c r="AF162" s="138" t="str">
        <f t="shared" si="345"/>
        <v/>
      </c>
      <c r="AG162" s="138" t="str">
        <f t="shared" si="345"/>
        <v/>
      </c>
      <c r="AH162" s="138" t="str">
        <f t="shared" ref="AH162:BM162" si="346">IF(ISBLANK(AI162),MAX(AH90-X,0),IF(AI163="","",(AI162*p+AI163*(1-p))/(EXP(r_*T/n))))</f>
        <v/>
      </c>
      <c r="AI162" s="138" t="str">
        <f t="shared" si="346"/>
        <v/>
      </c>
      <c r="AJ162" s="138" t="str">
        <f t="shared" si="346"/>
        <v/>
      </c>
      <c r="AK162" s="138" t="str">
        <f t="shared" si="346"/>
        <v/>
      </c>
      <c r="AL162" s="138" t="str">
        <f t="shared" si="346"/>
        <v/>
      </c>
      <c r="AM162" s="138" t="str">
        <f t="shared" si="346"/>
        <v/>
      </c>
      <c r="AN162" s="138" t="str">
        <f t="shared" si="346"/>
        <v/>
      </c>
      <c r="AO162" s="138" t="str">
        <f t="shared" si="346"/>
        <v/>
      </c>
      <c r="AP162" s="138" t="str">
        <f t="shared" si="346"/>
        <v/>
      </c>
      <c r="AQ162" s="138" t="str">
        <f t="shared" si="346"/>
        <v/>
      </c>
      <c r="AR162" s="138" t="str">
        <f t="shared" si="346"/>
        <v/>
      </c>
      <c r="AS162" s="138" t="str">
        <f t="shared" si="346"/>
        <v/>
      </c>
      <c r="AT162" s="138" t="str">
        <f t="shared" si="346"/>
        <v/>
      </c>
      <c r="AU162" s="138" t="str">
        <f t="shared" si="346"/>
        <v/>
      </c>
      <c r="AV162" s="138" t="str">
        <f t="shared" si="346"/>
        <v/>
      </c>
      <c r="AW162" s="138" t="str">
        <f t="shared" si="346"/>
        <v/>
      </c>
      <c r="AX162" s="138" t="str">
        <f t="shared" si="346"/>
        <v/>
      </c>
      <c r="AY162" s="138" t="str">
        <f t="shared" si="346"/>
        <v/>
      </c>
      <c r="AZ162" s="138" t="str">
        <f t="shared" si="346"/>
        <v/>
      </c>
      <c r="BA162" s="138" t="str">
        <f t="shared" si="346"/>
        <v/>
      </c>
      <c r="BB162" s="138" t="str">
        <f t="shared" si="346"/>
        <v/>
      </c>
      <c r="BC162" s="138" t="str">
        <f t="shared" si="346"/>
        <v/>
      </c>
      <c r="BD162" s="138" t="str">
        <f t="shared" si="346"/>
        <v/>
      </c>
      <c r="BE162" s="138" t="str">
        <f t="shared" si="346"/>
        <v/>
      </c>
      <c r="BF162" s="138" t="str">
        <f t="shared" si="346"/>
        <v/>
      </c>
      <c r="BG162" s="138" t="str">
        <f t="shared" si="346"/>
        <v/>
      </c>
      <c r="BH162" s="138" t="str">
        <f t="shared" si="346"/>
        <v/>
      </c>
      <c r="BI162" s="138" t="str">
        <f t="shared" si="346"/>
        <v/>
      </c>
      <c r="BJ162" s="138" t="str">
        <f t="shared" si="346"/>
        <v/>
      </c>
      <c r="BK162" s="138" t="str">
        <f t="shared" si="346"/>
        <v/>
      </c>
      <c r="BL162" s="138" t="str">
        <f t="shared" si="346"/>
        <v/>
      </c>
      <c r="BM162" s="138" t="str">
        <f t="shared" si="346"/>
        <v/>
      </c>
      <c r="BN162" s="138" t="str">
        <f t="shared" ref="BN162:BS162" si="347">IF(ISBLANK(BO162),MAX(BN90-X,0),IF(BO163="","",(BO162*p+BO163*(1-p))/(EXP(r_*T/n))))</f>
        <v/>
      </c>
      <c r="BO162" s="138" t="str">
        <f t="shared" si="347"/>
        <v/>
      </c>
      <c r="BP162" s="138" t="str">
        <f t="shared" si="347"/>
        <v/>
      </c>
      <c r="BQ162" s="138" t="str">
        <f t="shared" si="347"/>
        <v/>
      </c>
      <c r="BR162" s="138" t="str">
        <f t="shared" si="347"/>
        <v/>
      </c>
      <c r="BS162" s="138">
        <f t="shared" si="347"/>
        <v>0</v>
      </c>
    </row>
  </sheetData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05A3-4F7F-E44D-B370-A99F0AE09DBA}">
  <sheetPr codeName="Sheet52">
    <tabColor rgb="FF0070C0"/>
  </sheetPr>
  <dimension ref="A1:A3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938</v>
      </c>
    </row>
    <row r="2" spans="1:1" x14ac:dyDescent="0.3">
      <c r="A2" s="1" t="s">
        <v>939</v>
      </c>
    </row>
    <row r="3" spans="1:1" x14ac:dyDescent="0.3">
      <c r="A3" s="1" t="s">
        <v>940</v>
      </c>
    </row>
  </sheetData>
  <phoneticPr fontId="6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72FFD-3303-FE47-98F3-1739EA41995B}">
  <sheetPr codeName="Sheet5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405</v>
      </c>
    </row>
    <row r="2" spans="1:1" x14ac:dyDescent="0.3">
      <c r="A2" s="1" t="s">
        <v>406</v>
      </c>
    </row>
    <row r="3" spans="1:1" x14ac:dyDescent="0.3">
      <c r="A3" s="1" t="s">
        <v>407</v>
      </c>
    </row>
    <row r="4" spans="1:1" x14ac:dyDescent="0.3">
      <c r="A4" s="1" t="s">
        <v>409</v>
      </c>
    </row>
    <row r="5" spans="1:1" x14ac:dyDescent="0.3">
      <c r="A5" s="1" t="s">
        <v>375</v>
      </c>
    </row>
    <row r="6" spans="1:1" x14ac:dyDescent="0.3">
      <c r="A6" s="1" t="s">
        <v>408</v>
      </c>
    </row>
  </sheetData>
  <phoneticPr fontId="6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B2E4-9C33-EA41-8CBF-E4878CC8F670}">
  <sheetPr codeName="Sheet59"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4.5" style="59" customWidth="1"/>
    <col min="11" max="11" width="16" style="59" customWidth="1"/>
    <col min="12" max="13" width="10.83203125" style="59"/>
    <col min="14" max="14" width="14.83203125" style="59" customWidth="1"/>
    <col min="15" max="16384" width="10.83203125" style="59"/>
  </cols>
  <sheetData>
    <row r="2" spans="2:15" x14ac:dyDescent="0.3">
      <c r="B2" s="64" t="s">
        <v>328</v>
      </c>
      <c r="L2" s="59" t="s">
        <v>327</v>
      </c>
    </row>
    <row r="3" spans="2:15" x14ac:dyDescent="0.3">
      <c r="C3" s="64"/>
    </row>
    <row r="4" spans="2:15" x14ac:dyDescent="0.3">
      <c r="B4" s="59" t="s">
        <v>326</v>
      </c>
    </row>
    <row r="5" spans="2:15" x14ac:dyDescent="0.3">
      <c r="B5" s="59" t="s">
        <v>325</v>
      </c>
    </row>
    <row r="7" spans="2:15" ht="30" x14ac:dyDescent="0.4">
      <c r="B7" s="62" t="s">
        <v>324</v>
      </c>
      <c r="C7" s="62"/>
      <c r="D7" s="61" t="s">
        <v>323</v>
      </c>
      <c r="E7" s="61" t="s">
        <v>322</v>
      </c>
      <c r="F7" s="61" t="s">
        <v>321</v>
      </c>
      <c r="G7" s="61" t="s">
        <v>320</v>
      </c>
      <c r="H7" s="61" t="s">
        <v>319</v>
      </c>
      <c r="I7" s="61"/>
      <c r="J7" s="61" t="s">
        <v>306</v>
      </c>
      <c r="K7" s="61"/>
      <c r="L7" s="61"/>
      <c r="M7" s="61" t="s">
        <v>318</v>
      </c>
      <c r="N7" s="63"/>
      <c r="O7" s="63"/>
    </row>
    <row r="8" spans="2:15" ht="30" x14ac:dyDescent="0.4">
      <c r="B8" s="62" t="s">
        <v>317</v>
      </c>
      <c r="C8" s="62"/>
      <c r="D8" s="61"/>
      <c r="E8" s="61" t="s">
        <v>316</v>
      </c>
      <c r="F8" s="61" t="s">
        <v>315</v>
      </c>
      <c r="G8" s="61" t="s">
        <v>314</v>
      </c>
      <c r="H8" s="61" t="s">
        <v>313</v>
      </c>
      <c r="I8" s="61"/>
      <c r="J8" s="61" t="s">
        <v>306</v>
      </c>
      <c r="K8" s="61"/>
      <c r="L8" s="61"/>
      <c r="M8" s="61" t="s">
        <v>312</v>
      </c>
    </row>
    <row r="9" spans="2:15" ht="30" x14ac:dyDescent="0.4">
      <c r="B9" s="62" t="s">
        <v>311</v>
      </c>
      <c r="C9" s="62"/>
      <c r="D9" s="61"/>
      <c r="E9" s="61" t="s">
        <v>310</v>
      </c>
      <c r="F9" s="61" t="s">
        <v>309</v>
      </c>
      <c r="G9" s="61" t="s">
        <v>308</v>
      </c>
      <c r="H9" s="61" t="s">
        <v>307</v>
      </c>
      <c r="I9" s="61"/>
      <c r="J9" s="61" t="s">
        <v>306</v>
      </c>
      <c r="K9" s="61"/>
      <c r="L9" s="61"/>
      <c r="M9" s="61" t="s">
        <v>305</v>
      </c>
    </row>
    <row r="13" spans="2:15" ht="30" x14ac:dyDescent="0.4">
      <c r="K13" s="59" t="s">
        <v>304</v>
      </c>
    </row>
    <row r="16" spans="2:15" ht="30" x14ac:dyDescent="0.4">
      <c r="K16" s="59" t="s">
        <v>303</v>
      </c>
    </row>
    <row r="22" spans="11:11" x14ac:dyDescent="0.3">
      <c r="K22" s="60"/>
    </row>
  </sheetData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3AA9-9B95-234D-9311-137F9E57AAA6}">
  <sheetPr codeName="Sheet60"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0.83203125" style="59"/>
    <col min="11" max="11" width="14.5" style="59" customWidth="1"/>
    <col min="12" max="12" width="16" style="59" customWidth="1"/>
    <col min="13" max="14" width="10.83203125" style="59"/>
    <col min="15" max="15" width="14.83203125" style="59" customWidth="1"/>
    <col min="16" max="16384" width="10.83203125" style="59"/>
  </cols>
  <sheetData>
    <row r="2" spans="2:16" x14ac:dyDescent="0.3">
      <c r="B2" s="64" t="s">
        <v>328</v>
      </c>
      <c r="M2" s="59" t="s">
        <v>327</v>
      </c>
    </row>
    <row r="4" spans="2:16" ht="30" x14ac:dyDescent="0.4">
      <c r="B4" s="62" t="s">
        <v>324</v>
      </c>
      <c r="C4" s="62"/>
      <c r="D4" s="65" t="s">
        <v>323</v>
      </c>
      <c r="E4" s="65" t="s">
        <v>322</v>
      </c>
      <c r="F4" s="65" t="s">
        <v>321</v>
      </c>
      <c r="G4" s="65" t="s">
        <v>320</v>
      </c>
      <c r="H4" s="65" t="s">
        <v>319</v>
      </c>
      <c r="I4" s="65"/>
      <c r="J4" s="65"/>
      <c r="K4" s="65" t="s">
        <v>306</v>
      </c>
      <c r="L4" s="65"/>
      <c r="M4" s="65"/>
      <c r="N4" s="65" t="s">
        <v>318</v>
      </c>
      <c r="O4" s="63"/>
      <c r="P4" s="63"/>
    </row>
    <row r="5" spans="2:16" ht="30" x14ac:dyDescent="0.4">
      <c r="B5" s="62" t="s">
        <v>317</v>
      </c>
      <c r="C5" s="62"/>
      <c r="D5" s="65"/>
      <c r="E5" s="65" t="s">
        <v>316</v>
      </c>
      <c r="F5" s="65" t="s">
        <v>315</v>
      </c>
      <c r="G5" s="65" t="s">
        <v>314</v>
      </c>
      <c r="H5" s="65" t="s">
        <v>313</v>
      </c>
      <c r="I5" s="65"/>
      <c r="J5" s="65"/>
      <c r="K5" s="65" t="s">
        <v>306</v>
      </c>
      <c r="L5" s="65"/>
      <c r="M5" s="65"/>
      <c r="N5" s="65" t="s">
        <v>312</v>
      </c>
    </row>
    <row r="6" spans="2:16" ht="30" x14ac:dyDescent="0.4">
      <c r="B6" s="62" t="s">
        <v>311</v>
      </c>
      <c r="C6" s="62"/>
      <c r="D6" s="65"/>
      <c r="E6" s="65" t="s">
        <v>310</v>
      </c>
      <c r="F6" s="65" t="s">
        <v>309</v>
      </c>
      <c r="G6" s="65" t="s">
        <v>308</v>
      </c>
      <c r="H6" s="65" t="s">
        <v>307</v>
      </c>
      <c r="I6" s="65"/>
      <c r="J6" s="65"/>
      <c r="K6" s="65" t="s">
        <v>306</v>
      </c>
      <c r="L6" s="65"/>
      <c r="M6" s="65"/>
      <c r="N6" s="65" t="s">
        <v>305</v>
      </c>
    </row>
    <row r="8" spans="2:16" ht="30" x14ac:dyDescent="0.4">
      <c r="L8" s="59" t="s">
        <v>335</v>
      </c>
    </row>
    <row r="9" spans="2:16" x14ac:dyDescent="0.3">
      <c r="L9" s="59" t="s">
        <v>334</v>
      </c>
    </row>
    <row r="10" spans="2:16" x14ac:dyDescent="0.3">
      <c r="L10" s="59" t="s">
        <v>333</v>
      </c>
    </row>
    <row r="12" spans="2:16" ht="30" x14ac:dyDescent="0.4">
      <c r="L12" s="59" t="s">
        <v>303</v>
      </c>
    </row>
    <row r="14" spans="2:16" ht="30" x14ac:dyDescent="0.4">
      <c r="L14" s="59" t="s">
        <v>332</v>
      </c>
    </row>
    <row r="15" spans="2:16" ht="30" x14ac:dyDescent="0.4">
      <c r="L15" s="60" t="s">
        <v>331</v>
      </c>
    </row>
    <row r="17" spans="12:12" ht="30" x14ac:dyDescent="0.4">
      <c r="L17" s="59" t="s">
        <v>330</v>
      </c>
    </row>
    <row r="18" spans="12:12" ht="30" x14ac:dyDescent="0.4">
      <c r="L18" s="59" t="s">
        <v>329</v>
      </c>
    </row>
  </sheetData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B60A-D696-904D-9153-33827693F428}">
  <sheetPr codeName="Sheet61"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59"/>
    <col min="4" max="4" width="15.33203125" style="59" customWidth="1"/>
    <col min="5" max="5" width="7.33203125" style="59" customWidth="1"/>
    <col min="6" max="16384" width="10.83203125" style="59"/>
  </cols>
  <sheetData>
    <row r="2" spans="2:4" x14ac:dyDescent="0.3">
      <c r="B2" s="64" t="s">
        <v>344</v>
      </c>
    </row>
    <row r="3" spans="2:4" x14ac:dyDescent="0.3">
      <c r="C3" s="59" t="s">
        <v>343</v>
      </c>
    </row>
    <row r="4" spans="2:4" x14ac:dyDescent="0.3">
      <c r="C4" s="59" t="s">
        <v>342</v>
      </c>
    </row>
    <row r="5" spans="2:4" x14ac:dyDescent="0.3">
      <c r="D5" s="59" t="s">
        <v>341</v>
      </c>
    </row>
    <row r="6" spans="2:4" x14ac:dyDescent="0.3">
      <c r="D6" s="59" t="s">
        <v>340</v>
      </c>
    </row>
    <row r="7" spans="2:4" x14ac:dyDescent="0.3">
      <c r="D7" s="59" t="s">
        <v>339</v>
      </c>
    </row>
    <row r="8" spans="2:4" x14ac:dyDescent="0.3">
      <c r="D8" s="59" t="s">
        <v>338</v>
      </c>
    </row>
    <row r="9" spans="2:4" x14ac:dyDescent="0.3">
      <c r="D9" s="59" t="s">
        <v>337</v>
      </c>
    </row>
    <row r="11" spans="2:4" x14ac:dyDescent="0.3">
      <c r="C11" s="59" t="s">
        <v>336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C178-B6C3-2C45-890A-64965253EECF}">
  <sheetPr codeName="Sheet62">
    <tabColor rgb="FFFF0000"/>
  </sheetPr>
  <dimension ref="A1:F18"/>
  <sheetViews>
    <sheetView workbookViewId="0"/>
  </sheetViews>
  <sheetFormatPr baseColWidth="10" defaultRowHeight="92" x14ac:dyDescent="1"/>
  <cols>
    <col min="1" max="16384" width="10.83203125" style="66"/>
  </cols>
  <sheetData>
    <row r="1" spans="1:2" x14ac:dyDescent="1">
      <c r="A1" s="68" t="s">
        <v>348</v>
      </c>
    </row>
    <row r="2" spans="1:2" x14ac:dyDescent="1">
      <c r="B2" s="66" t="s">
        <v>347</v>
      </c>
    </row>
    <row r="4" spans="1:2" x14ac:dyDescent="1">
      <c r="B4" s="66" t="s">
        <v>346</v>
      </c>
    </row>
    <row r="6" spans="1:2" x14ac:dyDescent="1">
      <c r="B6" s="66" t="s">
        <v>345</v>
      </c>
    </row>
    <row r="18" spans="2:6" x14ac:dyDescent="1">
      <c r="B18" s="67"/>
      <c r="C18" s="67"/>
      <c r="D18" s="67"/>
      <c r="E18" s="67"/>
      <c r="F18" s="67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21F-2F28-A64E-9C6F-9279F7CEBFC4}">
  <sheetPr codeName="Sheet63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69"/>
    <col min="2" max="2" width="14.5" style="69" customWidth="1"/>
    <col min="3" max="3" width="11.1640625" style="69" bestFit="1" customWidth="1"/>
    <col min="4" max="6" width="8.83203125" style="69"/>
    <col min="7" max="7" width="10.1640625" style="69" bestFit="1" customWidth="1"/>
    <col min="8" max="16384" width="8.83203125" style="69"/>
  </cols>
  <sheetData>
    <row r="1" spans="1:10" ht="26" x14ac:dyDescent="0.3">
      <c r="A1" s="86" t="s">
        <v>375</v>
      </c>
    </row>
    <row r="2" spans="1:10" ht="47" x14ac:dyDescent="0.55000000000000004">
      <c r="B2" s="85" t="s">
        <v>374</v>
      </c>
    </row>
    <row r="4" spans="1:10" x14ac:dyDescent="0.2">
      <c r="B4" s="69" t="s">
        <v>373</v>
      </c>
    </row>
    <row r="5" spans="1:10" x14ac:dyDescent="0.2">
      <c r="B5" s="69" t="s">
        <v>372</v>
      </c>
    </row>
    <row r="6" spans="1:10" x14ac:dyDescent="0.2">
      <c r="B6" s="69" t="s">
        <v>371</v>
      </c>
    </row>
    <row r="9" spans="1:10" x14ac:dyDescent="0.2">
      <c r="B9" s="69" t="s">
        <v>370</v>
      </c>
      <c r="C9" s="69">
        <v>100</v>
      </c>
      <c r="F9" s="73" t="s">
        <v>369</v>
      </c>
      <c r="G9" s="73" t="s">
        <v>324</v>
      </c>
      <c r="H9" s="73" t="s">
        <v>368</v>
      </c>
      <c r="I9" s="73" t="s">
        <v>367</v>
      </c>
      <c r="J9" s="73" t="s">
        <v>366</v>
      </c>
    </row>
    <row r="10" spans="1:10" x14ac:dyDescent="0.2">
      <c r="B10" s="69" t="s">
        <v>365</v>
      </c>
      <c r="C10" s="84">
        <v>0.06</v>
      </c>
      <c r="F10" s="69">
        <v>1</v>
      </c>
      <c r="G10" s="69">
        <v>0.5</v>
      </c>
      <c r="H10" s="69">
        <f t="shared" ref="H10:H18" si="0">CouponPmt</f>
        <v>3</v>
      </c>
      <c r="I10" s="71">
        <f t="shared" ref="I10:I19" si="1">EXP(-YTM/Frequency*Period)</f>
        <v>0.96560541625756646</v>
      </c>
      <c r="J10" s="71">
        <f t="shared" ref="J10:J19" si="2">EXP(-YTM_rf/Frequency*Period)</f>
        <v>0.97530991202833262</v>
      </c>
    </row>
    <row r="11" spans="1:10" x14ac:dyDescent="0.2">
      <c r="B11" s="69" t="s">
        <v>364</v>
      </c>
      <c r="C11" s="69">
        <v>2</v>
      </c>
      <c r="F11" s="69">
        <v>2</v>
      </c>
      <c r="G11" s="69">
        <v>1</v>
      </c>
      <c r="H11" s="69">
        <f t="shared" si="0"/>
        <v>3</v>
      </c>
      <c r="I11" s="71">
        <f t="shared" si="1"/>
        <v>0.93239381990594827</v>
      </c>
      <c r="J11" s="71">
        <f t="shared" si="2"/>
        <v>0.95122942450071402</v>
      </c>
    </row>
    <row r="12" spans="1:10" x14ac:dyDescent="0.2">
      <c r="B12" s="69" t="s">
        <v>143</v>
      </c>
      <c r="C12" s="69">
        <v>5</v>
      </c>
      <c r="F12" s="69">
        <v>3</v>
      </c>
      <c r="G12" s="69">
        <v>1.5</v>
      </c>
      <c r="H12" s="69">
        <f t="shared" si="0"/>
        <v>3</v>
      </c>
      <c r="I12" s="71">
        <f t="shared" si="1"/>
        <v>0.90032452258626561</v>
      </c>
      <c r="J12" s="71">
        <f t="shared" si="2"/>
        <v>0.92774348632855286</v>
      </c>
    </row>
    <row r="13" spans="1:10" x14ac:dyDescent="0.2">
      <c r="B13" s="69" t="s">
        <v>363</v>
      </c>
      <c r="C13" s="84">
        <v>7.0000000000000007E-2</v>
      </c>
      <c r="F13" s="69">
        <v>4</v>
      </c>
      <c r="G13" s="69">
        <v>2</v>
      </c>
      <c r="H13" s="69">
        <f t="shared" si="0"/>
        <v>3</v>
      </c>
      <c r="I13" s="71">
        <f t="shared" si="1"/>
        <v>0.86935823539880586</v>
      </c>
      <c r="J13" s="71">
        <f t="shared" si="2"/>
        <v>0.90483741803595952</v>
      </c>
    </row>
    <row r="14" spans="1:10" x14ac:dyDescent="0.2">
      <c r="B14" s="69" t="s">
        <v>362</v>
      </c>
      <c r="C14" s="84">
        <v>0.05</v>
      </c>
      <c r="F14" s="69">
        <v>5</v>
      </c>
      <c r="G14" s="69">
        <v>2.5</v>
      </c>
      <c r="H14" s="69">
        <f t="shared" si="0"/>
        <v>3</v>
      </c>
      <c r="I14" s="71">
        <f t="shared" si="1"/>
        <v>0.83945702076920736</v>
      </c>
      <c r="J14" s="71">
        <f t="shared" si="2"/>
        <v>0.88249690258459546</v>
      </c>
    </row>
    <row r="15" spans="1:10" x14ac:dyDescent="0.2">
      <c r="B15" s="69" t="s">
        <v>361</v>
      </c>
      <c r="C15" s="69">
        <f>Face*CouponRate/Frequency</f>
        <v>3</v>
      </c>
      <c r="F15" s="69">
        <v>6</v>
      </c>
      <c r="G15" s="69">
        <v>3</v>
      </c>
      <c r="H15" s="69">
        <f t="shared" si="0"/>
        <v>3</v>
      </c>
      <c r="I15" s="71">
        <f t="shared" si="1"/>
        <v>0.81058424597018708</v>
      </c>
      <c r="J15" s="71">
        <f t="shared" si="2"/>
        <v>0.86070797642505781</v>
      </c>
    </row>
    <row r="16" spans="1:10" ht="16" x14ac:dyDescent="0.2">
      <c r="B16" s="69" t="s">
        <v>360</v>
      </c>
      <c r="C16" s="83">
        <f t="array" ref="C16">SUM(pmt*pv)</f>
        <v>95.340874485591371</v>
      </c>
      <c r="F16" s="69">
        <v>7</v>
      </c>
      <c r="G16" s="69">
        <v>3.5</v>
      </c>
      <c r="H16" s="69">
        <f t="shared" si="0"/>
        <v>3</v>
      </c>
      <c r="I16" s="71">
        <f t="shared" si="1"/>
        <v>0.78270453824186814</v>
      </c>
      <c r="J16" s="71">
        <f t="shared" si="2"/>
        <v>0.83945702076920736</v>
      </c>
    </row>
    <row r="17" spans="2:22" ht="16" x14ac:dyDescent="0.2">
      <c r="B17" s="69" t="s">
        <v>359</v>
      </c>
      <c r="C17" s="83" cm="1">
        <f t="array" ref="C17">SUM(pmt*pv_rf)</f>
        <v>104.09356799388404</v>
      </c>
      <c r="F17" s="69">
        <v>8</v>
      </c>
      <c r="G17" s="69">
        <v>4</v>
      </c>
      <c r="H17" s="69">
        <f t="shared" si="0"/>
        <v>3</v>
      </c>
      <c r="I17" s="71">
        <f t="shared" si="1"/>
        <v>0.75578374145572547</v>
      </c>
      <c r="J17" s="71">
        <f t="shared" si="2"/>
        <v>0.81873075307798182</v>
      </c>
    </row>
    <row r="18" spans="2:22" x14ac:dyDescent="0.2">
      <c r="B18" s="69" t="s">
        <v>358</v>
      </c>
      <c r="C18" s="82">
        <f>C17-C16</f>
        <v>8.7526935082926656</v>
      </c>
      <c r="F18" s="69">
        <v>9</v>
      </c>
      <c r="G18" s="69">
        <v>4.5</v>
      </c>
      <c r="H18" s="69">
        <f t="shared" si="0"/>
        <v>3</v>
      </c>
      <c r="I18" s="71">
        <f t="shared" si="1"/>
        <v>0.72978887426905681</v>
      </c>
      <c r="J18" s="71">
        <f t="shared" si="2"/>
        <v>0.79851621875937706</v>
      </c>
    </row>
    <row r="19" spans="2:22" x14ac:dyDescent="0.2">
      <c r="F19" s="69">
        <v>10</v>
      </c>
      <c r="G19" s="69">
        <v>5</v>
      </c>
      <c r="H19" s="69">
        <f>CouponPmt+Face</f>
        <v>103</v>
      </c>
      <c r="I19" s="71">
        <f t="shared" si="1"/>
        <v>0.70468808971871344</v>
      </c>
      <c r="J19" s="71">
        <f t="shared" si="2"/>
        <v>0.77880078307140488</v>
      </c>
    </row>
    <row r="24" spans="2:22" s="73" customFormat="1" x14ac:dyDescent="0.2">
      <c r="B24" s="73" t="s">
        <v>357</v>
      </c>
      <c r="C24" s="73" t="s">
        <v>356</v>
      </c>
      <c r="M24" s="73" t="s">
        <v>355</v>
      </c>
    </row>
    <row r="25" spans="2:22" x14ac:dyDescent="0.2">
      <c r="B25" s="69">
        <v>0.5</v>
      </c>
      <c r="C25" s="81">
        <f>5-B25</f>
        <v>4.5</v>
      </c>
      <c r="D25" s="80">
        <f t="shared" ref="D25:L25" si="3">MAX(C25-0.5,0)</f>
        <v>4</v>
      </c>
      <c r="E25" s="80">
        <f t="shared" si="3"/>
        <v>3.5</v>
      </c>
      <c r="F25" s="80">
        <f t="shared" si="3"/>
        <v>3</v>
      </c>
      <c r="G25" s="80">
        <f t="shared" si="3"/>
        <v>2.5</v>
      </c>
      <c r="H25" s="80">
        <f t="shared" si="3"/>
        <v>2</v>
      </c>
      <c r="I25" s="80">
        <f t="shared" si="3"/>
        <v>1.5</v>
      </c>
      <c r="J25" s="80">
        <f t="shared" si="3"/>
        <v>1</v>
      </c>
      <c r="K25" s="80">
        <f t="shared" si="3"/>
        <v>0.5</v>
      </c>
      <c r="L25" s="80">
        <f t="shared" si="3"/>
        <v>0</v>
      </c>
      <c r="M25" s="81">
        <f>IF(D32=0,0,EXP(-YTM_rf*C25))</f>
        <v>0.79851621875937706</v>
      </c>
      <c r="N25" s="80">
        <f t="shared" ref="N25:V29" si="4">IF(C25=0,0,EXP(-YTM_rf*D25))</f>
        <v>0.81873075307798182</v>
      </c>
      <c r="O25" s="80">
        <f t="shared" si="4"/>
        <v>0.83945702076920736</v>
      </c>
      <c r="P25" s="80">
        <f t="shared" si="4"/>
        <v>0.86070797642505781</v>
      </c>
      <c r="Q25" s="80">
        <f t="shared" si="4"/>
        <v>0.88249690258459546</v>
      </c>
      <c r="R25" s="80">
        <f t="shared" si="4"/>
        <v>0.90483741803595952</v>
      </c>
      <c r="S25" s="80">
        <f t="shared" si="4"/>
        <v>0.92774348632855286</v>
      </c>
      <c r="T25" s="80">
        <f t="shared" si="4"/>
        <v>0.95122942450071402</v>
      </c>
      <c r="U25" s="80">
        <f t="shared" si="4"/>
        <v>0.97530991202833262</v>
      </c>
      <c r="V25" s="79">
        <f t="shared" si="4"/>
        <v>1</v>
      </c>
    </row>
    <row r="26" spans="2:22" x14ac:dyDescent="0.2">
      <c r="B26" s="69">
        <v>1.5</v>
      </c>
      <c r="C26" s="78">
        <f>5-B26</f>
        <v>3.5</v>
      </c>
      <c r="D26" s="69">
        <f t="shared" ref="D26:L26" si="5">MAX(C26-0.5,0)</f>
        <v>3</v>
      </c>
      <c r="E26" s="69">
        <f t="shared" si="5"/>
        <v>2.5</v>
      </c>
      <c r="F26" s="69">
        <f t="shared" si="5"/>
        <v>2</v>
      </c>
      <c r="G26" s="69">
        <f t="shared" si="5"/>
        <v>1.5</v>
      </c>
      <c r="H26" s="69">
        <f t="shared" si="5"/>
        <v>1</v>
      </c>
      <c r="I26" s="69">
        <f t="shared" si="5"/>
        <v>0.5</v>
      </c>
      <c r="J26" s="69">
        <f t="shared" si="5"/>
        <v>0</v>
      </c>
      <c r="K26" s="69">
        <f t="shared" si="5"/>
        <v>0</v>
      </c>
      <c r="L26" s="69">
        <f t="shared" si="5"/>
        <v>0</v>
      </c>
      <c r="M26" s="78">
        <f>IF(D33=0,0,EXP(-YTM_rf*C26))</f>
        <v>0.83945702076920736</v>
      </c>
      <c r="N26" s="69">
        <f t="shared" si="4"/>
        <v>0.86070797642505781</v>
      </c>
      <c r="O26" s="69">
        <f t="shared" si="4"/>
        <v>0.88249690258459546</v>
      </c>
      <c r="P26" s="69">
        <f t="shared" si="4"/>
        <v>0.90483741803595952</v>
      </c>
      <c r="Q26" s="69">
        <f t="shared" si="4"/>
        <v>0.92774348632855286</v>
      </c>
      <c r="R26" s="69">
        <f t="shared" si="4"/>
        <v>0.95122942450071402</v>
      </c>
      <c r="S26" s="69">
        <f t="shared" si="4"/>
        <v>0.97530991202833262</v>
      </c>
      <c r="T26" s="69">
        <f t="shared" si="4"/>
        <v>1</v>
      </c>
      <c r="U26" s="69">
        <f t="shared" si="4"/>
        <v>0</v>
      </c>
      <c r="V26" s="77">
        <f t="shared" si="4"/>
        <v>0</v>
      </c>
    </row>
    <row r="27" spans="2:22" x14ac:dyDescent="0.2">
      <c r="B27" s="69">
        <v>2.5</v>
      </c>
      <c r="C27" s="78">
        <f>5-B27</f>
        <v>2.5</v>
      </c>
      <c r="D27" s="69">
        <f t="shared" ref="D27:L27" si="6">MAX(C27-0.5,0)</f>
        <v>2</v>
      </c>
      <c r="E27" s="69">
        <f t="shared" si="6"/>
        <v>1.5</v>
      </c>
      <c r="F27" s="69">
        <f t="shared" si="6"/>
        <v>1</v>
      </c>
      <c r="G27" s="69">
        <f t="shared" si="6"/>
        <v>0.5</v>
      </c>
      <c r="H27" s="69">
        <f t="shared" si="6"/>
        <v>0</v>
      </c>
      <c r="I27" s="69">
        <f t="shared" si="6"/>
        <v>0</v>
      </c>
      <c r="J27" s="69">
        <f t="shared" si="6"/>
        <v>0</v>
      </c>
      <c r="K27" s="69">
        <f t="shared" si="6"/>
        <v>0</v>
      </c>
      <c r="L27" s="69">
        <f t="shared" si="6"/>
        <v>0</v>
      </c>
      <c r="M27" s="78">
        <f>IF(D34=0,0,EXP(-YTM_rf*C27))</f>
        <v>0.88249690258459546</v>
      </c>
      <c r="N27" s="69">
        <f t="shared" si="4"/>
        <v>0.90483741803595952</v>
      </c>
      <c r="O27" s="69">
        <f t="shared" si="4"/>
        <v>0.92774348632855286</v>
      </c>
      <c r="P27" s="69">
        <f t="shared" si="4"/>
        <v>0.95122942450071402</v>
      </c>
      <c r="Q27" s="69">
        <f t="shared" si="4"/>
        <v>0.97530991202833262</v>
      </c>
      <c r="R27" s="69">
        <f t="shared" si="4"/>
        <v>1</v>
      </c>
      <c r="S27" s="69">
        <f t="shared" si="4"/>
        <v>0</v>
      </c>
      <c r="T27" s="69">
        <f t="shared" si="4"/>
        <v>0</v>
      </c>
      <c r="U27" s="69">
        <f t="shared" si="4"/>
        <v>0</v>
      </c>
      <c r="V27" s="77">
        <f t="shared" si="4"/>
        <v>0</v>
      </c>
    </row>
    <row r="28" spans="2:22" x14ac:dyDescent="0.2">
      <c r="B28" s="69">
        <v>3.5</v>
      </c>
      <c r="C28" s="78">
        <f>5-B28</f>
        <v>1.5</v>
      </c>
      <c r="D28" s="69">
        <f t="shared" ref="D28:L28" si="7">MAX(C28-0.5,0)</f>
        <v>1</v>
      </c>
      <c r="E28" s="69">
        <f t="shared" si="7"/>
        <v>0.5</v>
      </c>
      <c r="F28" s="69">
        <f t="shared" si="7"/>
        <v>0</v>
      </c>
      <c r="G28" s="69">
        <f t="shared" si="7"/>
        <v>0</v>
      </c>
      <c r="H28" s="69">
        <f t="shared" si="7"/>
        <v>0</v>
      </c>
      <c r="I28" s="69">
        <f t="shared" si="7"/>
        <v>0</v>
      </c>
      <c r="J28" s="69">
        <f t="shared" si="7"/>
        <v>0</v>
      </c>
      <c r="K28" s="69">
        <f t="shared" si="7"/>
        <v>0</v>
      </c>
      <c r="L28" s="69">
        <f t="shared" si="7"/>
        <v>0</v>
      </c>
      <c r="M28" s="78">
        <f>IF(D35=0,0,EXP(-YTM_rf*C28))</f>
        <v>0.92774348632855286</v>
      </c>
      <c r="N28" s="69">
        <f t="shared" si="4"/>
        <v>0.95122942450071402</v>
      </c>
      <c r="O28" s="69">
        <f t="shared" si="4"/>
        <v>0.97530991202833262</v>
      </c>
      <c r="P28" s="69">
        <f t="shared" si="4"/>
        <v>1</v>
      </c>
      <c r="Q28" s="69">
        <f t="shared" si="4"/>
        <v>0</v>
      </c>
      <c r="R28" s="69">
        <f t="shared" si="4"/>
        <v>0</v>
      </c>
      <c r="S28" s="69">
        <f t="shared" si="4"/>
        <v>0</v>
      </c>
      <c r="T28" s="69">
        <f t="shared" si="4"/>
        <v>0</v>
      </c>
      <c r="U28" s="69">
        <f t="shared" si="4"/>
        <v>0</v>
      </c>
      <c r="V28" s="77">
        <f t="shared" si="4"/>
        <v>0</v>
      </c>
    </row>
    <row r="29" spans="2:22" x14ac:dyDescent="0.2">
      <c r="B29" s="69">
        <v>4.5</v>
      </c>
      <c r="C29" s="76">
        <f>5-B29</f>
        <v>0.5</v>
      </c>
      <c r="D29" s="75">
        <f t="shared" ref="D29:L29" si="8">MAX(C29-0.5,0)</f>
        <v>0</v>
      </c>
      <c r="E29" s="75">
        <f t="shared" si="8"/>
        <v>0</v>
      </c>
      <c r="F29" s="75">
        <f t="shared" si="8"/>
        <v>0</v>
      </c>
      <c r="G29" s="75">
        <f t="shared" si="8"/>
        <v>0</v>
      </c>
      <c r="H29" s="75">
        <f t="shared" si="8"/>
        <v>0</v>
      </c>
      <c r="I29" s="75">
        <f t="shared" si="8"/>
        <v>0</v>
      </c>
      <c r="J29" s="75">
        <f t="shared" si="8"/>
        <v>0</v>
      </c>
      <c r="K29" s="75">
        <f t="shared" si="8"/>
        <v>0</v>
      </c>
      <c r="L29" s="75">
        <f t="shared" si="8"/>
        <v>0</v>
      </c>
      <c r="M29" s="76">
        <f>IF(D36=0,0,EXP(-YTM_rf*C29))</f>
        <v>0.97530991202833262</v>
      </c>
      <c r="N29" s="75">
        <f t="shared" si="4"/>
        <v>1</v>
      </c>
      <c r="O29" s="75">
        <f t="shared" si="4"/>
        <v>0</v>
      </c>
      <c r="P29" s="75">
        <f t="shared" si="4"/>
        <v>0</v>
      </c>
      <c r="Q29" s="75">
        <f t="shared" si="4"/>
        <v>0</v>
      </c>
      <c r="R29" s="75">
        <f t="shared" si="4"/>
        <v>0</v>
      </c>
      <c r="S29" s="75">
        <f t="shared" si="4"/>
        <v>0</v>
      </c>
      <c r="T29" s="75">
        <f t="shared" si="4"/>
        <v>0</v>
      </c>
      <c r="U29" s="75">
        <f t="shared" si="4"/>
        <v>0</v>
      </c>
      <c r="V29" s="74">
        <f t="shared" si="4"/>
        <v>0</v>
      </c>
    </row>
    <row r="31" spans="2:22" s="73" customFormat="1" x14ac:dyDescent="0.2">
      <c r="B31" s="73" t="s">
        <v>354</v>
      </c>
      <c r="C31" s="73" t="s">
        <v>353</v>
      </c>
      <c r="D31" s="73" t="s">
        <v>352</v>
      </c>
      <c r="E31" s="73" t="s">
        <v>351</v>
      </c>
      <c r="F31" s="73" t="s">
        <v>350</v>
      </c>
      <c r="G31" s="73" t="s">
        <v>349</v>
      </c>
      <c r="I31" s="73" t="s">
        <v>317</v>
      </c>
    </row>
    <row r="32" spans="2:22" ht="16" x14ac:dyDescent="0.2">
      <c r="B32" s="69">
        <v>0.5</v>
      </c>
      <c r="C32" s="70">
        <f>SUM(M25:V25)*CouponPmt+100*M25</f>
        <v>106.72870921346704</v>
      </c>
      <c r="D32" s="69">
        <v>40</v>
      </c>
      <c r="E32" s="70">
        <f>value_rf_-Recovery</f>
        <v>66.728709213467042</v>
      </c>
      <c r="F32" s="71">
        <f>EXP(-YTM_rf*Time_)</f>
        <v>0.97530991202833262</v>
      </c>
      <c r="G32" s="71">
        <f>Loss*pv_rf_</f>
        <v>65.081171512750728</v>
      </c>
      <c r="I32" s="72">
        <f>Eloss/lossAmount</f>
        <v>3.0340581191964006E-2</v>
      </c>
    </row>
    <row r="33" spans="2:7" x14ac:dyDescent="0.2">
      <c r="B33" s="69">
        <v>1.5</v>
      </c>
      <c r="C33" s="70">
        <f>SUM(M26:V26)*CouponPmt+100*M26</f>
        <v>105.97104849893799</v>
      </c>
      <c r="D33" s="69">
        <v>40</v>
      </c>
      <c r="E33" s="70">
        <f>value_rf_-Recovery</f>
        <v>65.971048498937989</v>
      </c>
      <c r="F33" s="71">
        <f>EXP(-YTM_rf*Time_)</f>
        <v>0.92774348632855286</v>
      </c>
      <c r="G33" s="71">
        <f>Loss*pv_rf_</f>
        <v>61.204210531154772</v>
      </c>
    </row>
    <row r="34" spans="2:7" x14ac:dyDescent="0.2">
      <c r="B34" s="69">
        <v>2.5</v>
      </c>
      <c r="C34" s="70">
        <f>SUM(M27:V27)*CouponPmt+100*M27</f>
        <v>105.17454168889401</v>
      </c>
      <c r="D34" s="69">
        <v>40</v>
      </c>
      <c r="E34" s="70">
        <f>value_rf_-Recovery</f>
        <v>65.17454168889401</v>
      </c>
      <c r="F34" s="71">
        <f>EXP(-YTM_rf*Time_)</f>
        <v>0.88249690258459546</v>
      </c>
      <c r="G34" s="71">
        <f>Loss*pv_rf_</f>
        <v>57.516331167819551</v>
      </c>
    </row>
    <row r="35" spans="2:7" x14ac:dyDescent="0.2">
      <c r="B35" s="69">
        <v>3.5</v>
      </c>
      <c r="C35" s="70">
        <f>SUM(M28:V28)*CouponPmt+100*M28</f>
        <v>104.33719710142807</v>
      </c>
      <c r="D35" s="69">
        <v>40</v>
      </c>
      <c r="E35" s="70">
        <f>value_rf_-Recovery</f>
        <v>64.337197101428075</v>
      </c>
      <c r="F35" s="71">
        <f>EXP(-YTM_rf*Time_)</f>
        <v>0.83945702076920736</v>
      </c>
      <c r="G35" s="71">
        <f>Loss*pv_rf_</f>
        <v>54.008311803406094</v>
      </c>
    </row>
    <row r="36" spans="2:7" x14ac:dyDescent="0.2">
      <c r="B36" s="69">
        <v>4.5</v>
      </c>
      <c r="C36" s="70">
        <f>SUM(M29:V29)*CouponPmt+100*M29</f>
        <v>103.45692093891826</v>
      </c>
      <c r="D36" s="69">
        <v>40</v>
      </c>
      <c r="E36" s="70">
        <f>value_rf_-Recovery</f>
        <v>63.456920938918259</v>
      </c>
      <c r="F36" s="71">
        <f>EXP(-YTM_rf*Time_)</f>
        <v>0.79851621875937706</v>
      </c>
      <c r="G36" s="71">
        <f>Loss*pv_rf_</f>
        <v>50.671380562257745</v>
      </c>
    </row>
    <row r="37" spans="2:7" x14ac:dyDescent="0.2">
      <c r="G37" s="70">
        <f>SUM(G32:G36)</f>
        <v>288.4814055773889</v>
      </c>
    </row>
  </sheetData>
  <hyperlinks>
    <hyperlink ref="A1" r:id="rId1" display="Video" xr:uid="{CEC6F26E-14FA-B04E-BF9C-975A61BA0837}"/>
  </hyperlink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FB4F-5D48-674F-95A8-5B690AF231D6}">
  <sheetPr codeName="Sheet64">
    <tabColor rgb="FFFF0000"/>
  </sheetPr>
  <dimension ref="A1:Z1000"/>
  <sheetViews>
    <sheetView workbookViewId="0"/>
  </sheetViews>
  <sheetFormatPr baseColWidth="10" defaultColWidth="11.1640625" defaultRowHeight="15" customHeight="1" x14ac:dyDescent="0.2"/>
  <cols>
    <col min="1" max="1" width="10.83203125" customWidth="1"/>
    <col min="2" max="2" width="12.5" customWidth="1"/>
    <col min="3" max="9" width="10.83203125" customWidth="1"/>
    <col min="10" max="10" width="11.5" customWidth="1"/>
    <col min="11" max="26" width="10.5" customWidth="1"/>
  </cols>
  <sheetData>
    <row r="1" spans="1:26" ht="25.5" customHeight="1" x14ac:dyDescent="0.3">
      <c r="A1" s="93" t="s">
        <v>404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5.5" customHeight="1" x14ac:dyDescent="0.3">
      <c r="A2" s="93" t="s">
        <v>403</v>
      </c>
      <c r="B2" s="87" t="s">
        <v>402</v>
      </c>
      <c r="C2" s="87" t="s">
        <v>401</v>
      </c>
      <c r="D2" s="87" t="s">
        <v>400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5.5" customHeight="1" x14ac:dyDescent="0.3">
      <c r="A3" s="93" t="s">
        <v>399</v>
      </c>
      <c r="B3" s="88">
        <f ca="1">TODAY()</f>
        <v>45443</v>
      </c>
      <c r="C3" s="87">
        <v>292.22199999999998</v>
      </c>
      <c r="D3" s="87">
        <f t="shared" ref="D3:D66" si="0">C3/C4-1</f>
        <v>-2.5526332415127029E-2</v>
      </c>
      <c r="E3" s="87"/>
      <c r="F3" s="87"/>
      <c r="G3" s="87"/>
      <c r="H3" s="87"/>
      <c r="I3" s="87" t="s">
        <v>398</v>
      </c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25.5" customHeight="1" x14ac:dyDescent="0.3">
      <c r="A4" s="87"/>
      <c r="B4" s="88">
        <f t="shared" ref="B4:B67" ca="1" si="1">B3-1</f>
        <v>45442</v>
      </c>
      <c r="C4" s="87">
        <v>299.87675369847648</v>
      </c>
      <c r="D4" s="87">
        <f t="shared" si="0"/>
        <v>-1.8032875441995944E-2</v>
      </c>
      <c r="E4" s="87"/>
      <c r="F4" s="87"/>
      <c r="G4" s="87"/>
      <c r="H4" s="87"/>
      <c r="I4" s="87" t="s">
        <v>397</v>
      </c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25.5" customHeight="1" x14ac:dyDescent="0.3">
      <c r="A5" s="87"/>
      <c r="B5" s="88">
        <f t="shared" ca="1" si="1"/>
        <v>45441</v>
      </c>
      <c r="C5" s="87">
        <v>305.38369992117083</v>
      </c>
      <c r="D5" s="87">
        <f t="shared" si="0"/>
        <v>-9.6291439750788577E-3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25.5" customHeight="1" x14ac:dyDescent="0.3">
      <c r="A6" s="87"/>
      <c r="B6" s="88">
        <f t="shared" ca="1" si="1"/>
        <v>45440</v>
      </c>
      <c r="C6" s="87">
        <v>308.35287414140782</v>
      </c>
      <c r="D6" s="87">
        <f t="shared" si="0"/>
        <v>-1.031387560122532E-2</v>
      </c>
      <c r="E6" s="87"/>
      <c r="F6" s="87"/>
      <c r="G6" s="87"/>
      <c r="H6" s="87"/>
      <c r="I6" s="87" t="s">
        <v>396</v>
      </c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25.5" customHeight="1" x14ac:dyDescent="0.3">
      <c r="A7" s="87"/>
      <c r="B7" s="88">
        <f t="shared" ca="1" si="1"/>
        <v>45439</v>
      </c>
      <c r="C7" s="87">
        <v>311.56633051587886</v>
      </c>
      <c r="D7" s="87">
        <f t="shared" si="0"/>
        <v>-4.4472037819511812E-3</v>
      </c>
      <c r="E7" s="87"/>
      <c r="F7" s="87"/>
      <c r="G7" s="87"/>
      <c r="H7" s="87"/>
      <c r="I7" s="87" t="s">
        <v>395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25.5" customHeight="1" x14ac:dyDescent="0.3">
      <c r="A8" s="87"/>
      <c r="B8" s="88">
        <f t="shared" ca="1" si="1"/>
        <v>45438</v>
      </c>
      <c r="C8" s="87">
        <v>312.95811904649474</v>
      </c>
      <c r="D8" s="87">
        <f t="shared" si="0"/>
        <v>9.3128382158083056E-3</v>
      </c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25.5" customHeight="1" x14ac:dyDescent="0.3">
      <c r="A9" s="87"/>
      <c r="B9" s="88">
        <f t="shared" ca="1" si="1"/>
        <v>45437</v>
      </c>
      <c r="C9" s="87">
        <v>310.07048280463761</v>
      </c>
      <c r="D9" s="87">
        <f t="shared" si="0"/>
        <v>5.5169639582342E-3</v>
      </c>
      <c r="E9" s="87"/>
      <c r="F9" s="87"/>
      <c r="G9" s="87"/>
      <c r="H9" s="87"/>
      <c r="I9" s="87" t="s">
        <v>394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25.5" customHeight="1" x14ac:dyDescent="0.3">
      <c r="A10" s="87"/>
      <c r="B10" s="88">
        <f t="shared" ca="1" si="1"/>
        <v>45436</v>
      </c>
      <c r="C10" s="87">
        <v>308.36922092695482</v>
      </c>
      <c r="D10" s="87">
        <f t="shared" si="0"/>
        <v>-1.4296912793861805E-2</v>
      </c>
      <c r="E10" s="87"/>
      <c r="F10" s="87"/>
      <c r="G10" s="87"/>
      <c r="H10" s="87"/>
      <c r="I10" s="87" t="s">
        <v>393</v>
      </c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ht="25.5" customHeight="1" x14ac:dyDescent="0.3">
      <c r="A11" s="87"/>
      <c r="B11" s="88">
        <f t="shared" ca="1" si="1"/>
        <v>45435</v>
      </c>
      <c r="C11" s="87">
        <v>312.84189420669446</v>
      </c>
      <c r="D11" s="87">
        <f t="shared" si="0"/>
        <v>-3.9693273053209022E-2</v>
      </c>
      <c r="E11" s="87"/>
      <c r="F11" s="87"/>
      <c r="G11" s="87"/>
      <c r="H11" s="87"/>
      <c r="I11" s="87" t="s">
        <v>392</v>
      </c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25.5" customHeight="1" x14ac:dyDescent="0.3">
      <c r="A12" s="87"/>
      <c r="B12" s="88">
        <f t="shared" ca="1" si="1"/>
        <v>45434</v>
      </c>
      <c r="C12" s="87">
        <v>325.77288633741762</v>
      </c>
      <c r="D12" s="87">
        <f t="shared" si="0"/>
        <v>1.1137401932804547E-2</v>
      </c>
      <c r="E12" s="87"/>
      <c r="F12" s="87"/>
      <c r="G12" s="87"/>
      <c r="H12" s="87"/>
      <c r="I12" s="87"/>
      <c r="J12" s="87" t="s">
        <v>391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25.5" customHeight="1" x14ac:dyDescent="0.3">
      <c r="A13" s="87"/>
      <c r="B13" s="88">
        <f t="shared" ca="1" si="1"/>
        <v>45433</v>
      </c>
      <c r="C13" s="87">
        <v>322.18458709439267</v>
      </c>
      <c r="D13" s="87">
        <f t="shared" si="0"/>
        <v>-1.0706565323455486E-2</v>
      </c>
      <c r="E13" s="87"/>
      <c r="F13" s="87"/>
      <c r="G13" s="87"/>
      <c r="H13" s="87"/>
      <c r="I13" s="87"/>
      <c r="J13" s="87" t="s">
        <v>390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25.5" customHeight="1" x14ac:dyDescent="0.3">
      <c r="A14" s="87"/>
      <c r="B14" s="88">
        <f t="shared" ca="1" si="1"/>
        <v>45432</v>
      </c>
      <c r="C14" s="87">
        <v>325.67140931217529</v>
      </c>
      <c r="D14" s="87">
        <f t="shared" si="0"/>
        <v>-3.7002360231820353E-3</v>
      </c>
      <c r="E14" s="87"/>
      <c r="F14" s="87"/>
      <c r="G14" s="87"/>
      <c r="H14" s="87"/>
      <c r="I14" s="87"/>
      <c r="J14" s="87" t="s">
        <v>389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25.5" customHeight="1" x14ac:dyDescent="0.3">
      <c r="A15" s="87"/>
      <c r="B15" s="88">
        <f t="shared" ca="1" si="1"/>
        <v>45431</v>
      </c>
      <c r="C15" s="87">
        <v>326.88094596372207</v>
      </c>
      <c r="D15" s="87">
        <f t="shared" si="0"/>
        <v>4.5410733419997129E-2</v>
      </c>
      <c r="E15" s="87"/>
      <c r="F15" s="87"/>
      <c r="G15" s="87"/>
      <c r="H15" s="87"/>
      <c r="I15" s="87" t="s">
        <v>388</v>
      </c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25.5" customHeight="1" x14ac:dyDescent="0.3">
      <c r="A16" s="87"/>
      <c r="B16" s="88">
        <f t="shared" ca="1" si="1"/>
        <v>45430</v>
      </c>
      <c r="C16" s="87">
        <v>312.68183453057833</v>
      </c>
      <c r="D16" s="87">
        <f t="shared" si="0"/>
        <v>-1.6881702310926672E-2</v>
      </c>
      <c r="E16" s="87"/>
      <c r="F16" s="87"/>
      <c r="G16" s="87"/>
      <c r="H16" s="87"/>
      <c r="I16" s="87"/>
      <c r="J16" s="87" t="s">
        <v>387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ht="25.5" customHeight="1" x14ac:dyDescent="0.3">
      <c r="A17" s="87"/>
      <c r="B17" s="88">
        <f t="shared" ca="1" si="1"/>
        <v>45429</v>
      </c>
      <c r="C17" s="87">
        <v>318.05107815160295</v>
      </c>
      <c r="D17" s="87">
        <f t="shared" si="0"/>
        <v>-4.0613503643678217E-2</v>
      </c>
      <c r="E17" s="87"/>
      <c r="F17" s="87"/>
      <c r="G17" s="87"/>
      <c r="H17" s="87"/>
      <c r="I17" s="87"/>
      <c r="J17" s="87" t="s">
        <v>386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25.5" customHeight="1" x14ac:dyDescent="0.3">
      <c r="A18" s="87"/>
      <c r="B18" s="88">
        <f t="shared" ca="1" si="1"/>
        <v>45428</v>
      </c>
      <c r="C18" s="87">
        <v>331.51506651337826</v>
      </c>
      <c r="D18" s="87">
        <f t="shared" si="0"/>
        <v>-8.7930914167119179E-3</v>
      </c>
      <c r="E18" s="87"/>
      <c r="F18" s="87"/>
      <c r="G18" s="87"/>
      <c r="H18" s="87"/>
      <c r="I18" s="87" t="s">
        <v>385</v>
      </c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25.5" customHeight="1" x14ac:dyDescent="0.3">
      <c r="A19" s="87"/>
      <c r="B19" s="88">
        <f t="shared" ca="1" si="1"/>
        <v>45427</v>
      </c>
      <c r="C19" s="87">
        <v>334.45596841854746</v>
      </c>
      <c r="D19" s="87">
        <f t="shared" si="0"/>
        <v>-8.5161547201935139E-3</v>
      </c>
      <c r="E19" s="87"/>
      <c r="F19" s="87"/>
      <c r="G19" s="87"/>
      <c r="H19" s="87"/>
      <c r="I19" s="87" t="s">
        <v>384</v>
      </c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25.5" customHeight="1" x14ac:dyDescent="0.3">
      <c r="A20" s="87"/>
      <c r="B20" s="88">
        <f t="shared" ca="1" si="1"/>
        <v>45426</v>
      </c>
      <c r="C20" s="87">
        <v>337.32871192082882</v>
      </c>
      <c r="D20" s="87">
        <f t="shared" si="0"/>
        <v>3.9410218837230282E-3</v>
      </c>
      <c r="E20" s="87"/>
      <c r="F20" s="87"/>
      <c r="G20" s="87"/>
      <c r="H20" s="87"/>
      <c r="I20" s="87"/>
      <c r="J20" s="87" t="s">
        <v>383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25.5" customHeight="1" x14ac:dyDescent="0.3">
      <c r="A21" s="87"/>
      <c r="B21" s="88">
        <f t="shared" ca="1" si="1"/>
        <v>45425</v>
      </c>
      <c r="C21" s="87">
        <v>336.00451079077271</v>
      </c>
      <c r="D21" s="87">
        <f t="shared" si="0"/>
        <v>-2.8415133040152862E-2</v>
      </c>
      <c r="E21" s="87"/>
      <c r="F21" s="87"/>
      <c r="G21" s="87"/>
      <c r="H21" s="87"/>
      <c r="I21" s="87"/>
      <c r="J21" s="87" t="s">
        <v>382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25.5" customHeight="1" x14ac:dyDescent="0.3">
      <c r="A22" s="87"/>
      <c r="B22" s="88">
        <f t="shared" ca="1" si="1"/>
        <v>45424</v>
      </c>
      <c r="C22" s="87">
        <v>345.83135474531719</v>
      </c>
      <c r="D22" s="87">
        <f t="shared" si="0"/>
        <v>-2.4650669993876106E-2</v>
      </c>
      <c r="E22" s="87"/>
      <c r="F22" s="87"/>
      <c r="G22" s="87"/>
      <c r="H22" s="87"/>
      <c r="I22" s="87" t="s">
        <v>381</v>
      </c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25.5" customHeight="1" x14ac:dyDescent="0.3">
      <c r="A23" s="87"/>
      <c r="B23" s="88">
        <f t="shared" ca="1" si="1"/>
        <v>45423</v>
      </c>
      <c r="C23" s="87">
        <v>354.57178685214848</v>
      </c>
      <c r="D23" s="87">
        <f t="shared" si="0"/>
        <v>-1.0152081089632836E-2</v>
      </c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25.5" customHeight="1" x14ac:dyDescent="0.3">
      <c r="A24" s="87"/>
      <c r="B24" s="88">
        <f t="shared" ca="1" si="1"/>
        <v>45422</v>
      </c>
      <c r="C24" s="87">
        <v>358.20834703826426</v>
      </c>
      <c r="D24" s="87">
        <f t="shared" si="0"/>
        <v>1.1065332861161403E-2</v>
      </c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25.5" customHeight="1" x14ac:dyDescent="0.3">
      <c r="A25" s="87"/>
      <c r="B25" s="88">
        <f t="shared" ca="1" si="1"/>
        <v>45421</v>
      </c>
      <c r="C25" s="87">
        <v>354.28803203507039</v>
      </c>
      <c r="D25" s="87">
        <f t="shared" si="0"/>
        <v>-3.4334355895832558E-2</v>
      </c>
      <c r="E25" s="87"/>
      <c r="F25" s="87"/>
      <c r="G25" s="87"/>
      <c r="H25" s="87"/>
      <c r="I25" s="87" t="s">
        <v>380</v>
      </c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25.5" customHeight="1" x14ac:dyDescent="0.3">
      <c r="A26" s="87"/>
      <c r="B26" s="88">
        <f t="shared" ca="1" si="1"/>
        <v>45420</v>
      </c>
      <c r="C26" s="87">
        <v>366.88478480948521</v>
      </c>
      <c r="D26" s="87">
        <f t="shared" si="0"/>
        <v>3.9446665685926474E-2</v>
      </c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25.5" customHeight="1" x14ac:dyDescent="0.3">
      <c r="A27" s="87"/>
      <c r="B27" s="88">
        <f t="shared" ca="1" si="1"/>
        <v>45419</v>
      </c>
      <c r="C27" s="87">
        <v>352.9616255658288</v>
      </c>
      <c r="D27" s="87">
        <f t="shared" si="0"/>
        <v>1.7024012947722378E-2</v>
      </c>
      <c r="E27" s="87"/>
      <c r="F27" s="87"/>
      <c r="G27" s="87"/>
      <c r="H27" s="87"/>
      <c r="I27" s="92"/>
      <c r="J27" s="87" t="s">
        <v>379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25.5" customHeight="1" x14ac:dyDescent="0.3">
      <c r="A28" s="87"/>
      <c r="B28" s="88">
        <f t="shared" ca="1" si="1"/>
        <v>45418</v>
      </c>
      <c r="C28" s="87">
        <v>347.05338425865853</v>
      </c>
      <c r="D28" s="87">
        <f t="shared" si="0"/>
        <v>-1.3032528156071144E-2</v>
      </c>
      <c r="E28" s="87"/>
      <c r="F28" s="87"/>
      <c r="G28" s="87"/>
      <c r="H28" s="87"/>
      <c r="I28" s="91">
        <v>0.01</v>
      </c>
      <c r="J28" s="87" t="s">
        <v>378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25.5" customHeight="1" x14ac:dyDescent="0.3">
      <c r="A29" s="87"/>
      <c r="B29" s="88">
        <f t="shared" ca="1" si="1"/>
        <v>45417</v>
      </c>
      <c r="C29" s="87">
        <v>351.63609152211126</v>
      </c>
      <c r="D29" s="87">
        <f t="shared" si="0"/>
        <v>-9.5274447191071587E-3</v>
      </c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25.5" customHeight="1" x14ac:dyDescent="0.3">
      <c r="A30" s="87"/>
      <c r="B30" s="88">
        <f t="shared" ca="1" si="1"/>
        <v>45416</v>
      </c>
      <c r="C30" s="87">
        <v>355.01851075761419</v>
      </c>
      <c r="D30" s="87">
        <f t="shared" si="0"/>
        <v>2.3502526008592373E-2</v>
      </c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25.5" customHeight="1" x14ac:dyDescent="0.3">
      <c r="A31" s="87"/>
      <c r="B31" s="88">
        <f t="shared" ca="1" si="1"/>
        <v>45415</v>
      </c>
      <c r="C31" s="87">
        <v>346.86627705951923</v>
      </c>
      <c r="D31" s="87">
        <f t="shared" si="0"/>
        <v>5.7520298784607959E-3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25.5" customHeight="1" x14ac:dyDescent="0.3">
      <c r="A32" s="87"/>
      <c r="B32" s="88">
        <f t="shared" ca="1" si="1"/>
        <v>45414</v>
      </c>
      <c r="C32" s="87">
        <v>344.88250260000569</v>
      </c>
      <c r="D32" s="87">
        <f t="shared" si="0"/>
        <v>4.349031496788669E-3</v>
      </c>
      <c r="E32" s="87"/>
      <c r="F32" s="87"/>
      <c r="G32" s="87"/>
      <c r="H32" s="87"/>
      <c r="I32" s="91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25.5" customHeight="1" x14ac:dyDescent="0.3">
      <c r="A33" s="87"/>
      <c r="B33" s="88">
        <f t="shared" ca="1" si="1"/>
        <v>45413</v>
      </c>
      <c r="C33" s="87">
        <v>343.38909262054523</v>
      </c>
      <c r="D33" s="87">
        <f t="shared" si="0"/>
        <v>-1.4508167264670191E-2</v>
      </c>
      <c r="E33" s="87"/>
      <c r="F33" s="87"/>
      <c r="G33" s="87"/>
      <c r="H33" s="87"/>
      <c r="I33" s="91">
        <v>0.05</v>
      </c>
      <c r="J33" s="87">
        <f t="shared" ref="J33:J51" si="2">_xlfn.BINOM.INV($I$27,$I$28,I33)</f>
        <v>0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25.5" customHeight="1" x14ac:dyDescent="0.3">
      <c r="A34" s="87"/>
      <c r="B34" s="88">
        <f t="shared" ca="1" si="1"/>
        <v>45412</v>
      </c>
      <c r="C34" s="87">
        <v>348.44438199699221</v>
      </c>
      <c r="D34" s="87">
        <f t="shared" si="0"/>
        <v>-1.9587212406853571E-2</v>
      </c>
      <c r="E34" s="87"/>
      <c r="F34" s="87"/>
      <c r="G34" s="87"/>
      <c r="H34" s="87"/>
      <c r="I34" s="87">
        <v>0.1</v>
      </c>
      <c r="J34" s="87">
        <f t="shared" si="2"/>
        <v>0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25.5" customHeight="1" x14ac:dyDescent="0.3">
      <c r="A35" s="87"/>
      <c r="B35" s="88">
        <f t="shared" ca="1" si="1"/>
        <v>45411</v>
      </c>
      <c r="C35" s="87">
        <v>355.40579071025979</v>
      </c>
      <c r="D35" s="87">
        <f t="shared" si="0"/>
        <v>-3.0537713021695501E-3</v>
      </c>
      <c r="E35" s="87"/>
      <c r="F35" s="87"/>
      <c r="G35" s="87"/>
      <c r="H35" s="87"/>
      <c r="I35" s="91">
        <v>0.15</v>
      </c>
      <c r="J35" s="87">
        <f t="shared" si="2"/>
        <v>0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25.5" customHeight="1" x14ac:dyDescent="0.3">
      <c r="A36" s="87"/>
      <c r="B36" s="88">
        <f t="shared" ca="1" si="1"/>
        <v>45410</v>
      </c>
      <c r="C36" s="87">
        <v>356.49444321031837</v>
      </c>
      <c r="D36" s="87">
        <f t="shared" si="0"/>
        <v>-9.0637243140994084E-3</v>
      </c>
      <c r="E36" s="87"/>
      <c r="F36" s="87"/>
      <c r="G36" s="87"/>
      <c r="H36" s="87"/>
      <c r="I36" s="87">
        <v>0.2</v>
      </c>
      <c r="J36" s="87">
        <f t="shared" si="2"/>
        <v>0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25.5" customHeight="1" x14ac:dyDescent="0.3">
      <c r="A37" s="87"/>
      <c r="B37" s="88">
        <f t="shared" ca="1" si="1"/>
        <v>45409</v>
      </c>
      <c r="C37" s="87">
        <v>359.75516484504726</v>
      </c>
      <c r="D37" s="87">
        <f t="shared" si="0"/>
        <v>-2.3178944785344879E-2</v>
      </c>
      <c r="E37" s="87"/>
      <c r="F37" s="87"/>
      <c r="G37" s="87"/>
      <c r="H37" s="87"/>
      <c r="I37" s="91">
        <v>0.25</v>
      </c>
      <c r="J37" s="87">
        <f t="shared" si="2"/>
        <v>0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25.5" customHeight="1" x14ac:dyDescent="0.3">
      <c r="A38" s="87"/>
      <c r="B38" s="88">
        <f t="shared" ca="1" si="1"/>
        <v>45408</v>
      </c>
      <c r="C38" s="87">
        <v>368.29177967093631</v>
      </c>
      <c r="D38" s="87">
        <f t="shared" si="0"/>
        <v>-2.5018004698962981E-2</v>
      </c>
      <c r="E38" s="87"/>
      <c r="F38" s="87"/>
      <c r="G38" s="87"/>
      <c r="H38" s="87"/>
      <c r="I38" s="87">
        <v>0.3</v>
      </c>
      <c r="J38" s="87">
        <f t="shared" si="2"/>
        <v>0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25.5" customHeight="1" x14ac:dyDescent="0.3">
      <c r="A39" s="87"/>
      <c r="B39" s="88">
        <f t="shared" ca="1" si="1"/>
        <v>45407</v>
      </c>
      <c r="C39" s="87">
        <v>377.74213415830508</v>
      </c>
      <c r="D39" s="87">
        <f t="shared" si="0"/>
        <v>-6.230656805526702E-3</v>
      </c>
      <c r="E39" s="87"/>
      <c r="F39" s="87"/>
      <c r="G39" s="87"/>
      <c r="H39" s="87"/>
      <c r="I39" s="91">
        <v>0.35</v>
      </c>
      <c r="J39" s="87">
        <f t="shared" si="2"/>
        <v>0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25.5" customHeight="1" x14ac:dyDescent="0.3">
      <c r="A40" s="87"/>
      <c r="B40" s="88">
        <f t="shared" ca="1" si="1"/>
        <v>45406</v>
      </c>
      <c r="C40" s="87">
        <v>380.11047205788452</v>
      </c>
      <c r="D40" s="87">
        <f t="shared" si="0"/>
        <v>-2.568066735593777E-2</v>
      </c>
      <c r="E40" s="87"/>
      <c r="F40" s="87"/>
      <c r="G40" s="87"/>
      <c r="H40" s="87"/>
      <c r="I40" s="87">
        <v>0.4</v>
      </c>
      <c r="J40" s="87">
        <f t="shared" si="2"/>
        <v>0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25.5" customHeight="1" x14ac:dyDescent="0.3">
      <c r="A41" s="87"/>
      <c r="B41" s="88">
        <f t="shared" ca="1" si="1"/>
        <v>45405</v>
      </c>
      <c r="C41" s="87">
        <v>390.12925159388811</v>
      </c>
      <c r="D41" s="87">
        <f t="shared" si="0"/>
        <v>-3.7696369593496204E-3</v>
      </c>
      <c r="E41" s="87"/>
      <c r="F41" s="87"/>
      <c r="G41" s="87"/>
      <c r="H41" s="87"/>
      <c r="I41" s="91">
        <v>0.45</v>
      </c>
      <c r="J41" s="87">
        <f t="shared" si="2"/>
        <v>0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25.5" customHeight="1" x14ac:dyDescent="0.3">
      <c r="A42" s="87"/>
      <c r="B42" s="88">
        <f t="shared" ca="1" si="1"/>
        <v>45404</v>
      </c>
      <c r="C42" s="87">
        <v>391.60546201699054</v>
      </c>
      <c r="D42" s="87">
        <f t="shared" si="0"/>
        <v>2.621591297242043E-3</v>
      </c>
      <c r="E42" s="87"/>
      <c r="F42" s="87"/>
      <c r="G42" s="87"/>
      <c r="H42" s="87"/>
      <c r="I42" s="87">
        <v>0.5</v>
      </c>
      <c r="J42" s="87">
        <f t="shared" si="2"/>
        <v>0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25.5" customHeight="1" x14ac:dyDescent="0.3">
      <c r="A43" s="87"/>
      <c r="B43" s="88">
        <f t="shared" ca="1" si="1"/>
        <v>45403</v>
      </c>
      <c r="C43" s="87">
        <v>390.58151691139204</v>
      </c>
      <c r="D43" s="87">
        <f t="shared" si="0"/>
        <v>8.9592301394694207E-3</v>
      </c>
      <c r="E43" s="87"/>
      <c r="F43" s="87"/>
      <c r="G43" s="87"/>
      <c r="H43" s="87"/>
      <c r="I43" s="91">
        <v>0.55000000000000004</v>
      </c>
      <c r="J43" s="87">
        <f t="shared" si="2"/>
        <v>0</v>
      </c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25.5" customHeight="1" x14ac:dyDescent="0.3">
      <c r="A44" s="87"/>
      <c r="B44" s="88">
        <f t="shared" ca="1" si="1"/>
        <v>45402</v>
      </c>
      <c r="C44" s="87">
        <v>387.11327994630818</v>
      </c>
      <c r="D44" s="87">
        <f t="shared" si="0"/>
        <v>-1.1722731508837292E-2</v>
      </c>
      <c r="E44" s="87"/>
      <c r="F44" s="87"/>
      <c r="G44" s="87"/>
      <c r="H44" s="87"/>
      <c r="I44" s="87">
        <v>0.6</v>
      </c>
      <c r="J44" s="87">
        <f t="shared" si="2"/>
        <v>0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25.5" customHeight="1" x14ac:dyDescent="0.3">
      <c r="A45" s="87"/>
      <c r="B45" s="88">
        <f t="shared" ca="1" si="1"/>
        <v>45401</v>
      </c>
      <c r="C45" s="87">
        <v>391.70513406356849</v>
      </c>
      <c r="D45" s="87">
        <f t="shared" si="0"/>
        <v>1.5505517045756312E-2</v>
      </c>
      <c r="E45" s="87"/>
      <c r="F45" s="87"/>
      <c r="G45" s="87"/>
      <c r="H45" s="87"/>
      <c r="I45" s="91">
        <v>0.65</v>
      </c>
      <c r="J45" s="87">
        <f t="shared" si="2"/>
        <v>0</v>
      </c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25.5" customHeight="1" x14ac:dyDescent="0.3">
      <c r="A46" s="87"/>
      <c r="B46" s="88">
        <f t="shared" ca="1" si="1"/>
        <v>45400</v>
      </c>
      <c r="C46" s="87">
        <v>385.72427967018041</v>
      </c>
      <c r="D46" s="87">
        <f t="shared" si="0"/>
        <v>5.7105265810140082E-3</v>
      </c>
      <c r="E46" s="87"/>
      <c r="F46" s="87"/>
      <c r="G46" s="87"/>
      <c r="H46" s="87"/>
      <c r="I46" s="87">
        <v>0.7</v>
      </c>
      <c r="J46" s="87">
        <f t="shared" si="2"/>
        <v>0</v>
      </c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25.5" customHeight="1" x14ac:dyDescent="0.3">
      <c r="A47" s="87"/>
      <c r="B47" s="88">
        <f t="shared" ca="1" si="1"/>
        <v>45399</v>
      </c>
      <c r="C47" s="87">
        <v>383.53409800877603</v>
      </c>
      <c r="D47" s="87">
        <f t="shared" si="0"/>
        <v>5.9665811252123113E-3</v>
      </c>
      <c r="E47" s="87"/>
      <c r="F47" s="87"/>
      <c r="G47" s="87"/>
      <c r="H47" s="87"/>
      <c r="I47" s="91">
        <v>0.75</v>
      </c>
      <c r="J47" s="87">
        <f t="shared" si="2"/>
        <v>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25.5" customHeight="1" x14ac:dyDescent="0.3">
      <c r="A48" s="87"/>
      <c r="B48" s="88">
        <f t="shared" ca="1" si="1"/>
        <v>45398</v>
      </c>
      <c r="C48" s="87">
        <v>381.25928356365318</v>
      </c>
      <c r="D48" s="87">
        <f t="shared" si="0"/>
        <v>9.2489538840689889E-4</v>
      </c>
      <c r="E48" s="87"/>
      <c r="F48" s="87"/>
      <c r="G48" s="87"/>
      <c r="H48" s="87"/>
      <c r="I48" s="87">
        <v>0.8</v>
      </c>
      <c r="J48" s="87">
        <f t="shared" si="2"/>
        <v>0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25.5" customHeight="1" x14ac:dyDescent="0.3">
      <c r="A49" s="87"/>
      <c r="B49" s="88">
        <f t="shared" ca="1" si="1"/>
        <v>45397</v>
      </c>
      <c r="C49" s="87">
        <v>380.90698445032308</v>
      </c>
      <c r="D49" s="87">
        <f t="shared" si="0"/>
        <v>6.5813814680109051E-3</v>
      </c>
      <c r="E49" s="87"/>
      <c r="F49" s="87"/>
      <c r="G49" s="87"/>
      <c r="H49" s="87"/>
      <c r="I49" s="91">
        <v>0.85</v>
      </c>
      <c r="J49" s="87">
        <f t="shared" si="2"/>
        <v>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25.5" customHeight="1" x14ac:dyDescent="0.3">
      <c r="A50" s="87"/>
      <c r="B50" s="88">
        <f t="shared" ca="1" si="1"/>
        <v>45396</v>
      </c>
      <c r="C50" s="87">
        <v>378.41648123354275</v>
      </c>
      <c r="D50" s="87">
        <f t="shared" si="0"/>
        <v>2.6087665993202558E-2</v>
      </c>
      <c r="E50" s="87"/>
      <c r="F50" s="87"/>
      <c r="G50" s="87"/>
      <c r="H50" s="87"/>
      <c r="I50" s="87">
        <v>0.9</v>
      </c>
      <c r="J50" s="87">
        <f t="shared" si="2"/>
        <v>0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5.5" customHeight="1" x14ac:dyDescent="0.3">
      <c r="A51" s="87"/>
      <c r="B51" s="88">
        <f t="shared" ca="1" si="1"/>
        <v>45395</v>
      </c>
      <c r="C51" s="87">
        <v>368.79546823833431</v>
      </c>
      <c r="D51" s="87">
        <f t="shared" si="0"/>
        <v>5.7589890955322964E-4</v>
      </c>
      <c r="E51" s="87"/>
      <c r="F51" s="87"/>
      <c r="G51" s="87"/>
      <c r="H51" s="87"/>
      <c r="I51" s="91">
        <v>0.95</v>
      </c>
      <c r="J51" s="87">
        <f t="shared" si="2"/>
        <v>0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25.5" customHeight="1" x14ac:dyDescent="0.3">
      <c r="A52" s="87"/>
      <c r="B52" s="88">
        <f t="shared" ca="1" si="1"/>
        <v>45394</v>
      </c>
      <c r="C52" s="87">
        <v>368.58320157446792</v>
      </c>
      <c r="D52" s="87">
        <f t="shared" si="0"/>
        <v>1.5170302596134944E-2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25.5" customHeight="1" x14ac:dyDescent="0.3">
      <c r="A53" s="87"/>
      <c r="B53" s="88">
        <f t="shared" ca="1" si="1"/>
        <v>45393</v>
      </c>
      <c r="C53" s="87">
        <v>363.07524031374402</v>
      </c>
      <c r="D53" s="87">
        <f t="shared" si="0"/>
        <v>-5.1230468996610323E-3</v>
      </c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25.5" customHeight="1" x14ac:dyDescent="0.3">
      <c r="A54" s="87"/>
      <c r="B54" s="88">
        <f t="shared" ca="1" si="1"/>
        <v>45392</v>
      </c>
      <c r="C54" s="87">
        <v>364.94486999853723</v>
      </c>
      <c r="D54" s="87">
        <f t="shared" si="0"/>
        <v>-2.6940773172622223E-2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25.5" customHeight="1" x14ac:dyDescent="0.3">
      <c r="A55" s="87"/>
      <c r="B55" s="88">
        <f t="shared" ca="1" si="1"/>
        <v>45391</v>
      </c>
      <c r="C55" s="87">
        <v>375.04897948342358</v>
      </c>
      <c r="D55" s="87">
        <f t="shared" si="0"/>
        <v>1.1372396582197686E-2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25.5" customHeight="1" x14ac:dyDescent="0.3">
      <c r="A56" s="87"/>
      <c r="B56" s="88">
        <f t="shared" ca="1" si="1"/>
        <v>45390</v>
      </c>
      <c r="C56" s="87">
        <v>370.83173393979621</v>
      </c>
      <c r="D56" s="87">
        <f t="shared" si="0"/>
        <v>4.0791364820327303E-3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25.5" customHeight="1" x14ac:dyDescent="0.3">
      <c r="A57" s="87"/>
      <c r="B57" s="88">
        <f t="shared" ca="1" si="1"/>
        <v>45389</v>
      </c>
      <c r="C57" s="87">
        <v>369.32520601819311</v>
      </c>
      <c r="D57" s="87">
        <f t="shared" si="0"/>
        <v>-1.3911950220586222E-2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25.5" customHeight="1" x14ac:dyDescent="0.3">
      <c r="A58" s="87"/>
      <c r="B58" s="88">
        <f t="shared" ca="1" si="1"/>
        <v>45388</v>
      </c>
      <c r="C58" s="87">
        <v>374.53572842791323</v>
      </c>
      <c r="D58" s="87">
        <f t="shared" si="0"/>
        <v>-6.8730972716756211E-3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25.5" customHeight="1" x14ac:dyDescent="0.3">
      <c r="A59" s="87"/>
      <c r="B59" s="88">
        <f t="shared" ca="1" si="1"/>
        <v>45387</v>
      </c>
      <c r="C59" s="87">
        <v>377.12776423535234</v>
      </c>
      <c r="D59" s="87">
        <f t="shared" si="0"/>
        <v>2.5006389953554642E-3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25.5" customHeight="1" x14ac:dyDescent="0.3">
      <c r="A60" s="87"/>
      <c r="B60" s="88">
        <f t="shared" ca="1" si="1"/>
        <v>45386</v>
      </c>
      <c r="C60" s="87">
        <v>376.18705621303803</v>
      </c>
      <c r="D60" s="87">
        <f t="shared" si="0"/>
        <v>2.2814604093426061E-2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25.5" customHeight="1" x14ac:dyDescent="0.3">
      <c r="A61" s="87"/>
      <c r="B61" s="88">
        <f t="shared" ca="1" si="1"/>
        <v>45385</v>
      </c>
      <c r="C61" s="87">
        <v>367.79593751154175</v>
      </c>
      <c r="D61" s="87">
        <f t="shared" si="0"/>
        <v>8.8204815312307172E-3</v>
      </c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25.5" customHeight="1" x14ac:dyDescent="0.3">
      <c r="A62" s="87"/>
      <c r="B62" s="88">
        <f t="shared" ca="1" si="1"/>
        <v>45384</v>
      </c>
      <c r="C62" s="87">
        <v>364.58016490038483</v>
      </c>
      <c r="D62" s="87">
        <f t="shared" si="0"/>
        <v>-1.9107587946460725E-2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25.5" customHeight="1" x14ac:dyDescent="0.3">
      <c r="A63" s="87"/>
      <c r="B63" s="88">
        <f t="shared" ca="1" si="1"/>
        <v>45383</v>
      </c>
      <c r="C63" s="87">
        <v>371.68211357361918</v>
      </c>
      <c r="D63" s="87">
        <f t="shared" si="0"/>
        <v>-5.4602230080473824E-3</v>
      </c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25.5" customHeight="1" x14ac:dyDescent="0.3">
      <c r="A64" s="87"/>
      <c r="B64" s="88">
        <f t="shared" ca="1" si="1"/>
        <v>45382</v>
      </c>
      <c r="C64" s="87">
        <v>373.72272298428811</v>
      </c>
      <c r="D64" s="87">
        <f t="shared" si="0"/>
        <v>-2.8657303701705716E-2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25.5" customHeight="1" x14ac:dyDescent="0.3">
      <c r="A65" s="87"/>
      <c r="B65" s="88">
        <f t="shared" ca="1" si="1"/>
        <v>45381</v>
      </c>
      <c r="C65" s="87">
        <v>384.74857988690718</v>
      </c>
      <c r="D65" s="87">
        <f t="shared" si="0"/>
        <v>1.3848119263213832E-2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25.5" customHeight="1" x14ac:dyDescent="0.3">
      <c r="A66" s="87"/>
      <c r="B66" s="88">
        <f t="shared" ca="1" si="1"/>
        <v>45380</v>
      </c>
      <c r="C66" s="87">
        <v>379.4933112530826</v>
      </c>
      <c r="D66" s="87">
        <f t="shared" si="0"/>
        <v>-6.9270172204960456E-4</v>
      </c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25.5" customHeight="1" x14ac:dyDescent="0.3">
      <c r="A67" s="87"/>
      <c r="B67" s="88">
        <f t="shared" ca="1" si="1"/>
        <v>45379</v>
      </c>
      <c r="C67" s="87">
        <v>379.75636914394789</v>
      </c>
      <c r="D67" s="87">
        <f t="shared" ref="D67:D130" si="3">C67/C68-1</f>
        <v>-2.3021849147622953E-2</v>
      </c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25.5" customHeight="1" x14ac:dyDescent="0.3">
      <c r="A68" s="87"/>
      <c r="B68" s="88">
        <f t="shared" ref="B68:B131" ca="1" si="4">B67-1</f>
        <v>45378</v>
      </c>
      <c r="C68" s="87">
        <v>388.70507883172678</v>
      </c>
      <c r="D68" s="87">
        <f t="shared" si="3"/>
        <v>3.7617688672876959E-2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25.5" customHeight="1" x14ac:dyDescent="0.3">
      <c r="A69" s="87"/>
      <c r="B69" s="88">
        <f t="shared" ca="1" si="4"/>
        <v>45377</v>
      </c>
      <c r="C69" s="87">
        <v>374.61300349349705</v>
      </c>
      <c r="D69" s="87">
        <f t="shared" si="3"/>
        <v>3.2484321680998907E-3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25.5" customHeight="1" x14ac:dyDescent="0.3">
      <c r="A70" s="87"/>
      <c r="B70" s="88">
        <f t="shared" ca="1" si="4"/>
        <v>45376</v>
      </c>
      <c r="C70" s="87">
        <v>373.40003879590267</v>
      </c>
      <c r="D70" s="87">
        <f t="shared" si="3"/>
        <v>3.7421535170663045E-2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25.5" customHeight="1" x14ac:dyDescent="0.3">
      <c r="A71" s="87"/>
      <c r="B71" s="88">
        <f t="shared" ca="1" si="4"/>
        <v>45375</v>
      </c>
      <c r="C71" s="87">
        <v>359.9308729739023</v>
      </c>
      <c r="D71" s="87">
        <f t="shared" si="3"/>
        <v>-1.3062335228607447E-3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25.5" customHeight="1" x14ac:dyDescent="0.3">
      <c r="A72" s="87"/>
      <c r="B72" s="88">
        <f t="shared" ca="1" si="4"/>
        <v>45374</v>
      </c>
      <c r="C72" s="87">
        <v>360.40164167995869</v>
      </c>
      <c r="D72" s="87">
        <f t="shared" si="3"/>
        <v>9.2142415062719252E-3</v>
      </c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25.5" customHeight="1" x14ac:dyDescent="0.3">
      <c r="A73" s="87"/>
      <c r="B73" s="88">
        <f t="shared" ca="1" si="4"/>
        <v>45373</v>
      </c>
      <c r="C73" s="87">
        <v>357.11113345175573</v>
      </c>
      <c r="D73" s="87">
        <f t="shared" si="3"/>
        <v>6.4061386098983597E-3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25.5" customHeight="1" x14ac:dyDescent="0.3">
      <c r="A74" s="87"/>
      <c r="B74" s="88">
        <f t="shared" ca="1" si="4"/>
        <v>45372</v>
      </c>
      <c r="C74" s="87">
        <v>354.83799209036681</v>
      </c>
      <c r="D74" s="87">
        <f t="shared" si="3"/>
        <v>-2.0277254425395741E-2</v>
      </c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25.5" customHeight="1" x14ac:dyDescent="0.3">
      <c r="A75" s="87"/>
      <c r="B75" s="88">
        <f t="shared" ca="1" si="4"/>
        <v>45371</v>
      </c>
      <c r="C75" s="87">
        <v>362.18204965962639</v>
      </c>
      <c r="D75" s="87">
        <f t="shared" si="3"/>
        <v>3.2561758388543138E-2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25.5" customHeight="1" x14ac:dyDescent="0.3">
      <c r="A76" s="87"/>
      <c r="B76" s="88">
        <f t="shared" ca="1" si="4"/>
        <v>45370</v>
      </c>
      <c r="C76" s="87">
        <v>350.76066561370823</v>
      </c>
      <c r="D76" s="87">
        <f t="shared" si="3"/>
        <v>-3.0872036204858455E-2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25.5" customHeight="1" x14ac:dyDescent="0.3">
      <c r="A77" s="87"/>
      <c r="B77" s="88">
        <f t="shared" ca="1" si="4"/>
        <v>45369</v>
      </c>
      <c r="C77" s="87">
        <v>361.93431488667017</v>
      </c>
      <c r="D77" s="87">
        <f t="shared" si="3"/>
        <v>-3.848969517817924E-2</v>
      </c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25.5" customHeight="1" x14ac:dyDescent="0.3">
      <c r="A78" s="87"/>
      <c r="B78" s="88">
        <f t="shared" ca="1" si="4"/>
        <v>45368</v>
      </c>
      <c r="C78" s="87">
        <v>376.42271026283061</v>
      </c>
      <c r="D78" s="87">
        <f t="shared" si="3"/>
        <v>-3.3719345706809678E-3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25.5" customHeight="1" x14ac:dyDescent="0.3">
      <c r="A79" s="87"/>
      <c r="B79" s="88">
        <f t="shared" ca="1" si="4"/>
        <v>45367</v>
      </c>
      <c r="C79" s="87">
        <v>377.69627739780577</v>
      </c>
      <c r="D79" s="87">
        <f t="shared" si="3"/>
        <v>1.0632474934088032E-2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25.5" customHeight="1" x14ac:dyDescent="0.3">
      <c r="A80" s="87"/>
      <c r="B80" s="88">
        <f t="shared" ca="1" si="4"/>
        <v>45366</v>
      </c>
      <c r="C80" s="87">
        <v>373.72268036650865</v>
      </c>
      <c r="D80" s="87">
        <f t="shared" si="3"/>
        <v>-1.6061809568926666E-2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25.5" customHeight="1" x14ac:dyDescent="0.3">
      <c r="A81" s="87"/>
      <c r="B81" s="88">
        <f t="shared" ca="1" si="4"/>
        <v>45365</v>
      </c>
      <c r="C81" s="87">
        <v>379.82333036872666</v>
      </c>
      <c r="D81" s="87">
        <f t="shared" si="3"/>
        <v>-5.1907800887818212E-3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25.5" customHeight="1" x14ac:dyDescent="0.3">
      <c r="A82" s="87"/>
      <c r="B82" s="88">
        <f t="shared" ca="1" si="4"/>
        <v>45364</v>
      </c>
      <c r="C82" s="87">
        <v>381.8051971840631</v>
      </c>
      <c r="D82" s="87">
        <f t="shared" si="3"/>
        <v>3.6168752634897494E-2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25.5" customHeight="1" x14ac:dyDescent="0.3">
      <c r="A83" s="87"/>
      <c r="B83" s="88">
        <f t="shared" ca="1" si="4"/>
        <v>45363</v>
      </c>
      <c r="C83" s="87">
        <v>368.47781426834365</v>
      </c>
      <c r="D83" s="87">
        <f t="shared" si="3"/>
        <v>3.4790589891104284E-2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25.5" customHeight="1" x14ac:dyDescent="0.3">
      <c r="A84" s="87"/>
      <c r="B84" s="88">
        <f t="shared" ca="1" si="4"/>
        <v>45362</v>
      </c>
      <c r="C84" s="87">
        <v>356.08925889741641</v>
      </c>
      <c r="D84" s="87">
        <f t="shared" si="3"/>
        <v>3.9914672033443788E-2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25.5" customHeight="1" x14ac:dyDescent="0.3">
      <c r="A85" s="87"/>
      <c r="B85" s="88">
        <f t="shared" ca="1" si="4"/>
        <v>45361</v>
      </c>
      <c r="C85" s="87">
        <v>342.42161253588364</v>
      </c>
      <c r="D85" s="87">
        <f t="shared" si="3"/>
        <v>-2.7279301720726568E-2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25.5" customHeight="1" x14ac:dyDescent="0.3">
      <c r="A86" s="87"/>
      <c r="B86" s="88">
        <f t="shared" ca="1" si="4"/>
        <v>45360</v>
      </c>
      <c r="C86" s="87">
        <v>352.024597751052</v>
      </c>
      <c r="D86" s="87">
        <f t="shared" si="3"/>
        <v>-1.0309894171520728E-2</v>
      </c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25.5" customHeight="1" x14ac:dyDescent="0.3">
      <c r="A87" s="87"/>
      <c r="B87" s="88">
        <f t="shared" ca="1" si="4"/>
        <v>45359</v>
      </c>
      <c r="C87" s="87">
        <v>355.69174196843039</v>
      </c>
      <c r="D87" s="87">
        <f t="shared" si="3"/>
        <v>-6.0241044245983311E-3</v>
      </c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25.5" customHeight="1" x14ac:dyDescent="0.3">
      <c r="A88" s="87"/>
      <c r="B88" s="88">
        <f t="shared" ca="1" si="4"/>
        <v>45358</v>
      </c>
      <c r="C88" s="87">
        <v>357.84745238970243</v>
      </c>
      <c r="D88" s="87">
        <f t="shared" si="3"/>
        <v>5.7799579109119037E-5</v>
      </c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25.5" customHeight="1" x14ac:dyDescent="0.3">
      <c r="A89" s="87"/>
      <c r="B89" s="88">
        <f t="shared" ca="1" si="4"/>
        <v>45357</v>
      </c>
      <c r="C89" s="87">
        <v>357.82677015299362</v>
      </c>
      <c r="D89" s="87">
        <f t="shared" si="3"/>
        <v>-1.5400161278374069E-2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25.5" customHeight="1" x14ac:dyDescent="0.3">
      <c r="A90" s="87"/>
      <c r="B90" s="88">
        <f t="shared" ca="1" si="4"/>
        <v>45356</v>
      </c>
      <c r="C90" s="87">
        <v>363.42355145780328</v>
      </c>
      <c r="D90" s="87">
        <f t="shared" si="3"/>
        <v>-6.5042671381947414E-3</v>
      </c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25.5" customHeight="1" x14ac:dyDescent="0.3">
      <c r="A91" s="87"/>
      <c r="B91" s="88">
        <f t="shared" ca="1" si="4"/>
        <v>45355</v>
      </c>
      <c r="C91" s="87">
        <v>365.80283078916386</v>
      </c>
      <c r="D91" s="87">
        <f t="shared" si="3"/>
        <v>9.9738490542919944E-3</v>
      </c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25.5" customHeight="1" x14ac:dyDescent="0.3">
      <c r="A92" s="87"/>
      <c r="B92" s="88">
        <f t="shared" ca="1" si="4"/>
        <v>45354</v>
      </c>
      <c r="C92" s="87">
        <v>362.19039842634561</v>
      </c>
      <c r="D92" s="87">
        <f t="shared" si="3"/>
        <v>-1.007681572281971E-2</v>
      </c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25.5" customHeight="1" x14ac:dyDescent="0.3">
      <c r="A93" s="87"/>
      <c r="B93" s="88">
        <f t="shared" ca="1" si="4"/>
        <v>45353</v>
      </c>
      <c r="C93" s="87">
        <v>365.87727631695878</v>
      </c>
      <c r="D93" s="87">
        <f t="shared" si="3"/>
        <v>-2.0392753896457672E-3</v>
      </c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25.5" customHeight="1" x14ac:dyDescent="0.3">
      <c r="A94" s="87"/>
      <c r="B94" s="88">
        <f t="shared" ca="1" si="4"/>
        <v>45352</v>
      </c>
      <c r="C94" s="87">
        <v>366.6249255047714</v>
      </c>
      <c r="D94" s="87">
        <f t="shared" si="3"/>
        <v>-1.4396588815834277E-2</v>
      </c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25.5" customHeight="1" x14ac:dyDescent="0.3">
      <c r="A95" s="87"/>
      <c r="B95" s="88">
        <f t="shared" ca="1" si="4"/>
        <v>45351</v>
      </c>
      <c r="C95" s="87">
        <v>371.98017107538743</v>
      </c>
      <c r="D95" s="87">
        <f t="shared" si="3"/>
        <v>1.3664668522386236E-3</v>
      </c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25.5" customHeight="1" x14ac:dyDescent="0.3">
      <c r="A96" s="87"/>
      <c r="B96" s="88">
        <f t="shared" ca="1" si="4"/>
        <v>45350</v>
      </c>
      <c r="C96" s="87">
        <v>371.47256612725852</v>
      </c>
      <c r="D96" s="87">
        <f t="shared" si="3"/>
        <v>1.4403622460315013E-3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25.5" customHeight="1" x14ac:dyDescent="0.3">
      <c r="A97" s="87"/>
      <c r="B97" s="88">
        <f t="shared" ca="1" si="4"/>
        <v>45349</v>
      </c>
      <c r="C97" s="87">
        <v>370.93828063222804</v>
      </c>
      <c r="D97" s="87">
        <f t="shared" si="3"/>
        <v>-2.9934668919144092E-2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25.5" customHeight="1" x14ac:dyDescent="0.3">
      <c r="A98" s="87"/>
      <c r="B98" s="88">
        <f t="shared" ca="1" si="4"/>
        <v>45348</v>
      </c>
      <c r="C98" s="87">
        <v>382.38484434746795</v>
      </c>
      <c r="D98" s="87">
        <f t="shared" si="3"/>
        <v>9.802227382627704E-3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25.5" customHeight="1" x14ac:dyDescent="0.3">
      <c r="A99" s="87"/>
      <c r="B99" s="88">
        <f t="shared" ca="1" si="4"/>
        <v>45347</v>
      </c>
      <c r="C99" s="87">
        <v>378.67300544443856</v>
      </c>
      <c r="D99" s="87">
        <f t="shared" si="3"/>
        <v>-3.7509314917286707E-3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25.5" customHeight="1" x14ac:dyDescent="0.3">
      <c r="A100" s="87"/>
      <c r="B100" s="88">
        <f t="shared" ca="1" si="4"/>
        <v>45346</v>
      </c>
      <c r="C100" s="87">
        <v>380.0987297397856</v>
      </c>
      <c r="D100" s="87">
        <f t="shared" si="3"/>
        <v>-2.3769358303400434E-3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25.5" customHeight="1" x14ac:dyDescent="0.3">
      <c r="A101" s="87"/>
      <c r="B101" s="88">
        <f t="shared" ca="1" si="4"/>
        <v>45345</v>
      </c>
      <c r="C101" s="87">
        <v>381.0043526370842</v>
      </c>
      <c r="D101" s="87">
        <f t="shared" si="3"/>
        <v>2.0777174260967923E-2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25.5" customHeight="1" x14ac:dyDescent="0.3">
      <c r="A102" s="87"/>
      <c r="B102" s="88">
        <f t="shared" ca="1" si="4"/>
        <v>45344</v>
      </c>
      <c r="C102" s="87">
        <v>373.24928715508105</v>
      </c>
      <c r="D102" s="87">
        <f t="shared" si="3"/>
        <v>3.4688424473172663E-3</v>
      </c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25.5" customHeight="1" x14ac:dyDescent="0.3">
      <c r="A103" s="87"/>
      <c r="B103" s="88">
        <f t="shared" ca="1" si="4"/>
        <v>45343</v>
      </c>
      <c r="C103" s="87">
        <v>371.95901991812656</v>
      </c>
      <c r="D103" s="87">
        <f t="shared" si="3"/>
        <v>-1.4598829525048984E-2</v>
      </c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25.5" customHeight="1" x14ac:dyDescent="0.3">
      <c r="A104" s="87"/>
      <c r="B104" s="88">
        <f t="shared" ca="1" si="4"/>
        <v>45342</v>
      </c>
      <c r="C104" s="87">
        <v>377.46963476697209</v>
      </c>
      <c r="D104" s="87">
        <f t="shared" si="3"/>
        <v>-2.041010206488636E-2</v>
      </c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25.5" customHeight="1" x14ac:dyDescent="0.3">
      <c r="A105" s="87"/>
      <c r="B105" s="88">
        <f t="shared" ca="1" si="4"/>
        <v>45341</v>
      </c>
      <c r="C105" s="87">
        <v>385.33434814164963</v>
      </c>
      <c r="D105" s="87">
        <f t="shared" si="3"/>
        <v>5.6768223938465923E-3</v>
      </c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25.5" customHeight="1" x14ac:dyDescent="0.3">
      <c r="A106" s="87"/>
      <c r="B106" s="88">
        <f t="shared" ca="1" si="4"/>
        <v>45340</v>
      </c>
      <c r="C106" s="87">
        <v>383.15922129380016</v>
      </c>
      <c r="D106" s="87">
        <f t="shared" si="3"/>
        <v>-3.3373002841621258E-3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25.5" customHeight="1" x14ac:dyDescent="0.3">
      <c r="A107" s="87"/>
      <c r="B107" s="88">
        <f t="shared" ca="1" si="4"/>
        <v>45339</v>
      </c>
      <c r="C107" s="87">
        <v>384.44222042526934</v>
      </c>
      <c r="D107" s="87">
        <f t="shared" si="3"/>
        <v>6.8581072685052202E-3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25.5" customHeight="1" x14ac:dyDescent="0.3">
      <c r="A108" s="87"/>
      <c r="B108" s="88">
        <f t="shared" ca="1" si="4"/>
        <v>45338</v>
      </c>
      <c r="C108" s="87">
        <v>381.82363299255599</v>
      </c>
      <c r="D108" s="87">
        <f t="shared" si="3"/>
        <v>-6.8420952963721415E-3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25.5" customHeight="1" x14ac:dyDescent="0.3">
      <c r="A109" s="87"/>
      <c r="B109" s="88">
        <f t="shared" ca="1" si="4"/>
        <v>45337</v>
      </c>
      <c r="C109" s="87">
        <v>384.45410461340231</v>
      </c>
      <c r="D109" s="87">
        <f t="shared" si="3"/>
        <v>2.4980857101368326E-2</v>
      </c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25.5" customHeight="1" x14ac:dyDescent="0.3">
      <c r="A110" s="87"/>
      <c r="B110" s="88">
        <f t="shared" ca="1" si="4"/>
        <v>45336</v>
      </c>
      <c r="C110" s="87">
        <v>375.08418030423826</v>
      </c>
      <c r="D110" s="87">
        <f t="shared" si="3"/>
        <v>1.8306557595363371E-2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25.5" customHeight="1" x14ac:dyDescent="0.3">
      <c r="A111" s="87"/>
      <c r="B111" s="88">
        <f t="shared" ca="1" si="4"/>
        <v>45335</v>
      </c>
      <c r="C111" s="87">
        <v>368.3411223334993</v>
      </c>
      <c r="D111" s="87">
        <f t="shared" si="3"/>
        <v>1.6143361319376215E-3</v>
      </c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25.5" customHeight="1" x14ac:dyDescent="0.3">
      <c r="A112" s="87"/>
      <c r="B112" s="88">
        <f t="shared" ca="1" si="4"/>
        <v>45334</v>
      </c>
      <c r="C112" s="87">
        <v>367.74745433054545</v>
      </c>
      <c r="D112" s="87">
        <f t="shared" si="3"/>
        <v>-1.8355581646146701E-3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25.5" customHeight="1" x14ac:dyDescent="0.3">
      <c r="A113" s="87"/>
      <c r="B113" s="88">
        <f t="shared" ca="1" si="4"/>
        <v>45333</v>
      </c>
      <c r="C113" s="87">
        <v>368.42371749322785</v>
      </c>
      <c r="D113" s="87">
        <f t="shared" si="3"/>
        <v>-1.9821556366236837E-2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25.5" customHeight="1" x14ac:dyDescent="0.3">
      <c r="A114" s="87"/>
      <c r="B114" s="88">
        <f t="shared" ca="1" si="4"/>
        <v>45332</v>
      </c>
      <c r="C114" s="87">
        <v>375.87412770208482</v>
      </c>
      <c r="D114" s="87">
        <f t="shared" si="3"/>
        <v>2.3244559745699389E-2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25.5" customHeight="1" x14ac:dyDescent="0.3">
      <c r="A115" s="87"/>
      <c r="B115" s="88">
        <f t="shared" ca="1" si="4"/>
        <v>45331</v>
      </c>
      <c r="C115" s="87">
        <v>367.33557400539564</v>
      </c>
      <c r="D115" s="87">
        <f t="shared" si="3"/>
        <v>1.5371602678958762E-2</v>
      </c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25.5" customHeight="1" x14ac:dyDescent="0.3">
      <c r="A116" s="87"/>
      <c r="B116" s="88">
        <f t="shared" ca="1" si="4"/>
        <v>45330</v>
      </c>
      <c r="C116" s="87">
        <v>361.77451982724023</v>
      </c>
      <c r="D116" s="87">
        <f t="shared" si="3"/>
        <v>-3.9623718439934508E-2</v>
      </c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25.5" customHeight="1" x14ac:dyDescent="0.3">
      <c r="A117" s="87"/>
      <c r="B117" s="88">
        <f t="shared" ca="1" si="4"/>
        <v>45329</v>
      </c>
      <c r="C117" s="87">
        <v>376.70080652092145</v>
      </c>
      <c r="D117" s="87">
        <f t="shared" si="3"/>
        <v>-2.8829424731429132E-3</v>
      </c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25.5" customHeight="1" x14ac:dyDescent="0.3">
      <c r="A118" s="87"/>
      <c r="B118" s="88">
        <f t="shared" ca="1" si="4"/>
        <v>45328</v>
      </c>
      <c r="C118" s="87">
        <v>377.78995322299471</v>
      </c>
      <c r="D118" s="87">
        <f t="shared" si="3"/>
        <v>3.9324074127338182E-3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25.5" customHeight="1" x14ac:dyDescent="0.3">
      <c r="A119" s="87"/>
      <c r="B119" s="88">
        <f t="shared" ca="1" si="4"/>
        <v>45327</v>
      </c>
      <c r="C119" s="87">
        <v>376.31014840591632</v>
      </c>
      <c r="D119" s="87">
        <f t="shared" si="3"/>
        <v>1.058926739871513E-2</v>
      </c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25.5" customHeight="1" x14ac:dyDescent="0.3">
      <c r="A120" s="87"/>
      <c r="B120" s="88">
        <f t="shared" ca="1" si="4"/>
        <v>45326</v>
      </c>
      <c r="C120" s="87">
        <v>372.36705409958404</v>
      </c>
      <c r="D120" s="87">
        <f t="shared" si="3"/>
        <v>1.1561251999179456E-2</v>
      </c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25.5" customHeight="1" x14ac:dyDescent="0.3">
      <c r="A121" s="87"/>
      <c r="B121" s="88">
        <f t="shared" ca="1" si="4"/>
        <v>45325</v>
      </c>
      <c r="C121" s="87">
        <v>368.11122743547526</v>
      </c>
      <c r="D121" s="87">
        <f t="shared" si="3"/>
        <v>-1.0608902561421996E-2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25.5" customHeight="1" x14ac:dyDescent="0.3">
      <c r="A122" s="87"/>
      <c r="B122" s="88">
        <f t="shared" ca="1" si="4"/>
        <v>45324</v>
      </c>
      <c r="C122" s="87">
        <v>372.05835830590524</v>
      </c>
      <c r="D122" s="87">
        <f t="shared" si="3"/>
        <v>-8.9482535193451396E-3</v>
      </c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25.5" customHeight="1" x14ac:dyDescent="0.3">
      <c r="A123" s="87"/>
      <c r="B123" s="88">
        <f t="shared" ca="1" si="4"/>
        <v>45323</v>
      </c>
      <c r="C123" s="87">
        <v>375.41769098044546</v>
      </c>
      <c r="D123" s="87">
        <f t="shared" si="3"/>
        <v>-3.6104273234997097E-2</v>
      </c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25.5" customHeight="1" x14ac:dyDescent="0.3">
      <c r="A124" s="87"/>
      <c r="B124" s="88">
        <f t="shared" ca="1" si="4"/>
        <v>45322</v>
      </c>
      <c r="C124" s="87">
        <v>389.47956771258936</v>
      </c>
      <c r="D124" s="87">
        <f t="shared" si="3"/>
        <v>2.6980226951764053E-2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25.5" customHeight="1" x14ac:dyDescent="0.3">
      <c r="A125" s="87"/>
      <c r="B125" s="88">
        <f t="shared" ca="1" si="4"/>
        <v>45321</v>
      </c>
      <c r="C125" s="87">
        <v>379.24738713677561</v>
      </c>
      <c r="D125" s="87">
        <f t="shared" si="3"/>
        <v>8.9101875873871528E-3</v>
      </c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25.5" customHeight="1" x14ac:dyDescent="0.3">
      <c r="A126" s="87"/>
      <c r="B126" s="88">
        <f t="shared" ca="1" si="4"/>
        <v>45320</v>
      </c>
      <c r="C126" s="87">
        <v>375.89806486509178</v>
      </c>
      <c r="D126" s="87">
        <f t="shared" si="3"/>
        <v>-1.0006661774594083E-2</v>
      </c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25.5" customHeight="1" x14ac:dyDescent="0.3">
      <c r="A127" s="87"/>
      <c r="B127" s="88">
        <f t="shared" ca="1" si="4"/>
        <v>45319</v>
      </c>
      <c r="C127" s="87">
        <v>379.69757002496686</v>
      </c>
      <c r="D127" s="87">
        <f t="shared" si="3"/>
        <v>-1.0171633349125075E-2</v>
      </c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25.5" customHeight="1" x14ac:dyDescent="0.3">
      <c r="A128" s="87"/>
      <c r="B128" s="88">
        <f t="shared" ca="1" si="4"/>
        <v>45318</v>
      </c>
      <c r="C128" s="87">
        <v>383.59940250014176</v>
      </c>
      <c r="D128" s="87">
        <f t="shared" si="3"/>
        <v>-8.4777863019450672E-3</v>
      </c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25.5" customHeight="1" x14ac:dyDescent="0.3">
      <c r="A129" s="87"/>
      <c r="B129" s="88">
        <f t="shared" ca="1" si="4"/>
        <v>45317</v>
      </c>
      <c r="C129" s="87">
        <v>386.87928238081616</v>
      </c>
      <c r="D129" s="87">
        <f t="shared" si="3"/>
        <v>4.2388132384829635E-3</v>
      </c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25.5" customHeight="1" x14ac:dyDescent="0.3">
      <c r="A130" s="87"/>
      <c r="B130" s="88">
        <f t="shared" ca="1" si="4"/>
        <v>45316</v>
      </c>
      <c r="C130" s="87">
        <v>385.24629528428864</v>
      </c>
      <c r="D130" s="87">
        <f t="shared" si="3"/>
        <v>3.3993282572548633E-3</v>
      </c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25.5" customHeight="1" x14ac:dyDescent="0.3">
      <c r="A131" s="87"/>
      <c r="B131" s="88">
        <f t="shared" ca="1" si="4"/>
        <v>45315</v>
      </c>
      <c r="C131" s="87">
        <v>383.94115327284521</v>
      </c>
      <c r="D131" s="87">
        <f t="shared" ref="D131:D194" si="5">C131/C132-1</f>
        <v>-4.8217310977002437E-2</v>
      </c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25.5" customHeight="1" x14ac:dyDescent="0.3">
      <c r="A132" s="87"/>
      <c r="B132" s="88">
        <f t="shared" ref="B132:B195" ca="1" si="6">B131-1</f>
        <v>45314</v>
      </c>
      <c r="C132" s="87">
        <v>403.39161207792063</v>
      </c>
      <c r="D132" s="87">
        <f t="shared" si="5"/>
        <v>8.56307815597801E-3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25.5" customHeight="1" x14ac:dyDescent="0.3">
      <c r="A133" s="87"/>
      <c r="B133" s="88">
        <f t="shared" ca="1" si="6"/>
        <v>45313</v>
      </c>
      <c r="C133" s="87">
        <v>399.96666625499319</v>
      </c>
      <c r="D133" s="87">
        <f t="shared" si="5"/>
        <v>-4.458998410137982E-2</v>
      </c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25.5" customHeight="1" x14ac:dyDescent="0.3">
      <c r="A134" s="87"/>
      <c r="B134" s="88">
        <f t="shared" ca="1" si="6"/>
        <v>45312</v>
      </c>
      <c r="C134" s="87">
        <v>418.63352864141859</v>
      </c>
      <c r="D134" s="87">
        <f t="shared" si="5"/>
        <v>1.0977524409050865E-2</v>
      </c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25.5" customHeight="1" x14ac:dyDescent="0.3">
      <c r="A135" s="87"/>
      <c r="B135" s="88">
        <f t="shared" ca="1" si="6"/>
        <v>45311</v>
      </c>
      <c r="C135" s="87">
        <v>414.08786895250068</v>
      </c>
      <c r="D135" s="87">
        <f t="shared" si="5"/>
        <v>1.9773231150452375E-2</v>
      </c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25.5" customHeight="1" x14ac:dyDescent="0.3">
      <c r="A136" s="87"/>
      <c r="B136" s="88">
        <f t="shared" ca="1" si="6"/>
        <v>45310</v>
      </c>
      <c r="C136" s="87">
        <v>406.05877493504062</v>
      </c>
      <c r="D136" s="87">
        <f t="shared" si="5"/>
        <v>1.2842321618951713E-2</v>
      </c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25.5" customHeight="1" x14ac:dyDescent="0.3">
      <c r="A137" s="87"/>
      <c r="B137" s="88">
        <f t="shared" ca="1" si="6"/>
        <v>45309</v>
      </c>
      <c r="C137" s="87">
        <v>400.91015774892423</v>
      </c>
      <c r="D137" s="87">
        <f t="shared" si="5"/>
        <v>-7.717727965304233E-3</v>
      </c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25.5" customHeight="1" x14ac:dyDescent="0.3">
      <c r="A138" s="87"/>
      <c r="B138" s="88">
        <f t="shared" ca="1" si="6"/>
        <v>45308</v>
      </c>
      <c r="C138" s="87">
        <v>404.02833855617462</v>
      </c>
      <c r="D138" s="87">
        <f t="shared" si="5"/>
        <v>5.687786476818335E-3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25.5" customHeight="1" x14ac:dyDescent="0.3">
      <c r="A139" s="87"/>
      <c r="B139" s="88">
        <f t="shared" ca="1" si="6"/>
        <v>45307</v>
      </c>
      <c r="C139" s="87">
        <v>401.74330839950767</v>
      </c>
      <c r="D139" s="87">
        <f t="shared" si="5"/>
        <v>-2.5844904631317389E-2</v>
      </c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25.5" customHeight="1" x14ac:dyDescent="0.3">
      <c r="A140" s="87"/>
      <c r="B140" s="88">
        <f t="shared" ca="1" si="6"/>
        <v>45306</v>
      </c>
      <c r="C140" s="87">
        <v>412.40179342023799</v>
      </c>
      <c r="D140" s="87">
        <f t="shared" si="5"/>
        <v>-5.482448415240182E-2</v>
      </c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25.5" customHeight="1" x14ac:dyDescent="0.3">
      <c r="A141" s="87"/>
      <c r="B141" s="88">
        <f t="shared" ca="1" si="6"/>
        <v>45305</v>
      </c>
      <c r="C141" s="87">
        <v>436.32297547446672</v>
      </c>
      <c r="D141" s="87">
        <f t="shared" si="5"/>
        <v>2.1434289906589354E-2</v>
      </c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25.5" customHeight="1" x14ac:dyDescent="0.3">
      <c r="A142" s="87"/>
      <c r="B142" s="88">
        <f t="shared" ca="1" si="6"/>
        <v>45304</v>
      </c>
      <c r="C142" s="87">
        <v>427.16695511991151</v>
      </c>
      <c r="D142" s="87">
        <f t="shared" si="5"/>
        <v>-2.7259660421066867E-2</v>
      </c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25.5" customHeight="1" x14ac:dyDescent="0.3">
      <c r="A143" s="87"/>
      <c r="B143" s="88">
        <f t="shared" ca="1" si="6"/>
        <v>45303</v>
      </c>
      <c r="C143" s="87">
        <v>439.13769969159279</v>
      </c>
      <c r="D143" s="87">
        <f t="shared" si="5"/>
        <v>-3.4989243973258088E-2</v>
      </c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25.5" customHeight="1" x14ac:dyDescent="0.3">
      <c r="A144" s="87"/>
      <c r="B144" s="88">
        <f t="shared" ca="1" si="6"/>
        <v>45302</v>
      </c>
      <c r="C144" s="87">
        <v>455.05990161152528</v>
      </c>
      <c r="D144" s="87">
        <f t="shared" si="5"/>
        <v>-1.1487365982526532E-3</v>
      </c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25.5" customHeight="1" x14ac:dyDescent="0.3">
      <c r="A145" s="87"/>
      <c r="B145" s="88">
        <f t="shared" ca="1" si="6"/>
        <v>45301</v>
      </c>
      <c r="C145" s="87">
        <v>455.58324676063</v>
      </c>
      <c r="D145" s="87">
        <f t="shared" si="5"/>
        <v>-2.3172892032617964E-3</v>
      </c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25.5" customHeight="1" x14ac:dyDescent="0.3">
      <c r="A146" s="87"/>
      <c r="B146" s="88">
        <f t="shared" ca="1" si="6"/>
        <v>45300</v>
      </c>
      <c r="C146" s="87">
        <v>456.64141698597376</v>
      </c>
      <c r="D146" s="87">
        <f t="shared" si="5"/>
        <v>-1.3780110230854903E-2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25.5" customHeight="1" x14ac:dyDescent="0.3">
      <c r="A147" s="87"/>
      <c r="B147" s="88">
        <f t="shared" ca="1" si="6"/>
        <v>45299</v>
      </c>
      <c r="C147" s="87">
        <v>463.02190994430731</v>
      </c>
      <c r="D147" s="87">
        <f t="shared" si="5"/>
        <v>4.2551275097924002E-2</v>
      </c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25.5" customHeight="1" x14ac:dyDescent="0.3">
      <c r="A148" s="87"/>
      <c r="B148" s="88">
        <f t="shared" ca="1" si="6"/>
        <v>45298</v>
      </c>
      <c r="C148" s="87">
        <v>444.1238728529845</v>
      </c>
      <c r="D148" s="87">
        <f t="shared" si="5"/>
        <v>9.9257086585378129E-3</v>
      </c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25.5" customHeight="1" x14ac:dyDescent="0.3">
      <c r="A149" s="87"/>
      <c r="B149" s="88">
        <f t="shared" ca="1" si="6"/>
        <v>45297</v>
      </c>
      <c r="C149" s="87">
        <v>439.75895359957167</v>
      </c>
      <c r="D149" s="87">
        <f t="shared" si="5"/>
        <v>2.5891610119934683E-3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25.5" customHeight="1" x14ac:dyDescent="0.3">
      <c r="A150" s="87"/>
      <c r="B150" s="88">
        <f t="shared" ca="1" si="6"/>
        <v>45296</v>
      </c>
      <c r="C150" s="87">
        <v>438.62328728518042</v>
      </c>
      <c r="D150" s="87">
        <f t="shared" si="5"/>
        <v>6.8873914853093687E-3</v>
      </c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25.5" customHeight="1" x14ac:dyDescent="0.3">
      <c r="A151" s="87"/>
      <c r="B151" s="88">
        <f t="shared" ca="1" si="6"/>
        <v>45295</v>
      </c>
      <c r="C151" s="87">
        <v>435.62298127315466</v>
      </c>
      <c r="D151" s="87">
        <f t="shared" si="5"/>
        <v>3.6520599910756735E-2</v>
      </c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25.5" customHeight="1" x14ac:dyDescent="0.3">
      <c r="A152" s="87"/>
      <c r="B152" s="88">
        <f t="shared" ca="1" si="6"/>
        <v>45294</v>
      </c>
      <c r="C152" s="87">
        <v>420.27431129749021</v>
      </c>
      <c r="D152" s="87">
        <f t="shared" si="5"/>
        <v>-1.1046575061929298E-3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25.5" customHeight="1" x14ac:dyDescent="0.3">
      <c r="A153" s="87"/>
      <c r="B153" s="88">
        <f t="shared" ca="1" si="6"/>
        <v>45293</v>
      </c>
      <c r="C153" s="87">
        <v>420.73908388465213</v>
      </c>
      <c r="D153" s="87">
        <f t="shared" si="5"/>
        <v>-2.5190565569481738E-3</v>
      </c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25.5" customHeight="1" x14ac:dyDescent="0.3">
      <c r="A154" s="87"/>
      <c r="B154" s="88">
        <f t="shared" ca="1" si="6"/>
        <v>45292</v>
      </c>
      <c r="C154" s="87">
        <v>421.80162603645067</v>
      </c>
      <c r="D154" s="87">
        <f t="shared" si="5"/>
        <v>-1.5803205737517922E-3</v>
      </c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25.5" customHeight="1" x14ac:dyDescent="0.3">
      <c r="A155" s="87"/>
      <c r="B155" s="88">
        <f t="shared" ca="1" si="6"/>
        <v>45291</v>
      </c>
      <c r="C155" s="87">
        <v>422.46926290439626</v>
      </c>
      <c r="D155" s="87">
        <f t="shared" si="5"/>
        <v>-9.499326680545539E-3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25.5" customHeight="1" x14ac:dyDescent="0.3">
      <c r="A156" s="87"/>
      <c r="B156" s="88">
        <f t="shared" ca="1" si="6"/>
        <v>45290</v>
      </c>
      <c r="C156" s="87">
        <v>426.52092450233221</v>
      </c>
      <c r="D156" s="87">
        <f t="shared" si="5"/>
        <v>-2.2698624260284461E-3</v>
      </c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25.5" customHeight="1" x14ac:dyDescent="0.3">
      <c r="A157" s="87"/>
      <c r="B157" s="88">
        <f t="shared" ca="1" si="6"/>
        <v>45289</v>
      </c>
      <c r="C157" s="87">
        <v>427.49127087554774</v>
      </c>
      <c r="D157" s="87">
        <f t="shared" si="5"/>
        <v>-4.1332314815306637E-3</v>
      </c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25.5" customHeight="1" x14ac:dyDescent="0.3">
      <c r="A158" s="87"/>
      <c r="B158" s="88">
        <f t="shared" ca="1" si="6"/>
        <v>45288</v>
      </c>
      <c r="C158" s="87">
        <v>429.26552465599167</v>
      </c>
      <c r="D158" s="87">
        <f t="shared" si="5"/>
        <v>1.5926264553826952E-2</v>
      </c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25.5" customHeight="1" x14ac:dyDescent="0.3">
      <c r="A159" s="87"/>
      <c r="B159" s="88">
        <f t="shared" ca="1" si="6"/>
        <v>45287</v>
      </c>
      <c r="C159" s="87">
        <v>422.53610289769983</v>
      </c>
      <c r="D159" s="87">
        <f t="shared" si="5"/>
        <v>1.2769666279279113E-2</v>
      </c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25.5" customHeight="1" x14ac:dyDescent="0.3">
      <c r="A160" s="87"/>
      <c r="B160" s="88">
        <f t="shared" ca="1" si="6"/>
        <v>45286</v>
      </c>
      <c r="C160" s="87">
        <v>417.20848971515528</v>
      </c>
      <c r="D160" s="87">
        <f t="shared" si="5"/>
        <v>-2.1764498942983268E-2</v>
      </c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25.5" customHeight="1" x14ac:dyDescent="0.3">
      <c r="A161" s="87"/>
      <c r="B161" s="88">
        <f t="shared" ca="1" si="6"/>
        <v>45285</v>
      </c>
      <c r="C161" s="87">
        <v>426.49084935513719</v>
      </c>
      <c r="D161" s="87">
        <f t="shared" si="5"/>
        <v>1.7302598964909599E-2</v>
      </c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25.5" customHeight="1" x14ac:dyDescent="0.3">
      <c r="A162" s="87"/>
      <c r="B162" s="88">
        <f t="shared" ca="1" si="6"/>
        <v>45284</v>
      </c>
      <c r="C162" s="87">
        <v>419.23696035878146</v>
      </c>
      <c r="D162" s="87">
        <f t="shared" si="5"/>
        <v>-1.825988748115992E-2</v>
      </c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25.5" customHeight="1" x14ac:dyDescent="0.3">
      <c r="A163" s="87"/>
      <c r="B163" s="88">
        <f t="shared" ca="1" si="6"/>
        <v>45283</v>
      </c>
      <c r="C163" s="87">
        <v>427.03456343772046</v>
      </c>
      <c r="D163" s="87">
        <f t="shared" si="5"/>
        <v>-6.6820699364117386E-3</v>
      </c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25.5" customHeight="1" x14ac:dyDescent="0.3">
      <c r="A164" s="87"/>
      <c r="B164" s="88">
        <f t="shared" ca="1" si="6"/>
        <v>45282</v>
      </c>
      <c r="C164" s="87">
        <v>429.90723363906602</v>
      </c>
      <c r="D164" s="87">
        <f t="shared" si="5"/>
        <v>-2.4103784687807828E-3</v>
      </c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25.5" customHeight="1" x14ac:dyDescent="0.3">
      <c r="A165" s="87"/>
      <c r="B165" s="88">
        <f t="shared" ca="1" si="6"/>
        <v>45281</v>
      </c>
      <c r="C165" s="87">
        <v>430.94597654213089</v>
      </c>
      <c r="D165" s="87">
        <f t="shared" si="5"/>
        <v>-1.30386362264161E-2</v>
      </c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25.5" customHeight="1" x14ac:dyDescent="0.3">
      <c r="A166" s="87"/>
      <c r="B166" s="88">
        <f t="shared" ca="1" si="6"/>
        <v>45280</v>
      </c>
      <c r="C166" s="87">
        <v>436.63915565492493</v>
      </c>
      <c r="D166" s="87">
        <f t="shared" si="5"/>
        <v>1.5107018671627337E-3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25.5" customHeight="1" x14ac:dyDescent="0.3">
      <c r="A167" s="87"/>
      <c r="B167" s="88">
        <f t="shared" ca="1" si="6"/>
        <v>45279</v>
      </c>
      <c r="C167" s="87">
        <v>435.98051907071823</v>
      </c>
      <c r="D167" s="87">
        <f t="shared" si="5"/>
        <v>-1.6261135591286724E-2</v>
      </c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25.5" customHeight="1" x14ac:dyDescent="0.3">
      <c r="A168" s="87"/>
      <c r="B168" s="88">
        <f t="shared" ca="1" si="6"/>
        <v>45278</v>
      </c>
      <c r="C168" s="87">
        <v>443.18724698629137</v>
      </c>
      <c r="D168" s="87">
        <f t="shared" si="5"/>
        <v>1.8228422196296945E-2</v>
      </c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25.5" customHeight="1" x14ac:dyDescent="0.3">
      <c r="A169" s="87"/>
      <c r="B169" s="88">
        <f t="shared" ca="1" si="6"/>
        <v>45277</v>
      </c>
      <c r="C169" s="87">
        <v>435.25326667895007</v>
      </c>
      <c r="D169" s="87">
        <f t="shared" si="5"/>
        <v>-1.7602153152618261E-4</v>
      </c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25.5" customHeight="1" x14ac:dyDescent="0.3">
      <c r="A170" s="87"/>
      <c r="B170" s="88">
        <f t="shared" ca="1" si="6"/>
        <v>45276</v>
      </c>
      <c r="C170" s="87">
        <v>435.3298941136311</v>
      </c>
      <c r="D170" s="87">
        <f t="shared" si="5"/>
        <v>2.4004740238652733E-2</v>
      </c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25.5" customHeight="1" x14ac:dyDescent="0.3">
      <c r="A171" s="87"/>
      <c r="B171" s="88">
        <f t="shared" ca="1" si="6"/>
        <v>45275</v>
      </c>
      <c r="C171" s="87">
        <v>425.1248817580414</v>
      </c>
      <c r="D171" s="87">
        <f t="shared" si="5"/>
        <v>-3.1348235289718751E-5</v>
      </c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25.5" customHeight="1" x14ac:dyDescent="0.3">
      <c r="A172" s="87"/>
      <c r="B172" s="88">
        <f t="shared" ca="1" si="6"/>
        <v>45274</v>
      </c>
      <c r="C172" s="87">
        <v>425.13820909065061</v>
      </c>
      <c r="D172" s="87">
        <f t="shared" si="5"/>
        <v>1.7240529119461279E-2</v>
      </c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25.5" customHeight="1" x14ac:dyDescent="0.3">
      <c r="A173" s="87"/>
      <c r="B173" s="88">
        <f t="shared" ca="1" si="6"/>
        <v>45273</v>
      </c>
      <c r="C173" s="87">
        <v>417.93282603344232</v>
      </c>
      <c r="D173" s="87">
        <f t="shared" si="5"/>
        <v>-2.2587788498494854E-3</v>
      </c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25.5" customHeight="1" x14ac:dyDescent="0.3">
      <c r="A174" s="87"/>
      <c r="B174" s="88">
        <f t="shared" ca="1" si="6"/>
        <v>45272</v>
      </c>
      <c r="C174" s="87">
        <v>418.87898101640872</v>
      </c>
      <c r="D174" s="87">
        <f t="shared" si="5"/>
        <v>-1.1561852259705407E-2</v>
      </c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25.5" customHeight="1" x14ac:dyDescent="0.3">
      <c r="A175" s="87"/>
      <c r="B175" s="88">
        <f t="shared" ca="1" si="6"/>
        <v>45271</v>
      </c>
      <c r="C175" s="87">
        <v>423.77864712528913</v>
      </c>
      <c r="D175" s="87">
        <f t="shared" si="5"/>
        <v>-2.8485808926873801E-2</v>
      </c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25.5" customHeight="1" x14ac:dyDescent="0.3">
      <c r="A176" s="87"/>
      <c r="B176" s="88">
        <f t="shared" ca="1" si="6"/>
        <v>45270</v>
      </c>
      <c r="C176" s="87">
        <v>436.20427886615522</v>
      </c>
      <c r="D176" s="87">
        <f t="shared" si="5"/>
        <v>6.4691325645236386E-3</v>
      </c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25.5" customHeight="1" x14ac:dyDescent="0.3">
      <c r="A177" s="87"/>
      <c r="B177" s="88">
        <f t="shared" ca="1" si="6"/>
        <v>45269</v>
      </c>
      <c r="C177" s="87">
        <v>433.40055323374821</v>
      </c>
      <c r="D177" s="87">
        <f t="shared" si="5"/>
        <v>-2.1711572435395676E-2</v>
      </c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25.5" customHeight="1" x14ac:dyDescent="0.3">
      <c r="A178" s="87"/>
      <c r="B178" s="88">
        <f t="shared" ca="1" si="6"/>
        <v>45268</v>
      </c>
      <c r="C178" s="87">
        <v>443.01919661124401</v>
      </c>
      <c r="D178" s="87">
        <f t="shared" si="5"/>
        <v>1.9357347803058422E-2</v>
      </c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25.5" customHeight="1" x14ac:dyDescent="0.3">
      <c r="A179" s="87"/>
      <c r="B179" s="88">
        <f t="shared" ca="1" si="6"/>
        <v>45267</v>
      </c>
      <c r="C179" s="87">
        <v>434.60636995068393</v>
      </c>
      <c r="D179" s="87">
        <f t="shared" si="5"/>
        <v>-1.170796021641074E-2</v>
      </c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25.5" customHeight="1" x14ac:dyDescent="0.3">
      <c r="A180" s="87"/>
      <c r="B180" s="88">
        <f t="shared" ca="1" si="6"/>
        <v>45266</v>
      </c>
      <c r="C180" s="87">
        <v>439.75500404298674</v>
      </c>
      <c r="D180" s="87">
        <f t="shared" si="5"/>
        <v>-4.6469239126299966E-3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25.5" customHeight="1" x14ac:dyDescent="0.3">
      <c r="A181" s="87"/>
      <c r="B181" s="88">
        <f t="shared" ca="1" si="6"/>
        <v>45265</v>
      </c>
      <c r="C181" s="87">
        <v>441.80805244669375</v>
      </c>
      <c r="D181" s="87">
        <f t="shared" si="5"/>
        <v>2.1357359297695444E-2</v>
      </c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25.5" customHeight="1" x14ac:dyDescent="0.3">
      <c r="A182" s="87"/>
      <c r="B182" s="88">
        <f t="shared" ca="1" si="6"/>
        <v>45264</v>
      </c>
      <c r="C182" s="87">
        <v>432.56951000038737</v>
      </c>
      <c r="D182" s="87">
        <f t="shared" si="5"/>
        <v>1.6104254493156667E-2</v>
      </c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25.5" customHeight="1" x14ac:dyDescent="0.3">
      <c r="A183" s="87"/>
      <c r="B183" s="88">
        <f t="shared" ca="1" si="6"/>
        <v>45263</v>
      </c>
      <c r="C183" s="87">
        <v>425.71370810385747</v>
      </c>
      <c r="D183" s="87">
        <f t="shared" si="5"/>
        <v>-1.5748142119710984E-2</v>
      </c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25.5" customHeight="1" x14ac:dyDescent="0.3">
      <c r="A184" s="87"/>
      <c r="B184" s="88">
        <f t="shared" ca="1" si="6"/>
        <v>45262</v>
      </c>
      <c r="C184" s="87">
        <v>432.52517604659221</v>
      </c>
      <c r="D184" s="87">
        <f t="shared" si="5"/>
        <v>-2.5224797790325049E-2</v>
      </c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25.5" customHeight="1" x14ac:dyDescent="0.3">
      <c r="A185" s="87"/>
      <c r="B185" s="88">
        <f t="shared" ca="1" si="6"/>
        <v>45261</v>
      </c>
      <c r="C185" s="87">
        <v>443.71786958277141</v>
      </c>
      <c r="D185" s="87">
        <f t="shared" si="5"/>
        <v>-1.3217733074993632E-2</v>
      </c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25.5" customHeight="1" x14ac:dyDescent="0.3">
      <c r="A186" s="87"/>
      <c r="B186" s="88">
        <f t="shared" ca="1" si="6"/>
        <v>45260</v>
      </c>
      <c r="C186" s="87">
        <v>449.66137359305947</v>
      </c>
      <c r="D186" s="87">
        <f t="shared" si="5"/>
        <v>-2.4030892088893641E-2</v>
      </c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25.5" customHeight="1" x14ac:dyDescent="0.3">
      <c r="A187" s="87"/>
      <c r="B187" s="88">
        <f t="shared" ca="1" si="6"/>
        <v>45259</v>
      </c>
      <c r="C187" s="87">
        <v>460.7332034878462</v>
      </c>
      <c r="D187" s="87">
        <f t="shared" si="5"/>
        <v>-1.4182358184448685E-2</v>
      </c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25.5" customHeight="1" x14ac:dyDescent="0.3">
      <c r="A188" s="87"/>
      <c r="B188" s="88">
        <f t="shared" ca="1" si="6"/>
        <v>45258</v>
      </c>
      <c r="C188" s="87">
        <v>467.36149156280811</v>
      </c>
      <c r="D188" s="87">
        <f t="shared" si="5"/>
        <v>9.6348467466549348E-3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25.5" customHeight="1" x14ac:dyDescent="0.3">
      <c r="A189" s="87"/>
      <c r="B189" s="88">
        <f t="shared" ca="1" si="6"/>
        <v>45257</v>
      </c>
      <c r="C189" s="87">
        <v>462.901506488991</v>
      </c>
      <c r="D189" s="87">
        <f t="shared" si="5"/>
        <v>7.7545491478430151E-3</v>
      </c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25.5" customHeight="1" x14ac:dyDescent="0.3">
      <c r="A190" s="87"/>
      <c r="B190" s="88">
        <f t="shared" ca="1" si="6"/>
        <v>45256</v>
      </c>
      <c r="C190" s="87">
        <v>459.33953548552114</v>
      </c>
      <c r="D190" s="87">
        <f t="shared" si="5"/>
        <v>1.9985416066312434E-2</v>
      </c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25.5" customHeight="1" x14ac:dyDescent="0.3">
      <c r="A191" s="87"/>
      <c r="B191" s="88">
        <f t="shared" ca="1" si="6"/>
        <v>45255</v>
      </c>
      <c r="C191" s="87">
        <v>450.33931686691693</v>
      </c>
      <c r="D191" s="87">
        <f t="shared" si="5"/>
        <v>-1.6325997250235535E-2</v>
      </c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25.5" customHeight="1" x14ac:dyDescent="0.3">
      <c r="A192" s="87"/>
      <c r="B192" s="88">
        <f t="shared" ca="1" si="6"/>
        <v>45254</v>
      </c>
      <c r="C192" s="87">
        <v>457.81358011702804</v>
      </c>
      <c r="D192" s="87">
        <f t="shared" si="5"/>
        <v>3.1392861013641582E-3</v>
      </c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25.5" customHeight="1" x14ac:dyDescent="0.3">
      <c r="A193" s="87"/>
      <c r="B193" s="88">
        <f t="shared" ca="1" si="6"/>
        <v>45253</v>
      </c>
      <c r="C193" s="87">
        <v>456.38086999492447</v>
      </c>
      <c r="D193" s="87">
        <f t="shared" si="5"/>
        <v>-1.2894511618475435E-2</v>
      </c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25.5" customHeight="1" x14ac:dyDescent="0.3">
      <c r="A194" s="87"/>
      <c r="B194" s="88">
        <f t="shared" ca="1" si="6"/>
        <v>45252</v>
      </c>
      <c r="C194" s="87">
        <v>462.34255139561077</v>
      </c>
      <c r="D194" s="87">
        <f t="shared" si="5"/>
        <v>-2.4878988770812294E-2</v>
      </c>
      <c r="E194" s="87"/>
      <c r="F194" s="90" t="b">
        <f>D194&lt;E195</f>
        <v>0</v>
      </c>
      <c r="G194" s="90">
        <f>F194+0</f>
        <v>0</v>
      </c>
      <c r="H194" s="87"/>
      <c r="I194" s="87"/>
      <c r="J194" s="87" t="s">
        <v>377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25.5" customHeight="1" x14ac:dyDescent="0.3">
      <c r="A195" s="87"/>
      <c r="B195" s="88">
        <f t="shared" ca="1" si="6"/>
        <v>45251</v>
      </c>
      <c r="C195" s="87">
        <v>474.13864132904428</v>
      </c>
      <c r="D195" s="89">
        <f t="shared" ref="D195:D254" si="7">C195/C196-1</f>
        <v>-2.0484188765854672E-3</v>
      </c>
      <c r="E195" s="90">
        <f>_xlfn.PERCENTILE.INC(D195:D254,1%)</f>
        <v>-4.7363750011826418E-2</v>
      </c>
      <c r="F195" s="87"/>
      <c r="G195" s="87"/>
      <c r="H195" s="87"/>
      <c r="I195" s="87"/>
      <c r="J195" s="87" t="s">
        <v>376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25.5" customHeight="1" x14ac:dyDescent="0.3">
      <c r="A196" s="87"/>
      <c r="B196" s="88">
        <f t="shared" ref="B196:B255" ca="1" si="8">B195-1</f>
        <v>45250</v>
      </c>
      <c r="C196" s="87">
        <v>475.11186945091737</v>
      </c>
      <c r="D196" s="89">
        <f t="shared" si="7"/>
        <v>2.5782666834115453E-2</v>
      </c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25.5" customHeight="1" x14ac:dyDescent="0.3">
      <c r="A197" s="87"/>
      <c r="B197" s="88">
        <f t="shared" ca="1" si="8"/>
        <v>45249</v>
      </c>
      <c r="C197" s="87">
        <v>463.17010884699437</v>
      </c>
      <c r="D197" s="89">
        <f t="shared" si="7"/>
        <v>-9.4765189589529619E-4</v>
      </c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25.5" customHeight="1" x14ac:dyDescent="0.3">
      <c r="A198" s="87"/>
      <c r="B198" s="88">
        <f t="shared" ca="1" si="8"/>
        <v>45248</v>
      </c>
      <c r="C198" s="87">
        <v>463.60944922050317</v>
      </c>
      <c r="D198" s="89">
        <f t="shared" si="7"/>
        <v>-9.8023947104852738E-4</v>
      </c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25.5" customHeight="1" x14ac:dyDescent="0.3">
      <c r="A199" s="87"/>
      <c r="B199" s="88">
        <f t="shared" ca="1" si="8"/>
        <v>45247</v>
      </c>
      <c r="C199" s="87">
        <v>464.06434340701696</v>
      </c>
      <c r="D199" s="89">
        <f t="shared" si="7"/>
        <v>-1.8891793199030671E-2</v>
      </c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25.5" customHeight="1" x14ac:dyDescent="0.3">
      <c r="A200" s="87"/>
      <c r="B200" s="88">
        <f t="shared" ca="1" si="8"/>
        <v>45246</v>
      </c>
      <c r="C200" s="87">
        <v>473.00016470166833</v>
      </c>
      <c r="D200" s="89">
        <f t="shared" si="7"/>
        <v>1.5230076012452187E-2</v>
      </c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25.5" customHeight="1" x14ac:dyDescent="0.3">
      <c r="A201" s="87"/>
      <c r="B201" s="88">
        <f t="shared" ca="1" si="8"/>
        <v>45245</v>
      </c>
      <c r="C201" s="87">
        <v>465.90440519599701</v>
      </c>
      <c r="D201" s="89">
        <f t="shared" si="7"/>
        <v>1.1803697656624923E-2</v>
      </c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25.5" customHeight="1" x14ac:dyDescent="0.3">
      <c r="A202" s="87"/>
      <c r="B202" s="88">
        <f t="shared" ca="1" si="8"/>
        <v>45244</v>
      </c>
      <c r="C202" s="87">
        <v>460.46916637589783</v>
      </c>
      <c r="D202" s="89">
        <f t="shared" si="7"/>
        <v>-1.881344229984061E-2</v>
      </c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25.5" customHeight="1" x14ac:dyDescent="0.3">
      <c r="A203" s="87"/>
      <c r="B203" s="88">
        <f t="shared" ca="1" si="8"/>
        <v>45243</v>
      </c>
      <c r="C203" s="87">
        <v>469.29828253579939</v>
      </c>
      <c r="D203" s="89">
        <f t="shared" si="7"/>
        <v>-5.1919805226846583E-3</v>
      </c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25.5" customHeight="1" x14ac:dyDescent="0.3">
      <c r="A204" s="87"/>
      <c r="B204" s="88">
        <f t="shared" ca="1" si="8"/>
        <v>45242</v>
      </c>
      <c r="C204" s="87">
        <v>471.74758681818287</v>
      </c>
      <c r="D204" s="89">
        <f t="shared" si="7"/>
        <v>5.7058502560067836E-3</v>
      </c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25.5" customHeight="1" x14ac:dyDescent="0.3">
      <c r="A205" s="87"/>
      <c r="B205" s="88">
        <f t="shared" ca="1" si="8"/>
        <v>45241</v>
      </c>
      <c r="C205" s="87">
        <v>469.07113715018903</v>
      </c>
      <c r="D205" s="89">
        <f t="shared" si="7"/>
        <v>1.2223942596063964E-2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25.5" customHeight="1" x14ac:dyDescent="0.3">
      <c r="A206" s="87"/>
      <c r="B206" s="88">
        <f t="shared" ca="1" si="8"/>
        <v>45240</v>
      </c>
      <c r="C206" s="87">
        <v>463.40648290452032</v>
      </c>
      <c r="D206" s="89">
        <f t="shared" si="7"/>
        <v>-7.6128090980852603E-3</v>
      </c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25.5" customHeight="1" x14ac:dyDescent="0.3">
      <c r="A207" s="87"/>
      <c r="B207" s="88">
        <f t="shared" ca="1" si="8"/>
        <v>45239</v>
      </c>
      <c r="C207" s="87">
        <v>466.96137067565428</v>
      </c>
      <c r="D207" s="89">
        <f t="shared" si="7"/>
        <v>1.3003007670599587E-2</v>
      </c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25.5" customHeight="1" x14ac:dyDescent="0.3">
      <c r="A208" s="87"/>
      <c r="B208" s="88">
        <f t="shared" ca="1" si="8"/>
        <v>45238</v>
      </c>
      <c r="C208" s="87">
        <v>460.96740793438704</v>
      </c>
      <c r="D208" s="89">
        <f t="shared" si="7"/>
        <v>3.0157735471694647E-2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25.5" customHeight="1" x14ac:dyDescent="0.3">
      <c r="A209" s="87"/>
      <c r="B209" s="88">
        <f t="shared" ca="1" si="8"/>
        <v>45237</v>
      </c>
      <c r="C209" s="87">
        <v>447.47264623831285</v>
      </c>
      <c r="D209" s="89">
        <f t="shared" si="7"/>
        <v>1.745716256631713E-2</v>
      </c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25.5" customHeight="1" x14ac:dyDescent="0.3">
      <c r="A210" s="87"/>
      <c r="B210" s="88">
        <f t="shared" ca="1" si="8"/>
        <v>45236</v>
      </c>
      <c r="C210" s="87">
        <v>439.79507216761755</v>
      </c>
      <c r="D210" s="89">
        <f t="shared" si="7"/>
        <v>3.3095521836376429E-2</v>
      </c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25.5" customHeight="1" x14ac:dyDescent="0.3">
      <c r="A211" s="87"/>
      <c r="B211" s="88">
        <f t="shared" ca="1" si="8"/>
        <v>45235</v>
      </c>
      <c r="C211" s="87">
        <v>425.70610642650053</v>
      </c>
      <c r="D211" s="89">
        <f t="shared" si="7"/>
        <v>-4.0471712464743459E-2</v>
      </c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25.5" customHeight="1" x14ac:dyDescent="0.3">
      <c r="A212" s="87"/>
      <c r="B212" s="88">
        <f t="shared" ca="1" si="8"/>
        <v>45234</v>
      </c>
      <c r="C212" s="87">
        <v>443.66186172584156</v>
      </c>
      <c r="D212" s="89">
        <f t="shared" si="7"/>
        <v>-1.6010237156295348E-2</v>
      </c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25.5" customHeight="1" x14ac:dyDescent="0.3">
      <c r="A213" s="87"/>
      <c r="B213" s="88">
        <f t="shared" ca="1" si="8"/>
        <v>45233</v>
      </c>
      <c r="C213" s="87">
        <v>450.88056652507277</v>
      </c>
      <c r="D213" s="89">
        <f t="shared" si="7"/>
        <v>1.8836713700466357E-2</v>
      </c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25.5" customHeight="1" x14ac:dyDescent="0.3">
      <c r="A214" s="87"/>
      <c r="B214" s="88">
        <f t="shared" ca="1" si="8"/>
        <v>45232</v>
      </c>
      <c r="C214" s="87">
        <v>442.54448280279559</v>
      </c>
      <c r="D214" s="89">
        <f t="shared" si="7"/>
        <v>-3.7618194819252215E-3</v>
      </c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25.5" customHeight="1" x14ac:dyDescent="0.3">
      <c r="A215" s="87"/>
      <c r="B215" s="88">
        <f t="shared" ca="1" si="8"/>
        <v>45231</v>
      </c>
      <c r="C215" s="87">
        <v>444.21554148091246</v>
      </c>
      <c r="D215" s="89">
        <f t="shared" si="7"/>
        <v>1.6657493905506637E-2</v>
      </c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25.5" customHeight="1" x14ac:dyDescent="0.3">
      <c r="A216" s="87"/>
      <c r="B216" s="88">
        <f t="shared" ca="1" si="8"/>
        <v>45230</v>
      </c>
      <c r="C216" s="87">
        <v>436.93726170694032</v>
      </c>
      <c r="D216" s="89">
        <f t="shared" si="7"/>
        <v>-3.2224806312493137E-2</v>
      </c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25.5" customHeight="1" x14ac:dyDescent="0.3">
      <c r="A217" s="87"/>
      <c r="B217" s="88">
        <f t="shared" ca="1" si="8"/>
        <v>45229</v>
      </c>
      <c r="C217" s="87">
        <v>451.48632095237059</v>
      </c>
      <c r="D217" s="89">
        <f t="shared" si="7"/>
        <v>1.4972265726527212E-2</v>
      </c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25.5" customHeight="1" x14ac:dyDescent="0.3">
      <c r="A218" s="87"/>
      <c r="B218" s="88">
        <f t="shared" ca="1" si="8"/>
        <v>45228</v>
      </c>
      <c r="C218" s="87">
        <v>444.82626392672137</v>
      </c>
      <c r="D218" s="89">
        <f t="shared" si="7"/>
        <v>7.2617800613734573E-3</v>
      </c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25.5" customHeight="1" x14ac:dyDescent="0.3">
      <c r="A219" s="87"/>
      <c r="B219" s="88">
        <f t="shared" ca="1" si="8"/>
        <v>45227</v>
      </c>
      <c r="C219" s="87">
        <v>441.61932154282437</v>
      </c>
      <c r="D219" s="89">
        <f t="shared" si="7"/>
        <v>-1.295846576383497E-2</v>
      </c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25.5" customHeight="1" x14ac:dyDescent="0.3">
      <c r="A220" s="87"/>
      <c r="B220" s="88">
        <f t="shared" ca="1" si="8"/>
        <v>45226</v>
      </c>
      <c r="C220" s="87">
        <v>447.41716151243548</v>
      </c>
      <c r="D220" s="89">
        <f t="shared" si="7"/>
        <v>1.20664605123455E-3</v>
      </c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25.5" customHeight="1" x14ac:dyDescent="0.3">
      <c r="A221" s="87"/>
      <c r="B221" s="88">
        <f t="shared" ca="1" si="8"/>
        <v>45225</v>
      </c>
      <c r="C221" s="87">
        <v>446.87793801314808</v>
      </c>
      <c r="D221" s="89">
        <f t="shared" si="7"/>
        <v>2.7450995241957044E-2</v>
      </c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25.5" customHeight="1" x14ac:dyDescent="0.3">
      <c r="A222" s="87"/>
      <c r="B222" s="88">
        <f t="shared" ca="1" si="8"/>
        <v>45224</v>
      </c>
      <c r="C222" s="87">
        <v>434.93844483347999</v>
      </c>
      <c r="D222" s="89">
        <f t="shared" si="7"/>
        <v>-3.6180317999326972E-3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25.5" customHeight="1" x14ac:dyDescent="0.3">
      <c r="A223" s="87"/>
      <c r="B223" s="88">
        <f t="shared" ca="1" si="8"/>
        <v>45223</v>
      </c>
      <c r="C223" s="87">
        <v>436.51778004291128</v>
      </c>
      <c r="D223" s="89">
        <f t="shared" si="7"/>
        <v>5.5600007174134713E-3</v>
      </c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25.5" customHeight="1" x14ac:dyDescent="0.3">
      <c r="A224" s="87"/>
      <c r="B224" s="88">
        <f t="shared" ca="1" si="8"/>
        <v>45222</v>
      </c>
      <c r="C224" s="87">
        <v>434.10416059855118</v>
      </c>
      <c r="D224" s="89">
        <f t="shared" si="7"/>
        <v>6.2241428450588998E-3</v>
      </c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25.5" customHeight="1" x14ac:dyDescent="0.3">
      <c r="A225" s="87"/>
      <c r="B225" s="88">
        <f t="shared" ca="1" si="8"/>
        <v>45221</v>
      </c>
      <c r="C225" s="87">
        <v>431.41894744359723</v>
      </c>
      <c r="D225" s="89">
        <f t="shared" si="7"/>
        <v>-3.5868955479142151E-2</v>
      </c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25.5" customHeight="1" x14ac:dyDescent="0.3">
      <c r="A226" s="87"/>
      <c r="B226" s="88">
        <f t="shared" ca="1" si="8"/>
        <v>45220</v>
      </c>
      <c r="C226" s="87">
        <v>447.46920026623411</v>
      </c>
      <c r="D226" s="89">
        <f t="shared" si="7"/>
        <v>2.2625870647248414E-2</v>
      </c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25.5" customHeight="1" x14ac:dyDescent="0.3">
      <c r="A227" s="87"/>
      <c r="B227" s="88">
        <f t="shared" ca="1" si="8"/>
        <v>45219</v>
      </c>
      <c r="C227" s="87">
        <v>437.56882464064631</v>
      </c>
      <c r="D227" s="89">
        <f t="shared" si="7"/>
        <v>-1.6069482833338533E-2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25.5" customHeight="1" x14ac:dyDescent="0.3">
      <c r="A228" s="87"/>
      <c r="B228" s="88">
        <f t="shared" ca="1" si="8"/>
        <v>45218</v>
      </c>
      <c r="C228" s="87">
        <v>444.71516738872469</v>
      </c>
      <c r="D228" s="89">
        <f t="shared" si="7"/>
        <v>-1.2750396806813002E-2</v>
      </c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25.5" customHeight="1" x14ac:dyDescent="0.3">
      <c r="A229" s="87"/>
      <c r="B229" s="88">
        <f t="shared" ca="1" si="8"/>
        <v>45217</v>
      </c>
      <c r="C229" s="87">
        <v>450.45869448853244</v>
      </c>
      <c r="D229" s="89">
        <f t="shared" si="7"/>
        <v>-5.4498826985630022E-2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25.5" customHeight="1" x14ac:dyDescent="0.3">
      <c r="A230" s="87"/>
      <c r="B230" s="88">
        <f t="shared" ca="1" si="8"/>
        <v>45216</v>
      </c>
      <c r="C230" s="87">
        <v>476.42320003942103</v>
      </c>
      <c r="D230" s="89">
        <f t="shared" si="7"/>
        <v>-1.0919975430475959E-2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25.5" customHeight="1" x14ac:dyDescent="0.3">
      <c r="A231" s="87"/>
      <c r="B231" s="88">
        <f t="shared" ca="1" si="8"/>
        <v>45215</v>
      </c>
      <c r="C231" s="87">
        <v>481.68316840366282</v>
      </c>
      <c r="D231" s="89">
        <f t="shared" si="7"/>
        <v>5.997724237760238E-3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25.5" customHeight="1" x14ac:dyDescent="0.3">
      <c r="A232" s="87"/>
      <c r="B232" s="88">
        <f t="shared" ca="1" si="8"/>
        <v>45214</v>
      </c>
      <c r="C232" s="87">
        <v>478.81138972618641</v>
      </c>
      <c r="D232" s="89">
        <f t="shared" si="7"/>
        <v>-9.8299408467465987E-3</v>
      </c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25.5" customHeight="1" x14ac:dyDescent="0.3">
      <c r="A233" s="87"/>
      <c r="B233" s="88">
        <f t="shared" ca="1" si="8"/>
        <v>45213</v>
      </c>
      <c r="C233" s="87">
        <v>483.56480313658773</v>
      </c>
      <c r="D233" s="89">
        <f t="shared" si="7"/>
        <v>-4.2405476182573065E-2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25.5" customHeight="1" x14ac:dyDescent="0.3">
      <c r="A234" s="87"/>
      <c r="B234" s="88">
        <f t="shared" ca="1" si="8"/>
        <v>45212</v>
      </c>
      <c r="C234" s="87">
        <v>504.97866383870763</v>
      </c>
      <c r="D234" s="89">
        <f t="shared" si="7"/>
        <v>-2.574235393602764E-2</v>
      </c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25.5" customHeight="1" x14ac:dyDescent="0.3">
      <c r="A235" s="87"/>
      <c r="B235" s="88">
        <f t="shared" ca="1" si="8"/>
        <v>45211</v>
      </c>
      <c r="C235" s="87">
        <v>518.3214787985861</v>
      </c>
      <c r="D235" s="89">
        <f t="shared" si="7"/>
        <v>-6.5674513951086144E-4</v>
      </c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25.5" customHeight="1" x14ac:dyDescent="0.3">
      <c r="A236" s="87"/>
      <c r="B236" s="88">
        <f t="shared" ca="1" si="8"/>
        <v>45210</v>
      </c>
      <c r="C236" s="87">
        <v>518.66210761681191</v>
      </c>
      <c r="D236" s="89">
        <f t="shared" si="7"/>
        <v>2.4206272699851317E-2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25.5" customHeight="1" x14ac:dyDescent="0.3">
      <c r="A237" s="87"/>
      <c r="B237" s="88">
        <f t="shared" ca="1" si="8"/>
        <v>45209</v>
      </c>
      <c r="C237" s="87">
        <v>506.40395537668064</v>
      </c>
      <c r="D237" s="89">
        <f t="shared" si="7"/>
        <v>-2.2736536770803673E-2</v>
      </c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25.5" customHeight="1" x14ac:dyDescent="0.3">
      <c r="A238" s="87"/>
      <c r="B238" s="88">
        <f t="shared" ca="1" si="8"/>
        <v>45208</v>
      </c>
      <c r="C238" s="87">
        <v>518.18570368256405</v>
      </c>
      <c r="D238" s="89">
        <f t="shared" si="7"/>
        <v>-3.7835761119578759E-2</v>
      </c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25.5" customHeight="1" x14ac:dyDescent="0.3">
      <c r="A239" s="87"/>
      <c r="B239" s="88">
        <f t="shared" ca="1" si="8"/>
        <v>45207</v>
      </c>
      <c r="C239" s="87">
        <v>538.56263072667025</v>
      </c>
      <c r="D239" s="89">
        <f t="shared" si="7"/>
        <v>2.0621551127179227E-2</v>
      </c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25.5" customHeight="1" x14ac:dyDescent="0.3">
      <c r="A240" s="87"/>
      <c r="B240" s="88">
        <f t="shared" ca="1" si="8"/>
        <v>45206</v>
      </c>
      <c r="C240" s="87">
        <v>527.68102940005451</v>
      </c>
      <c r="D240" s="89">
        <f t="shared" si="7"/>
        <v>4.7572532220447883E-3</v>
      </c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25.5" customHeight="1" x14ac:dyDescent="0.3">
      <c r="A241" s="87"/>
      <c r="B241" s="88">
        <f t="shared" ca="1" si="8"/>
        <v>45205</v>
      </c>
      <c r="C241" s="87">
        <v>525.18260277086097</v>
      </c>
      <c r="D241" s="89">
        <f t="shared" si="7"/>
        <v>1.1077216718318184E-3</v>
      </c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25.5" customHeight="1" x14ac:dyDescent="0.3">
      <c r="A242" s="87"/>
      <c r="B242" s="88">
        <f t="shared" ca="1" si="8"/>
        <v>45204</v>
      </c>
      <c r="C242" s="87">
        <v>524.60149033094615</v>
      </c>
      <c r="D242" s="89">
        <f t="shared" si="7"/>
        <v>-2.0636068355903814E-2</v>
      </c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25.5" customHeight="1" x14ac:dyDescent="0.3">
      <c r="A243" s="87"/>
      <c r="B243" s="88">
        <f t="shared" ca="1" si="8"/>
        <v>45203</v>
      </c>
      <c r="C243" s="87">
        <v>535.65530992169306</v>
      </c>
      <c r="D243" s="89">
        <f t="shared" si="7"/>
        <v>-4.4269361979502042E-3</v>
      </c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25.5" customHeight="1" x14ac:dyDescent="0.3">
      <c r="A244" s="87"/>
      <c r="B244" s="88">
        <f t="shared" ca="1" si="8"/>
        <v>45202</v>
      </c>
      <c r="C244" s="87">
        <v>538.03716612826884</v>
      </c>
      <c r="D244" s="89">
        <f t="shared" si="7"/>
        <v>2.4875276046589567E-2</v>
      </c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25.5" customHeight="1" x14ac:dyDescent="0.3">
      <c r="A245" s="87"/>
      <c r="B245" s="88">
        <f t="shared" ca="1" si="8"/>
        <v>45201</v>
      </c>
      <c r="C245" s="87">
        <v>524.97818876431779</v>
      </c>
      <c r="D245" s="89">
        <f t="shared" si="7"/>
        <v>1.8738556540899287E-2</v>
      </c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25.5" customHeight="1" x14ac:dyDescent="0.3">
      <c r="A246" s="87"/>
      <c r="B246" s="88">
        <f t="shared" ca="1" si="8"/>
        <v>45200</v>
      </c>
      <c r="C246" s="87">
        <v>515.32180204003248</v>
      </c>
      <c r="D246" s="89">
        <f t="shared" si="7"/>
        <v>-9.6710970273448105E-3</v>
      </c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25.5" customHeight="1" x14ac:dyDescent="0.3">
      <c r="A247" s="87"/>
      <c r="B247" s="88">
        <f t="shared" ca="1" si="8"/>
        <v>45199</v>
      </c>
      <c r="C247" s="87">
        <v>520.35419797725672</v>
      </c>
      <c r="D247" s="89">
        <f t="shared" si="7"/>
        <v>9.4434334988235946E-3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25.5" customHeight="1" x14ac:dyDescent="0.3">
      <c r="A248" s="87"/>
      <c r="B248" s="88">
        <f t="shared" ca="1" si="8"/>
        <v>45198</v>
      </c>
      <c r="C248" s="87">
        <v>515.48623796943366</v>
      </c>
      <c r="D248" s="89">
        <f t="shared" si="7"/>
        <v>-1.9759111469268786E-2</v>
      </c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25.5" customHeight="1" x14ac:dyDescent="0.3">
      <c r="A249" s="87"/>
      <c r="B249" s="88">
        <f t="shared" ca="1" si="8"/>
        <v>45197</v>
      </c>
      <c r="C249" s="87">
        <v>525.87710225196633</v>
      </c>
      <c r="D249" s="89">
        <f t="shared" si="7"/>
        <v>-5.8363692997556171E-3</v>
      </c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25.5" customHeight="1" x14ac:dyDescent="0.3">
      <c r="A250" s="87"/>
      <c r="B250" s="88">
        <f t="shared" ca="1" si="8"/>
        <v>45196</v>
      </c>
      <c r="C250" s="87">
        <v>528.9643334483701</v>
      </c>
      <c r="D250" s="89">
        <f t="shared" si="7"/>
        <v>2.03482342588579E-3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25.5" customHeight="1" x14ac:dyDescent="0.3">
      <c r="A251" s="87"/>
      <c r="B251" s="88">
        <f t="shared" ca="1" si="8"/>
        <v>45195</v>
      </c>
      <c r="C251" s="87">
        <v>527.89017016382593</v>
      </c>
      <c r="D251" s="89">
        <f t="shared" si="7"/>
        <v>2.1591404674223824E-2</v>
      </c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25.5" customHeight="1" x14ac:dyDescent="0.3">
      <c r="A252" s="87"/>
      <c r="B252" s="88">
        <f t="shared" ca="1" si="8"/>
        <v>45194</v>
      </c>
      <c r="C252" s="87">
        <v>516.73317507224453</v>
      </c>
      <c r="D252" s="89">
        <f t="shared" si="7"/>
        <v>7.2932829414320555E-3</v>
      </c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25.5" customHeight="1" x14ac:dyDescent="0.3">
      <c r="A253" s="87"/>
      <c r="B253" s="88">
        <f t="shared" ca="1" si="8"/>
        <v>45193</v>
      </c>
      <c r="C253" s="87">
        <v>512.99178086774691</v>
      </c>
      <c r="D253" s="89">
        <f t="shared" si="7"/>
        <v>1.7956199872004586E-2</v>
      </c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25.5" customHeight="1" x14ac:dyDescent="0.3">
      <c r="A254" s="87"/>
      <c r="B254" s="88">
        <f t="shared" ca="1" si="8"/>
        <v>45192</v>
      </c>
      <c r="C254" s="87">
        <v>503.94288175881172</v>
      </c>
      <c r="D254" s="89">
        <f t="shared" si="7"/>
        <v>-5.4926009562041855E-3</v>
      </c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25.5" customHeight="1" x14ac:dyDescent="0.3">
      <c r="A255" s="87"/>
      <c r="B255" s="88">
        <f t="shared" ca="1" si="8"/>
        <v>45191</v>
      </c>
      <c r="C255" s="87">
        <v>506.72612616391325</v>
      </c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25.5" customHeight="1" x14ac:dyDescent="0.3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25.5" customHeight="1" x14ac:dyDescent="0.3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25.5" customHeight="1" x14ac:dyDescent="0.3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25.5" customHeight="1" x14ac:dyDescent="0.3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25.5" customHeight="1" x14ac:dyDescent="0.3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25.5" customHeight="1" x14ac:dyDescent="0.3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25.5" customHeight="1" x14ac:dyDescent="0.3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25.5" customHeight="1" x14ac:dyDescent="0.3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25.5" customHeight="1" x14ac:dyDescent="0.3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25.5" customHeight="1" x14ac:dyDescent="0.3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25.5" customHeight="1" x14ac:dyDescent="0.3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25.5" customHeight="1" x14ac:dyDescent="0.3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25.5" customHeight="1" x14ac:dyDescent="0.3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25.5" customHeight="1" x14ac:dyDescent="0.3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25.5" customHeight="1" x14ac:dyDescent="0.3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25.5" customHeight="1" x14ac:dyDescent="0.3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25.5" customHeight="1" x14ac:dyDescent="0.3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25.5" customHeight="1" x14ac:dyDescent="0.3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25.5" customHeight="1" x14ac:dyDescent="0.3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25.5" customHeight="1" x14ac:dyDescent="0.3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25.5" customHeight="1" x14ac:dyDescent="0.3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25.5" customHeight="1" x14ac:dyDescent="0.3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25.5" customHeight="1" x14ac:dyDescent="0.3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25.5" customHeight="1" x14ac:dyDescent="0.3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25.5" customHeight="1" x14ac:dyDescent="0.3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25.5" customHeight="1" x14ac:dyDescent="0.3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25.5" customHeight="1" x14ac:dyDescent="0.3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25.5" customHeight="1" x14ac:dyDescent="0.3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25.5" customHeight="1" x14ac:dyDescent="0.3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25.5" customHeight="1" x14ac:dyDescent="0.3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25.5" customHeight="1" x14ac:dyDescent="0.3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25.5" customHeight="1" x14ac:dyDescent="0.3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25.5" customHeight="1" x14ac:dyDescent="0.3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25.5" customHeight="1" x14ac:dyDescent="0.3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25.5" customHeight="1" x14ac:dyDescent="0.3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25.5" customHeight="1" x14ac:dyDescent="0.3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25.5" customHeight="1" x14ac:dyDescent="0.3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25.5" customHeight="1" x14ac:dyDescent="0.3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25.5" customHeight="1" x14ac:dyDescent="0.3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25.5" customHeight="1" x14ac:dyDescent="0.3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25.5" customHeight="1" x14ac:dyDescent="0.3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25.5" customHeight="1" x14ac:dyDescent="0.3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25.5" customHeight="1" x14ac:dyDescent="0.3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25.5" customHeight="1" x14ac:dyDescent="0.3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25.5" customHeight="1" x14ac:dyDescent="0.3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25.5" customHeight="1" x14ac:dyDescent="0.3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25.5" customHeight="1" x14ac:dyDescent="0.3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25.5" customHeight="1" x14ac:dyDescent="0.3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25.5" customHeight="1" x14ac:dyDescent="0.3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25.5" customHeight="1" x14ac:dyDescent="0.3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25.5" customHeight="1" x14ac:dyDescent="0.3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25.5" customHeight="1" x14ac:dyDescent="0.3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25.5" customHeight="1" x14ac:dyDescent="0.3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25.5" customHeight="1" x14ac:dyDescent="0.3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25.5" customHeight="1" x14ac:dyDescent="0.3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25.5" customHeight="1" x14ac:dyDescent="0.3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25.5" customHeight="1" x14ac:dyDescent="0.3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25.5" customHeight="1" x14ac:dyDescent="0.3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25.5" customHeight="1" x14ac:dyDescent="0.3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25.5" customHeight="1" x14ac:dyDescent="0.3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25.5" customHeight="1" x14ac:dyDescent="0.3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25.5" customHeight="1" x14ac:dyDescent="0.3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25.5" customHeight="1" x14ac:dyDescent="0.3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25.5" customHeight="1" x14ac:dyDescent="0.3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25.5" customHeight="1" x14ac:dyDescent="0.3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25.5" customHeight="1" x14ac:dyDescent="0.3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25.5" customHeight="1" x14ac:dyDescent="0.3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25.5" customHeight="1" x14ac:dyDescent="0.3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25.5" customHeight="1" x14ac:dyDescent="0.3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25.5" customHeight="1" x14ac:dyDescent="0.3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25.5" customHeight="1" x14ac:dyDescent="0.3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25.5" customHeight="1" x14ac:dyDescent="0.3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25.5" customHeight="1" x14ac:dyDescent="0.3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25.5" customHeight="1" x14ac:dyDescent="0.3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25.5" customHeight="1" x14ac:dyDescent="0.3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25.5" customHeight="1" x14ac:dyDescent="0.3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25.5" customHeight="1" x14ac:dyDescent="0.3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25.5" customHeight="1" x14ac:dyDescent="0.3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25.5" customHeight="1" x14ac:dyDescent="0.3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25.5" customHeight="1" x14ac:dyDescent="0.3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25.5" customHeight="1" x14ac:dyDescent="0.3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25.5" customHeight="1" x14ac:dyDescent="0.3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25.5" customHeight="1" x14ac:dyDescent="0.3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25.5" customHeight="1" x14ac:dyDescent="0.3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25.5" customHeight="1" x14ac:dyDescent="0.3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25.5" customHeight="1" x14ac:dyDescent="0.3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25.5" customHeight="1" x14ac:dyDescent="0.3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25.5" customHeight="1" x14ac:dyDescent="0.3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25.5" customHeight="1" x14ac:dyDescent="0.3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25.5" customHeight="1" x14ac:dyDescent="0.3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25.5" customHeight="1" x14ac:dyDescent="0.3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25.5" customHeight="1" x14ac:dyDescent="0.3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25.5" customHeight="1" x14ac:dyDescent="0.3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25.5" customHeight="1" x14ac:dyDescent="0.3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25.5" customHeight="1" x14ac:dyDescent="0.3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25.5" customHeight="1" x14ac:dyDescent="0.3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25.5" customHeight="1" x14ac:dyDescent="0.3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25.5" customHeight="1" x14ac:dyDescent="0.3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25.5" customHeight="1" x14ac:dyDescent="0.3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25.5" customHeight="1" x14ac:dyDescent="0.3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25.5" customHeight="1" x14ac:dyDescent="0.3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25.5" customHeight="1" x14ac:dyDescent="0.3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25.5" customHeight="1" x14ac:dyDescent="0.3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25.5" customHeight="1" x14ac:dyDescent="0.3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25.5" customHeight="1" x14ac:dyDescent="0.3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25.5" customHeight="1" x14ac:dyDescent="0.3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25.5" customHeight="1" x14ac:dyDescent="0.3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25.5" customHeight="1" x14ac:dyDescent="0.3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25.5" customHeight="1" x14ac:dyDescent="0.3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25.5" customHeight="1" x14ac:dyDescent="0.3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25.5" customHeight="1" x14ac:dyDescent="0.3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25.5" customHeight="1" x14ac:dyDescent="0.3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25.5" customHeight="1" x14ac:dyDescent="0.3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25.5" customHeight="1" x14ac:dyDescent="0.3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25.5" customHeight="1" x14ac:dyDescent="0.3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25.5" customHeight="1" x14ac:dyDescent="0.3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25.5" customHeight="1" x14ac:dyDescent="0.3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25.5" customHeight="1" x14ac:dyDescent="0.3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25.5" customHeight="1" x14ac:dyDescent="0.3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25.5" customHeight="1" x14ac:dyDescent="0.3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25.5" customHeight="1" x14ac:dyDescent="0.3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25.5" customHeight="1" x14ac:dyDescent="0.3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25.5" customHeight="1" x14ac:dyDescent="0.3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25.5" customHeight="1" x14ac:dyDescent="0.3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25.5" customHeight="1" x14ac:dyDescent="0.3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25.5" customHeight="1" x14ac:dyDescent="0.3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25.5" customHeight="1" x14ac:dyDescent="0.3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25.5" customHeight="1" x14ac:dyDescent="0.3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25.5" customHeight="1" x14ac:dyDescent="0.3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25.5" customHeight="1" x14ac:dyDescent="0.3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25.5" customHeight="1" x14ac:dyDescent="0.3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25.5" customHeight="1" x14ac:dyDescent="0.3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25.5" customHeight="1" x14ac:dyDescent="0.3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25.5" customHeight="1" x14ac:dyDescent="0.3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25.5" customHeight="1" x14ac:dyDescent="0.3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25.5" customHeight="1" x14ac:dyDescent="0.3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25.5" customHeight="1" x14ac:dyDescent="0.3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25.5" customHeight="1" x14ac:dyDescent="0.3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25.5" customHeight="1" x14ac:dyDescent="0.3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25.5" customHeight="1" x14ac:dyDescent="0.3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25.5" customHeight="1" x14ac:dyDescent="0.3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25.5" customHeight="1" x14ac:dyDescent="0.3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25.5" customHeight="1" x14ac:dyDescent="0.3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25.5" customHeight="1" x14ac:dyDescent="0.3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25.5" customHeight="1" x14ac:dyDescent="0.3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25.5" customHeight="1" x14ac:dyDescent="0.3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25.5" customHeight="1" x14ac:dyDescent="0.3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25.5" customHeight="1" x14ac:dyDescent="0.3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25.5" customHeight="1" x14ac:dyDescent="0.3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25.5" customHeight="1" x14ac:dyDescent="0.3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25.5" customHeight="1" x14ac:dyDescent="0.3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25.5" customHeight="1" x14ac:dyDescent="0.3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25.5" customHeight="1" x14ac:dyDescent="0.3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25.5" customHeight="1" x14ac:dyDescent="0.3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25.5" customHeight="1" x14ac:dyDescent="0.3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25.5" customHeight="1" x14ac:dyDescent="0.3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25.5" customHeight="1" x14ac:dyDescent="0.3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25.5" customHeight="1" x14ac:dyDescent="0.3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25.5" customHeight="1" x14ac:dyDescent="0.3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25.5" customHeight="1" x14ac:dyDescent="0.3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25.5" customHeight="1" x14ac:dyDescent="0.3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25.5" customHeight="1" x14ac:dyDescent="0.3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25.5" customHeight="1" x14ac:dyDescent="0.3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25.5" customHeight="1" x14ac:dyDescent="0.3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25.5" customHeight="1" x14ac:dyDescent="0.3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25.5" customHeight="1" x14ac:dyDescent="0.3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25.5" customHeight="1" x14ac:dyDescent="0.3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25.5" customHeight="1" x14ac:dyDescent="0.3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25.5" customHeight="1" x14ac:dyDescent="0.3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25.5" customHeight="1" x14ac:dyDescent="0.3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25.5" customHeight="1" x14ac:dyDescent="0.3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25.5" customHeight="1" x14ac:dyDescent="0.3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25.5" customHeight="1" x14ac:dyDescent="0.3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25.5" customHeight="1" x14ac:dyDescent="0.3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25.5" customHeight="1" x14ac:dyDescent="0.3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25.5" customHeight="1" x14ac:dyDescent="0.3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25.5" customHeight="1" x14ac:dyDescent="0.3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25.5" customHeight="1" x14ac:dyDescent="0.3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25.5" customHeight="1" x14ac:dyDescent="0.3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25.5" customHeight="1" x14ac:dyDescent="0.3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25.5" customHeight="1" x14ac:dyDescent="0.3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25.5" customHeight="1" x14ac:dyDescent="0.3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25.5" customHeight="1" x14ac:dyDescent="0.3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25.5" customHeight="1" x14ac:dyDescent="0.3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25.5" customHeight="1" x14ac:dyDescent="0.3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25.5" customHeight="1" x14ac:dyDescent="0.3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25.5" customHeight="1" x14ac:dyDescent="0.3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25.5" customHeight="1" x14ac:dyDescent="0.3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25.5" customHeight="1" x14ac:dyDescent="0.3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25.5" customHeight="1" x14ac:dyDescent="0.3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25.5" customHeight="1" x14ac:dyDescent="0.3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25.5" customHeight="1" x14ac:dyDescent="0.3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25.5" customHeight="1" x14ac:dyDescent="0.3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25.5" customHeight="1" x14ac:dyDescent="0.3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25.5" customHeight="1" x14ac:dyDescent="0.3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25.5" customHeight="1" x14ac:dyDescent="0.3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25.5" customHeight="1" x14ac:dyDescent="0.3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25.5" customHeight="1" x14ac:dyDescent="0.3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25.5" customHeight="1" x14ac:dyDescent="0.3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25.5" customHeight="1" x14ac:dyDescent="0.3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25.5" customHeight="1" x14ac:dyDescent="0.3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25.5" customHeight="1" x14ac:dyDescent="0.3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25.5" customHeight="1" x14ac:dyDescent="0.3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25.5" customHeight="1" x14ac:dyDescent="0.3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25.5" customHeight="1" x14ac:dyDescent="0.3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25.5" customHeight="1" x14ac:dyDescent="0.3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25.5" customHeight="1" x14ac:dyDescent="0.3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25.5" customHeight="1" x14ac:dyDescent="0.3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25.5" customHeight="1" x14ac:dyDescent="0.3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25.5" customHeight="1" x14ac:dyDescent="0.3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25.5" customHeight="1" x14ac:dyDescent="0.3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25.5" customHeight="1" x14ac:dyDescent="0.3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25.5" customHeight="1" x14ac:dyDescent="0.3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25.5" customHeight="1" x14ac:dyDescent="0.3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25.5" customHeight="1" x14ac:dyDescent="0.3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25.5" customHeight="1" x14ac:dyDescent="0.3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25.5" customHeight="1" x14ac:dyDescent="0.3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25.5" customHeight="1" x14ac:dyDescent="0.3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25.5" customHeight="1" x14ac:dyDescent="0.3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25.5" customHeight="1" x14ac:dyDescent="0.3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25.5" customHeight="1" x14ac:dyDescent="0.3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25.5" customHeight="1" x14ac:dyDescent="0.3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25.5" customHeight="1" x14ac:dyDescent="0.3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25.5" customHeight="1" x14ac:dyDescent="0.3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25.5" customHeight="1" x14ac:dyDescent="0.3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25.5" customHeight="1" x14ac:dyDescent="0.3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25.5" customHeight="1" x14ac:dyDescent="0.3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25.5" customHeight="1" x14ac:dyDescent="0.3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25.5" customHeight="1" x14ac:dyDescent="0.3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25.5" customHeight="1" x14ac:dyDescent="0.3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25.5" customHeight="1" x14ac:dyDescent="0.3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25.5" customHeight="1" x14ac:dyDescent="0.3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25.5" customHeight="1" x14ac:dyDescent="0.3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25.5" customHeight="1" x14ac:dyDescent="0.3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25.5" customHeight="1" x14ac:dyDescent="0.3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25.5" customHeight="1" x14ac:dyDescent="0.3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25.5" customHeight="1" x14ac:dyDescent="0.3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25.5" customHeight="1" x14ac:dyDescent="0.3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25.5" customHeight="1" x14ac:dyDescent="0.3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25.5" customHeight="1" x14ac:dyDescent="0.3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25.5" customHeight="1" x14ac:dyDescent="0.3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25.5" customHeight="1" x14ac:dyDescent="0.3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25.5" customHeight="1" x14ac:dyDescent="0.3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25.5" customHeight="1" x14ac:dyDescent="0.3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25.5" customHeight="1" x14ac:dyDescent="0.3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25.5" customHeight="1" x14ac:dyDescent="0.3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25.5" customHeight="1" x14ac:dyDescent="0.3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25.5" customHeight="1" x14ac:dyDescent="0.3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25.5" customHeight="1" x14ac:dyDescent="0.3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25.5" customHeight="1" x14ac:dyDescent="0.3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25.5" customHeight="1" x14ac:dyDescent="0.3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25.5" customHeight="1" x14ac:dyDescent="0.3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25.5" customHeight="1" x14ac:dyDescent="0.3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25.5" customHeight="1" x14ac:dyDescent="0.3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25.5" customHeight="1" x14ac:dyDescent="0.3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25.5" customHeight="1" x14ac:dyDescent="0.3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25.5" customHeight="1" x14ac:dyDescent="0.3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25.5" customHeight="1" x14ac:dyDescent="0.3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25.5" customHeight="1" x14ac:dyDescent="0.3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25.5" customHeight="1" x14ac:dyDescent="0.3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25.5" customHeight="1" x14ac:dyDescent="0.3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25.5" customHeight="1" x14ac:dyDescent="0.3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25.5" customHeight="1" x14ac:dyDescent="0.3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25.5" customHeight="1" x14ac:dyDescent="0.3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25.5" customHeight="1" x14ac:dyDescent="0.3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25.5" customHeight="1" x14ac:dyDescent="0.3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25.5" customHeight="1" x14ac:dyDescent="0.3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25.5" customHeight="1" x14ac:dyDescent="0.3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25.5" customHeight="1" x14ac:dyDescent="0.3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25.5" customHeight="1" x14ac:dyDescent="0.3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25.5" customHeight="1" x14ac:dyDescent="0.3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25.5" customHeight="1" x14ac:dyDescent="0.3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25.5" customHeight="1" x14ac:dyDescent="0.3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25.5" customHeight="1" x14ac:dyDescent="0.3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25.5" customHeight="1" x14ac:dyDescent="0.3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25.5" customHeight="1" x14ac:dyDescent="0.3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25.5" customHeight="1" x14ac:dyDescent="0.3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25.5" customHeight="1" x14ac:dyDescent="0.3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25.5" customHeight="1" x14ac:dyDescent="0.3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25.5" customHeight="1" x14ac:dyDescent="0.3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25.5" customHeight="1" x14ac:dyDescent="0.3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25.5" customHeight="1" x14ac:dyDescent="0.3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25.5" customHeight="1" x14ac:dyDescent="0.3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25.5" customHeight="1" x14ac:dyDescent="0.3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25.5" customHeight="1" x14ac:dyDescent="0.3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25.5" customHeight="1" x14ac:dyDescent="0.3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25.5" customHeight="1" x14ac:dyDescent="0.3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25.5" customHeight="1" x14ac:dyDescent="0.3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25.5" customHeight="1" x14ac:dyDescent="0.3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25.5" customHeight="1" x14ac:dyDescent="0.3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25.5" customHeight="1" x14ac:dyDescent="0.3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25.5" customHeight="1" x14ac:dyDescent="0.3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25.5" customHeight="1" x14ac:dyDescent="0.3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25.5" customHeight="1" x14ac:dyDescent="0.3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25.5" customHeight="1" x14ac:dyDescent="0.3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25.5" customHeight="1" x14ac:dyDescent="0.3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25.5" customHeight="1" x14ac:dyDescent="0.3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25.5" customHeight="1" x14ac:dyDescent="0.3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25.5" customHeight="1" x14ac:dyDescent="0.3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25.5" customHeight="1" x14ac:dyDescent="0.3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25.5" customHeight="1" x14ac:dyDescent="0.3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25.5" customHeight="1" x14ac:dyDescent="0.3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25.5" customHeight="1" x14ac:dyDescent="0.3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25.5" customHeight="1" x14ac:dyDescent="0.3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25.5" customHeight="1" x14ac:dyDescent="0.3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25.5" customHeight="1" x14ac:dyDescent="0.3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25.5" customHeight="1" x14ac:dyDescent="0.3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25.5" customHeight="1" x14ac:dyDescent="0.3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25.5" customHeight="1" x14ac:dyDescent="0.3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25.5" customHeight="1" x14ac:dyDescent="0.3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25.5" customHeight="1" x14ac:dyDescent="0.3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25.5" customHeight="1" x14ac:dyDescent="0.3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25.5" customHeight="1" x14ac:dyDescent="0.3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25.5" customHeight="1" x14ac:dyDescent="0.3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25.5" customHeight="1" x14ac:dyDescent="0.3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25.5" customHeight="1" x14ac:dyDescent="0.3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25.5" customHeight="1" x14ac:dyDescent="0.3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25.5" customHeight="1" x14ac:dyDescent="0.3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25.5" customHeight="1" x14ac:dyDescent="0.3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25.5" customHeight="1" x14ac:dyDescent="0.3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25.5" customHeight="1" x14ac:dyDescent="0.3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25.5" customHeight="1" x14ac:dyDescent="0.3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25.5" customHeight="1" x14ac:dyDescent="0.3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25.5" customHeight="1" x14ac:dyDescent="0.3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25.5" customHeight="1" x14ac:dyDescent="0.3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25.5" customHeight="1" x14ac:dyDescent="0.3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25.5" customHeight="1" x14ac:dyDescent="0.3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25.5" customHeight="1" x14ac:dyDescent="0.3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25.5" customHeight="1" x14ac:dyDescent="0.3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25.5" customHeight="1" x14ac:dyDescent="0.3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25.5" customHeight="1" x14ac:dyDescent="0.3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25.5" customHeight="1" x14ac:dyDescent="0.3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25.5" customHeight="1" x14ac:dyDescent="0.3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25.5" customHeight="1" x14ac:dyDescent="0.3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25.5" customHeight="1" x14ac:dyDescent="0.3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25.5" customHeight="1" x14ac:dyDescent="0.3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25.5" customHeight="1" x14ac:dyDescent="0.3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25.5" customHeight="1" x14ac:dyDescent="0.3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25.5" customHeight="1" x14ac:dyDescent="0.3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25.5" customHeight="1" x14ac:dyDescent="0.3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25.5" customHeight="1" x14ac:dyDescent="0.3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25.5" customHeight="1" x14ac:dyDescent="0.3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25.5" customHeight="1" x14ac:dyDescent="0.3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25.5" customHeight="1" x14ac:dyDescent="0.3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25.5" customHeight="1" x14ac:dyDescent="0.3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25.5" customHeight="1" x14ac:dyDescent="0.3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25.5" customHeight="1" x14ac:dyDescent="0.3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25.5" customHeight="1" x14ac:dyDescent="0.3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25.5" customHeight="1" x14ac:dyDescent="0.3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25.5" customHeight="1" x14ac:dyDescent="0.3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25.5" customHeight="1" x14ac:dyDescent="0.3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25.5" customHeight="1" x14ac:dyDescent="0.3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25.5" customHeight="1" x14ac:dyDescent="0.3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25.5" customHeight="1" x14ac:dyDescent="0.3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25.5" customHeight="1" x14ac:dyDescent="0.3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25.5" customHeight="1" x14ac:dyDescent="0.3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25.5" customHeight="1" x14ac:dyDescent="0.3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25.5" customHeight="1" x14ac:dyDescent="0.3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25.5" customHeight="1" x14ac:dyDescent="0.3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25.5" customHeight="1" x14ac:dyDescent="0.3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25.5" customHeight="1" x14ac:dyDescent="0.3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25.5" customHeight="1" x14ac:dyDescent="0.3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25.5" customHeight="1" x14ac:dyDescent="0.3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25.5" customHeight="1" x14ac:dyDescent="0.3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25.5" customHeight="1" x14ac:dyDescent="0.3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25.5" customHeight="1" x14ac:dyDescent="0.3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25.5" customHeight="1" x14ac:dyDescent="0.3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25.5" customHeight="1" x14ac:dyDescent="0.3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25.5" customHeight="1" x14ac:dyDescent="0.3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25.5" customHeight="1" x14ac:dyDescent="0.3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25.5" customHeight="1" x14ac:dyDescent="0.3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25.5" customHeight="1" x14ac:dyDescent="0.3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25.5" customHeight="1" x14ac:dyDescent="0.3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25.5" customHeight="1" x14ac:dyDescent="0.3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25.5" customHeight="1" x14ac:dyDescent="0.3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25.5" customHeight="1" x14ac:dyDescent="0.3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25.5" customHeight="1" x14ac:dyDescent="0.3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25.5" customHeight="1" x14ac:dyDescent="0.3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25.5" customHeight="1" x14ac:dyDescent="0.3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25.5" customHeight="1" x14ac:dyDescent="0.3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25.5" customHeight="1" x14ac:dyDescent="0.3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25.5" customHeight="1" x14ac:dyDescent="0.3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25.5" customHeight="1" x14ac:dyDescent="0.3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25.5" customHeight="1" x14ac:dyDescent="0.3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25.5" customHeight="1" x14ac:dyDescent="0.3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25.5" customHeight="1" x14ac:dyDescent="0.3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25.5" customHeight="1" x14ac:dyDescent="0.3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25.5" customHeight="1" x14ac:dyDescent="0.3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25.5" customHeight="1" x14ac:dyDescent="0.3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25.5" customHeight="1" x14ac:dyDescent="0.3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25.5" customHeight="1" x14ac:dyDescent="0.3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25.5" customHeight="1" x14ac:dyDescent="0.3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25.5" customHeight="1" x14ac:dyDescent="0.3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25.5" customHeight="1" x14ac:dyDescent="0.3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25.5" customHeight="1" x14ac:dyDescent="0.3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25.5" customHeight="1" x14ac:dyDescent="0.3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25.5" customHeight="1" x14ac:dyDescent="0.3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25.5" customHeight="1" x14ac:dyDescent="0.3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25.5" customHeight="1" x14ac:dyDescent="0.3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25.5" customHeight="1" x14ac:dyDescent="0.3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25.5" customHeight="1" x14ac:dyDescent="0.3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25.5" customHeight="1" x14ac:dyDescent="0.3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25.5" customHeight="1" x14ac:dyDescent="0.3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25.5" customHeight="1" x14ac:dyDescent="0.3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25.5" customHeight="1" x14ac:dyDescent="0.3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25.5" customHeight="1" x14ac:dyDescent="0.3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25.5" customHeight="1" x14ac:dyDescent="0.3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25.5" customHeight="1" x14ac:dyDescent="0.3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25.5" customHeight="1" x14ac:dyDescent="0.3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25.5" customHeight="1" x14ac:dyDescent="0.3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25.5" customHeight="1" x14ac:dyDescent="0.3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25.5" customHeight="1" x14ac:dyDescent="0.3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25.5" customHeight="1" x14ac:dyDescent="0.3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25.5" customHeight="1" x14ac:dyDescent="0.3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25.5" customHeight="1" x14ac:dyDescent="0.3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25.5" customHeight="1" x14ac:dyDescent="0.3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25.5" customHeight="1" x14ac:dyDescent="0.3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25.5" customHeight="1" x14ac:dyDescent="0.3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25.5" customHeight="1" x14ac:dyDescent="0.3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25.5" customHeight="1" x14ac:dyDescent="0.3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25.5" customHeight="1" x14ac:dyDescent="0.3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25.5" customHeight="1" x14ac:dyDescent="0.3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25.5" customHeight="1" x14ac:dyDescent="0.3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25.5" customHeight="1" x14ac:dyDescent="0.3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25.5" customHeight="1" x14ac:dyDescent="0.3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25.5" customHeight="1" x14ac:dyDescent="0.3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25.5" customHeight="1" x14ac:dyDescent="0.3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25.5" customHeight="1" x14ac:dyDescent="0.3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25.5" customHeight="1" x14ac:dyDescent="0.3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25.5" customHeight="1" x14ac:dyDescent="0.3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25.5" customHeight="1" x14ac:dyDescent="0.3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25.5" customHeight="1" x14ac:dyDescent="0.3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25.5" customHeight="1" x14ac:dyDescent="0.3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25.5" customHeight="1" x14ac:dyDescent="0.3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25.5" customHeight="1" x14ac:dyDescent="0.3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25.5" customHeight="1" x14ac:dyDescent="0.3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25.5" customHeight="1" x14ac:dyDescent="0.3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25.5" customHeight="1" x14ac:dyDescent="0.3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25.5" customHeight="1" x14ac:dyDescent="0.3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25.5" customHeight="1" x14ac:dyDescent="0.3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25.5" customHeight="1" x14ac:dyDescent="0.3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25.5" customHeight="1" x14ac:dyDescent="0.3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25.5" customHeight="1" x14ac:dyDescent="0.3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25.5" customHeight="1" x14ac:dyDescent="0.3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25.5" customHeight="1" x14ac:dyDescent="0.3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25.5" customHeight="1" x14ac:dyDescent="0.3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25.5" customHeight="1" x14ac:dyDescent="0.3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25.5" customHeight="1" x14ac:dyDescent="0.3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25.5" customHeight="1" x14ac:dyDescent="0.3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25.5" customHeight="1" x14ac:dyDescent="0.3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25.5" customHeight="1" x14ac:dyDescent="0.3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25.5" customHeight="1" x14ac:dyDescent="0.3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25.5" customHeight="1" x14ac:dyDescent="0.3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25.5" customHeight="1" x14ac:dyDescent="0.3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25.5" customHeight="1" x14ac:dyDescent="0.3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25.5" customHeight="1" x14ac:dyDescent="0.3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25.5" customHeight="1" x14ac:dyDescent="0.3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25.5" customHeight="1" x14ac:dyDescent="0.3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25.5" customHeight="1" x14ac:dyDescent="0.3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25.5" customHeight="1" x14ac:dyDescent="0.3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25.5" customHeight="1" x14ac:dyDescent="0.3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25.5" customHeight="1" x14ac:dyDescent="0.3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25.5" customHeight="1" x14ac:dyDescent="0.3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25.5" customHeight="1" x14ac:dyDescent="0.3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25.5" customHeight="1" x14ac:dyDescent="0.3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25.5" customHeight="1" x14ac:dyDescent="0.3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25.5" customHeight="1" x14ac:dyDescent="0.3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25.5" customHeight="1" x14ac:dyDescent="0.3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25.5" customHeight="1" x14ac:dyDescent="0.3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25.5" customHeight="1" x14ac:dyDescent="0.3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25.5" customHeight="1" x14ac:dyDescent="0.3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25.5" customHeight="1" x14ac:dyDescent="0.3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25.5" customHeight="1" x14ac:dyDescent="0.3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25.5" customHeight="1" x14ac:dyDescent="0.3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25.5" customHeight="1" x14ac:dyDescent="0.3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25.5" customHeight="1" x14ac:dyDescent="0.3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25.5" customHeight="1" x14ac:dyDescent="0.3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25.5" customHeight="1" x14ac:dyDescent="0.3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25.5" customHeight="1" x14ac:dyDescent="0.3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25.5" customHeight="1" x14ac:dyDescent="0.3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25.5" customHeight="1" x14ac:dyDescent="0.3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25.5" customHeight="1" x14ac:dyDescent="0.3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25.5" customHeight="1" x14ac:dyDescent="0.3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25.5" customHeight="1" x14ac:dyDescent="0.3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25.5" customHeight="1" x14ac:dyDescent="0.3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25.5" customHeight="1" x14ac:dyDescent="0.3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25.5" customHeight="1" x14ac:dyDescent="0.3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25.5" customHeight="1" x14ac:dyDescent="0.3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25.5" customHeight="1" x14ac:dyDescent="0.3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25.5" customHeight="1" x14ac:dyDescent="0.3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25.5" customHeight="1" x14ac:dyDescent="0.3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25.5" customHeight="1" x14ac:dyDescent="0.3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25.5" customHeight="1" x14ac:dyDescent="0.3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25.5" customHeight="1" x14ac:dyDescent="0.3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25.5" customHeight="1" x14ac:dyDescent="0.3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25.5" customHeight="1" x14ac:dyDescent="0.3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25.5" customHeight="1" x14ac:dyDescent="0.3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25.5" customHeight="1" x14ac:dyDescent="0.3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25.5" customHeight="1" x14ac:dyDescent="0.3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25.5" customHeight="1" x14ac:dyDescent="0.3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25.5" customHeight="1" x14ac:dyDescent="0.3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25.5" customHeight="1" x14ac:dyDescent="0.3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25.5" customHeight="1" x14ac:dyDescent="0.3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25.5" customHeight="1" x14ac:dyDescent="0.3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25.5" customHeight="1" x14ac:dyDescent="0.3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25.5" customHeight="1" x14ac:dyDescent="0.3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25.5" customHeight="1" x14ac:dyDescent="0.3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25.5" customHeight="1" x14ac:dyDescent="0.3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25.5" customHeight="1" x14ac:dyDescent="0.3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25.5" customHeight="1" x14ac:dyDescent="0.3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25.5" customHeight="1" x14ac:dyDescent="0.3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25.5" customHeight="1" x14ac:dyDescent="0.3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25.5" customHeight="1" x14ac:dyDescent="0.3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25.5" customHeight="1" x14ac:dyDescent="0.3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25.5" customHeight="1" x14ac:dyDescent="0.3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25.5" customHeight="1" x14ac:dyDescent="0.3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25.5" customHeight="1" x14ac:dyDescent="0.3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25.5" customHeight="1" x14ac:dyDescent="0.3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25.5" customHeight="1" x14ac:dyDescent="0.3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25.5" customHeight="1" x14ac:dyDescent="0.3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25.5" customHeight="1" x14ac:dyDescent="0.3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25.5" customHeight="1" x14ac:dyDescent="0.3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25.5" customHeight="1" x14ac:dyDescent="0.3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25.5" customHeight="1" x14ac:dyDescent="0.3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25.5" customHeight="1" x14ac:dyDescent="0.3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25.5" customHeight="1" x14ac:dyDescent="0.3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25.5" customHeight="1" x14ac:dyDescent="0.3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25.5" customHeight="1" x14ac:dyDescent="0.3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25.5" customHeight="1" x14ac:dyDescent="0.3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25.5" customHeight="1" x14ac:dyDescent="0.3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25.5" customHeight="1" x14ac:dyDescent="0.3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25.5" customHeight="1" x14ac:dyDescent="0.3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25.5" customHeight="1" x14ac:dyDescent="0.3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25.5" customHeight="1" x14ac:dyDescent="0.3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25.5" customHeight="1" x14ac:dyDescent="0.3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25.5" customHeight="1" x14ac:dyDescent="0.3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25.5" customHeight="1" x14ac:dyDescent="0.3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25.5" customHeight="1" x14ac:dyDescent="0.3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25.5" customHeight="1" x14ac:dyDescent="0.3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25.5" customHeight="1" x14ac:dyDescent="0.3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25.5" customHeight="1" x14ac:dyDescent="0.3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25.5" customHeight="1" x14ac:dyDescent="0.3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25.5" customHeight="1" x14ac:dyDescent="0.3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25.5" customHeight="1" x14ac:dyDescent="0.3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25.5" customHeight="1" x14ac:dyDescent="0.3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25.5" customHeight="1" x14ac:dyDescent="0.3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25.5" customHeight="1" x14ac:dyDescent="0.3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25.5" customHeight="1" x14ac:dyDescent="0.3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25.5" customHeight="1" x14ac:dyDescent="0.3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25.5" customHeight="1" x14ac:dyDescent="0.3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25.5" customHeight="1" x14ac:dyDescent="0.3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25.5" customHeight="1" x14ac:dyDescent="0.3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25.5" customHeight="1" x14ac:dyDescent="0.3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25.5" customHeight="1" x14ac:dyDescent="0.3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25.5" customHeight="1" x14ac:dyDescent="0.3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25.5" customHeight="1" x14ac:dyDescent="0.3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25.5" customHeight="1" x14ac:dyDescent="0.3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25.5" customHeight="1" x14ac:dyDescent="0.3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25.5" customHeight="1" x14ac:dyDescent="0.3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25.5" customHeight="1" x14ac:dyDescent="0.3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25.5" customHeight="1" x14ac:dyDescent="0.3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25.5" customHeight="1" x14ac:dyDescent="0.3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25.5" customHeight="1" x14ac:dyDescent="0.3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25.5" customHeight="1" x14ac:dyDescent="0.3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25.5" customHeight="1" x14ac:dyDescent="0.3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25.5" customHeight="1" x14ac:dyDescent="0.3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25.5" customHeight="1" x14ac:dyDescent="0.3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25.5" customHeight="1" x14ac:dyDescent="0.3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25.5" customHeight="1" x14ac:dyDescent="0.3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25.5" customHeight="1" x14ac:dyDescent="0.3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25.5" customHeight="1" x14ac:dyDescent="0.3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25.5" customHeight="1" x14ac:dyDescent="0.3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25.5" customHeight="1" x14ac:dyDescent="0.3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25.5" customHeight="1" x14ac:dyDescent="0.3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25.5" customHeight="1" x14ac:dyDescent="0.3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25.5" customHeight="1" x14ac:dyDescent="0.3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25.5" customHeight="1" x14ac:dyDescent="0.3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25.5" customHeight="1" x14ac:dyDescent="0.3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25.5" customHeight="1" x14ac:dyDescent="0.3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25.5" customHeight="1" x14ac:dyDescent="0.3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25.5" customHeight="1" x14ac:dyDescent="0.3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25.5" customHeight="1" x14ac:dyDescent="0.3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25.5" customHeight="1" x14ac:dyDescent="0.3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25.5" customHeight="1" x14ac:dyDescent="0.3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25.5" customHeight="1" x14ac:dyDescent="0.3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25.5" customHeight="1" x14ac:dyDescent="0.3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25.5" customHeight="1" x14ac:dyDescent="0.3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25.5" customHeight="1" x14ac:dyDescent="0.3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25.5" customHeight="1" x14ac:dyDescent="0.3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25.5" customHeight="1" x14ac:dyDescent="0.3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25.5" customHeight="1" x14ac:dyDescent="0.3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25.5" customHeight="1" x14ac:dyDescent="0.3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25.5" customHeight="1" x14ac:dyDescent="0.3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25.5" customHeight="1" x14ac:dyDescent="0.3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25.5" customHeight="1" x14ac:dyDescent="0.3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25.5" customHeight="1" x14ac:dyDescent="0.3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25.5" customHeight="1" x14ac:dyDescent="0.3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25.5" customHeight="1" x14ac:dyDescent="0.3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25.5" customHeight="1" x14ac:dyDescent="0.3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25.5" customHeight="1" x14ac:dyDescent="0.3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25.5" customHeight="1" x14ac:dyDescent="0.3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25.5" customHeight="1" x14ac:dyDescent="0.3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25.5" customHeight="1" x14ac:dyDescent="0.3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25.5" customHeight="1" x14ac:dyDescent="0.3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25.5" customHeight="1" x14ac:dyDescent="0.3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25.5" customHeight="1" x14ac:dyDescent="0.3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25.5" customHeight="1" x14ac:dyDescent="0.3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25.5" customHeight="1" x14ac:dyDescent="0.3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25.5" customHeight="1" x14ac:dyDescent="0.3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25.5" customHeight="1" x14ac:dyDescent="0.3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25.5" customHeight="1" x14ac:dyDescent="0.3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25.5" customHeight="1" x14ac:dyDescent="0.3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25.5" customHeight="1" x14ac:dyDescent="0.3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25.5" customHeight="1" x14ac:dyDescent="0.3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25.5" customHeight="1" x14ac:dyDescent="0.3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25.5" customHeight="1" x14ac:dyDescent="0.3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25.5" customHeight="1" x14ac:dyDescent="0.3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25.5" customHeight="1" x14ac:dyDescent="0.3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25.5" customHeight="1" x14ac:dyDescent="0.3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25.5" customHeight="1" x14ac:dyDescent="0.3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25.5" customHeight="1" x14ac:dyDescent="0.3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25.5" customHeight="1" x14ac:dyDescent="0.3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25.5" customHeight="1" x14ac:dyDescent="0.3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25.5" customHeight="1" x14ac:dyDescent="0.3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25.5" customHeight="1" x14ac:dyDescent="0.3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25.5" customHeight="1" x14ac:dyDescent="0.3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25.5" customHeight="1" x14ac:dyDescent="0.3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25.5" customHeight="1" x14ac:dyDescent="0.3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25.5" customHeight="1" x14ac:dyDescent="0.3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25.5" customHeight="1" x14ac:dyDescent="0.3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25.5" customHeight="1" x14ac:dyDescent="0.3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25.5" customHeight="1" x14ac:dyDescent="0.3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25.5" customHeight="1" x14ac:dyDescent="0.3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25.5" customHeight="1" x14ac:dyDescent="0.3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25.5" customHeight="1" x14ac:dyDescent="0.3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25.5" customHeight="1" x14ac:dyDescent="0.3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25.5" customHeight="1" x14ac:dyDescent="0.3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25.5" customHeight="1" x14ac:dyDescent="0.3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25.5" customHeight="1" x14ac:dyDescent="0.3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25.5" customHeight="1" x14ac:dyDescent="0.3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25.5" customHeight="1" x14ac:dyDescent="0.3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25.5" customHeight="1" x14ac:dyDescent="0.3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25.5" customHeight="1" x14ac:dyDescent="0.3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25.5" customHeight="1" x14ac:dyDescent="0.3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25.5" customHeight="1" x14ac:dyDescent="0.3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25.5" customHeight="1" x14ac:dyDescent="0.3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25.5" customHeight="1" x14ac:dyDescent="0.3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25.5" customHeight="1" x14ac:dyDescent="0.3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25.5" customHeight="1" x14ac:dyDescent="0.3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25.5" customHeight="1" x14ac:dyDescent="0.3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25.5" customHeight="1" x14ac:dyDescent="0.3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25.5" customHeight="1" x14ac:dyDescent="0.3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25.5" customHeight="1" x14ac:dyDescent="0.3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25.5" customHeight="1" x14ac:dyDescent="0.3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25.5" customHeight="1" x14ac:dyDescent="0.3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25.5" customHeight="1" x14ac:dyDescent="0.3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25.5" customHeight="1" x14ac:dyDescent="0.3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25.5" customHeight="1" x14ac:dyDescent="0.3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25.5" customHeight="1" x14ac:dyDescent="0.3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25.5" customHeight="1" x14ac:dyDescent="0.3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25.5" customHeight="1" x14ac:dyDescent="0.3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25.5" customHeight="1" x14ac:dyDescent="0.3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25.5" customHeight="1" x14ac:dyDescent="0.3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25.5" customHeight="1" x14ac:dyDescent="0.3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25.5" customHeight="1" x14ac:dyDescent="0.3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25.5" customHeight="1" x14ac:dyDescent="0.3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25.5" customHeight="1" x14ac:dyDescent="0.3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25.5" customHeight="1" x14ac:dyDescent="0.3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25.5" customHeight="1" x14ac:dyDescent="0.3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25.5" customHeight="1" x14ac:dyDescent="0.3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25.5" customHeight="1" x14ac:dyDescent="0.3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25.5" customHeight="1" x14ac:dyDescent="0.3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25.5" customHeight="1" x14ac:dyDescent="0.3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25.5" customHeight="1" x14ac:dyDescent="0.3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25.5" customHeight="1" x14ac:dyDescent="0.3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25.5" customHeight="1" x14ac:dyDescent="0.3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25.5" customHeight="1" x14ac:dyDescent="0.3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25.5" customHeight="1" x14ac:dyDescent="0.3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25.5" customHeight="1" x14ac:dyDescent="0.3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25.5" customHeight="1" x14ac:dyDescent="0.3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25.5" customHeight="1" x14ac:dyDescent="0.3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25.5" customHeight="1" x14ac:dyDescent="0.3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25.5" customHeight="1" x14ac:dyDescent="0.3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25.5" customHeight="1" x14ac:dyDescent="0.3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25.5" customHeight="1" x14ac:dyDescent="0.3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25.5" customHeight="1" x14ac:dyDescent="0.3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25.5" customHeight="1" x14ac:dyDescent="0.3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25.5" customHeight="1" x14ac:dyDescent="0.3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25.5" customHeight="1" x14ac:dyDescent="0.3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25.5" customHeight="1" x14ac:dyDescent="0.3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25.5" customHeight="1" x14ac:dyDescent="0.3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25.5" customHeight="1" x14ac:dyDescent="0.3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25.5" customHeight="1" x14ac:dyDescent="0.3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25.5" customHeight="1" x14ac:dyDescent="0.3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25.5" customHeight="1" x14ac:dyDescent="0.3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25.5" customHeight="1" x14ac:dyDescent="0.3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25.5" customHeight="1" x14ac:dyDescent="0.3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25.5" customHeight="1" x14ac:dyDescent="0.3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25.5" customHeight="1" x14ac:dyDescent="0.3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25.5" customHeight="1" x14ac:dyDescent="0.3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25.5" customHeight="1" x14ac:dyDescent="0.3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25.5" customHeight="1" x14ac:dyDescent="0.3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25.5" customHeight="1" x14ac:dyDescent="0.3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25.5" customHeight="1" x14ac:dyDescent="0.3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25.5" customHeight="1" x14ac:dyDescent="0.3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25.5" customHeight="1" x14ac:dyDescent="0.3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25.5" customHeight="1" x14ac:dyDescent="0.3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25.5" customHeight="1" x14ac:dyDescent="0.3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25.5" customHeight="1" x14ac:dyDescent="0.3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25.5" customHeight="1" x14ac:dyDescent="0.3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25.5" customHeight="1" x14ac:dyDescent="0.3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25.5" customHeight="1" x14ac:dyDescent="0.3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25.5" customHeight="1" x14ac:dyDescent="0.3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25.5" customHeight="1" x14ac:dyDescent="0.3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25.5" customHeight="1" x14ac:dyDescent="0.3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25.5" customHeight="1" x14ac:dyDescent="0.3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25.5" customHeight="1" x14ac:dyDescent="0.3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25.5" customHeight="1" x14ac:dyDescent="0.3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25.5" customHeight="1" x14ac:dyDescent="0.3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25.5" customHeight="1" x14ac:dyDescent="0.3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25.5" customHeight="1" x14ac:dyDescent="0.3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25.5" customHeight="1" x14ac:dyDescent="0.3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25.5" customHeight="1" x14ac:dyDescent="0.3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25.5" customHeight="1" x14ac:dyDescent="0.3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25.5" customHeight="1" x14ac:dyDescent="0.3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25.5" customHeight="1" x14ac:dyDescent="0.3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25.5" customHeight="1" x14ac:dyDescent="0.3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25.5" customHeight="1" x14ac:dyDescent="0.3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25.5" customHeight="1" x14ac:dyDescent="0.3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25.5" customHeight="1" x14ac:dyDescent="0.3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25.5" customHeight="1" x14ac:dyDescent="0.3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25.5" customHeight="1" x14ac:dyDescent="0.3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25.5" customHeight="1" x14ac:dyDescent="0.3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25.5" customHeight="1" x14ac:dyDescent="0.3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25.5" customHeight="1" x14ac:dyDescent="0.3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25.5" customHeight="1" x14ac:dyDescent="0.3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25.5" customHeight="1" x14ac:dyDescent="0.3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25.5" customHeight="1" x14ac:dyDescent="0.3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25.5" customHeight="1" x14ac:dyDescent="0.3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25.5" customHeight="1" x14ac:dyDescent="0.3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25.5" customHeight="1" x14ac:dyDescent="0.3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25.5" customHeight="1" x14ac:dyDescent="0.3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25.5" customHeight="1" x14ac:dyDescent="0.3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25.5" customHeight="1" x14ac:dyDescent="0.3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25.5" customHeight="1" x14ac:dyDescent="0.3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hyperlinks>
    <hyperlink ref="A1" r:id="rId1" xr:uid="{5E1AB5E0-BD49-304B-8547-5B53DA742285}"/>
    <hyperlink ref="A2" r:id="rId2" xr:uid="{78E4168C-3FAB-4E4D-BA9B-044B8D8474DF}"/>
    <hyperlink ref="A3" r:id="rId3" xr:uid="{3215FAA3-96F0-FB47-B37F-AA1407805D53}"/>
  </hyperlinks>
  <pageMargins left="0.7" right="0.7" top="0.75" bottom="0.75" header="0" footer="0"/>
  <pageSetup orientation="landscape"/>
  <drawing r:id="rId4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4E5F-5E3E-3E4C-BE29-EFBF96369621}">
  <sheetPr codeName="Sheet45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552</v>
      </c>
    </row>
    <row r="2" spans="1:1" x14ac:dyDescent="0.3">
      <c r="A2" s="1" t="s">
        <v>553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C620-C97D-A74D-ABB3-2BFC36695CA6}">
  <sheetPr codeName="Sheet66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551</v>
      </c>
    </row>
  </sheetData>
  <hyperlinks>
    <hyperlink ref="B2" r:id="rId1" display="Backtesting  a distribution" xr:uid="{CBE01E10-DD64-AD49-90CB-503F19321D1A}"/>
  </hyperlink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01CA-3ABA-A54F-975E-ADB7A4FC5BBB}">
  <sheetPr codeName="Sheet90">
    <tabColor rgb="FFFF000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550</v>
      </c>
    </row>
  </sheetData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B259-6DCA-3B46-AABB-2BCB03893CEF}">
  <sheetPr codeName="Sheet89">
    <tabColor rgb="FF002060"/>
  </sheetPr>
  <dimension ref="A1:B2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473</v>
      </c>
    </row>
    <row r="2" spans="1:2" x14ac:dyDescent="0.3">
      <c r="B2" s="46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D4B8-296C-174E-A594-021AC50EEB4D}">
  <sheetPr codeName="Sheet110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549</v>
      </c>
    </row>
  </sheetData>
  <hyperlinks>
    <hyperlink ref="B2" r:id="rId1" xr:uid="{F19E85A6-9C9B-7E47-8852-A338F974D99A}"/>
  </hyperlink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6B69-F89A-3C49-89FF-784305FD442D}">
  <sheetPr codeName="Sheet102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428</v>
      </c>
    </row>
    <row r="2" spans="1:1" x14ac:dyDescent="0.3">
      <c r="A2" s="1" t="s">
        <v>729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E741-1B9A-274E-8E85-65B0A3A9F3C1}">
  <sheetPr codeName="Sheet103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704</v>
      </c>
    </row>
    <row r="2" spans="1:1" x14ac:dyDescent="0.3">
      <c r="A2" s="1" t="s">
        <v>703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3FDE5-56B4-0C4F-9403-725B83BA9B25}">
  <sheetPr codeName="Sheet104">
    <tabColor rgb="FFFF0000"/>
  </sheetPr>
  <dimension ref="A1:Y20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33203125" style="27" bestFit="1" customWidth="1"/>
    <col min="6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1:24" x14ac:dyDescent="0.3">
      <c r="A1" s="9" t="s">
        <v>261</v>
      </c>
    </row>
    <row r="2" spans="1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1:24" x14ac:dyDescent="0.3">
      <c r="M3" s="27" t="s">
        <v>718</v>
      </c>
    </row>
    <row r="4" spans="1:24" x14ac:dyDescent="0.3">
      <c r="C4" s="27" t="s">
        <v>64</v>
      </c>
      <c r="D4" s="140">
        <v>0</v>
      </c>
      <c r="E4" s="145">
        <v>0.01</v>
      </c>
      <c r="F4" s="145">
        <v>0.03</v>
      </c>
      <c r="G4" s="145">
        <v>0.05</v>
      </c>
      <c r="H4" s="145">
        <v>0.04</v>
      </c>
      <c r="I4" s="145">
        <v>0.03</v>
      </c>
      <c r="M4" s="27" t="s">
        <v>717</v>
      </c>
      <c r="N4" s="27">
        <v>2000000</v>
      </c>
    </row>
    <row r="5" spans="1:24" x14ac:dyDescent="0.3">
      <c r="C5" s="27" t="s">
        <v>716</v>
      </c>
      <c r="E5" s="143">
        <f>E4+E19</f>
        <v>0.01</v>
      </c>
      <c r="F5" s="143">
        <f>F4+F19</f>
        <v>0.03</v>
      </c>
      <c r="G5" s="143">
        <f>G4+G19</f>
        <v>0.05</v>
      </c>
      <c r="H5" s="143">
        <f>H4+H19</f>
        <v>0.04</v>
      </c>
      <c r="I5" s="143">
        <f>I4+I19</f>
        <v>0.03</v>
      </c>
      <c r="M5" s="27" t="s">
        <v>715</v>
      </c>
      <c r="N5" s="144">
        <v>0.04</v>
      </c>
    </row>
    <row r="6" spans="1:24" x14ac:dyDescent="0.3">
      <c r="C6" s="27" t="s">
        <v>714</v>
      </c>
      <c r="E6" s="144" cm="1">
        <f t="array" ref="E6">PRODUCT(1+$D$5:E5)</f>
        <v>1.01</v>
      </c>
      <c r="F6" s="144" cm="1">
        <f t="array" ref="F6">PRODUCT(1+$D$5:F5)</f>
        <v>1.0403</v>
      </c>
      <c r="G6" s="144" cm="1">
        <f t="array" ref="G6">PRODUCT(1+$D$5:G5)</f>
        <v>1.0923150000000001</v>
      </c>
      <c r="H6" s="144" cm="1">
        <f t="array" ref="H6">PRODUCT(1+$D$5:H5)</f>
        <v>1.1360076000000001</v>
      </c>
      <c r="I6" s="144" cm="1">
        <f t="array" ref="I6">PRODUCT(1+$D$5:I5)</f>
        <v>1.1700878280000002</v>
      </c>
      <c r="M6" s="27" t="s">
        <v>713</v>
      </c>
      <c r="N6" s="27">
        <v>5</v>
      </c>
    </row>
    <row r="7" spans="1:24" x14ac:dyDescent="0.3">
      <c r="C7" s="27" t="s">
        <v>76</v>
      </c>
      <c r="E7" s="143">
        <f>E6^(1/E2)-1</f>
        <v>1.0000000000000009E-2</v>
      </c>
      <c r="F7" s="143">
        <f>F6^(1/F2)-1</f>
        <v>1.9950979214197417E-2</v>
      </c>
      <c r="G7" s="143">
        <f>G6^(1/G2)-1</f>
        <v>2.9870533889218676E-2</v>
      </c>
      <c r="H7" s="143">
        <f>H6^(1/H2)-1</f>
        <v>3.2393613327031501E-2</v>
      </c>
      <c r="I7" s="143">
        <f>I6^(1/I2)-1</f>
        <v>3.1914446073993519E-2</v>
      </c>
      <c r="V7" s="27" t="s">
        <v>712</v>
      </c>
      <c r="W7" s="27" t="s">
        <v>711</v>
      </c>
      <c r="X7" s="27" t="s">
        <v>710</v>
      </c>
    </row>
    <row r="8" spans="1:24" x14ac:dyDescent="0.3">
      <c r="V8" s="141">
        <f>Q16</f>
        <v>2077414.1614265214</v>
      </c>
    </row>
    <row r="9" spans="1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/>
        <v>2077414.1614265214</v>
      </c>
    </row>
    <row r="10" spans="1:24" x14ac:dyDescent="0.3">
      <c r="M10" s="27">
        <v>1</v>
      </c>
      <c r="N10" s="27" cm="1">
        <f t="array" ref="N10:N14">TRANSPOSE(E7:I7)</f>
        <v>1.0000000000000009E-2</v>
      </c>
      <c r="O10" s="27">
        <f>(1+N10)^-M10</f>
        <v>0.99009900990099009</v>
      </c>
      <c r="P10" s="27">
        <f>face*couponrate+IF(M10=m,face,0)</f>
        <v>80000</v>
      </c>
      <c r="Q10" s="141">
        <f>O10*P10</f>
        <v>79207.920792079211</v>
      </c>
      <c r="U10" s="27">
        <v>1</v>
      </c>
      <c r="V10" s="27">
        <v>2077208.4972188752</v>
      </c>
      <c r="W10" s="141" cm="1">
        <f t="array" ref="W10:W14">(V10:V14-V9)/0.01%</f>
        <v>-2056642.0764615759</v>
      </c>
      <c r="X10" s="141">
        <f>W10*0.01%</f>
        <v>-205.66420764615759</v>
      </c>
    </row>
    <row r="11" spans="1:24" x14ac:dyDescent="0.3">
      <c r="M11" s="27">
        <v>2</v>
      </c>
      <c r="N11" s="27">
        <v>1.9950979214197417E-2</v>
      </c>
      <c r="O11" s="27">
        <f>(1+N11)^-M11</f>
        <v>0.96126117466115524</v>
      </c>
      <c r="P11" s="27">
        <f>face*couponrate+IF(M11=m,face,0)</f>
        <v>80000</v>
      </c>
      <c r="Q11" s="141">
        <f>O11*P11</f>
        <v>76900.893972892416</v>
      </c>
      <c r="U11" s="27">
        <v>2</v>
      </c>
      <c r="V11" s="27">
        <v>2077220.1796538152</v>
      </c>
      <c r="W11" s="141">
        <v>-1939817.7270614542</v>
      </c>
      <c r="X11" s="141">
        <f>W11*0.01%</f>
        <v>-193.98177270614542</v>
      </c>
    </row>
    <row r="12" spans="1:24" x14ac:dyDescent="0.3">
      <c r="M12" s="27">
        <v>3</v>
      </c>
      <c r="N12" s="27">
        <v>2.9870533889218676E-2</v>
      </c>
      <c r="O12" s="27">
        <f>(1+N12)^-M12</f>
        <v>0.91548683301062395</v>
      </c>
      <c r="P12" s="27">
        <f>face*couponrate+IF(M12=m,face,0)</f>
        <v>80000</v>
      </c>
      <c r="Q12" s="141">
        <f>O12*P12</f>
        <v>73238.946640849914</v>
      </c>
      <c r="U12" s="27">
        <v>3</v>
      </c>
      <c r="V12" s="27">
        <v>2077231.1973900804</v>
      </c>
      <c r="W12" s="141">
        <v>-1829640.3644094244</v>
      </c>
      <c r="X12" s="141">
        <f>W12*0.01%</f>
        <v>-182.96403644094244</v>
      </c>
    </row>
    <row r="13" spans="1:24" x14ac:dyDescent="0.3">
      <c r="M13" s="27">
        <v>4</v>
      </c>
      <c r="N13" s="27">
        <v>3.2393613327031501E-2</v>
      </c>
      <c r="O13" s="27">
        <f>(1+N13)^-M13</f>
        <v>0.88027580097175384</v>
      </c>
      <c r="P13" s="27">
        <f>face*couponrate+IF(M13=m,face,0)</f>
        <v>80000</v>
      </c>
      <c r="Q13" s="141">
        <f>O13*P13</f>
        <v>70422.064077740302</v>
      </c>
      <c r="U13" s="27">
        <v>4</v>
      </c>
      <c r="V13" s="27">
        <v>2077236.4798189816</v>
      </c>
      <c r="W13" s="141">
        <v>-1776816.0753976554</v>
      </c>
      <c r="X13" s="141">
        <f>W13*0.01%</f>
        <v>-177.68160753976554</v>
      </c>
    </row>
    <row r="14" spans="1:24" x14ac:dyDescent="0.3">
      <c r="M14" s="27">
        <v>5</v>
      </c>
      <c r="N14" s="27">
        <v>3.1914446073993519E-2</v>
      </c>
      <c r="O14" s="27">
        <f>(1+N14)^-M14</f>
        <v>0.85463669997257663</v>
      </c>
      <c r="P14" s="27">
        <f>face*couponrate+IF(M14=m,face,0)</f>
        <v>2080000</v>
      </c>
      <c r="Q14" s="141">
        <f>O14*P14</f>
        <v>1777644.3359429594</v>
      </c>
      <c r="U14" s="27">
        <v>5</v>
      </c>
      <c r="V14" s="27">
        <v>2077241.5913521643</v>
      </c>
      <c r="W14" s="141">
        <v>-1725700.7435709238</v>
      </c>
      <c r="X14" s="141">
        <f>W14*0.01%</f>
        <v>-172.57007435709238</v>
      </c>
    </row>
    <row r="16" spans="1:24" x14ac:dyDescent="0.3">
      <c r="Q16" s="141">
        <f>SUM(Q10:Q14)</f>
        <v>2077414.1614265214</v>
      </c>
    </row>
    <row r="17" spans="3:9" x14ac:dyDescent="0.3">
      <c r="C17" s="27" t="s">
        <v>64</v>
      </c>
      <c r="E17" s="140">
        <f>(1+E7)^E2/(1+D7)^D2-1</f>
        <v>1.0000000000000009E-2</v>
      </c>
      <c r="F17" s="140">
        <f>(1+F7)^F2/(1+E7)^E2-1</f>
        <v>3.0000000000000249E-2</v>
      </c>
      <c r="G17" s="140">
        <f>(1+G7)^G2/(1+F7)^F2-1</f>
        <v>5.0000000000000044E-2</v>
      </c>
      <c r="H17" s="140">
        <f>(1+H7)^H2/(1+G7)^G2-1</f>
        <v>4.0000000000000036E-2</v>
      </c>
      <c r="I17" s="140">
        <f>(1+I7)^I2/(1+H7)^H2-1</f>
        <v>2.9999999999999805E-2</v>
      </c>
    </row>
    <row r="19" spans="3:9" x14ac:dyDescent="0.3">
      <c r="C19" s="27" t="s">
        <v>706</v>
      </c>
      <c r="E19" s="139">
        <f>IF(shocker=E2,0.01%,0)</f>
        <v>0</v>
      </c>
      <c r="F19" s="139">
        <f>IF(shocker=F2,0.01%,0)</f>
        <v>0</v>
      </c>
      <c r="G19" s="139">
        <f>IF(shocker=G2,0.01%,0)</f>
        <v>0</v>
      </c>
      <c r="H19" s="139">
        <f>IF(shocker=H2,0.01%,0)</f>
        <v>0</v>
      </c>
      <c r="I19" s="139">
        <f>IF(shocker=I2,0.01%,0)</f>
        <v>0</v>
      </c>
    </row>
    <row r="20" spans="3:9" x14ac:dyDescent="0.3">
      <c r="C20" s="27" t="s">
        <v>705</v>
      </c>
      <c r="D20" s="27">
        <v>0</v>
      </c>
    </row>
  </sheetData>
  <hyperlinks>
    <hyperlink ref="A1" r:id="rId1" xr:uid="{CDA1A08B-D317-5E46-B047-D6CDAC64551D}"/>
  </hyperlinks>
  <pageMargins left="0.7" right="0.7" top="0.75" bottom="0.75" header="0.3" footer="0.3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03F7-E609-2648-ABD0-56F9DEA0EC74}">
  <sheetPr codeName="Sheet105">
    <tabColor rgb="FFFF0000"/>
  </sheetPr>
  <dimension ref="B1:Y23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5" style="27" bestFit="1" customWidth="1"/>
    <col min="6" max="9" width="13" style="27" bestFit="1" customWidth="1"/>
    <col min="10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3:24" x14ac:dyDescent="0.3">
      <c r="C1" s="27" t="s">
        <v>76</v>
      </c>
      <c r="E1" s="148">
        <v>3.5000000000000003E-2</v>
      </c>
      <c r="F1" s="148">
        <v>3.7499999999999999E-2</v>
      </c>
      <c r="G1" s="148">
        <v>3.7999999999999999E-2</v>
      </c>
      <c r="H1" s="148">
        <v>0.04</v>
      </c>
      <c r="I1" s="148">
        <v>3.95E-2</v>
      </c>
    </row>
    <row r="2" spans="3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3:24" x14ac:dyDescent="0.3">
      <c r="M3" s="27" t="s">
        <v>718</v>
      </c>
    </row>
    <row r="4" spans="3:24" x14ac:dyDescent="0.3">
      <c r="C4" s="27" t="s">
        <v>64</v>
      </c>
      <c r="D4" s="139">
        <f>((1+E1)^E2)/((1+D7)^D2)-1</f>
        <v>3.499999999999992E-2</v>
      </c>
      <c r="E4" s="139">
        <f>((1+F1)^F2)/((1+E1)^E2)-1</f>
        <v>4.0006038647343312E-2</v>
      </c>
      <c r="F4" s="139">
        <f>((1+G1)^G2)/((1+F1)^F2)-1</f>
        <v>3.9000723007693194E-2</v>
      </c>
      <c r="G4" s="139">
        <f>((1+H1)^H2)/((1+G1)^G2)-1</f>
        <v>4.6023151101509008E-2</v>
      </c>
      <c r="H4" s="139">
        <f>((1+I1)^I2)/((1+H1)^H2)-1</f>
        <v>3.750240269073668E-2</v>
      </c>
      <c r="I4" s="139"/>
      <c r="M4" s="27" t="s">
        <v>717</v>
      </c>
      <c r="N4" s="27">
        <v>1000</v>
      </c>
    </row>
    <row r="5" spans="3:24" x14ac:dyDescent="0.3">
      <c r="C5" s="27" t="s">
        <v>716</v>
      </c>
      <c r="D5" s="143">
        <f t="shared" ref="D5:I5" si="0">D4+D19</f>
        <v>3.499999999999992E-2</v>
      </c>
      <c r="E5" s="143">
        <f t="shared" si="0"/>
        <v>4.0006038647343312E-2</v>
      </c>
      <c r="F5" s="143">
        <f t="shared" si="0"/>
        <v>3.9000723007693194E-2</v>
      </c>
      <c r="G5" s="143">
        <f t="shared" si="0"/>
        <v>4.6023151101509008E-2</v>
      </c>
      <c r="H5" s="143">
        <f t="shared" si="0"/>
        <v>3.750240269073668E-2</v>
      </c>
      <c r="I5" s="143">
        <f t="shared" si="0"/>
        <v>0</v>
      </c>
      <c r="M5" s="27" t="s">
        <v>715</v>
      </c>
      <c r="N5" s="144">
        <v>0.05</v>
      </c>
    </row>
    <row r="6" spans="3:24" x14ac:dyDescent="0.3">
      <c r="C6" s="27" t="s">
        <v>714</v>
      </c>
      <c r="E6" s="144" cm="1">
        <f t="array" ref="E6">PRODUCT(1+$D$5:E5)</f>
        <v>1.0764062500000002</v>
      </c>
      <c r="F6" s="144" cm="1">
        <f t="array" ref="F6">PRODUCT(1+$D$5:F5)</f>
        <v>1.1183868720000001</v>
      </c>
      <c r="G6" s="144" cm="1">
        <f t="array" ref="G6">PRODUCT(1+$D$5:G5)</f>
        <v>1.1698585600000002</v>
      </c>
      <c r="H6" s="144" cm="1">
        <f t="array" ref="H6">PRODUCT(1+$D$5:H5)</f>
        <v>1.2137310668083257</v>
      </c>
      <c r="I6" s="144" cm="1">
        <f t="array" ref="I6">PRODUCT(1+$D$5:I5)</f>
        <v>1.2137310668083257</v>
      </c>
      <c r="M6" s="27" t="s">
        <v>713</v>
      </c>
      <c r="N6" s="27">
        <v>5</v>
      </c>
    </row>
    <row r="7" spans="3:24" x14ac:dyDescent="0.3">
      <c r="C7" s="27" t="s">
        <v>76</v>
      </c>
      <c r="E7" s="147" cm="1">
        <f t="array" ref="E7">PRODUCT(1+$D$5:D5)^(1/E2)-1</f>
        <v>3.499999999999992E-2</v>
      </c>
      <c r="F7" s="147" cm="1">
        <f t="array" ref="F7">PRODUCT(1+$D$5:E5)^(1/F2)-1</f>
        <v>3.7500000000000089E-2</v>
      </c>
      <c r="G7" s="147" cm="1">
        <f t="array" ref="G7">PRODUCT(1+$D$5:F5)^(1/G2)-1</f>
        <v>3.8000000000000034E-2</v>
      </c>
      <c r="H7" s="147" cm="1">
        <f t="array" ref="H7">PRODUCT(1+$D$5:G5)^(1/H2)-1</f>
        <v>4.0000000000000036E-2</v>
      </c>
      <c r="I7" s="147" cm="1">
        <f t="array" ref="I7">PRODUCT(1+$D$5:H5)^(1/I2)-1</f>
        <v>3.9500000000000091E-2</v>
      </c>
      <c r="V7" s="27" t="s">
        <v>712</v>
      </c>
      <c r="W7" s="27" t="s">
        <v>711</v>
      </c>
      <c r="X7" s="27" t="s">
        <v>710</v>
      </c>
    </row>
    <row r="8" spans="3:24" x14ac:dyDescent="0.3">
      <c r="V8" s="141">
        <f>Q16</f>
        <v>1047.3085339285676</v>
      </c>
    </row>
    <row r="9" spans="3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/>
        <v>1047.3085339285676</v>
      </c>
    </row>
    <row r="10" spans="3:24" x14ac:dyDescent="0.3">
      <c r="M10" s="27">
        <v>1</v>
      </c>
      <c r="N10" s="27" cm="1">
        <f t="array" ref="N10:N14">TRANSPOSE(E7:I7)</f>
        <v>3.499999999999992E-2</v>
      </c>
      <c r="O10" s="146">
        <f>(1+N10)^-M10</f>
        <v>0.96618357487922713</v>
      </c>
      <c r="P10" s="27">
        <f>face*couponrate+IF(M10=m,face,0)</f>
        <v>50</v>
      </c>
      <c r="Q10" s="141">
        <f>O10*P10</f>
        <v>48.309178743961354</v>
      </c>
      <c r="U10" s="27">
        <v>1</v>
      </c>
      <c r="V10" s="27">
        <v>1047.2124860913218</v>
      </c>
      <c r="W10" s="141" cm="1">
        <f t="array" ref="W10:W14">(V10:V14-V9)/0.01%</f>
        <v>-960.47837245805567</v>
      </c>
      <c r="X10" s="146">
        <f>W10*0.01%</f>
        <v>-9.6047837245805567E-2</v>
      </c>
    </row>
    <row r="11" spans="3:24" x14ac:dyDescent="0.3">
      <c r="M11" s="27">
        <v>2</v>
      </c>
      <c r="N11" s="27">
        <v>3.7500000000000089E-2</v>
      </c>
      <c r="O11" s="146">
        <f>(1+N11)^-M11</f>
        <v>0.9290172739149366</v>
      </c>
      <c r="P11" s="27">
        <f>face*couponrate+IF(M11=m,face,0)</f>
        <v>50</v>
      </c>
      <c r="Q11" s="141">
        <f>O11*P11</f>
        <v>46.450863695746833</v>
      </c>
      <c r="U11" s="27">
        <v>2</v>
      </c>
      <c r="V11" s="27">
        <v>1047.2168634609795</v>
      </c>
      <c r="W11" s="141">
        <v>-916.70467588073734</v>
      </c>
      <c r="X11" s="146">
        <f>W11*0.01%</f>
        <v>-9.1670467588073734E-2</v>
      </c>
    </row>
    <row r="12" spans="3:24" x14ac:dyDescent="0.3">
      <c r="M12" s="27">
        <v>3</v>
      </c>
      <c r="N12" s="27">
        <v>3.8000000000000034E-2</v>
      </c>
      <c r="O12" s="146">
        <f>(1+N12)^-M12</f>
        <v>0.89414497347569</v>
      </c>
      <c r="P12" s="27">
        <f>face*couponrate+IF(M12=m,face,0)</f>
        <v>50</v>
      </c>
      <c r="Q12" s="141">
        <f>O12*P12</f>
        <v>44.707248673784498</v>
      </c>
      <c r="U12" s="27">
        <v>3</v>
      </c>
      <c r="V12" s="27">
        <v>1047.221752439996</v>
      </c>
      <c r="W12" s="141">
        <v>-867.81488571659793</v>
      </c>
      <c r="X12" s="146">
        <f>W12*0.01%</f>
        <v>-8.6781488571659793E-2</v>
      </c>
    </row>
    <row r="13" spans="3:24" x14ac:dyDescent="0.3">
      <c r="M13" s="27">
        <v>4</v>
      </c>
      <c r="N13" s="27">
        <v>4.0000000000000036E-2</v>
      </c>
      <c r="O13" s="146">
        <f>(1+N13)^-M13</f>
        <v>0.85480419102972571</v>
      </c>
      <c r="P13" s="27">
        <f>face*couponrate+IF(M13=m,face,0)</f>
        <v>50</v>
      </c>
      <c r="Q13" s="141">
        <f>O13*P13</f>
        <v>42.740209551486288</v>
      </c>
      <c r="U13" s="27">
        <v>4</v>
      </c>
      <c r="V13" s="27">
        <v>1047.2251589256737</v>
      </c>
      <c r="W13" s="141">
        <v>-833.75002893944838</v>
      </c>
      <c r="X13" s="146">
        <f>W13*0.01%</f>
        <v>-8.3375002893944838E-2</v>
      </c>
    </row>
    <row r="14" spans="3:24" x14ac:dyDescent="0.3">
      <c r="M14" s="27">
        <v>5</v>
      </c>
      <c r="N14" s="27">
        <v>3.9500000000000091E-2</v>
      </c>
      <c r="O14" s="146">
        <f>(1+N14)^-M14</f>
        <v>0.82390574596532251</v>
      </c>
      <c r="P14" s="27">
        <f>face*couponrate+IF(M14=m,face,0)</f>
        <v>1050</v>
      </c>
      <c r="Q14" s="141">
        <f>O14*P14</f>
        <v>865.10103326358865</v>
      </c>
      <c r="U14" s="27">
        <v>5</v>
      </c>
      <c r="V14" s="27">
        <v>1047.3085339285676</v>
      </c>
      <c r="W14" s="141">
        <v>0</v>
      </c>
      <c r="X14" s="146">
        <f>W14*0.01%</f>
        <v>0</v>
      </c>
    </row>
    <row r="16" spans="3:24" x14ac:dyDescent="0.3">
      <c r="Q16" s="141">
        <f>SUM(Q10:Q14)</f>
        <v>1047.3085339285676</v>
      </c>
    </row>
    <row r="17" spans="3:9" x14ac:dyDescent="0.3">
      <c r="C17" s="27" t="s">
        <v>64</v>
      </c>
      <c r="E17" s="145">
        <f>(1+E1)^E2/(1+D7)^D2-1</f>
        <v>3.499999999999992E-2</v>
      </c>
      <c r="F17" s="145">
        <f>(1+F1)^F2/(1+E1)^E2-1</f>
        <v>4.0006038647343312E-2</v>
      </c>
      <c r="G17" s="145">
        <f>(1+G1)^G2/(1+F1)^F2-1</f>
        <v>3.9000723007693194E-2</v>
      </c>
      <c r="H17" s="145">
        <f>(1+H1)^H2/(1+G1)^G2-1</f>
        <v>4.6023151101509008E-2</v>
      </c>
      <c r="I17" s="145">
        <f>(1+I1)^I2/(1+H1)^H2-1</f>
        <v>3.750240269073668E-2</v>
      </c>
    </row>
    <row r="19" spans="3:9" x14ac:dyDescent="0.3">
      <c r="C19" s="27" t="s">
        <v>706</v>
      </c>
      <c r="E19" s="140">
        <f>IF(shocker=E2,0.01%,0)</f>
        <v>0</v>
      </c>
      <c r="F19" s="140">
        <f>IF(shocker=F2,0.01%,0)</f>
        <v>0</v>
      </c>
      <c r="G19" s="140">
        <f>IF(shocker=G2,0.01%,0)</f>
        <v>0</v>
      </c>
      <c r="H19" s="140">
        <f>IF(shocker=H2,0.01%,0)</f>
        <v>0</v>
      </c>
      <c r="I19" s="140">
        <f>IF(shocker=I2,0.01%,0)</f>
        <v>0</v>
      </c>
    </row>
    <row r="20" spans="3:9" x14ac:dyDescent="0.3">
      <c r="C20" s="27" t="s">
        <v>705</v>
      </c>
      <c r="D20" s="27">
        <v>0</v>
      </c>
    </row>
    <row r="22" spans="3:9" x14ac:dyDescent="0.3">
      <c r="E22" s="146"/>
      <c r="F22" s="146"/>
      <c r="G22" s="146"/>
      <c r="H22" s="146"/>
      <c r="I22" s="146"/>
    </row>
    <row r="23" spans="3:9" x14ac:dyDescent="0.3">
      <c r="E23" s="146"/>
      <c r="F23" s="146"/>
      <c r="G23" s="146"/>
      <c r="H23" s="146"/>
      <c r="I23" s="146"/>
    </row>
  </sheetData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7FE46-583D-4249-A6BF-484025C3EAAF}">
  <sheetPr codeName="Sheet106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720</v>
      </c>
    </row>
    <row r="2" spans="1:1" x14ac:dyDescent="0.3">
      <c r="A2" s="1" t="s">
        <v>719</v>
      </c>
    </row>
    <row r="3" spans="1:1" x14ac:dyDescent="0.3">
      <c r="A3" s="1" t="s">
        <v>782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DA45-69BA-EA4E-BB12-C2C9F4B77172}">
  <sheetPr codeName="Sheet107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ref="H5:L9">IF(t&lt;=Tenors,Rates*Notional,"")</f>
        <v>35</v>
      </c>
      <c r="I5" s="12" t="str">
        <v/>
      </c>
      <c r="J5" s="12" t="str">
        <v/>
      </c>
      <c r="K5" s="12" t="str">
        <v/>
      </c>
      <c r="L5" s="12" t="str"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v>37.5</v>
      </c>
      <c r="I6" s="12">
        <v>37.5</v>
      </c>
      <c r="J6" s="12" t="str">
        <v/>
      </c>
      <c r="K6" s="12" t="str">
        <v/>
      </c>
      <c r="L6" s="12" t="str"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v>38</v>
      </c>
      <c r="I7" s="12">
        <v>38</v>
      </c>
      <c r="J7" s="12">
        <v>38</v>
      </c>
      <c r="K7" s="12" t="str">
        <v/>
      </c>
      <c r="L7" s="12" t="str"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v>40</v>
      </c>
      <c r="I8" s="12">
        <v>40</v>
      </c>
      <c r="J8" s="12">
        <v>40</v>
      </c>
      <c r="K8" s="12">
        <v>40</v>
      </c>
      <c r="L8" s="12" t="str"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v>39.5</v>
      </c>
      <c r="I9" s="12">
        <v>39.5</v>
      </c>
      <c r="J9" s="12">
        <v>39.5</v>
      </c>
      <c r="K9" s="12">
        <v>39.5</v>
      </c>
      <c r="L9" s="12">
        <v>39.5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BED8-3E18-F244-8D3B-C13D897C7A31}">
  <sheetPr codeName="Sheet108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ref="H5:L9">IF(t&lt;Tenors,Rates*Notional,IF(t=Tenors,Rates*Notional+Notional,""))</f>
        <v>1035</v>
      </c>
      <c r="I5" s="12" t="str">
        <v/>
      </c>
      <c r="J5" s="12" t="str">
        <v/>
      </c>
      <c r="K5" s="12" t="str">
        <v/>
      </c>
      <c r="L5" s="12" t="str"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v>37.5</v>
      </c>
      <c r="I6" s="12">
        <v>1037.5</v>
      </c>
      <c r="J6" s="12" t="str">
        <v/>
      </c>
      <c r="K6" s="12" t="str">
        <v/>
      </c>
      <c r="L6" s="12" t="str"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v>38</v>
      </c>
      <c r="I7" s="12">
        <v>38</v>
      </c>
      <c r="J7" s="12">
        <v>1038</v>
      </c>
      <c r="K7" s="12" t="str">
        <v/>
      </c>
      <c r="L7" s="12" t="str"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v>40</v>
      </c>
      <c r="I8" s="12">
        <v>40</v>
      </c>
      <c r="J8" s="12">
        <v>40</v>
      </c>
      <c r="K8" s="12">
        <v>1040</v>
      </c>
      <c r="L8" s="12" t="str"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v>39.5</v>
      </c>
      <c r="I9" s="12">
        <v>39.5</v>
      </c>
      <c r="J9" s="12">
        <v>39.5</v>
      </c>
      <c r="K9" s="12">
        <v>39.5</v>
      </c>
      <c r="L9" s="12">
        <v>1039.5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62AC-FCFD-2742-BF31-829F17DC3C4D}">
  <sheetPr codeName="Sheet109">
    <tabColor rgb="FFFF0000"/>
  </sheetPr>
  <dimension ref="C2:F59"/>
  <sheetViews>
    <sheetView workbookViewId="0"/>
  </sheetViews>
  <sheetFormatPr baseColWidth="10" defaultRowHeight="26" x14ac:dyDescent="0.3"/>
  <cols>
    <col min="1" max="2" width="10.83203125" style="1"/>
    <col min="3" max="3" width="11.33203125" style="1" bestFit="1" customWidth="1"/>
    <col min="4" max="5" width="10.83203125" style="1"/>
    <col min="6" max="6" width="15.5" style="1" bestFit="1" customWidth="1"/>
    <col min="7" max="7" width="13.5" style="1" bestFit="1" customWidth="1"/>
    <col min="8" max="11" width="12.33203125" style="1" bestFit="1" customWidth="1"/>
    <col min="12" max="16384" width="10.83203125" style="1"/>
  </cols>
  <sheetData>
    <row r="2" spans="3:3" x14ac:dyDescent="0.3">
      <c r="C2" s="1" t="s">
        <v>470</v>
      </c>
    </row>
    <row r="3" spans="3:3" x14ac:dyDescent="0.3">
      <c r="C3" s="1" t="s">
        <v>781</v>
      </c>
    </row>
    <row r="5" spans="3:3" x14ac:dyDescent="0.3">
      <c r="C5" s="1" t="s">
        <v>780</v>
      </c>
    </row>
    <row r="6" spans="3:3" x14ac:dyDescent="0.3">
      <c r="C6" s="1" t="s">
        <v>779</v>
      </c>
    </row>
    <row r="7" spans="3:3" x14ac:dyDescent="0.3">
      <c r="C7" s="1" t="s">
        <v>778</v>
      </c>
    </row>
    <row r="9" spans="3:3" x14ac:dyDescent="0.3">
      <c r="C9" s="1" t="s">
        <v>777</v>
      </c>
    </row>
    <row r="10" spans="3:3" x14ac:dyDescent="0.3">
      <c r="C10" s="1" t="s">
        <v>776</v>
      </c>
    </row>
    <row r="11" spans="3:3" x14ac:dyDescent="0.3">
      <c r="C11" s="1" t="s">
        <v>775</v>
      </c>
    </row>
    <row r="13" spans="3:3" x14ac:dyDescent="0.3">
      <c r="C13" s="1" t="s">
        <v>774</v>
      </c>
    </row>
    <row r="14" spans="3:3" x14ac:dyDescent="0.3">
      <c r="C14" s="1" t="s">
        <v>764</v>
      </c>
    </row>
    <row r="15" spans="3:3" x14ac:dyDescent="0.3">
      <c r="C15" s="1" t="s">
        <v>773</v>
      </c>
    </row>
    <row r="16" spans="3:3" x14ac:dyDescent="0.3">
      <c r="C16" s="1" t="s">
        <v>772</v>
      </c>
    </row>
    <row r="17" spans="3:4" x14ac:dyDescent="0.3">
      <c r="C17" s="1" t="s">
        <v>771</v>
      </c>
    </row>
    <row r="19" spans="3:4" x14ac:dyDescent="0.3">
      <c r="C19" s="1" t="s">
        <v>770</v>
      </c>
    </row>
    <row r="20" spans="3:4" x14ac:dyDescent="0.3">
      <c r="C20" s="1" t="s">
        <v>769</v>
      </c>
    </row>
    <row r="21" spans="3:4" x14ac:dyDescent="0.3">
      <c r="C21" s="1" t="s">
        <v>768</v>
      </c>
    </row>
    <row r="22" spans="3:4" x14ac:dyDescent="0.3">
      <c r="C22" s="1" t="s">
        <v>767</v>
      </c>
    </row>
    <row r="23" spans="3:4" x14ac:dyDescent="0.3">
      <c r="C23" s="1" t="s">
        <v>766</v>
      </c>
    </row>
    <row r="24" spans="3:4" x14ac:dyDescent="0.3">
      <c r="C24" s="1" t="s">
        <v>765</v>
      </c>
    </row>
    <row r="25" spans="3:4" x14ac:dyDescent="0.3">
      <c r="D25" s="1" t="s">
        <v>764</v>
      </c>
    </row>
    <row r="26" spans="3:4" x14ac:dyDescent="0.3">
      <c r="D26" s="1" t="s">
        <v>763</v>
      </c>
    </row>
    <row r="27" spans="3:4" x14ac:dyDescent="0.3">
      <c r="D27" s="1" t="s">
        <v>762</v>
      </c>
    </row>
    <row r="28" spans="3:4" x14ac:dyDescent="0.3">
      <c r="C28" s="1" t="s">
        <v>761</v>
      </c>
    </row>
    <row r="29" spans="3:4" x14ac:dyDescent="0.3">
      <c r="C29" s="1" t="s">
        <v>760</v>
      </c>
    </row>
    <row r="30" spans="3:4" x14ac:dyDescent="0.3">
      <c r="C30" s="1" t="s">
        <v>759</v>
      </c>
    </row>
    <row r="31" spans="3:4" x14ac:dyDescent="0.3">
      <c r="C31" s="1" t="s">
        <v>758</v>
      </c>
    </row>
    <row r="32" spans="3:4" x14ac:dyDescent="0.3">
      <c r="D32" s="1" t="s">
        <v>757</v>
      </c>
    </row>
    <row r="33" spans="3:6" x14ac:dyDescent="0.3">
      <c r="D33" s="1" t="s">
        <v>756</v>
      </c>
    </row>
    <row r="34" spans="3:6" x14ac:dyDescent="0.3">
      <c r="C34" s="1" t="s">
        <v>755</v>
      </c>
    </row>
    <row r="35" spans="3:6" x14ac:dyDescent="0.3">
      <c r="D35" s="1" t="s">
        <v>754</v>
      </c>
    </row>
    <row r="36" spans="3:6" x14ac:dyDescent="0.3">
      <c r="D36" s="1" t="s">
        <v>753</v>
      </c>
    </row>
    <row r="37" spans="3:6" x14ac:dyDescent="0.3">
      <c r="E37" s="1" t="s">
        <v>752</v>
      </c>
    </row>
    <row r="38" spans="3:6" x14ac:dyDescent="0.3">
      <c r="E38" s="1" t="s">
        <v>751</v>
      </c>
    </row>
    <row r="39" spans="3:6" x14ac:dyDescent="0.3">
      <c r="E39" s="1" t="s">
        <v>750</v>
      </c>
    </row>
    <row r="40" spans="3:6" x14ac:dyDescent="0.3">
      <c r="E40" s="1" t="s">
        <v>749</v>
      </c>
    </row>
    <row r="41" spans="3:6" x14ac:dyDescent="0.3">
      <c r="E41" s="1" t="s">
        <v>748</v>
      </c>
    </row>
    <row r="42" spans="3:6" x14ac:dyDescent="0.3">
      <c r="E42" s="1" t="s">
        <v>747</v>
      </c>
    </row>
    <row r="43" spans="3:6" x14ac:dyDescent="0.3">
      <c r="F43" s="1" t="s">
        <v>746</v>
      </c>
    </row>
    <row r="44" spans="3:6" x14ac:dyDescent="0.3">
      <c r="F44" s="1" t="s">
        <v>745</v>
      </c>
    </row>
    <row r="45" spans="3:6" x14ac:dyDescent="0.3">
      <c r="D45" s="1" t="s">
        <v>744</v>
      </c>
    </row>
    <row r="46" spans="3:6" x14ac:dyDescent="0.3">
      <c r="E46" s="1" t="s">
        <v>743</v>
      </c>
    </row>
    <row r="47" spans="3:6" x14ac:dyDescent="0.3">
      <c r="E47" s="1" t="s">
        <v>742</v>
      </c>
    </row>
    <row r="48" spans="3:6" x14ac:dyDescent="0.3">
      <c r="E48" s="1" t="s">
        <v>741</v>
      </c>
    </row>
    <row r="49" spans="4:6" x14ac:dyDescent="0.3">
      <c r="E49" s="1" t="s">
        <v>740</v>
      </c>
    </row>
    <row r="50" spans="4:6" x14ac:dyDescent="0.3">
      <c r="D50" s="1" t="s">
        <v>739</v>
      </c>
    </row>
    <row r="51" spans="4:6" x14ac:dyDescent="0.3">
      <c r="E51" s="1" t="s">
        <v>738</v>
      </c>
    </row>
    <row r="52" spans="4:6" x14ac:dyDescent="0.3">
      <c r="E52" s="1" t="s">
        <v>737</v>
      </c>
    </row>
    <row r="53" spans="4:6" x14ac:dyDescent="0.3">
      <c r="E53" s="1" t="s">
        <v>736</v>
      </c>
    </row>
    <row r="54" spans="4:6" x14ac:dyDescent="0.3">
      <c r="E54" s="1" t="s">
        <v>735</v>
      </c>
    </row>
    <row r="55" spans="4:6" x14ac:dyDescent="0.3">
      <c r="F55" s="1" t="s">
        <v>734</v>
      </c>
    </row>
    <row r="56" spans="4:6" x14ac:dyDescent="0.3">
      <c r="F56" s="1" t="s">
        <v>733</v>
      </c>
    </row>
    <row r="57" spans="4:6" x14ac:dyDescent="0.3">
      <c r="F57" s="1" t="s">
        <v>732</v>
      </c>
    </row>
    <row r="58" spans="4:6" x14ac:dyDescent="0.3">
      <c r="D58" s="1" t="s">
        <v>731</v>
      </c>
    </row>
    <row r="59" spans="4:6" x14ac:dyDescent="0.3">
      <c r="E59" s="1" t="s">
        <v>730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4540-C0F8-8C45-9AA9-1A1E890C94CD}">
  <sheetPr codeName="Sheet26">
    <tabColor rgb="FFFFFC00"/>
  </sheetPr>
  <dimension ref="A1:A1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496</v>
      </c>
    </row>
    <row r="2" spans="1:1" x14ac:dyDescent="0.3">
      <c r="A2" s="1" t="s">
        <v>497</v>
      </c>
    </row>
    <row r="3" spans="1:1" x14ac:dyDescent="0.3">
      <c r="A3" s="1" t="s">
        <v>498</v>
      </c>
    </row>
    <row r="4" spans="1:1" x14ac:dyDescent="0.3">
      <c r="A4" s="1" t="s">
        <v>860</v>
      </c>
    </row>
    <row r="5" spans="1:1" x14ac:dyDescent="0.3">
      <c r="A5" s="1" t="s">
        <v>861</v>
      </c>
    </row>
    <row r="6" spans="1:1" x14ac:dyDescent="0.3">
      <c r="A6" s="1" t="s">
        <v>862</v>
      </c>
    </row>
    <row r="7" spans="1:1" x14ac:dyDescent="0.3">
      <c r="A7" s="1" t="s">
        <v>863</v>
      </c>
    </row>
    <row r="8" spans="1:1" x14ac:dyDescent="0.3">
      <c r="A8" s="1" t="s">
        <v>864</v>
      </c>
    </row>
    <row r="9" spans="1:1" x14ac:dyDescent="0.3">
      <c r="A9" s="1" t="s">
        <v>865</v>
      </c>
    </row>
    <row r="10" spans="1:1" x14ac:dyDescent="0.3">
      <c r="A10" s="1" t="s">
        <v>866</v>
      </c>
    </row>
    <row r="11" spans="1:1" x14ac:dyDescent="0.3">
      <c r="A11" s="1" t="s">
        <v>867</v>
      </c>
    </row>
    <row r="12" spans="1:1" x14ac:dyDescent="0.3">
      <c r="A12" s="1" t="s">
        <v>868</v>
      </c>
    </row>
    <row r="13" spans="1:1" x14ac:dyDescent="0.3">
      <c r="A13" s="1" t="s">
        <v>869</v>
      </c>
    </row>
  </sheetData>
  <phoneticPr fontId="6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0050-39DB-9944-AC88-79DA3F742E45}">
  <sheetPr codeName="Sheet76">
    <tabColor rgb="FFFFFD78"/>
  </sheetPr>
  <dimension ref="A1:A7"/>
  <sheetViews>
    <sheetView workbookViewId="0"/>
  </sheetViews>
  <sheetFormatPr baseColWidth="10" defaultRowHeight="26" x14ac:dyDescent="0.3"/>
  <cols>
    <col min="1" max="1" width="23.83203125" style="1" bestFit="1" customWidth="1"/>
    <col min="2" max="16384" width="10.83203125" style="1"/>
  </cols>
  <sheetData>
    <row r="1" spans="1:1" x14ac:dyDescent="0.3">
      <c r="A1" s="1" t="s">
        <v>517</v>
      </c>
    </row>
    <row r="2" spans="1:1" x14ac:dyDescent="0.3">
      <c r="A2" s="1" t="s">
        <v>518</v>
      </c>
    </row>
    <row r="3" spans="1:1" x14ac:dyDescent="0.3">
      <c r="A3" s="1" t="s">
        <v>519</v>
      </c>
    </row>
    <row r="4" spans="1:1" x14ac:dyDescent="0.3">
      <c r="A4" s="1" t="s">
        <v>520</v>
      </c>
    </row>
    <row r="5" spans="1:1" x14ac:dyDescent="0.3">
      <c r="A5" s="1" t="s">
        <v>521</v>
      </c>
    </row>
    <row r="6" spans="1:1" x14ac:dyDescent="0.3">
      <c r="A6" s="1" t="s">
        <v>522</v>
      </c>
    </row>
    <row r="7" spans="1:1" x14ac:dyDescent="0.3">
      <c r="A7" s="1" t="s">
        <v>516</v>
      </c>
    </row>
  </sheetData>
  <phoneticPr fontId="6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33C80-0D14-4243-BE8A-E1B4EB58144A}">
  <sheetPr codeName="Sheet79">
    <tabColor rgb="FFFFFF00"/>
  </sheetPr>
  <dimension ref="B2:B12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500</v>
      </c>
    </row>
    <row r="12" spans="2:2" x14ac:dyDescent="0.3">
      <c r="B12" s="1" t="s">
        <v>499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D236-39E0-B84D-971C-03CBD3D9009F}">
  <sheetPr codeName="Sheet80">
    <tabColor rgb="FFFFFF00"/>
  </sheetPr>
  <dimension ref="B2:B11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FF5-6805-6047-AC06-AFF44ECD8334}">
  <sheetPr codeName="Sheet84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784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CC30-736E-7144-AA14-C9885768634D}">
  <sheetPr codeName="Sheet81">
    <tabColor rgb="FFFFFF00"/>
  </sheetPr>
  <dimension ref="B2:B14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510</v>
      </c>
    </row>
    <row r="12" spans="2:2" x14ac:dyDescent="0.3">
      <c r="B12" s="1" t="s">
        <v>509</v>
      </c>
    </row>
    <row r="13" spans="2:2" x14ac:dyDescent="0.3">
      <c r="B13" s="1" t="s">
        <v>508</v>
      </c>
    </row>
    <row r="14" spans="2:2" x14ac:dyDescent="0.3">
      <c r="B14" s="1" t="s">
        <v>507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5319-DD96-4543-80A5-86A7CDCD5E0D}">
  <sheetPr codeName="Sheet82">
    <tabColor rgb="FFFFFF00"/>
  </sheetPr>
  <dimension ref="B2:B6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514</v>
      </c>
    </row>
    <row r="3" spans="2:2" x14ac:dyDescent="0.3">
      <c r="B3" s="1" t="s">
        <v>513</v>
      </c>
    </row>
    <row r="4" spans="2:2" x14ac:dyDescent="0.3">
      <c r="B4" s="1" t="s">
        <v>512</v>
      </c>
    </row>
    <row r="6" spans="2:2" x14ac:dyDescent="0.3">
      <c r="B6" s="1" t="s">
        <v>511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4F6B-8A3D-B449-8A9B-2619ED8A2179}">
  <sheetPr codeName="Sheet83">
    <tabColor rgb="FFFFFF00"/>
  </sheetPr>
  <dimension ref="B2:B11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515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0D12-88C3-E044-9480-6D55A0D0FBDE}">
  <sheetPr codeName="Sheet77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523</v>
      </c>
    </row>
    <row r="2" spans="1:1" x14ac:dyDescent="0.3">
      <c r="A2" s="1" t="s">
        <v>524</v>
      </c>
    </row>
    <row r="3" spans="1:1" x14ac:dyDescent="0.3">
      <c r="A3" s="1" t="s">
        <v>525</v>
      </c>
    </row>
    <row r="4" spans="1:1" x14ac:dyDescent="0.3">
      <c r="A4" s="1" t="s">
        <v>526</v>
      </c>
    </row>
    <row r="5" spans="1:1" x14ac:dyDescent="0.3">
      <c r="A5" s="1" t="s">
        <v>527</v>
      </c>
    </row>
    <row r="6" spans="1:1" x14ac:dyDescent="0.3">
      <c r="A6" s="1" t="s">
        <v>528</v>
      </c>
    </row>
    <row r="7" spans="1:1" x14ac:dyDescent="0.3">
      <c r="A7" s="1" t="s">
        <v>529</v>
      </c>
    </row>
  </sheetData>
  <phoneticPr fontId="6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49">
    <tabColor rgb="FFFFFF00"/>
  </sheetPr>
  <dimension ref="A2:C117"/>
  <sheetViews>
    <sheetView workbookViewId="0"/>
  </sheetViews>
  <sheetFormatPr baseColWidth="10" defaultRowHeight="26" x14ac:dyDescent="0.3"/>
  <cols>
    <col min="1" max="1" width="10.83203125" style="1"/>
    <col min="2" max="2" width="21.83203125" style="1" customWidth="1"/>
    <col min="3" max="16384" width="10.83203125" style="1"/>
  </cols>
  <sheetData>
    <row r="2" spans="1:2" x14ac:dyDescent="0.3">
      <c r="B2" s="1" t="s">
        <v>505</v>
      </c>
    </row>
    <row r="3" spans="1:2" x14ac:dyDescent="0.3">
      <c r="B3" s="1" t="s">
        <v>532</v>
      </c>
    </row>
    <row r="4" spans="1:2" x14ac:dyDescent="0.3">
      <c r="B4" s="1" t="s">
        <v>503</v>
      </c>
    </row>
    <row r="5" spans="1:2" x14ac:dyDescent="0.3">
      <c r="B5" s="1" t="s">
        <v>502</v>
      </c>
    </row>
    <row r="6" spans="1:2" x14ac:dyDescent="0.3">
      <c r="B6" s="1" t="s">
        <v>501</v>
      </c>
    </row>
    <row r="7" spans="1:2" s="29" customFormat="1" x14ac:dyDescent="0.3">
      <c r="A7" s="1"/>
    </row>
    <row r="9" spans="1:2" x14ac:dyDescent="0.3">
      <c r="B9" s="1" t="s">
        <v>166</v>
      </c>
    </row>
    <row r="11" spans="1:2" x14ac:dyDescent="0.3">
      <c r="B11" s="1" t="s">
        <v>172</v>
      </c>
    </row>
    <row r="12" spans="1:2" x14ac:dyDescent="0.3">
      <c r="B12" s="1" t="s">
        <v>174</v>
      </c>
    </row>
    <row r="13" spans="1:2" x14ac:dyDescent="0.3">
      <c r="B13" s="1" t="s">
        <v>173</v>
      </c>
    </row>
    <row r="14" spans="1:2" x14ac:dyDescent="0.3">
      <c r="B14" s="1" t="s">
        <v>175</v>
      </c>
    </row>
    <row r="15" spans="1:2" x14ac:dyDescent="0.3">
      <c r="B15" s="1" t="s">
        <v>176</v>
      </c>
    </row>
    <row r="16" spans="1:2" x14ac:dyDescent="0.3">
      <c r="B16" s="1" t="s">
        <v>177</v>
      </c>
    </row>
    <row r="18" spans="2:3" x14ac:dyDescent="0.3">
      <c r="B18" s="1">
        <v>1</v>
      </c>
      <c r="C18" s="27">
        <v>-0.6039436967019185</v>
      </c>
    </row>
    <row r="19" spans="2:3" x14ac:dyDescent="0.3">
      <c r="B19" s="1">
        <v>2</v>
      </c>
      <c r="C19" s="27">
        <v>-1.6719175344733632</v>
      </c>
    </row>
    <row r="20" spans="2:3" x14ac:dyDescent="0.3">
      <c r="B20" s="1">
        <v>3</v>
      </c>
      <c r="C20" s="27">
        <v>0.40184913502282832</v>
      </c>
    </row>
    <row r="21" spans="2:3" x14ac:dyDescent="0.3">
      <c r="B21" s="1">
        <v>4</v>
      </c>
      <c r="C21" s="27">
        <v>0.30727823657017334</v>
      </c>
    </row>
    <row r="22" spans="2:3" x14ac:dyDescent="0.3">
      <c r="B22" s="1">
        <v>5</v>
      </c>
      <c r="C22" s="27">
        <v>-0.37368465819349961</v>
      </c>
    </row>
    <row r="23" spans="2:3" x14ac:dyDescent="0.3">
      <c r="B23" s="1">
        <v>6</v>
      </c>
      <c r="C23" s="27">
        <v>-9.366883694402816E-3</v>
      </c>
    </row>
    <row r="24" spans="2:3" x14ac:dyDescent="0.3">
      <c r="B24" s="1">
        <v>7</v>
      </c>
      <c r="C24" s="27">
        <v>1.3117169310061875E-2</v>
      </c>
    </row>
    <row r="25" spans="2:3" x14ac:dyDescent="0.3">
      <c r="B25" s="1">
        <v>8</v>
      </c>
      <c r="C25" s="27">
        <v>-0.78256316224714573</v>
      </c>
    </row>
    <row r="26" spans="2:3" x14ac:dyDescent="0.3">
      <c r="B26" s="1">
        <v>9</v>
      </c>
      <c r="C26" s="27">
        <v>1.1190604961988084</v>
      </c>
    </row>
    <row r="27" spans="2:3" x14ac:dyDescent="0.3">
      <c r="B27" s="1">
        <v>10</v>
      </c>
      <c r="C27" s="27">
        <v>-0.54240730588938257</v>
      </c>
    </row>
    <row r="28" spans="2:3" x14ac:dyDescent="0.3">
      <c r="B28" s="1">
        <v>11</v>
      </c>
      <c r="C28" s="27">
        <v>1.1382095813233741</v>
      </c>
    </row>
    <row r="29" spans="2:3" x14ac:dyDescent="0.3">
      <c r="B29" s="1">
        <v>12</v>
      </c>
      <c r="C29" s="27">
        <v>1.086176184091405</v>
      </c>
    </row>
    <row r="30" spans="2:3" x14ac:dyDescent="0.3">
      <c r="B30" s="1">
        <v>13</v>
      </c>
      <c r="C30" s="27">
        <v>0.30080586523694103</v>
      </c>
    </row>
    <row r="31" spans="2:3" x14ac:dyDescent="0.3">
      <c r="B31" s="1">
        <v>14</v>
      </c>
      <c r="C31" s="27">
        <v>0.85210131981163384</v>
      </c>
    </row>
    <row r="32" spans="2:3" x14ac:dyDescent="0.3">
      <c r="B32" s="1">
        <v>15</v>
      </c>
      <c r="C32" s="27">
        <v>1.5313934981064063</v>
      </c>
    </row>
    <row r="33" spans="2:3" x14ac:dyDescent="0.3">
      <c r="B33" s="1">
        <v>16</v>
      </c>
      <c r="C33" s="27">
        <v>0.22909420674449005</v>
      </c>
    </row>
    <row r="34" spans="2:3" x14ac:dyDescent="0.3">
      <c r="B34" s="1">
        <v>17</v>
      </c>
      <c r="C34" s="27">
        <v>0.69050010917315396</v>
      </c>
    </row>
    <row r="35" spans="2:3" x14ac:dyDescent="0.3">
      <c r="B35" s="1">
        <v>18</v>
      </c>
      <c r="C35" s="27">
        <v>-1.4584581126924541</v>
      </c>
    </row>
    <row r="36" spans="2:3" x14ac:dyDescent="0.3">
      <c r="B36" s="1">
        <v>19</v>
      </c>
      <c r="C36" s="27">
        <v>0.16339404004900512</v>
      </c>
    </row>
    <row r="37" spans="2:3" x14ac:dyDescent="0.3">
      <c r="B37" s="1">
        <v>20</v>
      </c>
      <c r="C37" s="27">
        <v>1.688534338489323</v>
      </c>
    </row>
    <row r="38" spans="2:3" x14ac:dyDescent="0.3">
      <c r="B38" s="1">
        <v>21</v>
      </c>
      <c r="C38" s="27">
        <v>1.4265103216095973</v>
      </c>
    </row>
    <row r="39" spans="2:3" x14ac:dyDescent="0.3">
      <c r="B39" s="1">
        <v>22</v>
      </c>
      <c r="C39" s="27">
        <v>1.6225540843307062</v>
      </c>
    </row>
    <row r="40" spans="2:3" x14ac:dyDescent="0.3">
      <c r="B40" s="1">
        <v>23</v>
      </c>
      <c r="C40" s="27">
        <v>-1.6511983902123193</v>
      </c>
    </row>
    <row r="41" spans="2:3" x14ac:dyDescent="0.3">
      <c r="B41" s="1">
        <v>24</v>
      </c>
      <c r="C41" s="27">
        <v>1.4339490970789934</v>
      </c>
    </row>
    <row r="42" spans="2:3" x14ac:dyDescent="0.3">
      <c r="B42" s="1">
        <v>25</v>
      </c>
      <c r="C42" s="27">
        <v>1.5826514473398476</v>
      </c>
    </row>
    <row r="43" spans="2:3" x14ac:dyDescent="0.3">
      <c r="B43" s="1">
        <v>26</v>
      </c>
      <c r="C43" s="27">
        <v>-0.3877583632437076</v>
      </c>
    </row>
    <row r="44" spans="2:3" x14ac:dyDescent="0.3">
      <c r="B44" s="1">
        <v>27</v>
      </c>
      <c r="C44" s="27">
        <v>1.9519227914852793</v>
      </c>
    </row>
    <row r="45" spans="2:3" x14ac:dyDescent="0.3">
      <c r="B45" s="1">
        <v>28</v>
      </c>
      <c r="C45" s="27">
        <v>-0.21923111738203738</v>
      </c>
    </row>
    <row r="46" spans="2:3" x14ac:dyDescent="0.3">
      <c r="B46" s="1">
        <v>29</v>
      </c>
      <c r="C46" s="27">
        <v>0.44706942834262542</v>
      </c>
    </row>
    <row r="47" spans="2:3" x14ac:dyDescent="0.3">
      <c r="B47" s="1">
        <v>30</v>
      </c>
      <c r="C47" s="27">
        <v>1.1670778206512564</v>
      </c>
    </row>
    <row r="48" spans="2:3" x14ac:dyDescent="0.3">
      <c r="B48" s="1">
        <v>31</v>
      </c>
      <c r="C48" s="27">
        <v>-1.6377830981553103</v>
      </c>
    </row>
    <row r="49" spans="2:3" x14ac:dyDescent="0.3">
      <c r="B49" s="1">
        <v>32</v>
      </c>
      <c r="C49" s="27">
        <v>-0.66922881349782881</v>
      </c>
    </row>
    <row r="50" spans="2:3" x14ac:dyDescent="0.3">
      <c r="B50" s="1">
        <v>33</v>
      </c>
      <c r="C50" s="27">
        <v>1.1017245715247261</v>
      </c>
    </row>
    <row r="51" spans="2:3" x14ac:dyDescent="0.3">
      <c r="B51" s="1">
        <v>34</v>
      </c>
      <c r="C51" s="27">
        <v>-1.7715162847138961</v>
      </c>
    </row>
    <row r="52" spans="2:3" x14ac:dyDescent="0.3">
      <c r="B52" s="1">
        <v>35</v>
      </c>
      <c r="C52" s="27">
        <v>1.1363992110244576</v>
      </c>
    </row>
    <row r="53" spans="2:3" x14ac:dyDescent="0.3">
      <c r="B53" s="1">
        <v>36</v>
      </c>
      <c r="C53" s="27">
        <v>0.1709868338989711</v>
      </c>
    </row>
    <row r="54" spans="2:3" x14ac:dyDescent="0.3">
      <c r="B54" s="1">
        <v>37</v>
      </c>
      <c r="C54" s="27">
        <v>-0.97789827071903102</v>
      </c>
    </row>
    <row r="55" spans="2:3" x14ac:dyDescent="0.3">
      <c r="B55" s="1">
        <v>38</v>
      </c>
      <c r="C55" s="27">
        <v>1.3176057454926744</v>
      </c>
    </row>
    <row r="56" spans="2:3" x14ac:dyDescent="0.3">
      <c r="B56" s="1">
        <v>39</v>
      </c>
      <c r="C56" s="27">
        <v>1.5033528202910642</v>
      </c>
    </row>
    <row r="57" spans="2:3" x14ac:dyDescent="0.3">
      <c r="B57" s="1">
        <v>40</v>
      </c>
      <c r="C57" s="27">
        <v>-2.4536430837855581</v>
      </c>
    </row>
    <row r="58" spans="2:3" x14ac:dyDescent="0.3">
      <c r="B58" s="1">
        <v>41</v>
      </c>
      <c r="C58" s="27">
        <v>-1.1534538846038771</v>
      </c>
    </row>
    <row r="59" spans="2:3" x14ac:dyDescent="0.3">
      <c r="B59" s="1">
        <v>42</v>
      </c>
      <c r="C59" s="27">
        <v>1.3168391353737636</v>
      </c>
    </row>
    <row r="60" spans="2:3" x14ac:dyDescent="0.3">
      <c r="B60" s="1">
        <v>43</v>
      </c>
      <c r="C60" s="27">
        <v>2.6229915304728881</v>
      </c>
    </row>
    <row r="61" spans="2:3" x14ac:dyDescent="0.3">
      <c r="B61" s="1">
        <v>44</v>
      </c>
      <c r="C61" s="27">
        <v>1.1337392047868535</v>
      </c>
    </row>
    <row r="62" spans="2:3" x14ac:dyDescent="0.3">
      <c r="B62" s="1">
        <v>45</v>
      </c>
      <c r="C62" s="27">
        <v>0.3392056214691086</v>
      </c>
    </row>
    <row r="63" spans="2:3" x14ac:dyDescent="0.3">
      <c r="B63" s="1">
        <v>46</v>
      </c>
      <c r="C63" s="27">
        <v>-0.40571829237770435</v>
      </c>
    </row>
    <row r="64" spans="2:3" x14ac:dyDescent="0.3">
      <c r="B64" s="1">
        <v>47</v>
      </c>
      <c r="C64" s="27">
        <v>-0.11373444136668834</v>
      </c>
    </row>
    <row r="65" spans="2:3" x14ac:dyDescent="0.3">
      <c r="B65" s="1">
        <v>48</v>
      </c>
      <c r="C65" s="27">
        <v>-0.59660740238593235</v>
      </c>
    </row>
    <row r="66" spans="2:3" x14ac:dyDescent="0.3">
      <c r="B66" s="1">
        <v>49</v>
      </c>
      <c r="C66" s="27">
        <v>0.24015693616367695</v>
      </c>
    </row>
    <row r="67" spans="2:3" x14ac:dyDescent="0.3">
      <c r="B67" s="1">
        <v>50</v>
      </c>
      <c r="C67" s="27">
        <v>-1.0406726848604984</v>
      </c>
    </row>
    <row r="68" spans="2:3" x14ac:dyDescent="0.3">
      <c r="B68" s="1">
        <v>51</v>
      </c>
      <c r="C68" s="27">
        <v>3.2978919145068009E-3</v>
      </c>
    </row>
    <row r="69" spans="2:3" x14ac:dyDescent="0.3">
      <c r="B69" s="1">
        <v>52</v>
      </c>
      <c r="C69" s="27">
        <v>0.39775657970409944</v>
      </c>
    </row>
    <row r="70" spans="2:3" x14ac:dyDescent="0.3">
      <c r="B70" s="1">
        <v>53</v>
      </c>
      <c r="C70" s="27">
        <v>-0.61276779582497198</v>
      </c>
    </row>
    <row r="71" spans="2:3" x14ac:dyDescent="0.3">
      <c r="B71" s="1">
        <v>54</v>
      </c>
      <c r="C71" s="27">
        <v>0.33936564570716987</v>
      </c>
    </row>
    <row r="72" spans="2:3" x14ac:dyDescent="0.3">
      <c r="B72" s="1">
        <v>55</v>
      </c>
      <c r="C72" s="27">
        <v>2.0353956645236679</v>
      </c>
    </row>
    <row r="73" spans="2:3" x14ac:dyDescent="0.3">
      <c r="B73" s="1">
        <v>56</v>
      </c>
      <c r="C73" s="27">
        <v>0.1687627338989578</v>
      </c>
    </row>
    <row r="74" spans="2:3" x14ac:dyDescent="0.3">
      <c r="B74" s="1">
        <v>57</v>
      </c>
      <c r="C74" s="27">
        <v>-0.5215958058513197</v>
      </c>
    </row>
    <row r="75" spans="2:3" x14ac:dyDescent="0.3">
      <c r="B75" s="1">
        <v>58</v>
      </c>
      <c r="C75" s="27">
        <v>-2.2905974847427357</v>
      </c>
    </row>
    <row r="76" spans="2:3" x14ac:dyDescent="0.3">
      <c r="B76" s="1">
        <v>59</v>
      </c>
      <c r="C76" s="27">
        <v>1.2845051514324732</v>
      </c>
    </row>
    <row r="77" spans="2:3" x14ac:dyDescent="0.3">
      <c r="B77" s="1">
        <v>60</v>
      </c>
      <c r="C77" s="27">
        <v>1.8999896902368685</v>
      </c>
    </row>
    <row r="78" spans="2:3" x14ac:dyDescent="0.3">
      <c r="B78" s="1">
        <v>61</v>
      </c>
      <c r="C78" s="27">
        <v>0.89328594622107627</v>
      </c>
    </row>
    <row r="79" spans="2:3" x14ac:dyDescent="0.3">
      <c r="B79" s="1">
        <v>62</v>
      </c>
      <c r="C79" s="27">
        <v>-0.27499733465051979</v>
      </c>
    </row>
    <row r="80" spans="2:3" x14ac:dyDescent="0.3">
      <c r="B80" s="1">
        <v>63</v>
      </c>
      <c r="C80" s="27">
        <v>1.4816817959120243</v>
      </c>
    </row>
    <row r="81" spans="2:3" x14ac:dyDescent="0.3">
      <c r="B81" s="1">
        <v>64</v>
      </c>
      <c r="C81" s="27">
        <v>0.3841737226896953</v>
      </c>
    </row>
    <row r="82" spans="2:3" x14ac:dyDescent="0.3">
      <c r="B82" s="1">
        <v>65</v>
      </c>
      <c r="C82" s="27">
        <v>-0.62219229397798825</v>
      </c>
    </row>
    <row r="83" spans="2:3" x14ac:dyDescent="0.3">
      <c r="B83" s="1">
        <v>66</v>
      </c>
      <c r="C83" s="27">
        <v>1.3075136557960287</v>
      </c>
    </row>
    <row r="84" spans="2:3" x14ac:dyDescent="0.3">
      <c r="B84" s="1">
        <v>67</v>
      </c>
      <c r="C84" s="27">
        <v>-0.99140328843756009</v>
      </c>
    </row>
    <row r="85" spans="2:3" x14ac:dyDescent="0.3">
      <c r="B85" s="1">
        <v>68</v>
      </c>
      <c r="C85" s="27">
        <v>-0.65389179628050809</v>
      </c>
    </row>
    <row r="86" spans="2:3" x14ac:dyDescent="0.3">
      <c r="B86" s="1">
        <v>69</v>
      </c>
      <c r="C86" s="27">
        <v>0.7602399069503547</v>
      </c>
    </row>
    <row r="87" spans="2:3" x14ac:dyDescent="0.3">
      <c r="B87" s="1">
        <v>70</v>
      </c>
      <c r="C87" s="27">
        <v>0.4479402070887965</v>
      </c>
    </row>
    <row r="88" spans="2:3" x14ac:dyDescent="0.3">
      <c r="B88" s="1">
        <v>71</v>
      </c>
      <c r="C88" s="27">
        <v>1.4667007574797188</v>
      </c>
    </row>
    <row r="89" spans="2:3" x14ac:dyDescent="0.3">
      <c r="B89" s="1">
        <v>72</v>
      </c>
      <c r="C89" s="27">
        <v>-0.57378300660521242</v>
      </c>
    </row>
    <row r="90" spans="2:3" x14ac:dyDescent="0.3">
      <c r="B90" s="1">
        <v>73</v>
      </c>
      <c r="C90" s="27">
        <v>-2.5962499819597875</v>
      </c>
    </row>
    <row r="91" spans="2:3" x14ac:dyDescent="0.3">
      <c r="B91" s="1">
        <v>74</v>
      </c>
      <c r="C91" s="27">
        <v>0.21375987066733493</v>
      </c>
    </row>
    <row r="92" spans="2:3" x14ac:dyDescent="0.3">
      <c r="B92" s="1">
        <v>75</v>
      </c>
      <c r="C92" s="27">
        <v>-0.12886101761210611</v>
      </c>
    </row>
    <row r="93" spans="2:3" x14ac:dyDescent="0.3">
      <c r="B93" s="1">
        <v>76</v>
      </c>
      <c r="C93" s="27">
        <v>-1.8018146831912518</v>
      </c>
    </row>
    <row r="94" spans="2:3" x14ac:dyDescent="0.3">
      <c r="B94" s="1">
        <v>77</v>
      </c>
      <c r="C94" s="27">
        <v>-1.2033782748269179</v>
      </c>
    </row>
    <row r="95" spans="2:3" x14ac:dyDescent="0.3">
      <c r="B95" s="1">
        <v>78</v>
      </c>
      <c r="C95" s="27">
        <v>-0.20157509384794314</v>
      </c>
    </row>
    <row r="96" spans="2:3" x14ac:dyDescent="0.3">
      <c r="B96" s="1">
        <v>79</v>
      </c>
      <c r="C96" s="27">
        <v>1.1112895334145017</v>
      </c>
    </row>
    <row r="97" spans="2:3" x14ac:dyDescent="0.3">
      <c r="B97" s="1">
        <v>80</v>
      </c>
      <c r="C97" s="27">
        <v>1.3531553986312159E-2</v>
      </c>
    </row>
    <row r="98" spans="2:3" x14ac:dyDescent="0.3">
      <c r="B98" s="1">
        <v>81</v>
      </c>
      <c r="C98" s="27">
        <v>-1.5181337043779473</v>
      </c>
    </row>
    <row r="99" spans="2:3" x14ac:dyDescent="0.3">
      <c r="B99" s="1">
        <v>82</v>
      </c>
      <c r="C99" s="27">
        <v>-1.2096819414205964</v>
      </c>
    </row>
    <row r="100" spans="2:3" x14ac:dyDescent="0.3">
      <c r="B100" s="1">
        <v>83</v>
      </c>
      <c r="C100" s="27">
        <v>0.2161409301087818</v>
      </c>
    </row>
    <row r="101" spans="2:3" x14ac:dyDescent="0.3">
      <c r="B101" s="1">
        <v>84</v>
      </c>
      <c r="C101" s="27">
        <v>-0.26281162152121301</v>
      </c>
    </row>
    <row r="102" spans="2:3" x14ac:dyDescent="0.3">
      <c r="B102" s="1">
        <v>85</v>
      </c>
      <c r="C102" s="27">
        <v>-0.73891083981780448</v>
      </c>
    </row>
    <row r="103" spans="2:3" x14ac:dyDescent="0.3">
      <c r="B103" s="1">
        <v>86</v>
      </c>
      <c r="C103" s="27">
        <v>-0.66307670220531834</v>
      </c>
    </row>
    <row r="104" spans="2:3" x14ac:dyDescent="0.3">
      <c r="B104" s="1">
        <v>87</v>
      </c>
      <c r="C104" s="27">
        <v>-0.72464605518553815</v>
      </c>
    </row>
    <row r="105" spans="2:3" x14ac:dyDescent="0.3">
      <c r="B105" s="1">
        <v>88</v>
      </c>
      <c r="C105" s="27">
        <v>0.65635646180014862</v>
      </c>
    </row>
    <row r="106" spans="2:3" x14ac:dyDescent="0.3">
      <c r="B106" s="1">
        <v>89</v>
      </c>
      <c r="C106" s="27">
        <v>-0.57421648132073655</v>
      </c>
    </row>
    <row r="107" spans="2:3" x14ac:dyDescent="0.3">
      <c r="B107" s="1">
        <v>90</v>
      </c>
      <c r="C107" s="27">
        <v>0.56953608868411698</v>
      </c>
    </row>
    <row r="108" spans="2:3" x14ac:dyDescent="0.3">
      <c r="B108" s="1">
        <v>91</v>
      </c>
      <c r="C108" s="27">
        <v>1.4101529132191695</v>
      </c>
    </row>
    <row r="109" spans="2:3" x14ac:dyDescent="0.3">
      <c r="B109" s="1">
        <v>92</v>
      </c>
      <c r="C109" s="27">
        <v>0.43531590604033632</v>
      </c>
    </row>
    <row r="110" spans="2:3" x14ac:dyDescent="0.3">
      <c r="B110" s="1">
        <v>93</v>
      </c>
      <c r="C110" s="27">
        <v>1.2938999536699074</v>
      </c>
    </row>
    <row r="111" spans="2:3" x14ac:dyDescent="0.3">
      <c r="B111" s="1">
        <v>94</v>
      </c>
      <c r="C111" s="27">
        <v>-1.6524609731671758</v>
      </c>
    </row>
    <row r="112" spans="2:3" x14ac:dyDescent="0.3">
      <c r="B112" s="1">
        <v>95</v>
      </c>
      <c r="C112" s="27">
        <v>-0.24531940792583806</v>
      </c>
    </row>
    <row r="113" spans="2:3" x14ac:dyDescent="0.3">
      <c r="B113" s="1">
        <v>96</v>
      </c>
      <c r="C113" s="27">
        <v>-1.5081609068602533</v>
      </c>
    </row>
    <row r="114" spans="2:3" x14ac:dyDescent="0.3">
      <c r="B114" s="1">
        <v>97</v>
      </c>
      <c r="C114" s="27">
        <v>-2.1609866763750989</v>
      </c>
    </row>
    <row r="115" spans="2:3" x14ac:dyDescent="0.3">
      <c r="B115" s="1">
        <v>98</v>
      </c>
      <c r="C115" s="27">
        <v>0.62520857562536558</v>
      </c>
    </row>
    <row r="116" spans="2:3" x14ac:dyDescent="0.3">
      <c r="B116" s="1">
        <v>99</v>
      </c>
      <c r="C116" s="27">
        <v>0.62460945265742029</v>
      </c>
    </row>
    <row r="117" spans="2:3" x14ac:dyDescent="0.3">
      <c r="B117" s="1">
        <v>100</v>
      </c>
      <c r="C117" s="27">
        <v>9.0332779371269878E-2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182</v>
      </c>
    </row>
    <row r="3" spans="2:5" x14ac:dyDescent="0.25">
      <c r="B3" s="9" t="s">
        <v>184</v>
      </c>
      <c r="C3" s="9"/>
    </row>
    <row r="4" spans="2:5" x14ac:dyDescent="0.25">
      <c r="B4" s="8" t="s">
        <v>185</v>
      </c>
    </row>
    <row r="5" spans="2:5" x14ac:dyDescent="0.25">
      <c r="B5" s="8" t="s">
        <v>186</v>
      </c>
    </row>
    <row r="7" spans="2:5" x14ac:dyDescent="0.25">
      <c r="B7" s="10" t="s">
        <v>11</v>
      </c>
      <c r="C7" s="10" t="s">
        <v>12</v>
      </c>
      <c r="E7" s="10" t="s">
        <v>182</v>
      </c>
    </row>
    <row r="8" spans="2:5" x14ac:dyDescent="0.25">
      <c r="B8" s="8" t="s">
        <v>15</v>
      </c>
      <c r="C8" s="8" t="s">
        <v>16</v>
      </c>
      <c r="E8" s="11"/>
    </row>
    <row r="9" spans="2:5" x14ac:dyDescent="0.25">
      <c r="B9" s="8" t="s">
        <v>16</v>
      </c>
      <c r="C9" s="8" t="s">
        <v>15</v>
      </c>
    </row>
    <row r="10" spans="2:5" x14ac:dyDescent="0.25">
      <c r="B10" s="8" t="s">
        <v>15</v>
      </c>
      <c r="C10" s="8" t="s">
        <v>16</v>
      </c>
    </row>
    <row r="11" spans="2:5" x14ac:dyDescent="0.25">
      <c r="B11" s="8" t="s">
        <v>15</v>
      </c>
      <c r="C11" s="8" t="s">
        <v>15</v>
      </c>
    </row>
    <row r="12" spans="2:5" x14ac:dyDescent="0.25">
      <c r="B12" s="8" t="s">
        <v>16</v>
      </c>
      <c r="C12" s="8" t="s">
        <v>16</v>
      </c>
    </row>
    <row r="13" spans="2:5" x14ac:dyDescent="0.25">
      <c r="B13" s="8" t="s">
        <v>16</v>
      </c>
      <c r="C13" s="8" t="s">
        <v>15</v>
      </c>
    </row>
    <row r="14" spans="2:5" x14ac:dyDescent="0.25">
      <c r="B14" s="8" t="s">
        <v>15</v>
      </c>
      <c r="C14" s="8" t="s">
        <v>15</v>
      </c>
    </row>
    <row r="15" spans="2:5" x14ac:dyDescent="0.25">
      <c r="B15" s="8" t="s">
        <v>16</v>
      </c>
      <c r="C15" s="8" t="s">
        <v>15</v>
      </c>
    </row>
    <row r="16" spans="2:5" x14ac:dyDescent="0.25">
      <c r="B16" s="8" t="s">
        <v>15</v>
      </c>
      <c r="C16" s="8" t="s">
        <v>16</v>
      </c>
    </row>
    <row r="17" spans="2:4" x14ac:dyDescent="0.25">
      <c r="B17" s="8" t="s">
        <v>16</v>
      </c>
      <c r="C17" s="8" t="s">
        <v>16</v>
      </c>
    </row>
    <row r="18" spans="2:4" x14ac:dyDescent="0.25">
      <c r="B18" s="8" t="s">
        <v>15</v>
      </c>
      <c r="C18" s="8" t="s">
        <v>15</v>
      </c>
      <c r="D18" s="8" t="s">
        <v>17</v>
      </c>
    </row>
    <row r="19" spans="2:4" x14ac:dyDescent="0.25">
      <c r="B19" s="8" t="s">
        <v>16</v>
      </c>
      <c r="C19" s="8" t="s">
        <v>16</v>
      </c>
    </row>
    <row r="20" spans="2:4" x14ac:dyDescent="0.25">
      <c r="B20" s="8" t="s">
        <v>15</v>
      </c>
      <c r="C20" s="8" t="s">
        <v>15</v>
      </c>
    </row>
    <row r="21" spans="2:4" x14ac:dyDescent="0.25">
      <c r="B21" s="8" t="s">
        <v>16</v>
      </c>
      <c r="C21" s="8" t="s">
        <v>16</v>
      </c>
    </row>
    <row r="22" spans="2:4" x14ac:dyDescent="0.25">
      <c r="B22" s="8" t="s">
        <v>16</v>
      </c>
      <c r="C22" s="8" t="s">
        <v>15</v>
      </c>
    </row>
    <row r="23" spans="2:4" x14ac:dyDescent="0.25">
      <c r="B23" s="8" t="s">
        <v>16</v>
      </c>
      <c r="C23" s="8" t="s">
        <v>15</v>
      </c>
    </row>
    <row r="24" spans="2:4" x14ac:dyDescent="0.25">
      <c r="B24" s="8" t="s">
        <v>15</v>
      </c>
      <c r="C24" s="8" t="s">
        <v>16</v>
      </c>
    </row>
    <row r="25" spans="2:4" x14ac:dyDescent="0.25">
      <c r="B25" s="8" t="s">
        <v>16</v>
      </c>
      <c r="C25" s="8" t="s">
        <v>16</v>
      </c>
    </row>
    <row r="26" spans="2:4" x14ac:dyDescent="0.25">
      <c r="B26" s="8" t="s">
        <v>15</v>
      </c>
      <c r="C26" s="8" t="s">
        <v>15</v>
      </c>
    </row>
    <row r="27" spans="2:4" x14ac:dyDescent="0.25">
      <c r="B27" s="8" t="s">
        <v>16</v>
      </c>
      <c r="C27" s="8" t="s">
        <v>16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23"/>
  <sheetViews>
    <sheetView workbookViewId="0"/>
  </sheetViews>
  <sheetFormatPr baseColWidth="10" defaultRowHeight="26" x14ac:dyDescent="0.3"/>
  <cols>
    <col min="1" max="1" width="10.83203125" style="1"/>
    <col min="2" max="2" width="98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8</v>
      </c>
    </row>
    <row r="12" spans="2:2" x14ac:dyDescent="0.3">
      <c r="B12" s="1" t="s">
        <v>169</v>
      </c>
    </row>
    <row r="13" spans="2:2" x14ac:dyDescent="0.3">
      <c r="B13" s="1" t="s">
        <v>154</v>
      </c>
    </row>
    <row r="14" spans="2:2" x14ac:dyDescent="0.3">
      <c r="B14" s="1" t="s">
        <v>6</v>
      </c>
    </row>
    <row r="15" spans="2:2" x14ac:dyDescent="0.3">
      <c r="B15" s="1" t="s">
        <v>557</v>
      </c>
    </row>
    <row r="16" spans="2:2" x14ac:dyDescent="0.3">
      <c r="B16" s="1" t="s">
        <v>556</v>
      </c>
    </row>
    <row r="17" spans="1:2" x14ac:dyDescent="0.3">
      <c r="B17" s="1" t="s">
        <v>7</v>
      </c>
    </row>
    <row r="18" spans="1:2" x14ac:dyDescent="0.3">
      <c r="B18" s="1" t="s">
        <v>558</v>
      </c>
    </row>
    <row r="19" spans="1:2" x14ac:dyDescent="0.3">
      <c r="B19" s="1" t="s">
        <v>171</v>
      </c>
    </row>
    <row r="20" spans="1:2" x14ac:dyDescent="0.3">
      <c r="A20" s="1">
        <v>1</v>
      </c>
      <c r="B20" s="1" t="s">
        <v>9</v>
      </c>
    </row>
    <row r="21" spans="1:2" x14ac:dyDescent="0.3">
      <c r="A21" s="1">
        <v>2</v>
      </c>
      <c r="B21" s="46" t="s">
        <v>178</v>
      </c>
    </row>
    <row r="22" spans="1:2" x14ac:dyDescent="0.3">
      <c r="A22" s="1">
        <v>3</v>
      </c>
      <c r="B22" s="46" t="s">
        <v>179</v>
      </c>
    </row>
    <row r="23" spans="1:2" x14ac:dyDescent="0.3">
      <c r="A23" s="1">
        <v>4</v>
      </c>
      <c r="B23" s="1" t="s">
        <v>180</v>
      </c>
    </row>
  </sheetData>
  <hyperlinks>
    <hyperlink ref="B21" r:id="rId1" xr:uid="{C1823E60-0859-7141-9F94-5A0D6A26AAC4}"/>
    <hyperlink ref="B22" r:id="rId2" xr:uid="{208DEBCF-954A-624A-B743-5C14114E187C}"/>
  </hyperlink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26E-7E69-E041-9E4F-81D614C1E7AA}">
  <sheetPr codeName="Sheet87">
    <tabColor rgb="FFFFFF00"/>
  </sheetPr>
  <dimension ref="B2:B17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533</v>
      </c>
    </row>
    <row r="12" spans="2:2" x14ac:dyDescent="0.3">
      <c r="B12" s="1" t="s">
        <v>534</v>
      </c>
    </row>
    <row r="13" spans="2:2" x14ac:dyDescent="0.3">
      <c r="B13" s="1" t="s">
        <v>535</v>
      </c>
    </row>
    <row r="14" spans="2:2" x14ac:dyDescent="0.3">
      <c r="B14" s="1" t="s">
        <v>536</v>
      </c>
    </row>
    <row r="15" spans="2:2" x14ac:dyDescent="0.3">
      <c r="B15" s="102" t="s">
        <v>537</v>
      </c>
    </row>
    <row r="16" spans="2:2" x14ac:dyDescent="0.3">
      <c r="B16" s="102" t="s">
        <v>538</v>
      </c>
    </row>
    <row r="17" spans="2:2" x14ac:dyDescent="0.3">
      <c r="B17" s="1" t="s">
        <v>539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31C2-BD63-2D42-A43D-0CDACB2DBBBD}">
  <sheetPr codeName="Sheet85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166</v>
      </c>
    </row>
    <row r="4" spans="1:2" x14ac:dyDescent="0.3">
      <c r="A4" s="1">
        <v>1</v>
      </c>
      <c r="B4" s="1" t="s">
        <v>559</v>
      </c>
    </row>
    <row r="5" spans="1:2" x14ac:dyDescent="0.3">
      <c r="B5" s="1" t="s">
        <v>560</v>
      </c>
    </row>
    <row r="6" spans="1:2" x14ac:dyDescent="0.3">
      <c r="B6" s="29"/>
    </row>
    <row r="8" spans="1:2" x14ac:dyDescent="0.3">
      <c r="A8" s="1">
        <v>2</v>
      </c>
      <c r="B8" s="1" t="s">
        <v>561</v>
      </c>
    </row>
    <row r="9" spans="1:2" x14ac:dyDescent="0.3">
      <c r="B9" s="1" t="s">
        <v>562</v>
      </c>
    </row>
    <row r="11" spans="1:2" x14ac:dyDescent="0.3">
      <c r="A11" s="1">
        <v>3</v>
      </c>
      <c r="B11" s="1" t="s">
        <v>564</v>
      </c>
    </row>
    <row r="12" spans="1:2" x14ac:dyDescent="0.3">
      <c r="B12" s="1" t="s">
        <v>563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9ECA-85FC-B245-9E8A-A042338FA09C}">
  <sheetPr codeName="Sheet86">
    <tabColor rgb="FFFFFF00"/>
  </sheetPr>
  <dimension ref="A1"/>
  <sheetViews>
    <sheetView workbookViewId="0">
      <selection activeCell="B2" sqref="B2"/>
    </sheetView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C06D-8772-F941-8D4F-D4D0379E9ADE}">
  <sheetPr codeName="Sheet88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A8B0CD40-2CB7-2346-8A0A-1FCFA43F3C04}"/>
  </hyperlink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45C3-92D8-A846-B046-4B1D236F8047}">
  <sheetPr codeName="Sheet78">
    <tabColor rgb="FFFFFD78"/>
  </sheetPr>
  <dimension ref="A1:A7"/>
  <sheetViews>
    <sheetView workbookViewId="0"/>
  </sheetViews>
  <sheetFormatPr baseColWidth="10" defaultRowHeight="26" x14ac:dyDescent="0.3"/>
  <cols>
    <col min="1" max="1" width="23" style="1" bestFit="1" customWidth="1"/>
    <col min="2" max="16384" width="10.83203125" style="1"/>
  </cols>
  <sheetData>
    <row r="1" spans="1:1" x14ac:dyDescent="0.3">
      <c r="A1" s="1" t="s">
        <v>540</v>
      </c>
    </row>
    <row r="2" spans="1:1" x14ac:dyDescent="0.3">
      <c r="A2" s="1" t="s">
        <v>541</v>
      </c>
    </row>
    <row r="3" spans="1:1" x14ac:dyDescent="0.3">
      <c r="A3" s="1" t="s">
        <v>542</v>
      </c>
    </row>
    <row r="4" spans="1:1" x14ac:dyDescent="0.3">
      <c r="A4" s="1" t="s">
        <v>543</v>
      </c>
    </row>
    <row r="5" spans="1:1" x14ac:dyDescent="0.3">
      <c r="A5" s="1" t="s">
        <v>544</v>
      </c>
    </row>
    <row r="6" spans="1:1" x14ac:dyDescent="0.3">
      <c r="A6" s="1" t="s">
        <v>545</v>
      </c>
    </row>
    <row r="7" spans="1:1" x14ac:dyDescent="0.3">
      <c r="A7" s="1" t="s">
        <v>546</v>
      </c>
    </row>
  </sheetData>
  <phoneticPr fontId="6" type="noConversion"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8</v>
      </c>
    </row>
    <row r="3" spans="1:3" x14ac:dyDescent="0.3">
      <c r="C3" s="1" t="s">
        <v>189</v>
      </c>
    </row>
    <row r="4" spans="1:3" x14ac:dyDescent="0.3">
      <c r="C4" s="1" t="s">
        <v>170</v>
      </c>
    </row>
    <row r="5" spans="1:3" x14ac:dyDescent="0.3">
      <c r="B5" s="1" t="s">
        <v>18</v>
      </c>
    </row>
    <row r="6" spans="1:3" x14ac:dyDescent="0.3">
      <c r="B6" s="1" t="s">
        <v>171</v>
      </c>
    </row>
    <row r="7" spans="1:3" x14ac:dyDescent="0.3">
      <c r="A7" s="1">
        <v>1</v>
      </c>
      <c r="B7" s="1" t="s">
        <v>9</v>
      </c>
    </row>
    <row r="8" spans="1:3" x14ac:dyDescent="0.3">
      <c r="A8" s="1">
        <v>2</v>
      </c>
      <c r="B8" s="1" t="s">
        <v>188</v>
      </c>
    </row>
    <row r="9" spans="1:3" x14ac:dyDescent="0.3">
      <c r="B9" s="1" t="s">
        <v>167</v>
      </c>
    </row>
    <row r="10" spans="1:3" x14ac:dyDescent="0.3">
      <c r="B10" s="1" t="s">
        <v>187</v>
      </c>
    </row>
    <row r="11" spans="1:3" x14ac:dyDescent="0.3">
      <c r="B11" s="1" t="s">
        <v>783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4E4E-D574-C04A-A530-C6B506065FEB}">
  <sheetPr codeName="Sheet11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925F-0970-544E-AE56-D979C585D33A}">
  <sheetPr codeName="Sheet75">
    <tabColor rgb="FFFFFF00"/>
  </sheetPr>
  <dimension ref="A1:B2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530</v>
      </c>
    </row>
    <row r="2" spans="1:2" x14ac:dyDescent="0.3">
      <c r="A2" s="1">
        <v>1</v>
      </c>
      <c r="B2" s="1" t="s">
        <v>486</v>
      </c>
    </row>
    <row r="3" spans="1:2" s="29" customFormat="1" x14ac:dyDescent="0.3">
      <c r="A3" s="1"/>
    </row>
    <row r="4" spans="1:2" s="29" customFormat="1" x14ac:dyDescent="0.3">
      <c r="A4" s="1"/>
    </row>
    <row r="5" spans="1:2" s="29" customFormat="1" x14ac:dyDescent="0.3">
      <c r="A5" s="1"/>
    </row>
    <row r="6" spans="1:2" x14ac:dyDescent="0.3">
      <c r="A6" s="1">
        <v>2</v>
      </c>
      <c r="B6" s="1" t="s">
        <v>487</v>
      </c>
    </row>
    <row r="7" spans="1:2" s="29" customFormat="1" x14ac:dyDescent="0.3">
      <c r="A7" s="1"/>
    </row>
    <row r="8" spans="1:2" s="29" customFormat="1" x14ac:dyDescent="0.3">
      <c r="A8" s="1"/>
    </row>
    <row r="9" spans="1:2" s="29" customFormat="1" x14ac:dyDescent="0.3">
      <c r="A9" s="1"/>
    </row>
    <row r="10" spans="1:2" x14ac:dyDescent="0.3">
      <c r="A10" s="1">
        <v>3</v>
      </c>
      <c r="B10" s="1" t="s">
        <v>488</v>
      </c>
    </row>
    <row r="11" spans="1:2" s="29" customFormat="1" x14ac:dyDescent="0.3">
      <c r="A11" s="1"/>
    </row>
    <row r="12" spans="1:2" s="29" customFormat="1" x14ac:dyDescent="0.3">
      <c r="A12" s="1"/>
    </row>
    <row r="13" spans="1:2" s="29" customFormat="1" x14ac:dyDescent="0.3">
      <c r="A13" s="1"/>
    </row>
    <row r="14" spans="1:2" x14ac:dyDescent="0.3">
      <c r="A14" s="1">
        <v>4</v>
      </c>
      <c r="B14" s="1" t="s">
        <v>489</v>
      </c>
    </row>
    <row r="15" spans="1:2" s="29" customFormat="1" x14ac:dyDescent="0.3">
      <c r="A15" s="1"/>
    </row>
    <row r="16" spans="1:2" s="29" customFormat="1" x14ac:dyDescent="0.3">
      <c r="A16" s="1"/>
    </row>
    <row r="17" spans="1:2" s="29" customFormat="1" x14ac:dyDescent="0.3">
      <c r="A17" s="1"/>
    </row>
    <row r="18" spans="1:2" x14ac:dyDescent="0.3">
      <c r="A18" s="1">
        <v>5</v>
      </c>
      <c r="B18" s="1" t="s">
        <v>490</v>
      </c>
    </row>
    <row r="19" spans="1:2" s="29" customFormat="1" x14ac:dyDescent="0.3">
      <c r="A19" s="1"/>
    </row>
    <row r="20" spans="1:2" s="29" customFormat="1" x14ac:dyDescent="0.3">
      <c r="A20" s="1"/>
    </row>
    <row r="21" spans="1:2" s="29" customFormat="1" x14ac:dyDescent="0.3">
      <c r="A21" s="1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EEB9-A918-2646-8651-6F957A6B2A7B}">
  <sheetPr codeName="Sheet195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45959-534C-354E-A9DC-944DC6B50720}">
  <sheetPr codeName="Sheet146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DB37F-BC43-9D4F-A54D-894EAB19FAA3}">
  <sheetPr codeName="Sheet113">
    <tabColor rgb="FFFFFF00"/>
  </sheetPr>
  <dimension ref="B2:C12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1FE3-B684-5740-840C-68FA6A618873}">
  <sheetPr codeName="Sheet11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EBE005B8-4B6C-974E-8B05-8463F280CE13}"/>
  </hyperlink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E7C8-9E45-F34D-A096-892BB121DC92}">
  <sheetPr codeName="Sheet124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853</v>
      </c>
    </row>
    <row r="2" spans="1:1" x14ac:dyDescent="0.3">
      <c r="A2" s="1" t="s">
        <v>854</v>
      </c>
    </row>
    <row r="3" spans="1:1" x14ac:dyDescent="0.3">
      <c r="A3" s="1" t="s">
        <v>855</v>
      </c>
    </row>
    <row r="4" spans="1:1" x14ac:dyDescent="0.3">
      <c r="A4" s="1" t="s">
        <v>856</v>
      </c>
    </row>
    <row r="5" spans="1:1" x14ac:dyDescent="0.3">
      <c r="A5" s="1" t="s">
        <v>857</v>
      </c>
    </row>
    <row r="6" spans="1:1" x14ac:dyDescent="0.3">
      <c r="A6" s="1" t="s">
        <v>858</v>
      </c>
    </row>
    <row r="7" spans="1:1" x14ac:dyDescent="0.3">
      <c r="A7" s="1" t="s">
        <v>859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F914-2721-2544-9200-C79AA84D1EC0}">
  <sheetPr codeName="Sheet16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93D23-FC6E-BF40-9413-BC1821DC6681}">
  <sheetPr codeName="Sheet18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2A1F-D33E-FE47-9CB8-D66C80B4B9D9}">
  <sheetPr codeName="Sheet19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F61D-B56A-0945-B34E-51C9DAEDA544}">
  <sheetPr codeName="Sheet192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37A6-B91B-FD4D-9289-0FA8C7AC6074}">
  <sheetPr codeName="Sheet19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2340-58EE-2B41-88C2-295DC5F03E28}">
  <sheetPr codeName="Sheet194">
    <tabColor rgb="FFFFFF0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7329-2D46-D244-A9A3-6DCFF346B278}">
  <sheetPr codeName="Sheet123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0E9AE8C-32AD-344B-BFC2-248609214FA7}"/>
  </hyperlinks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643D-F242-3E41-83EE-C7B2B3DD6025}">
  <sheetPr codeName="Sheet125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790</v>
      </c>
    </row>
    <row r="2" spans="1:1" x14ac:dyDescent="0.3">
      <c r="A2" s="1" t="s">
        <v>791</v>
      </c>
    </row>
    <row r="3" spans="1:1" x14ac:dyDescent="0.3">
      <c r="A3" s="1" t="s">
        <v>792</v>
      </c>
    </row>
    <row r="4" spans="1:1" x14ac:dyDescent="0.3">
      <c r="A4" s="1" t="s">
        <v>793</v>
      </c>
    </row>
    <row r="5" spans="1:1" x14ac:dyDescent="0.3">
      <c r="A5" s="1" t="s">
        <v>794</v>
      </c>
    </row>
    <row r="6" spans="1:1" x14ac:dyDescent="0.3">
      <c r="A6" s="1" t="s">
        <v>795</v>
      </c>
    </row>
    <row r="7" spans="1:1" x14ac:dyDescent="0.3">
      <c r="A7" s="1" t="s">
        <v>796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F4010-4EAC-2742-B26A-6AC9D08EC862}">
  <sheetPr codeName="Sheet12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6D30-4035-6840-8095-74E0F9DEEBDF}">
  <sheetPr codeName="Sheet12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3A82-E703-644C-B8D2-D4CC510E01A6}">
  <sheetPr codeName="Sheet12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097C0-D355-3548-A807-CF21F015E1EC}">
  <sheetPr codeName="Sheet13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1B3B5-3ED2-D540-9EEA-E33D7A137DCE}">
  <sheetPr codeName="Sheet13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5DE1-7830-5C47-858E-EA0DD788406B}">
  <sheetPr codeName="Sheet12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18663-1532-0643-B266-89F8D9044D67}">
  <sheetPr codeName="Sheet114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EFA7C51-222F-874F-ABE9-B217D2529170}"/>
  </hyperlink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5469-8DA0-4D4C-BAEF-8D4DFC8B165A}">
  <sheetPr codeName="Sheet13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797</v>
      </c>
    </row>
    <row r="2" spans="1:1" x14ac:dyDescent="0.3">
      <c r="A2" s="1" t="s">
        <v>798</v>
      </c>
    </row>
    <row r="3" spans="1:1" x14ac:dyDescent="0.3">
      <c r="A3" s="1" t="s">
        <v>799</v>
      </c>
    </row>
    <row r="4" spans="1:1" x14ac:dyDescent="0.3">
      <c r="A4" s="1" t="s">
        <v>800</v>
      </c>
    </row>
    <row r="5" spans="1:1" x14ac:dyDescent="0.3">
      <c r="A5" s="1" t="s">
        <v>801</v>
      </c>
    </row>
    <row r="6" spans="1:1" x14ac:dyDescent="0.3">
      <c r="A6" s="1" t="s">
        <v>802</v>
      </c>
    </row>
    <row r="7" spans="1:1" x14ac:dyDescent="0.3">
      <c r="A7" s="1" t="s">
        <v>803</v>
      </c>
    </row>
  </sheetData>
  <phoneticPr fontId="6" type="noConversion"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7D88-3424-7046-A1F9-9B87CC369282}">
  <sheetPr codeName="Sheet13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0674-84E4-2D4E-A111-1F48837DA5F3}">
  <sheetPr codeName="Sheet13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E586-76E8-B046-998E-DF92F4E96B79}">
  <sheetPr codeName="Sheet13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07F6-1F56-2945-B895-EC1C43AA9EB8}">
  <sheetPr codeName="Sheet13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176A-2125-9543-804E-D612983B1DF4}">
  <sheetPr codeName="Sheet13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74CD-8C8B-F048-BB21-70FDC077F98E}">
  <sheetPr codeName="Sheet13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52E54-0BBF-3B45-9841-6CEC7D17CDC5}">
  <sheetPr codeName="Sheet11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35C4792B-3BD3-124B-B2F9-41E359D21281}"/>
  </hyperlink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14C51-426F-2341-B103-FF5CCA5FA3D7}">
  <sheetPr codeName="Sheet13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804</v>
      </c>
    </row>
    <row r="2" spans="1:1" x14ac:dyDescent="0.3">
      <c r="A2" s="1" t="s">
        <v>811</v>
      </c>
    </row>
    <row r="3" spans="1:1" x14ac:dyDescent="0.3">
      <c r="A3" s="1" t="s">
        <v>818</v>
      </c>
    </row>
    <row r="4" spans="1:1" x14ac:dyDescent="0.3">
      <c r="A4" s="1" t="s">
        <v>825</v>
      </c>
    </row>
    <row r="5" spans="1:1" x14ac:dyDescent="0.3">
      <c r="A5" s="1" t="s">
        <v>832</v>
      </c>
    </row>
    <row r="6" spans="1:1" x14ac:dyDescent="0.3">
      <c r="A6" s="1" t="s">
        <v>839</v>
      </c>
    </row>
    <row r="7" spans="1:1" x14ac:dyDescent="0.3">
      <c r="A7" s="1" t="s">
        <v>846</v>
      </c>
    </row>
  </sheetData>
  <phoneticPr fontId="6" type="noConversion"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6110-027C-C347-ABF0-8EADEF7C91F0}">
  <sheetPr codeName="Sheet14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CF718-E065-B54B-BDB0-83AADEF9370E}">
  <sheetPr codeName="Sheet14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EC3D-93D9-2746-8DAD-F766300CA637}">
  <sheetPr codeName="Sheet14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2899F-FB01-CA42-AA13-9735A279CFBC}">
  <sheetPr codeName="Sheet14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A821-83EC-4642-89BE-35F5159C0A2E}">
  <sheetPr codeName="Sheet14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E611-1F95-1244-A89B-5672037887B3}">
  <sheetPr codeName="Sheet14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E5C88-829A-0F49-9CA3-C63DE999800E}">
  <sheetPr codeName="Sheet116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709068B1-71E5-B743-9F98-43FF2EB3735D}"/>
  </hyperlinks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77AA7-564D-A844-BAC1-42408148AA54}">
  <sheetPr codeName="Sheet147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805</v>
      </c>
    </row>
    <row r="2" spans="1:1" x14ac:dyDescent="0.3">
      <c r="A2" s="1" t="s">
        <v>812</v>
      </c>
    </row>
    <row r="3" spans="1:1" x14ac:dyDescent="0.3">
      <c r="A3" s="1" t="s">
        <v>819</v>
      </c>
    </row>
    <row r="4" spans="1:1" x14ac:dyDescent="0.3">
      <c r="A4" s="1" t="s">
        <v>826</v>
      </c>
    </row>
    <row r="5" spans="1:1" x14ac:dyDescent="0.3">
      <c r="A5" s="1" t="s">
        <v>833</v>
      </c>
    </row>
    <row r="6" spans="1:1" x14ac:dyDescent="0.3">
      <c r="A6" s="1" t="s">
        <v>840</v>
      </c>
    </row>
    <row r="7" spans="1:1" x14ac:dyDescent="0.3">
      <c r="A7" s="1" t="s">
        <v>847</v>
      </c>
    </row>
  </sheetData>
  <phoneticPr fontId="6" type="noConversion"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6EC9-CF18-E344-8DE1-8C70C57A0F78}">
  <sheetPr codeName="Sheet14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B2FF-B275-894D-81AF-2D23CE5CF1E3}">
  <sheetPr codeName="Sheet14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A5CDD-685D-2B41-BACE-44613BAD881F}">
  <sheetPr codeName="Sheet15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CC47-880F-E245-A6E4-2EC4A92C7B9B}">
  <sheetPr codeName="Sheet15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7B84-6FDA-3248-BCF9-071563200BA9}">
  <sheetPr codeName="Sheet15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1EFB-E989-EB41-BAE9-86846534F1CD}">
  <sheetPr codeName="Sheet15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B401-02AE-3D4D-A497-E651204EE85F}">
  <sheetPr codeName="Sheet117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ABC84914-0166-C94A-8F62-EAAB5F56D53D}"/>
  </hyperlink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CBFC-4FD5-1646-B063-EC3838D938CA}">
  <sheetPr codeName="Sheet154">
    <tabColor rgb="FFFFFD78"/>
  </sheetPr>
  <dimension ref="A1:A7"/>
  <sheetViews>
    <sheetView workbookViewId="0"/>
  </sheetViews>
  <sheetFormatPr baseColWidth="10" defaultRowHeight="26" x14ac:dyDescent="0.3"/>
  <cols>
    <col min="1" max="5" width="30.83203125" style="1" bestFit="1" customWidth="1"/>
    <col min="6" max="7" width="32.6640625" style="1" bestFit="1" customWidth="1"/>
    <col min="8" max="16384" width="10.83203125" style="1"/>
  </cols>
  <sheetData>
    <row r="1" spans="1:1" x14ac:dyDescent="0.3">
      <c r="A1" s="1" t="s">
        <v>806</v>
      </c>
    </row>
    <row r="2" spans="1:1" x14ac:dyDescent="0.3">
      <c r="A2" s="1" t="s">
        <v>813</v>
      </c>
    </row>
    <row r="3" spans="1:1" x14ac:dyDescent="0.3">
      <c r="A3" s="1" t="s">
        <v>820</v>
      </c>
    </row>
    <row r="4" spans="1:1" x14ac:dyDescent="0.3">
      <c r="A4" s="1" t="s">
        <v>827</v>
      </c>
    </row>
    <row r="5" spans="1:1" x14ac:dyDescent="0.3">
      <c r="A5" s="1" t="s">
        <v>834</v>
      </c>
    </row>
    <row r="6" spans="1:1" x14ac:dyDescent="0.3">
      <c r="A6" s="1" t="s">
        <v>841</v>
      </c>
    </row>
    <row r="7" spans="1:1" x14ac:dyDescent="0.3">
      <c r="A7" s="1" t="s">
        <v>848</v>
      </c>
    </row>
  </sheetData>
  <phoneticPr fontId="6" type="noConversion"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A2D56-0845-3244-9F8E-018EE42D7B33}">
  <sheetPr codeName="Sheet15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7D74-FB74-C947-9B56-DE93D57EB556}">
  <sheetPr codeName="Sheet15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A768-332E-1249-84B8-8B5003811C68}">
  <sheetPr codeName="Sheet15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4705-0A27-CF4A-A7C4-BEA79F9363C0}">
  <sheetPr codeName="Sheet15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2B61-A7BC-EA4C-8D26-9F14CDDAE98B}">
  <sheetPr codeName="Sheet15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DDCDD-3A51-6C47-9868-4BD21DC47960}">
  <sheetPr codeName="Sheet16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AE4A-6EA1-5042-B831-D03787979815}">
  <sheetPr codeName="Sheet118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2C766677-2150-4D40-B5BA-57ABE7934E99}"/>
  </hyperlink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E6A2-0897-EE41-9028-588F4C3D855A}">
  <sheetPr codeName="Sheet16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807</v>
      </c>
    </row>
    <row r="2" spans="1:1" x14ac:dyDescent="0.3">
      <c r="A2" s="1" t="s">
        <v>814</v>
      </c>
    </row>
    <row r="3" spans="1:1" x14ac:dyDescent="0.3">
      <c r="A3" s="1" t="s">
        <v>821</v>
      </c>
    </row>
    <row r="4" spans="1:1" x14ac:dyDescent="0.3">
      <c r="A4" s="1" t="s">
        <v>828</v>
      </c>
    </row>
    <row r="5" spans="1:1" x14ac:dyDescent="0.3">
      <c r="A5" s="1" t="s">
        <v>835</v>
      </c>
    </row>
    <row r="6" spans="1:1" x14ac:dyDescent="0.3">
      <c r="A6" s="1" t="s">
        <v>842</v>
      </c>
    </row>
    <row r="7" spans="1:1" x14ac:dyDescent="0.3">
      <c r="A7" s="1" t="s">
        <v>849</v>
      </c>
    </row>
  </sheetData>
  <phoneticPr fontId="6" type="noConversion"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BE345-E163-3C46-8C69-99234BCDB16D}">
  <sheetPr codeName="Sheet16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679F-55B3-914B-91F2-FFECB353CDD7}">
  <sheetPr codeName="Sheet16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9635-946A-7249-BE10-745B6356C566}">
  <sheetPr codeName="Sheet16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A7D01-270E-0D48-8CC6-13B344679455}">
  <sheetPr codeName="Sheet16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B615-7263-C341-BDD0-19495DC0F93A}">
  <sheetPr codeName="Sheet16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B2F3-3A40-DF4A-89EA-41DED272D0A1}">
  <sheetPr codeName="Sheet16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63F2-6A16-AF48-B0BA-32E9C7277B85}">
  <sheetPr codeName="Sheet119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CFDFF7-1BE9-2A40-81CC-ECEA1C49F211}"/>
  </hyperlink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DBB6-86A7-5242-B081-EE2329B42521}">
  <sheetPr codeName="Sheet16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808</v>
      </c>
    </row>
    <row r="2" spans="1:1" x14ac:dyDescent="0.3">
      <c r="A2" s="1" t="s">
        <v>815</v>
      </c>
    </row>
    <row r="3" spans="1:1" x14ac:dyDescent="0.3">
      <c r="A3" s="1" t="s">
        <v>822</v>
      </c>
    </row>
    <row r="4" spans="1:1" x14ac:dyDescent="0.3">
      <c r="A4" s="1" t="s">
        <v>829</v>
      </c>
    </row>
    <row r="5" spans="1:1" x14ac:dyDescent="0.3">
      <c r="A5" s="1" t="s">
        <v>836</v>
      </c>
    </row>
    <row r="6" spans="1:1" x14ac:dyDescent="0.3">
      <c r="A6" s="1" t="s">
        <v>843</v>
      </c>
    </row>
    <row r="7" spans="1:1" x14ac:dyDescent="0.3">
      <c r="A7" s="1" t="s">
        <v>850</v>
      </c>
    </row>
  </sheetData>
  <phoneticPr fontId="6" type="noConversion"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37EBC-CD81-A54F-814C-F36AA2C3310E}">
  <sheetPr codeName="Sheet17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7ED0B-09F9-FD44-A652-203A2FB0CD7D}">
  <sheetPr codeName="Sheet17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C69ED-E4AE-2E4D-AB29-7D1477BE77DA}">
  <sheetPr codeName="Sheet17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0197-034A-BE4A-8645-AFB568B62A86}">
  <sheetPr codeName="Sheet17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5CE4-FD7E-8E4A-8CED-84277E217677}">
  <sheetPr codeName="Sheet17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18108-D06B-3949-A92B-450C5B1573A4}">
  <sheetPr codeName="Sheet17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DC31F-3063-A74F-8E25-35EE25E3E661}">
  <sheetPr codeName="Sheet120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96DC8EB-1E6F-7241-A13D-63DA1E0DEFB9}"/>
  </hyperlink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2264-96BB-7549-B667-7C4CE7D4D0F5}">
  <sheetPr codeName="Sheet176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809</v>
      </c>
    </row>
    <row r="2" spans="1:1" x14ac:dyDescent="0.3">
      <c r="A2" s="1" t="s">
        <v>816</v>
      </c>
    </row>
    <row r="3" spans="1:1" x14ac:dyDescent="0.3">
      <c r="A3" s="1" t="s">
        <v>823</v>
      </c>
    </row>
    <row r="4" spans="1:1" x14ac:dyDescent="0.3">
      <c r="A4" s="1" t="s">
        <v>830</v>
      </c>
    </row>
    <row r="5" spans="1:1" x14ac:dyDescent="0.3">
      <c r="A5" s="1" t="s">
        <v>837</v>
      </c>
    </row>
    <row r="6" spans="1:1" x14ac:dyDescent="0.3">
      <c r="A6" s="1" t="s">
        <v>844</v>
      </c>
    </row>
    <row r="7" spans="1:1" x14ac:dyDescent="0.3">
      <c r="A7" s="1" t="s">
        <v>851</v>
      </c>
    </row>
  </sheetData>
  <phoneticPr fontId="6" type="noConversion"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B2E36-514A-8C4F-AA52-064F0F468AD4}">
  <sheetPr codeName="Sheet17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2C86-C73A-574A-9C18-E829267C305F}">
  <sheetPr codeName="Sheet17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F0D14-F345-D34D-AD82-83CD1304C0DF}">
  <sheetPr codeName="Sheet17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2695A-CF76-974A-BBCA-8CE660687C9E}">
  <sheetPr codeName="Sheet18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3ADA-E065-1D49-B660-FD3975543C0D}">
  <sheetPr codeName="Sheet18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99F0-5F82-2348-9224-A3B4ED893CF2}">
  <sheetPr codeName="Sheet18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6908-D88F-8B42-AA35-C24B415DDC4A}">
  <sheetPr codeName="Sheet121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506FA639-6179-6D46-A99C-5F2EC4DD2CC2}"/>
  </hyperlink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F0C-5206-E34B-9E34-4A748C7437A6}">
  <sheetPr codeName="Sheet184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810</v>
      </c>
    </row>
    <row r="2" spans="1:1" x14ac:dyDescent="0.3">
      <c r="A2" s="1" t="s">
        <v>817</v>
      </c>
    </row>
    <row r="3" spans="1:1" x14ac:dyDescent="0.3">
      <c r="A3" s="1" t="s">
        <v>824</v>
      </c>
    </row>
    <row r="4" spans="1:1" x14ac:dyDescent="0.3">
      <c r="A4" s="1" t="s">
        <v>831</v>
      </c>
    </row>
    <row r="5" spans="1:1" x14ac:dyDescent="0.3">
      <c r="A5" s="1" t="s">
        <v>838</v>
      </c>
    </row>
    <row r="6" spans="1:1" x14ac:dyDescent="0.3">
      <c r="A6" s="1" t="s">
        <v>845</v>
      </c>
    </row>
    <row r="7" spans="1:1" x14ac:dyDescent="0.3">
      <c r="A7" s="1" t="s">
        <v>852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0AE1-2455-7645-9136-98DE245D77C3}">
  <sheetPr codeName="Sheet18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B15FA-C645-1345-82A2-E6528AA772BE}">
  <sheetPr codeName="Sheet18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470C-55F4-CA40-AA8C-5FE5B1EE95D5}">
  <sheetPr codeName="Sheet18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BC9A5-E545-9948-853B-18CB48774C7D}">
  <sheetPr codeName="Sheet18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7454-1D1B-3640-B09A-6204E30E4E26}">
  <sheetPr codeName="Sheet18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6E55-9C9B-FF40-BD9C-042C5DD984EA}">
  <sheetPr codeName="Sheet19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CA28-BD89-2849-AC8F-3007372E446A}">
  <sheetPr codeName="Sheet12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B38EE61D-83ED-804D-A4EB-C2417441A6E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68</vt:i4>
      </vt:variant>
    </vt:vector>
  </HeadingPairs>
  <TitlesOfParts>
    <vt:vector size="76" baseType="lpstr">
      <vt:lpstr>QRM</vt:lpstr>
      <vt:lpstr>Regression</vt:lpstr>
      <vt:lpstr>Classification</vt:lpstr>
      <vt:lpstr>Diagnostics</vt:lpstr>
      <vt:lpstr>Options</vt:lpstr>
      <vt:lpstr>SpecialTopics</vt:lpstr>
      <vt:lpstr>Rates</vt:lpstr>
      <vt:lpstr>HW</vt:lpstr>
      <vt:lpstr>Spread2PD!Bond_Value</vt:lpstr>
      <vt:lpstr>class</vt:lpstr>
      <vt:lpstr>Spread2PD!CouponPmt</vt:lpstr>
      <vt:lpstr>Forwards_Example!couponrate</vt:lpstr>
      <vt:lpstr>Spread2PD!CouponRate</vt:lpstr>
      <vt:lpstr>couponrate</vt:lpstr>
      <vt:lpstr>cty</vt:lpstr>
      <vt:lpstr>cyl</vt:lpstr>
      <vt:lpstr>O_BOPM3!d</vt:lpstr>
      <vt:lpstr>O_BOPM4!d</vt:lpstr>
      <vt:lpstr>displ</vt:lpstr>
      <vt:lpstr>drv</vt:lpstr>
      <vt:lpstr>Spread2PD!Eloss</vt:lpstr>
      <vt:lpstr>Forwards_Example!face</vt:lpstr>
      <vt:lpstr>Spread2PD!Face</vt:lpstr>
      <vt:lpstr>face</vt:lpstr>
      <vt:lpstr>fl</vt:lpstr>
      <vt:lpstr>Spread2PD!Frequency</vt:lpstr>
      <vt:lpstr>hwy</vt:lpstr>
      <vt:lpstr>KNN_K!k</vt:lpstr>
      <vt:lpstr>k</vt:lpstr>
      <vt:lpstr>Spread2PD!Loss</vt:lpstr>
      <vt:lpstr>Spread2PD!lossAmount</vt:lpstr>
      <vt:lpstr>Forwards_Example!m</vt:lpstr>
      <vt:lpstr>m</vt:lpstr>
      <vt:lpstr>manufacturer</vt:lpstr>
      <vt:lpstr>model</vt:lpstr>
      <vt:lpstr>O_BOPM3!n</vt:lpstr>
      <vt:lpstr>O_BOPM4!n</vt:lpstr>
      <vt:lpstr>Spread2PD!n</vt:lpstr>
      <vt:lpstr>Swaps_wNotionalExchange!Notional</vt:lpstr>
      <vt:lpstr>Notional</vt:lpstr>
      <vt:lpstr>O_BOPM3!p</vt:lpstr>
      <vt:lpstr>O_BOPM4!p</vt:lpstr>
      <vt:lpstr>p</vt:lpstr>
      <vt:lpstr>Spread2PD!Period</vt:lpstr>
      <vt:lpstr>Spread2PD!pmt</vt:lpstr>
      <vt:lpstr>Spread2PD!pv</vt:lpstr>
      <vt:lpstr>Spread2PD!pv_rf</vt:lpstr>
      <vt:lpstr>Spread2PD!pv_rf_</vt:lpstr>
      <vt:lpstr>Spread2PD!pv_rf_pmt</vt:lpstr>
      <vt:lpstr>O_BOPM3!r_</vt:lpstr>
      <vt:lpstr>O_BOPM4!r_</vt:lpstr>
      <vt:lpstr>Swaps_wNotionalExchange!Rates</vt:lpstr>
      <vt:lpstr>Rates</vt:lpstr>
      <vt:lpstr>Spread2PD!Recovery</vt:lpstr>
      <vt:lpstr>O_BOPM4!s</vt:lpstr>
      <vt:lpstr>O_BOPM3!S0</vt:lpstr>
      <vt:lpstr>O_BOPM4!S0</vt:lpstr>
      <vt:lpstr>Forwards_Example!shocker</vt:lpstr>
      <vt:lpstr>shocker</vt:lpstr>
      <vt:lpstr>O_BOPM3!T</vt:lpstr>
      <vt:lpstr>O_BOPM4!T</vt:lpstr>
      <vt:lpstr>Swaps_wNotionalExchange!t</vt:lpstr>
      <vt:lpstr>t</vt:lpstr>
      <vt:lpstr>Swaps_wNotionalExchange!Tenors</vt:lpstr>
      <vt:lpstr>Tenors</vt:lpstr>
      <vt:lpstr>Spread2PD!Time_</vt:lpstr>
      <vt:lpstr>Spread2PD!TimeR</vt:lpstr>
      <vt:lpstr>trans</vt:lpstr>
      <vt:lpstr>O_BOPM3!u</vt:lpstr>
      <vt:lpstr>O_BOPM4!u</vt:lpstr>
      <vt:lpstr>Spread2PD!value_rf_</vt:lpstr>
      <vt:lpstr>O_BOPM3!X</vt:lpstr>
      <vt:lpstr>O_BOPM4!X</vt:lpstr>
      <vt:lpstr>year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2024-05-31T18:04:36Z</dcterms:modified>
</cp:coreProperties>
</file>