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0" documentId="8_{7F2BBC1E-88B1-49FE-8F07-E8E8C22B0F81}" xr6:coauthVersionLast="47" xr6:coauthVersionMax="47" xr10:uidLastSave="{00000000-0000-0000-0000-000000000000}"/>
  <bookViews>
    <workbookView xWindow="-108" yWindow="-108" windowWidth="23256" windowHeight="14856" xr2:uid="{E332621E-39ED-49AB-9852-F5DEE7743F5B}"/>
  </bookViews>
  <sheets>
    <sheet name="Implied Volatility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13" i="1" s="1"/>
  <c r="B9" i="1" l="1"/>
  <c r="B10" i="1" l="1"/>
  <c r="B12" i="1" s="1"/>
  <c r="E2" i="1"/>
  <c r="B11" i="1"/>
  <c r="E3" i="1" l="1"/>
  <c r="B7" i="1"/>
  <c r="E7" i="1" l="1"/>
  <c r="H9" i="1" s="1"/>
  <c r="H10" i="1" s="1"/>
  <c r="H12" i="1" s="1"/>
  <c r="H11" i="1" l="1"/>
  <c r="H7" i="1" s="1"/>
</calcChain>
</file>

<file path=xl/sharedStrings.xml><?xml version="1.0" encoding="utf-8"?>
<sst xmlns="http://schemas.openxmlformats.org/spreadsheetml/2006/main" count="23" uniqueCount="18">
  <si>
    <t>Underlying Price</t>
  </si>
  <si>
    <t>Strike</t>
  </si>
  <si>
    <t>Expiration</t>
  </si>
  <si>
    <t>Discount Rate</t>
  </si>
  <si>
    <t>d1</t>
  </si>
  <si>
    <t>d2</t>
  </si>
  <si>
    <t>N(d1)</t>
  </si>
  <si>
    <t>N(d2)</t>
  </si>
  <si>
    <t>Volatility</t>
  </si>
  <si>
    <t>Time</t>
  </si>
  <si>
    <t>Calculated Option Price</t>
  </si>
  <si>
    <t>Starting Values</t>
  </si>
  <si>
    <t>Observed Option Price</t>
  </si>
  <si>
    <t>Calculated Vega</t>
  </si>
  <si>
    <t>N'(d1)</t>
  </si>
  <si>
    <t>implied volatility</t>
  </si>
  <si>
    <t>CHECK</t>
  </si>
  <si>
    <t>Newton 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</si>
</sst>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  <xf numFmtId="9" fontId="0" fillId="2" borderId="0" xfId="0" applyNumberFormat="1" applyFill="1"/>
    <xf numFmtId="10" fontId="0" fillId="2" borderId="0" xfId="0" applyNumberFormat="1" applyFill="1"/>
    <xf numFmtId="44" fontId="0" fillId="0" borderId="0" xfId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44" fontId="0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2BD-E6B5-4884-BE5B-4B6A1A04AB3F}">
  <dimension ref="A1:H13"/>
  <sheetViews>
    <sheetView tabSelected="1" workbookViewId="0">
      <selection activeCell="D6" sqref="D6"/>
    </sheetView>
  </sheetViews>
  <sheetFormatPr defaultRowHeight="14.4" x14ac:dyDescent="0.3"/>
  <cols>
    <col min="1" max="1" width="20.21875" bestFit="1" customWidth="1"/>
    <col min="2" max="2" width="9.5546875" bestFit="1" customWidth="1"/>
    <col min="4" max="4" width="19.33203125" bestFit="1" customWidth="1"/>
    <col min="7" max="7" width="20.21875" bestFit="1" customWidth="1"/>
  </cols>
  <sheetData>
    <row r="1" spans="1:8" x14ac:dyDescent="0.3">
      <c r="A1" t="s">
        <v>11</v>
      </c>
    </row>
    <row r="2" spans="1:8" x14ac:dyDescent="0.3">
      <c r="A2" s="2" t="s">
        <v>0</v>
      </c>
      <c r="B2" s="2">
        <v>100</v>
      </c>
      <c r="D2" t="s">
        <v>14</v>
      </c>
      <c r="E2">
        <f ca="1">1/SQRT(2*PI())*EXP(-0.5*B9*B9)</f>
        <v>0.37524034691693792</v>
      </c>
    </row>
    <row r="3" spans="1:8" x14ac:dyDescent="0.3">
      <c r="A3" s="2" t="s">
        <v>1</v>
      </c>
      <c r="B3" s="2">
        <v>100</v>
      </c>
      <c r="D3" t="s">
        <v>13</v>
      </c>
      <c r="E3">
        <f ca="1">(B2)*SQRT(B13)*E2</f>
        <v>37.524034691693792</v>
      </c>
    </row>
    <row r="4" spans="1:8" x14ac:dyDescent="0.3">
      <c r="A4" s="2" t="s">
        <v>2</v>
      </c>
      <c r="B4" s="3">
        <f ca="1">TODAY()+365</f>
        <v>46092</v>
      </c>
      <c r="D4" s="9" t="s">
        <v>12</v>
      </c>
      <c r="E4" s="10">
        <v>10</v>
      </c>
    </row>
    <row r="5" spans="1:8" x14ac:dyDescent="0.3">
      <c r="A5" s="2" t="s">
        <v>3</v>
      </c>
      <c r="B5" s="4">
        <v>0.05</v>
      </c>
      <c r="G5" s="7" t="s">
        <v>16</v>
      </c>
      <c r="H5" s="8"/>
    </row>
    <row r="6" spans="1:8" x14ac:dyDescent="0.3">
      <c r="A6" s="2" t="s">
        <v>8</v>
      </c>
      <c r="B6" s="5">
        <v>0.2</v>
      </c>
      <c r="D6" t="s">
        <v>17</v>
      </c>
    </row>
    <row r="7" spans="1:8" x14ac:dyDescent="0.3">
      <c r="A7" t="s">
        <v>10</v>
      </c>
      <c r="B7" s="6">
        <f ca="1">B2*B11-(B3*EXP(-B13*B5))*B12</f>
        <v>10.450583572185565</v>
      </c>
      <c r="D7" t="s">
        <v>15</v>
      </c>
      <c r="E7">
        <f ca="1">B6+(E4-B7)/E3</f>
        <v>0.187992134217771</v>
      </c>
      <c r="G7" s="9" t="s">
        <v>10</v>
      </c>
      <c r="H7" s="10">
        <f ca="1">B2*H11-(B3*EXP(-B13*B5))*H12</f>
        <v>10.000765954099037</v>
      </c>
    </row>
    <row r="8" spans="1:8" x14ac:dyDescent="0.3">
      <c r="G8" s="9"/>
      <c r="H8" s="9"/>
    </row>
    <row r="9" spans="1:8" x14ac:dyDescent="0.3">
      <c r="A9" t="s">
        <v>4</v>
      </c>
      <c r="B9">
        <f ca="1">(LN(B2/B3)+B13*(B5+0.5*B6^2))/(B6*SQRT(B13))</f>
        <v>0.35000000000000003</v>
      </c>
      <c r="G9" s="9" t="s">
        <v>4</v>
      </c>
      <c r="H9" s="9">
        <f ca="1">(LN(B2/B3)+B13*(B5+0.5*E7^2))/(E7*SQRT(B13))</f>
        <v>0.35996464184765492</v>
      </c>
    </row>
    <row r="10" spans="1:8" x14ac:dyDescent="0.3">
      <c r="A10" t="s">
        <v>5</v>
      </c>
      <c r="B10">
        <f ca="1">B9-B6*SQRT(B13)</f>
        <v>0.15000000000000002</v>
      </c>
      <c r="G10" s="9" t="s">
        <v>5</v>
      </c>
      <c r="H10" s="9">
        <f ca="1">H9-E7*SQRT(B13)</f>
        <v>0.17197250762988392</v>
      </c>
    </row>
    <row r="11" spans="1:8" x14ac:dyDescent="0.3">
      <c r="A11" t="s">
        <v>6</v>
      </c>
      <c r="B11">
        <f ca="1">_xlfn.NORM.S.DIST(B9,TRUE)</f>
        <v>0.6368306511756191</v>
      </c>
      <c r="G11" s="9" t="s">
        <v>6</v>
      </c>
      <c r="H11" s="9">
        <f ca="1">_xlfn.NORM.S.DIST(H9,TRUE)</f>
        <v>0.64056321234570213</v>
      </c>
    </row>
    <row r="12" spans="1:8" x14ac:dyDescent="0.3">
      <c r="A12" t="s">
        <v>7</v>
      </c>
      <c r="B12">
        <f ca="1">_xlfn.NORM.S.DIST(B10,TRUE)</f>
        <v>0.5596176923702425</v>
      </c>
      <c r="G12" s="9" t="s">
        <v>7</v>
      </c>
      <c r="H12" s="9">
        <f ca="1">_xlfn.NORM.S.DIST(H10,TRUE)</f>
        <v>0.56827042864915711</v>
      </c>
    </row>
    <row r="13" spans="1:8" x14ac:dyDescent="0.3">
      <c r="A13" t="s">
        <v>9</v>
      </c>
      <c r="B13" s="1">
        <f ca="1">(B4-TODAY())/365</f>
        <v>1</v>
      </c>
    </row>
  </sheetData>
  <mergeCells count="1"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Implied Volatility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2025-03-11T23:30:06Z</dcterms:created>
  <dcterms:modified xsi:type="dcterms:W3CDTF">2025-03-12T01:44:03Z</dcterms:modified>
</cp:coreProperties>
</file>